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sponses" sheetId="2" state="visible" r:id="rId4"/>
    <sheet name="Results" sheetId="3" state="visible" r:id="rId5"/>
    <sheet name="Summary" sheetId="4" state="visible" r:id="rId6"/>
    <sheet name="Scoring key" sheetId="5" state="visible" r:id="rId7"/>
    <sheet name="Calc" sheetId="6" state="hidden" r:id="rId8"/>
    <sheet name="Answers" sheetId="7" state="hidden" r:id="rId9"/>
  </sheets>
  <definedNames>
    <definedName function="false" hidden="false" localSheetId="3" name="_xlnm.Print_Area" vbProcedure="false">Summary!$A$10:$D$41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<sst xmlns="http://schemas.openxmlformats.org/spreadsheetml/2006/main" count="293" uniqueCount="218">
  <si>
    <t xml:space="preserve">AI Readiness Scoring Sheet</t>
  </si>
  <si>
    <t xml:space="preserve">StormWind · AI Accelerator</t>
  </si>
  <si>
    <t xml:space="preserve">Four steps</t>
  </si>
  <si>
    <t xml:space="preserve">1.</t>
  </si>
  <si>
    <t xml:space="preserve">Export the responses. Microsoft Forms: Responses, Open results in Excel. Google Forms: Responses, Download responses (.csv).</t>
  </si>
  <si>
    <t xml:space="preserve">2.</t>
  </si>
  <si>
    <t xml:space="preserve">Copy everything in the export, header row included, and paste it into cell A1 of the Responses sheet. Extra columns such as ID, time, email or name are fine: the sheet finds Q1 to Q19 by their titles.</t>
  </si>
  <si>
    <t xml:space="preserve">3.</t>
  </si>
  <si>
    <t xml:space="preserve">Answer the policy question at the top of the Results sheet: Yes or No.</t>
  </si>
  <si>
    <t xml:space="preserve">4.</t>
  </si>
  <si>
    <t xml:space="preserve">Read Results. Then fill in the yellow cells on Summary, and print it or save it as a PDF for your executive team.</t>
  </si>
  <si>
    <t xml:space="preserve">Good to know</t>
  </si>
  <si>
    <t xml:space="preserve">•</t>
  </si>
  <si>
    <t xml:space="preserve">Want to see it first? AI-Readiness-Scoring-Sheet-Example.xlsx is this sheet with 30 made-up responses already in it.</t>
  </si>
  <si>
    <t xml:space="preserve">Multiple-answer questions (Q2 and Q18) can arrive with semicolons (Microsoft Forms) or commas (Google Forms) between the options. Either works.</t>
  </si>
  <si>
    <t xml:space="preserve">Agreement answers can be the words (Strongly disagree to Strongly agree) or the numbers 1 to 5 from a rating question.</t>
  </si>
  <si>
    <t xml:space="preserve">"Prefer not to say" is counted but left out of the averages.</t>
  </si>
  <si>
    <t xml:space="preserve">Keep the survey's question and option wording as it is. If Results lists questions it couldn't find, or answers it couldn't read, check that wording in the form and the header row.</t>
  </si>
  <si>
    <t xml:space="preserve">Scores follow section 3 of the AI Readiness Survey Kit. The Scoring key sheet lists the points for every answer. The sheet holds up to 500 responses.</t>
  </si>
  <si>
    <t xml:space="preserve">You need at least 10 responses before you score, and don't report results for any group smaller than 10.</t>
  </si>
  <si>
    <t xml:space="preserve">Your form should be anonymous. If the export's Name or Email columns hold real names, delete those columns before you paste, and turn off name recording in the form.</t>
  </si>
  <si>
    <t xml:space="preserve">To start again, clear the Responses sheet and paste the new export into cell A1. Don't delete the other sheets.</t>
  </si>
  <si>
    <t xml:space="preserve">Q1. In a typical week, how often do you use an AI tool for work?</t>
  </si>
  <si>
    <t xml:space="preserve">Q2. What do you use AI tools for at work? Select all that apply.</t>
  </si>
  <si>
    <t xml:space="preserve">Q3. Which account do you usually use for AI at work?</t>
  </si>
  <si>
    <t xml:space="preserve">Q4. Many people try AI tools before anything is officially approved. In the last three months, how often have you used an AI tool for work that you weren't sure was approved?</t>
  </si>
  <si>
    <t xml:space="preserve">Q5. When you use a personal or free AI account, how often does work content go into it, such as emails, documents or data?</t>
  </si>
  <si>
    <t xml:space="preserve">Q6. I feel comfortable using AI tools in my work.</t>
  </si>
  <si>
    <t xml:space="preserve">Q7. AI tools could save me real time on parts of my job.</t>
  </si>
  <si>
    <t xml:space="preserve">Q8. I have concerns about how AI will change my role.</t>
  </si>
  <si>
    <t xml:space="preserve">Q9. I'd feel comfortable telling my manager how I use AI at work.</t>
  </si>
  <si>
    <t xml:space="preserve">Q10. I know how to ask an AI tool for something so the answer is useful within one or two tries.</t>
  </si>
  <si>
    <t xml:space="preserve">Q11. Before I ask, I give the AI tool background on my role and the task.</t>
  </si>
  <si>
    <t xml:space="preserve">Q12. An AI tool gives you a confident answer that includes a statistic you need for a report. What would you do?</t>
  </si>
  <si>
    <t xml:space="preserve">Q13. I could list the kinds of information that must never go into an AI tool.</t>
  </si>
  <si>
    <t xml:space="preserve">Q14. You want an AI tool's help replying to a customer complaint. Which approach is safest?</t>
  </si>
  <si>
    <t xml:space="preserve">Q15. Does our organization have a policy or guidance on using AI tools at work?</t>
  </si>
  <si>
    <t xml:space="preserve">Q16. I know which AI tools I'm allowed to use for work.</t>
  </si>
  <si>
    <t xml:space="preserve">Q17. I know who to ask when I'm not sure whether I can use an AI tool, or share certain information with it.</t>
  </si>
  <si>
    <t xml:space="preserve">Q18. Which of these would help you most? Choose up to three.</t>
  </si>
  <si>
    <t xml:space="preserve">Q19. How would you most like to learn?</t>
  </si>
  <si>
    <t xml:space="preserve">AI Readiness Results</t>
  </si>
  <si>
    <t xml:space="preserve">Everything here updates from the Responses sheet. Only the yellow cell is for you to fill in.</t>
  </si>
  <si>
    <t xml:space="preserve">Does your organization have a written AI policy? (Yes/No)</t>
  </si>
  <si>
    <t xml:space="preserve">Scoring</t>
  </si>
  <si>
    <t xml:space="preserve">Responses</t>
  </si>
  <si>
    <t xml:space="preserve">Answers the sheet couldn't read</t>
  </si>
  <si>
    <t xml:space="preserve">Questions the sheet couldn't find</t>
  </si>
  <si>
    <t xml:space="preserve">Dimension</t>
  </si>
  <si>
    <t xml:space="preserve">Score (1 to 5)</t>
  </si>
  <si>
    <t xml:space="preserve">Band</t>
  </si>
  <si>
    <t xml:space="preserve">Questions</t>
  </si>
  <si>
    <t xml:space="preserve">Use</t>
  </si>
  <si>
    <t xml:space="preserve">Q1, Q2</t>
  </si>
  <si>
    <t xml:space="preserve">Skills</t>
  </si>
  <si>
    <t xml:space="preserve">Q10, Q11, Q12</t>
  </si>
  <si>
    <t xml:space="preserve">Safety and data handling</t>
  </si>
  <si>
    <t xml:space="preserve">Q5, Q13, Q14</t>
  </si>
  <si>
    <t xml:space="preserve">Policy awareness</t>
  </si>
  <si>
    <t xml:space="preserve">Confidence</t>
  </si>
  <si>
    <t xml:space="preserve">Q6, Q7, Q9</t>
  </si>
  <si>
    <t xml:space="preserve">Bands: Early 1.0 to 2.4 · Developing 2.5 to 3.7 · Ready 3.8 to 5.0</t>
  </si>
  <si>
    <t xml:space="preserve">Prefer not to say</t>
  </si>
  <si>
    <t xml:space="preserve">Question</t>
  </si>
  <si>
    <t xml:space="preserve">Count</t>
  </si>
  <si>
    <t xml:space="preserve">Percent of responses</t>
  </si>
  <si>
    <t xml:space="preserve">Flag</t>
  </si>
  <si>
    <t xml:space="preserve">Q4: tools you weren't sure were approved</t>
  </si>
  <si>
    <t xml:space="preserve">Q5: work content in personal or free accounts</t>
  </si>
  <si>
    <t xml:space="preserve">Either question (people)</t>
  </si>
  <si>
    <t xml:space="preserve">Shadow AI</t>
  </si>
  <si>
    <t xml:space="preserve">Measure (percent of all responses)</t>
  </si>
  <si>
    <t xml:space="preserve">Percent</t>
  </si>
  <si>
    <t xml:space="preserve">Personal accounts (Q3: My own personal account, or Both)</t>
  </si>
  <si>
    <t xml:space="preserve">Tools not known to be approved (Q4: anything but Never or Prefer not to say)</t>
  </si>
  <si>
    <t xml:space="preserve">Work content in personal or free tools (Q5: Rarely, Sometimes or Often)</t>
  </si>
  <si>
    <t xml:space="preserve">For the summary</t>
  </si>
  <si>
    <t xml:space="preserve">Measure</t>
  </si>
  <si>
    <t xml:space="preserve">Q7: agree or strongly agree AI could save them real time</t>
  </si>
  <si>
    <t xml:space="preserve">Percent of people who answered the question</t>
  </si>
  <si>
    <t xml:space="preserve">Q8: agree or strongly agree they have concerns about how AI will change their role</t>
  </si>
  <si>
    <t xml:space="preserve">Q18: what would help most (people who chose each)</t>
  </si>
  <si>
    <t xml:space="preserve">Clear guidance on what's allowed and what information can go in</t>
  </si>
  <si>
    <t xml:space="preserve">An approved AI tool with a work account</t>
  </si>
  <si>
    <t xml:space="preserve">Hands-on training using my own work tasks</t>
  </si>
  <si>
    <t xml:space="preserve">Ready-made prompts and templates for common tasks</t>
  </si>
  <si>
    <t xml:space="preserve">Help setting up an AI agent for my role</t>
  </si>
  <si>
    <t xml:space="preserve">Examples from people in jobs like mine</t>
  </si>
  <si>
    <t xml:space="preserve">Time set aside to practice</t>
  </si>
  <si>
    <t xml:space="preserve">I don't need help right now</t>
  </si>
  <si>
    <t xml:space="preserve">Q19: how they'd most like to learn</t>
  </si>
  <si>
    <t xml:space="preserve">Live sessions with an instructor</t>
  </si>
  <si>
    <t xml:space="preserve">Short self-paced guides</t>
  </si>
  <si>
    <t xml:space="preserve">A mix of live sessions and guides</t>
  </si>
  <si>
    <t xml:space="preserve">Learning from colleagues</t>
  </si>
  <si>
    <t xml:space="preserve">Q19 most common answer</t>
  </si>
  <si>
    <t xml:space="preserve">Fill in the yellow cells (you can type over any of them). The page below updates on its own; print it or save it as a PDF.</t>
  </si>
  <si>
    <t xml:space="preserve">Organization or team</t>
  </si>
  <si>
    <t xml:space="preserve">Survey dates (for example 3 to 14 November)</t>
  </si>
  <si>
    <t xml:space="preserve">Number of people you sent it to</t>
  </si>
  <si>
    <t xml:space="preserve">The gap in one sentence</t>
  </si>
  <si>
    <t xml:space="preserve">IT checklist findings (two or three lines from section 5)</t>
  </si>
  <si>
    <t xml:space="preserve">Decision needed</t>
  </si>
  <si>
    <t xml:space="preserve">What it means for us</t>
  </si>
  <si>
    <t xml:space="preserve">How people feel</t>
  </si>
  <si>
    <t xml:space="preserve">Recommended next steps</t>
  </si>
  <si>
    <t xml:space="preserve">Step</t>
  </si>
  <si>
    <t xml:space="preserve">Owner</t>
  </si>
  <si>
    <t xml:space="preserve">By when</t>
  </si>
  <si>
    <t xml:space="preserve">Scoring key</t>
  </si>
  <si>
    <t xml:space="preserve">Points per answer, from section 3 of the kit. The Results sheet reads these lists; don't edit them.</t>
  </si>
  <si>
    <t xml:space="preserve">Answer</t>
  </si>
  <si>
    <t xml:space="preserve">Points</t>
  </si>
  <si>
    <t xml:space="preserve">Note</t>
  </si>
  <si>
    <t xml:space="preserve">Agree</t>
  </si>
  <si>
    <t xml:space="preserve">Strongly disagree</t>
  </si>
  <si>
    <t xml:space="preserve">Q6, Q7, Q9, Q10, Q11, Q13, Q16, Q17 (Q8: summary only). Numbers 1 to 5 also accepted.</t>
  </si>
  <si>
    <t xml:space="preserve">Disagree</t>
  </si>
  <si>
    <t xml:space="preserve">Neutral</t>
  </si>
  <si>
    <t xml:space="preserve">Strongly agree</t>
  </si>
  <si>
    <t xml:space="preserve">Q1</t>
  </si>
  <si>
    <t xml:space="preserve">Never</t>
  </si>
  <si>
    <t xml:space="preserve">Less than once a week</t>
  </si>
  <si>
    <t xml:space="preserve">One to three days a week</t>
  </si>
  <si>
    <t xml:space="preserve">Most days</t>
  </si>
  <si>
    <t xml:space="preserve">Several times a day</t>
  </si>
  <si>
    <t xml:space="preserve">Q3</t>
  </si>
  <si>
    <t xml:space="preserve">An account our organization provides</t>
  </si>
  <si>
    <t xml:space="preserve">Not scored. Shadow AI: options 2 and 3.</t>
  </si>
  <si>
    <t xml:space="preserve">My own personal account (free or paid)</t>
  </si>
  <si>
    <t xml:space="preserve">Both, depending on the task</t>
  </si>
  <si>
    <t xml:space="preserve">I'm not sure</t>
  </si>
  <si>
    <t xml:space="preserve">I don't use AI tools for work</t>
  </si>
  <si>
    <t xml:space="preserve">Q4</t>
  </si>
  <si>
    <t xml:space="preserve">Not scored. Shadow AI: options 2 to 4.</t>
  </si>
  <si>
    <t xml:space="preserve">Once or twice</t>
  </si>
  <si>
    <t xml:space="preserve">A few times a month</t>
  </si>
  <si>
    <t xml:space="preserve">Weekly or more</t>
  </si>
  <si>
    <t xml:space="preserve">Q5</t>
  </si>
  <si>
    <t xml:space="preserve">I don't use a personal or free account for work</t>
  </si>
  <si>
    <t xml:space="preserve">Prefer not to say: counted, not averaged. Shadow AI: options 2 to 4.</t>
  </si>
  <si>
    <t xml:space="preserve">Rarely</t>
  </si>
  <si>
    <t xml:space="preserve">Sometimes</t>
  </si>
  <si>
    <t xml:space="preserve">Often</t>
  </si>
  <si>
    <t xml:space="preserve">Q12</t>
  </si>
  <si>
    <t xml:space="preserve">Use it as given</t>
  </si>
  <si>
    <t xml:space="preserve">Ask the AI tool whether it's sure, then use it</t>
  </si>
  <si>
    <t xml:space="preserve">Leave the statistic out</t>
  </si>
  <si>
    <t xml:space="preserve">Check it against a reliable source before using it</t>
  </si>
  <si>
    <t xml:space="preserve">Q14</t>
  </si>
  <si>
    <t xml:space="preserve">Paste the whole email thread so the AI tool has full context</t>
  </si>
  <si>
    <t xml:space="preserve">Paste the email with the customer's name removed</t>
  </si>
  <si>
    <t xml:space="preserve">Describe the situation, using placeholders such as "Customer A" for names and account numbers</t>
  </si>
  <si>
    <t xml:space="preserve">Q15</t>
  </si>
  <si>
    <t xml:space="preserve">Yes, and I've read it</t>
  </si>
  <si>
    <t xml:space="preserve">Dropped from Policy awareness when there's no written AI policy.</t>
  </si>
  <si>
    <t xml:space="preserve">Yes, but I haven't read it</t>
  </si>
  <si>
    <t xml:space="preserve">I think so, but I'm not sure</t>
  </si>
  <si>
    <t xml:space="preserve">I don't think so</t>
  </si>
  <si>
    <t xml:space="preserve">Q19</t>
  </si>
  <si>
    <t xml:space="preserve">Not scored. Summary only.</t>
  </si>
  <si>
    <t xml:space="preserve">Q2</t>
  </si>
  <si>
    <t xml:space="preserve">Drafting or editing emails and documents</t>
  </si>
  <si>
    <t xml:space="preserve">Count the uses ticked (the first seven): none 1, one 2, two 3, three 4, four or more 5. "I don't use AI tools for work" alone scores 1.</t>
  </si>
  <si>
    <t xml:space="preserve">Summarizing documents, threads or meetings</t>
  </si>
  <si>
    <t xml:space="preserve">Research, or explaining something unfamiliar</t>
  </si>
  <si>
    <t xml:space="preserve">Working with data or spreadsheets</t>
  </si>
  <si>
    <t xml:space="preserve">Writing or reviewing code or scripts</t>
  </si>
  <si>
    <t xml:space="preserve">Brainstorming or planning</t>
  </si>
  <si>
    <t xml:space="preserve">Something else</t>
  </si>
  <si>
    <t xml:space="preserve">Bands</t>
  </si>
  <si>
    <t xml:space="preserve">Average</t>
  </si>
  <si>
    <t xml:space="preserve">What it means</t>
  </si>
  <si>
    <t xml:space="preserve">Early</t>
  </si>
  <si>
    <t xml:space="preserve">1.0 to 2.4</t>
  </si>
  <si>
    <t xml:space="preserve">Few people use AI for work, or they use it without the skills, rules or confidence to do it safely.</t>
  </si>
  <si>
    <t xml:space="preserve">Developing</t>
  </si>
  <si>
    <t xml:space="preserve">2.5 to 3.7</t>
  </si>
  <si>
    <t xml:space="preserve">People use AI, but unevenly. Good habits sit beside real gaps. Most teams land here.</t>
  </si>
  <si>
    <t xml:space="preserve">Ready</t>
  </si>
  <si>
    <t xml:space="preserve">3.8 to 5.0</t>
  </si>
  <si>
    <t xml:space="preserve">People use approved tools often, check what they get, and know the rules. The next step is scale.</t>
  </si>
  <si>
    <t xml:space="preserve">has</t>
  </si>
  <si>
    <t xml:space="preserve">q1i</t>
  </si>
  <si>
    <t xml:space="preserve">q3i</t>
  </si>
  <si>
    <t xml:space="preserve">q4i</t>
  </si>
  <si>
    <t xml:space="preserve">q5i</t>
  </si>
  <si>
    <t xml:space="preserve">q12i</t>
  </si>
  <si>
    <t xml:space="preserve">q14i</t>
  </si>
  <si>
    <t xml:space="preserve">q15i</t>
  </si>
  <si>
    <t xml:space="preserve">q19i</t>
  </si>
  <si>
    <t xml:space="preserve">q1p</t>
  </si>
  <si>
    <t xml:space="preserve">q5p</t>
  </si>
  <si>
    <t xml:space="preserve">q12p</t>
  </si>
  <si>
    <t xml:space="preserve">q14p</t>
  </si>
  <si>
    <t xml:space="preserve">q15p</t>
  </si>
  <si>
    <t xml:space="preserve">q6p</t>
  </si>
  <si>
    <t xml:space="preserve">q7p</t>
  </si>
  <si>
    <t xml:space="preserve">q8p</t>
  </si>
  <si>
    <t xml:space="preserve">q9p</t>
  </si>
  <si>
    <t xml:space="preserve">q10p</t>
  </si>
  <si>
    <t xml:space="preserve">q11p</t>
  </si>
  <si>
    <t xml:space="preserve">q13p</t>
  </si>
  <si>
    <t xml:space="preserve">q16p</t>
  </si>
  <si>
    <t xml:space="preserve">q17p</t>
  </si>
  <si>
    <t xml:space="preserve">q2n</t>
  </si>
  <si>
    <t xml:space="preserve">q2p</t>
  </si>
  <si>
    <t xml:space="preserve">q18_1</t>
  </si>
  <si>
    <t xml:space="preserve">q18_2</t>
  </si>
  <si>
    <t xml:space="preserve">q18_3</t>
  </si>
  <si>
    <t xml:space="preserve">q18_4</t>
  </si>
  <si>
    <t xml:space="preserve">q18_5</t>
  </si>
  <si>
    <t xml:space="preserve">q18_6</t>
  </si>
  <si>
    <t xml:space="preserve">q18_7</t>
  </si>
  <si>
    <t xml:space="preserve">q18_8</t>
  </si>
  <si>
    <t xml:space="preserve">q18bad</t>
  </si>
  <si>
    <t xml:space="preserve">pnts</t>
  </si>
  <si>
    <t xml:space="preserve">q18rank</t>
  </si>
</sst>
</file>

<file path=xl/styles.xml><?xml version="1.0" encoding="utf-8"?>
<styleSheet xmlns="http://schemas.openxmlformats.org/spreadsheetml/2006/main">
  <numFmts count="3">
    <numFmt numFmtId="164" formatCode="General"/>
    <numFmt numFmtId="165" formatCode="0.0"/>
    <numFmt numFmtId="166" formatCode="0%"/>
  </numFmts>
  <fonts count="17">
    <font>
      <sz val="11"/>
      <color theme="1"/>
      <name val="Calibri"/>
      <family val="2"/>
      <charset val="1"/>
    </font>
    <font>
      <sz val="10"/>
      <name val="Arial"/>
      <family val="0"/>
    </font>
    <font>
      <sz val="10"/>
      <name val="Arial"/>
      <family val="0"/>
    </font>
    <font>
      <sz val="10"/>
      <name val="Arial"/>
      <family val="0"/>
    </font>
    <font>
      <b val="true"/>
      <sz val="18"/>
      <color rgb="FF0E5640"/>
      <name val="Calibri"/>
      <family val="0"/>
      <charset val="1"/>
    </font>
    <font>
      <b val="true"/>
      <sz val="9"/>
      <color rgb="FF0E5640"/>
      <name val="Calibri"/>
      <family val="0"/>
      <charset val="1"/>
    </font>
    <font>
      <b val="true"/>
      <sz val="13"/>
      <color rgb="FF0E5640"/>
      <name val="Calibri"/>
      <family val="0"/>
      <charset val="1"/>
    </font>
    <font>
      <b val="true"/>
      <sz val="11"/>
      <color rgb="FF0E5640"/>
      <name val="Calibri"/>
      <family val="0"/>
      <charset val="1"/>
    </font>
    <font>
      <b val="true"/>
      <sz val="11"/>
      <color rgb="FFFFFFFF"/>
      <name val="Calibri"/>
      <family val="0"/>
      <charset val="1"/>
    </font>
    <font>
      <i val="true"/>
      <sz val="11"/>
      <color rgb="FF555F5B"/>
      <name val="Calibri"/>
      <family val="0"/>
      <charset val="1"/>
    </font>
    <font>
      <b val="true"/>
      <sz val="11"/>
      <name val="Calibri"/>
      <family val="0"/>
      <charset val="1"/>
    </font>
    <font>
      <b val="true"/>
      <sz val="11"/>
      <color rgb="FFB00020"/>
      <name val="Calibri"/>
      <family val="0"/>
      <charset val="1"/>
    </font>
    <font>
      <b val="true"/>
      <sz val="12"/>
      <name val="Calibri"/>
      <family val="0"/>
      <charset val="1"/>
    </font>
    <font>
      <sz val="11"/>
      <name val="Calibri"/>
      <family val="0"/>
      <charset val="1"/>
    </font>
    <font>
      <sz val="11"/>
      <color rgb="FF555F5B"/>
      <name val="Calibri"/>
      <family val="0"/>
      <charset val="1"/>
    </font>
    <font>
      <sz val="10"/>
      <name val="Calibri"/>
      <family val="0"/>
      <charset val="1"/>
    </font>
    <font>
      <b val="true"/>
      <sz val="11"/>
      <color rgb="FF9C2A00"/>
      <name val="Calibri"/>
      <family val="0"/>
      <charset val="1"/>
    </font>
  </fonts>
  <fills count="4">
    <fill>
      <patternFill patternType="none"/>
    </fill>
    <fill>
      <patternFill patternType="gray125"/>
    </fill>
    <fill>
      <patternFill patternType="solid">
        <fgColor rgb="FF0E5640"/>
        <bgColor rgb="FF333333"/>
      </patternFill>
    </fill>
    <fill>
      <patternFill patternType="solid">
        <fgColor rgb="FFFFF2CC"/>
        <bgColor rgb="FFFFFFFF"/>
      </patternFill>
    </fill>
  </fills>
  <borders count="4">
    <border diagonalUp="false" diagonalDown="false">
      <left/>
      <right/>
      <top/>
      <bottom/>
      <diagonal/>
    </border>
    <border diagonalUp="false" diagonalDown="false">
      <left/>
      <right/>
      <top/>
      <bottom style="medium">
        <color rgb="FFAABC3C"/>
      </bottom>
      <diagonal/>
    </border>
    <border diagonalUp="false" diagonalDown="false">
      <left style="thin">
        <color rgb="FFB8C7C0"/>
      </left>
      <right style="thin">
        <color rgb="FFB8C7C0"/>
      </right>
      <top style="thin">
        <color rgb="FFB8C7C0"/>
      </top>
      <bottom style="thin">
        <color rgb="FFB8C7C0"/>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right" vertical="top" textRotation="0" wrapText="false" indent="0" shrinkToFit="false"/>
      <protection locked="true" hidden="false"/>
    </xf>
    <xf numFmtId="164" fontId="8" fillId="2" borderId="2"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0" fillId="3" borderId="2" xfId="0" applyFont="fals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8" fillId="2" borderId="2" xfId="0" applyFont="true" applyBorder="true" applyAlignment="true" applyProtection="false">
      <alignment horizontal="general" vertical="center" textRotation="0" wrapText="true" indent="0" shrinkToFit="false"/>
      <protection locked="true" hidden="false"/>
    </xf>
    <xf numFmtId="165" fontId="12" fillId="0" borderId="2" xfId="0" applyFont="true" applyBorder="true" applyAlignment="true" applyProtection="false">
      <alignment horizontal="center" vertical="bottom" textRotation="0" wrapText="false" indent="0" shrinkToFit="false"/>
      <protection locked="true" hidden="false"/>
    </xf>
    <xf numFmtId="164" fontId="0" fillId="0" borderId="2" xfId="0" applyFont="false" applyBorder="true" applyAlignment="true" applyProtection="false">
      <alignment horizontal="center" vertical="bottom" textRotation="0" wrapText="false" indent="0" shrinkToFit="false"/>
      <protection locked="true" hidden="false"/>
    </xf>
    <xf numFmtId="166" fontId="0" fillId="0" borderId="2" xfId="0" applyFont="false" applyBorder="true" applyAlignment="true" applyProtection="false">
      <alignment horizontal="general" vertical="top" textRotation="0" wrapText="tru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3" fillId="3" borderId="3"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8" fillId="2" borderId="3" xfId="0" applyFont="true" applyBorder="true" applyAlignment="true" applyProtection="false">
      <alignment horizontal="general" vertical="top" textRotation="0" wrapText="true" indent="0" shrinkToFit="false"/>
      <protection locked="true" hidden="false"/>
    </xf>
    <xf numFmtId="164" fontId="13" fillId="0" borderId="3" xfId="0" applyFont="true" applyBorder="true" applyAlignment="true" applyProtection="false">
      <alignment horizontal="general" vertical="top" textRotation="0" wrapText="true" indent="0" shrinkToFit="false"/>
      <protection locked="true" hidden="false"/>
    </xf>
    <xf numFmtId="165" fontId="12" fillId="0" borderId="3" xfId="0" applyFont="true" applyBorder="true" applyAlignment="true" applyProtection="false">
      <alignment horizontal="center" vertical="top" textRotation="0" wrapText="false" indent="0" shrinkToFit="false"/>
      <protection locked="true" hidden="false"/>
    </xf>
    <xf numFmtId="164" fontId="15" fillId="3" borderId="3" xfId="0" applyFont="true" applyBorder="tru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8" fillId="2" borderId="2"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B8C7C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AABC3C"/>
      <rgbColor rgb="FFFFCC00"/>
      <rgbColor rgb="FFFF9900"/>
      <rgbColor rgb="FFFF6600"/>
      <rgbColor rgb="FF555F5B"/>
      <rgbColor rgb="FF969696"/>
      <rgbColor rgb="FF0E5640"/>
      <rgbColor rgb="FF339966"/>
      <rgbColor rgb="FF003300"/>
      <rgbColor rgb="FF333300"/>
      <rgbColor rgb="FF9C2A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1.75" hidden="false" customHeight="true" outlineLevel="0" collapsed="false">
      <c r="B1" s="2" t="s">
        <v>0</v>
      </c>
    </row>
    <row r="2" customFormat="false" ht="15" hidden="false" customHeight="true" outlineLevel="0" collapsed="false">
      <c r="B2" s="3" t="s">
        <v>1</v>
      </c>
    </row>
    <row r="4" customFormat="false" ht="16.5" hidden="false" customHeight="true" outlineLevel="0" collapsed="false">
      <c r="B4" s="4" t="s">
        <v>2</v>
      </c>
    </row>
    <row r="5" customFormat="false" ht="31.5" hidden="false" customHeight="true" outlineLevel="0" collapsed="false">
      <c r="A5" s="5" t="s">
        <v>3</v>
      </c>
      <c r="B5" s="6" t="s">
        <v>4</v>
      </c>
    </row>
    <row r="6" customFormat="false" ht="31.5" hidden="false" customHeight="true" outlineLevel="0" collapsed="false">
      <c r="A6" s="5" t="s">
        <v>5</v>
      </c>
      <c r="B6" s="6" t="s">
        <v>6</v>
      </c>
    </row>
    <row r="7" customFormat="false" ht="16.5" hidden="false" customHeight="true" outlineLevel="0" collapsed="false">
      <c r="A7" s="5" t="s">
        <v>7</v>
      </c>
      <c r="B7" s="6" t="s">
        <v>8</v>
      </c>
    </row>
    <row r="8" customFormat="false" ht="31.5" hidden="false" customHeight="true" outlineLevel="0" collapsed="false">
      <c r="A8" s="5" t="s">
        <v>9</v>
      </c>
      <c r="B8" s="6" t="s">
        <v>10</v>
      </c>
    </row>
    <row r="9" customFormat="false" ht="16.5" hidden="false" customHeight="true" outlineLevel="0" collapsed="false"/>
    <row r="10" customFormat="false" ht="16.5" hidden="false" customHeight="true" outlineLevel="0" collapsed="false">
      <c r="B10" s="4" t="s">
        <v>11</v>
      </c>
    </row>
    <row r="11" customFormat="false" ht="31.5" hidden="false" customHeight="true" outlineLevel="0" collapsed="false">
      <c r="A11" s="7" t="s">
        <v>12</v>
      </c>
      <c r="B11" s="6" t="s">
        <v>13</v>
      </c>
    </row>
    <row r="12" customFormat="false" ht="31.5" hidden="false" customHeight="true" outlineLevel="0" collapsed="false">
      <c r="A12" s="7" t="s">
        <v>12</v>
      </c>
      <c r="B12" s="6" t="s">
        <v>14</v>
      </c>
    </row>
    <row r="13" customFormat="false" ht="31.5" hidden="false" customHeight="true" outlineLevel="0" collapsed="false">
      <c r="A13" s="7" t="s">
        <v>12</v>
      </c>
      <c r="B13" s="6" t="s">
        <v>15</v>
      </c>
    </row>
    <row r="14" customFormat="false" ht="31.5" hidden="false" customHeight="true" outlineLevel="0" collapsed="false">
      <c r="A14" s="7" t="s">
        <v>12</v>
      </c>
      <c r="B14" s="6" t="s">
        <v>16</v>
      </c>
    </row>
    <row r="15" customFormat="false" ht="31.5" hidden="false" customHeight="true" outlineLevel="0" collapsed="false">
      <c r="A15" s="7" t="s">
        <v>12</v>
      </c>
      <c r="B15" s="6" t="s">
        <v>17</v>
      </c>
    </row>
    <row r="16" customFormat="false" ht="31.5" hidden="false" customHeight="true" outlineLevel="0" collapsed="false">
      <c r="A16" s="7" t="s">
        <v>12</v>
      </c>
      <c r="B16" s="6" t="s">
        <v>18</v>
      </c>
    </row>
    <row r="17" customFormat="false" ht="31.5" hidden="false" customHeight="true" outlineLevel="0" collapsed="false">
      <c r="A17" s="7" t="s">
        <v>12</v>
      </c>
      <c r="B17" s="6" t="s">
        <v>19</v>
      </c>
    </row>
    <row r="18" customFormat="false" ht="31.5" hidden="false" customHeight="true" outlineLevel="0" collapsed="false">
      <c r="A18" s="7" t="s">
        <v>12</v>
      </c>
      <c r="B18" s="6" t="s">
        <v>20</v>
      </c>
    </row>
    <row r="19" customFormat="false" ht="31.5" hidden="false" customHeight="true" outlineLevel="0" collapsed="false">
      <c r="A19" s="7" t="s">
        <v>12</v>
      </c>
      <c r="B19" s="6"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9" min="1" style="1" width="30"/>
  </cols>
  <sheetData>
    <row r="1" customFormat="false" ht="91.5" hidden="false" customHeight="true" outlineLevel="0" collapsed="false">
      <c r="A1" s="8" t="s">
        <v>22</v>
      </c>
      <c r="B1" s="8" t="s">
        <v>23</v>
      </c>
      <c r="C1" s="8" t="s">
        <v>24</v>
      </c>
      <c r="D1" s="8" t="s">
        <v>25</v>
      </c>
      <c r="E1" s="8" t="s">
        <v>26</v>
      </c>
      <c r="F1" s="8" t="s">
        <v>27</v>
      </c>
      <c r="G1" s="8" t="s">
        <v>28</v>
      </c>
      <c r="H1" s="8" t="s">
        <v>29</v>
      </c>
      <c r="I1" s="8" t="s">
        <v>30</v>
      </c>
      <c r="J1" s="8" t="s">
        <v>31</v>
      </c>
      <c r="K1" s="8" t="s">
        <v>32</v>
      </c>
      <c r="L1" s="8" t="s">
        <v>33</v>
      </c>
      <c r="M1" s="8" t="s">
        <v>34</v>
      </c>
      <c r="N1" s="8" t="s">
        <v>35</v>
      </c>
      <c r="O1" s="8" t="s">
        <v>36</v>
      </c>
      <c r="P1" s="8" t="s">
        <v>37</v>
      </c>
      <c r="Q1" s="8" t="s">
        <v>38</v>
      </c>
      <c r="R1" s="8" t="s">
        <v>39</v>
      </c>
      <c r="S1" s="8" t="s">
        <v>40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3" min="2" style="1" width="16"/>
    <col collapsed="false" customWidth="true" hidden="false" outlineLevel="0" max="4" min="4" style="1" width="62"/>
    <col collapsed="false" customWidth="true" hidden="false" outlineLevel="0" max="5" min="5" style="1" width="4"/>
  </cols>
  <sheetData>
    <row r="1" customFormat="false" ht="21.75" hidden="false" customHeight="true" outlineLevel="0" collapsed="false">
      <c r="A1" s="2" t="s">
        <v>41</v>
      </c>
      <c r="B1" s="9"/>
      <c r="C1" s="9"/>
      <c r="D1" s="9"/>
    </row>
    <row r="2" customFormat="false" ht="15" hidden="false" customHeight="true" outlineLevel="0" collapsed="false">
      <c r="A2" s="10" t="s">
        <v>42</v>
      </c>
    </row>
    <row r="4" customFormat="false" ht="15" hidden="false" customHeight="true" outlineLevel="0" collapsed="false">
      <c r="A4" s="11" t="s">
        <v>43</v>
      </c>
      <c r="B4" s="12"/>
      <c r="C4" s="13" t="str">
        <f aca="false">IF(OR(UPPER(TRIM($B$4))="YES",UPPER(TRIM($B$4))="NO"),"","Choose Yes or No")</f>
        <v>Choose Yes or No</v>
      </c>
    </row>
    <row r="6" customFormat="false" ht="15.75" hidden="false" customHeight="true" outlineLevel="0" collapsed="false">
      <c r="A6" s="4" t="s">
        <v>44</v>
      </c>
    </row>
    <row r="7" customFormat="false" ht="15" hidden="false" customHeight="true" outlineLevel="0" collapsed="false">
      <c r="A7" s="14" t="s">
        <v>45</v>
      </c>
      <c r="B7" s="14" t="n">
        <f aca="false">SUM(Calc!$A$2:$A$501)</f>
        <v>0</v>
      </c>
      <c r="C7" s="15" t="str">
        <f aca="false">IF($B$7=0,"Paste your export into cell A1 of the Responses sheet.",IF($B$7&lt;10,"Fewer than 10 responses. You need at least 10 before you score.",""))</f>
        <v>Paste your export into cell A1 of the Responses sheet.</v>
      </c>
      <c r="D7" s="15"/>
    </row>
    <row r="8" customFormat="false" ht="15" hidden="false" customHeight="true" outlineLevel="0" collapsed="false">
      <c r="A8" s="14" t="s">
        <v>46</v>
      </c>
      <c r="B8" s="14" t="n">
        <f aca="false">COUNTIF(Calc!$B$2:$B$501,"unread")+COUNTIF(Calc!$C$2:$C$501,"unread")+COUNTIF(Calc!$D$2:$D$501,"unread")+COUNTIF(Calc!$E$2:$E$501,"unread")+COUNTIF(Calc!$F$2:$F$501,"unread")+COUNTIF(Calc!$G$2:$G$501,"unread")+COUNTIF(Calc!$H$2:$H$501,"unread")+COUNTIF(Calc!$I$2:$I$501,"unread")+COUNTIF(Calc!$J$2:$J$501,"unread")+COUNTIF(Calc!$K$2:$K$501,"unread")+COUNTIF(Calc!$L$2:$L$501,"unread")+COUNTIF(Calc!$M$2:$M$501,"unread")+COUNTIF(Calc!$N$2:$N$501,"unread")+COUNTIF(Calc!$O$2:$O$501,"unread")+COUNTIF(Calc!$P$2:$P$501,"unread")+COUNTIF(Calc!$Q$2:$Q$501,"unread")+COUNTIF(Calc!$R$2:$R$501,"unread")+COUNTIF(Calc!$S$2:$S$501,"unread")+COUNTIF(Calc!$T$2:$T$501,"unread")+COUNTIF(Calc!$U$2:$U$501,"unread")+COUNTIF(Calc!$V$2:$V$501,"unread")+COUNTIF(Calc!$W$2:$W$501,"unread")+COUNTIF(Calc!$Y$2:$Y$501,"unread")+COUNTIF(Calc!$AH$2:$AH$501,"unread")</f>
        <v>0</v>
      </c>
      <c r="C8" s="15" t="str">
        <f aca="false">IF(B8&gt;0,"Check these answers match the survey's option text. They are left out.","")</f>
        <v/>
      </c>
      <c r="D8" s="15"/>
    </row>
    <row r="9" customFormat="false" ht="15" hidden="false" customHeight="false" outlineLevel="0" collapsed="false">
      <c r="A9" s="14" t="s">
        <v>47</v>
      </c>
      <c r="B9" s="14" t="n">
        <f aca="false">COUNTIF(Answers!$A$1:$S$1,"")</f>
        <v>0</v>
      </c>
      <c r="C9" s="15" t="str">
        <f aca="false">IF(B9=0,"",IF(B9=19,"Paste the whole export, header row included, into cell A1 of Responses.","Not found: "&amp;MID(IF(Answers!A$1="",", Q1","")&amp;IF(Answers!B$1="",", Q2","")&amp;IF(Answers!C$1="",", Q3","")&amp;IF(Answers!D$1="",", Q4","")&amp;IF(Answers!E$1="",", Q5","")&amp;IF(Answers!F$1="",", Q6","")&amp;IF(Answers!G$1="",", Q7","")&amp;IF(Answers!H$1="",", Q8","")&amp;IF(Answers!I$1="",", Q9","")&amp;IF(Answers!J$1="",", Q10","")&amp;IF(Answers!K$1="",", Q11","")&amp;IF(Answers!L$1="",", Q12","")&amp;IF(Answers!M$1="",", Q13","")&amp;IF(Answers!N$1="",", Q14","")&amp;IF(Answers!O$1="",", Q15","")&amp;IF(Answers!P$1="",", Q16","")&amp;IF(Answers!Q$1="",", Q17","")&amp;IF(Answers!R$1="",", Q18","")&amp;IF(Answers!S$1="",", Q19",""),3,200)&amp;". Check those question titles in the header row."))</f>
        <v/>
      </c>
      <c r="D9" s="15"/>
    </row>
    <row r="10" customFormat="false" ht="15" hidden="false" customHeight="true" outlineLevel="0" collapsed="false">
      <c r="A10" s="16" t="s">
        <v>48</v>
      </c>
      <c r="B10" s="16" t="s">
        <v>49</v>
      </c>
      <c r="C10" s="16" t="s">
        <v>50</v>
      </c>
      <c r="D10" s="16" t="s">
        <v>51</v>
      </c>
    </row>
    <row r="11" customFormat="false" ht="15" hidden="false" customHeight="true" outlineLevel="0" collapsed="false">
      <c r="A11" s="14" t="s">
        <v>52</v>
      </c>
      <c r="B11" s="17" t="str">
        <f aca="false">IFERROR(ROUND(AVERAGE(Calc!$J$2:$J$501,Calc!$Y$2:$Y$501),1),"")</f>
        <v/>
      </c>
      <c r="C11" s="18" t="str">
        <f aca="false">IF(ISNUMBER(B11),IF(B11&lt;2.5,"Early",IF(B11&lt;3.8,"Developing","Ready")),"")</f>
        <v/>
      </c>
      <c r="D11" s="14" t="s">
        <v>53</v>
      </c>
    </row>
    <row r="12" customFormat="false" ht="15" hidden="false" customHeight="true" outlineLevel="0" collapsed="false">
      <c r="A12" s="14" t="s">
        <v>54</v>
      </c>
      <c r="B12" s="17" t="str">
        <f aca="false">IFERROR(ROUND(AVERAGE(Calc!$S$2:$S$501,Calc!$T$2:$T$501,Calc!$L$2:$L$501),1),"")</f>
        <v/>
      </c>
      <c r="C12" s="18" t="str">
        <f aca="false">IF(ISNUMBER(B12),IF(B12&lt;2.5,"Early",IF(B12&lt;3.8,"Developing","Ready")),"")</f>
        <v/>
      </c>
      <c r="D12" s="14" t="s">
        <v>55</v>
      </c>
    </row>
    <row r="13" customFormat="false" ht="15" hidden="false" customHeight="true" outlineLevel="0" collapsed="false">
      <c r="A13" s="14" t="s">
        <v>56</v>
      </c>
      <c r="B13" s="17" t="str">
        <f aca="false">IFERROR(ROUND(AVERAGE(Calc!$K$2:$K$501,Calc!$U$2:$U$501,Calc!$M$2:$M$501),1),"")</f>
        <v/>
      </c>
      <c r="C13" s="18" t="str">
        <f aca="false">IF(ISNUMBER(B13),IF(B13&lt;2.5,"Early",IF(B13&lt;3.8,"Developing","Ready")),"")</f>
        <v/>
      </c>
      <c r="D13" s="14" t="s">
        <v>57</v>
      </c>
    </row>
    <row r="14" customFormat="false" ht="15" hidden="false" customHeight="true" outlineLevel="0" collapsed="false">
      <c r="A14" s="14" t="s">
        <v>58</v>
      </c>
      <c r="B14" s="17" t="str">
        <f aca="false">IF(UPPER(TRIM($B$4))="NO",IFERROR(ROUND(AVERAGE(Calc!$V$2:$V$501,Calc!$W$2:$W$501),1),""),IF(UPPER(TRIM($B$4))="YES",IFERROR(ROUND(AVERAGE(Calc!$N$2:$N$501,Calc!$V$2:$V$501,Calc!$W$2:$W$501),1),""),"Answer the policy question"))</f>
        <v>Answer the policy question</v>
      </c>
      <c r="C14" s="18" t="str">
        <f aca="false">IF(ISNUMBER(B14),IF(B14&lt;2.5,"Early",IF(B14&lt;3.8,"Developing","Ready")),"")</f>
        <v/>
      </c>
      <c r="D14" s="14" t="str">
        <f aca="false">IF(UPPER(TRIM($B$4))="NO","Q16, Q17 (Q15 dropped: no written policy)","Q15, Q16, Q17")</f>
        <v>Q15, Q16, Q17</v>
      </c>
    </row>
    <row r="15" customFormat="false" ht="15" hidden="false" customHeight="true" outlineLevel="0" collapsed="false">
      <c r="A15" s="14" t="s">
        <v>59</v>
      </c>
      <c r="B15" s="17" t="str">
        <f aca="false">IFERROR(ROUND(AVERAGE(Calc!$O$2:$O$501,Calc!$P$2:$P$501,Calc!$R$2:$R$501),1),"")</f>
        <v/>
      </c>
      <c r="C15" s="18" t="str">
        <f aca="false">IF(ISNUMBER(B15),IF(B15&lt;2.5,"Early",IF(B15&lt;3.8,"Developing","Ready")),"")</f>
        <v/>
      </c>
      <c r="D15" s="14" t="s">
        <v>60</v>
      </c>
    </row>
    <row r="16" customFormat="false" ht="15" hidden="false" customHeight="true" outlineLevel="0" collapsed="false">
      <c r="A16" s="13" t="str">
        <f aca="false">IF(UPPER(TRIM($B$4))="NO","No written AI policy: report the missing policy as a gap of its own.","")</f>
        <v/>
      </c>
    </row>
    <row r="17" customFormat="false" ht="15" hidden="false" customHeight="true" outlineLevel="0" collapsed="false">
      <c r="A17" s="10" t="s">
        <v>61</v>
      </c>
    </row>
    <row r="19" customFormat="false" ht="15.75" hidden="false" customHeight="true" outlineLevel="0" collapsed="false">
      <c r="A19" s="4" t="s">
        <v>62</v>
      </c>
    </row>
    <row r="20" customFormat="false" ht="27.75" hidden="false" customHeight="true" outlineLevel="0" collapsed="false">
      <c r="A20" s="16" t="s">
        <v>63</v>
      </c>
      <c r="B20" s="16" t="s">
        <v>64</v>
      </c>
      <c r="C20" s="16" t="s">
        <v>65</v>
      </c>
      <c r="D20" s="16" t="s">
        <v>66</v>
      </c>
    </row>
    <row r="21" customFormat="false" ht="15" hidden="false" customHeight="true" outlineLevel="0" collapsed="false">
      <c r="A21" s="14" t="s">
        <v>67</v>
      </c>
      <c r="B21" s="14" t="n">
        <f aca="false">COUNTIF(Calc!$D$2:$D$501,5)</f>
        <v>0</v>
      </c>
      <c r="C21" s="19" t="str">
        <f aca="false">IF($B$7=0,"",B21/$B$7)</f>
        <v/>
      </c>
      <c r="D21" s="15" t="str">
        <f aca="false">IF(AND(ISNUMBER(C21),C21&gt;0.2),"More than 1 in 5: trust is low, and that is a finding.","")</f>
        <v/>
      </c>
    </row>
    <row r="22" customFormat="false" ht="15" hidden="false" customHeight="true" outlineLevel="0" collapsed="false">
      <c r="A22" s="14" t="s">
        <v>68</v>
      </c>
      <c r="B22" s="14" t="n">
        <f aca="false">COUNTIF(Calc!$E$2:$E$501,5)</f>
        <v>0</v>
      </c>
      <c r="C22" s="19" t="str">
        <f aca="false">IF($B$7=0,"",B22/$B$7)</f>
        <v/>
      </c>
      <c r="D22" s="15" t="str">
        <f aca="false">IF(AND(ISNUMBER(C22),C22&gt;0.2),"More than 1 in 5: trust is low, and that is a finding.","")</f>
        <v/>
      </c>
    </row>
    <row r="23" customFormat="false" ht="15" hidden="false" customHeight="true" outlineLevel="0" collapsed="false">
      <c r="A23" s="14" t="s">
        <v>69</v>
      </c>
      <c r="B23" s="14" t="n">
        <f aca="false">SUM(Calc!$AI$2:$AI$501)</f>
        <v>0</v>
      </c>
      <c r="C23" s="19" t="str">
        <f aca="false">IF($B$7=0,"",B23/$B$7)</f>
        <v/>
      </c>
      <c r="D23" s="15" t="str">
        <f aca="false">IF(AND(ISNUMBER(C23),C23&gt;0.2),"More than 1 in 5: trust is low, and that is a finding.","")</f>
        <v/>
      </c>
    </row>
    <row r="25" customFormat="false" ht="15.75" hidden="false" customHeight="true" outlineLevel="0" collapsed="false">
      <c r="A25" s="4" t="s">
        <v>70</v>
      </c>
    </row>
    <row r="26" customFormat="false" ht="15" hidden="false" customHeight="true" outlineLevel="0" collapsed="false">
      <c r="A26" s="16" t="s">
        <v>71</v>
      </c>
      <c r="B26" s="16" t="s">
        <v>64</v>
      </c>
      <c r="C26" s="16" t="s">
        <v>72</v>
      </c>
      <c r="D26" s="16" t="s">
        <v>66</v>
      </c>
    </row>
    <row r="27" customFormat="false" ht="15" hidden="false" customHeight="true" outlineLevel="0" collapsed="false">
      <c r="A27" s="14" t="s">
        <v>73</v>
      </c>
      <c r="B27" s="14" t="n">
        <f aca="false">COUNTIF(Calc!$C$2:$C$501,2)+COUNTIF(Calc!$C$2:$C$501,3)</f>
        <v>0</v>
      </c>
      <c r="C27" s="19" t="str">
        <f aca="false">IF($B$7=0,"",B27/$B$7)</f>
        <v/>
      </c>
      <c r="D27" s="15" t="str">
        <f aca="false">IF(AND(ISNUMBER(C27),C27&gt;0.25),"Above 25 percent: make shadow AI a priority.","")</f>
        <v/>
      </c>
    </row>
    <row r="28" customFormat="false" ht="27.75" hidden="false" customHeight="true" outlineLevel="0" collapsed="false">
      <c r="A28" s="14" t="s">
        <v>74</v>
      </c>
      <c r="B28" s="14" t="n">
        <f aca="false">COUNTIF(Calc!$D$2:$D$501,2)+COUNTIF(Calc!$D$2:$D$501,3)+COUNTIF(Calc!$D$2:$D$501,4)</f>
        <v>0</v>
      </c>
      <c r="C28" s="19" t="str">
        <f aca="false">IF($B$7=0,"",B28/$B$7)</f>
        <v/>
      </c>
      <c r="D28" s="15" t="str">
        <f aca="false">IF(AND(ISNUMBER(C28),C28&gt;0.25),"Above 25 percent: make shadow AI a priority.","")</f>
        <v/>
      </c>
    </row>
    <row r="29" customFormat="false" ht="27.75" hidden="false" customHeight="true" outlineLevel="0" collapsed="false">
      <c r="A29" s="14" t="s">
        <v>75</v>
      </c>
      <c r="B29" s="14" t="n">
        <f aca="false">COUNTIF(Calc!$E$2:$E$501,2)+COUNTIF(Calc!$E$2:$E$501,3)+COUNTIF(Calc!$E$2:$E$501,4)</f>
        <v>0</v>
      </c>
      <c r="C29" s="19" t="str">
        <f aca="false">IF($B$7=0,"",B29/$B$7)</f>
        <v/>
      </c>
      <c r="D29" s="15" t="str">
        <f aca="false">IF(AND(ISNUMBER(C29),C29&gt;0.25),"Above 25 percent: make shadow AI a priority.","")</f>
        <v/>
      </c>
    </row>
    <row r="31" customFormat="false" ht="15.75" hidden="false" customHeight="true" outlineLevel="0" collapsed="false">
      <c r="A31" s="4" t="s">
        <v>76</v>
      </c>
    </row>
    <row r="32" customFormat="false" ht="15" hidden="false" customHeight="true" outlineLevel="0" collapsed="false">
      <c r="A32" s="16" t="s">
        <v>77</v>
      </c>
      <c r="B32" s="16" t="s">
        <v>64</v>
      </c>
      <c r="C32" s="16" t="s">
        <v>72</v>
      </c>
      <c r="D32" s="16"/>
    </row>
    <row r="33" customFormat="false" ht="15" hidden="false" customHeight="true" outlineLevel="0" collapsed="false">
      <c r="A33" s="14" t="s">
        <v>78</v>
      </c>
      <c r="B33" s="14" t="n">
        <f aca="false">COUNTIF(Calc!$P$2:$P$501,"&gt;=4")</f>
        <v>0</v>
      </c>
      <c r="C33" s="19" t="str">
        <f aca="false">IFERROR(B33/COUNT(Calc!$P$2:$P$501),"")</f>
        <v/>
      </c>
      <c r="D33" s="14" t="s">
        <v>79</v>
      </c>
    </row>
    <row r="34" customFormat="false" ht="27.75" hidden="false" customHeight="true" outlineLevel="0" collapsed="false">
      <c r="A34" s="14" t="s">
        <v>80</v>
      </c>
      <c r="B34" s="14" t="n">
        <f aca="false">COUNTIF(Calc!$Q$2:$Q$501,"&gt;=4")</f>
        <v>0</v>
      </c>
      <c r="C34" s="19" t="str">
        <f aca="false">IFERROR(B34/COUNT(Calc!$Q$2:$Q$501),"")</f>
        <v/>
      </c>
      <c r="D34" s="14" t="s">
        <v>79</v>
      </c>
    </row>
    <row r="36" customFormat="false" ht="27.75" hidden="false" customHeight="true" outlineLevel="0" collapsed="false">
      <c r="A36" s="16" t="s">
        <v>81</v>
      </c>
      <c r="B36" s="16" t="s">
        <v>64</v>
      </c>
      <c r="C36" s="16" t="s">
        <v>65</v>
      </c>
      <c r="D36" s="16"/>
    </row>
    <row r="37" customFormat="false" ht="27.75" hidden="false" customHeight="true" outlineLevel="0" collapsed="false">
      <c r="A37" s="14" t="s">
        <v>82</v>
      </c>
      <c r="B37" s="14" t="n">
        <f aca="false">SUM(Calc!$Z$2:$Z$501)</f>
        <v>0</v>
      </c>
      <c r="C37" s="19" t="str">
        <f aca="false">IF($B$7=0,"",B37/$B$7)</f>
        <v/>
      </c>
      <c r="D37" s="14"/>
    </row>
    <row r="38" customFormat="false" ht="15" hidden="false" customHeight="true" outlineLevel="0" collapsed="false">
      <c r="A38" s="14" t="s">
        <v>83</v>
      </c>
      <c r="B38" s="14" t="n">
        <f aca="false">SUM(Calc!$AA$2:$AA$501)</f>
        <v>0</v>
      </c>
      <c r="C38" s="19" t="str">
        <f aca="false">IF($B$7=0,"",B38/$B$7)</f>
        <v/>
      </c>
      <c r="D38" s="14"/>
    </row>
    <row r="39" customFormat="false" ht="15" hidden="false" customHeight="true" outlineLevel="0" collapsed="false">
      <c r="A39" s="14" t="s">
        <v>84</v>
      </c>
      <c r="B39" s="14" t="n">
        <f aca="false">SUM(Calc!$AB$2:$AB$501)</f>
        <v>0</v>
      </c>
      <c r="C39" s="19" t="str">
        <f aca="false">IF($B$7=0,"",B39/$B$7)</f>
        <v/>
      </c>
      <c r="D39" s="14"/>
    </row>
    <row r="40" customFormat="false" ht="15" hidden="false" customHeight="true" outlineLevel="0" collapsed="false">
      <c r="A40" s="14" t="s">
        <v>85</v>
      </c>
      <c r="B40" s="14" t="n">
        <f aca="false">SUM(Calc!$AC$2:$AC$501)</f>
        <v>0</v>
      </c>
      <c r="C40" s="19" t="str">
        <f aca="false">IF($B$7=0,"",B40/$B$7)</f>
        <v/>
      </c>
      <c r="D40" s="14"/>
    </row>
    <row r="41" customFormat="false" ht="15" hidden="false" customHeight="true" outlineLevel="0" collapsed="false">
      <c r="A41" s="14" t="s">
        <v>86</v>
      </c>
      <c r="B41" s="14" t="n">
        <f aca="false">SUM(Calc!$AD$2:$AD$501)</f>
        <v>0</v>
      </c>
      <c r="C41" s="19" t="str">
        <f aca="false">IF($B$7=0,"",B41/$B$7)</f>
        <v/>
      </c>
      <c r="D41" s="14"/>
    </row>
    <row r="42" customFormat="false" ht="15" hidden="false" customHeight="true" outlineLevel="0" collapsed="false">
      <c r="A42" s="14" t="s">
        <v>87</v>
      </c>
      <c r="B42" s="14" t="n">
        <f aca="false">SUM(Calc!$AE$2:$AE$501)</f>
        <v>0</v>
      </c>
      <c r="C42" s="19" t="str">
        <f aca="false">IF($B$7=0,"",B42/$B$7)</f>
        <v/>
      </c>
      <c r="D42" s="14"/>
    </row>
    <row r="43" customFormat="false" ht="15" hidden="false" customHeight="true" outlineLevel="0" collapsed="false">
      <c r="A43" s="14" t="s">
        <v>88</v>
      </c>
      <c r="B43" s="14" t="n">
        <f aca="false">SUM(Calc!$AF$2:$AF$501)</f>
        <v>0</v>
      </c>
      <c r="C43" s="19" t="str">
        <f aca="false">IF($B$7=0,"",B43/$B$7)</f>
        <v/>
      </c>
      <c r="D43" s="14"/>
    </row>
    <row r="44" customFormat="false" ht="15" hidden="false" customHeight="true" outlineLevel="0" collapsed="false">
      <c r="A44" s="14" t="s">
        <v>89</v>
      </c>
      <c r="B44" s="14" t="n">
        <f aca="false">SUM(Calc!$AG$2:$AG$501)</f>
        <v>0</v>
      </c>
      <c r="C44" s="19" t="str">
        <f aca="false">IF($B$7=0,"",B44/$B$7)</f>
        <v/>
      </c>
      <c r="D44" s="14"/>
    </row>
    <row r="46" customFormat="false" ht="27.75" hidden="false" customHeight="true" outlineLevel="0" collapsed="false">
      <c r="A46" s="16" t="s">
        <v>90</v>
      </c>
      <c r="B46" s="16" t="s">
        <v>64</v>
      </c>
      <c r="C46" s="16" t="s">
        <v>65</v>
      </c>
      <c r="D46" s="16"/>
    </row>
    <row r="47" customFormat="false" ht="15" hidden="false" customHeight="true" outlineLevel="0" collapsed="false">
      <c r="A47" s="14" t="s">
        <v>91</v>
      </c>
      <c r="B47" s="14" t="n">
        <f aca="false">COUNTIF(Calc!$I$2:$I$501,1)</f>
        <v>0</v>
      </c>
      <c r="C47" s="19" t="str">
        <f aca="false">IF($B$7=0,"",B47/$B$7)</f>
        <v/>
      </c>
      <c r="D47" s="14"/>
    </row>
    <row r="48" customFormat="false" ht="15" hidden="false" customHeight="true" outlineLevel="0" collapsed="false">
      <c r="A48" s="14" t="s">
        <v>92</v>
      </c>
      <c r="B48" s="14" t="n">
        <f aca="false">COUNTIF(Calc!$I$2:$I$501,2)</f>
        <v>0</v>
      </c>
      <c r="C48" s="19" t="str">
        <f aca="false">IF($B$7=0,"",B48/$B$7)</f>
        <v/>
      </c>
      <c r="D48" s="14"/>
    </row>
    <row r="49" customFormat="false" ht="15" hidden="false" customHeight="true" outlineLevel="0" collapsed="false">
      <c r="A49" s="14" t="s">
        <v>93</v>
      </c>
      <c r="B49" s="14" t="n">
        <f aca="false">COUNTIF(Calc!$I$2:$I$501,3)</f>
        <v>0</v>
      </c>
      <c r="C49" s="19" t="str">
        <f aca="false">IF($B$7=0,"",B49/$B$7)</f>
        <v/>
      </c>
      <c r="D49" s="14"/>
    </row>
    <row r="50" customFormat="false" ht="15" hidden="false" customHeight="true" outlineLevel="0" collapsed="false">
      <c r="A50" s="14" t="s">
        <v>94</v>
      </c>
      <c r="B50" s="14" t="n">
        <f aca="false">COUNTIF(Calc!$I$2:$I$501,4)</f>
        <v>0</v>
      </c>
      <c r="C50" s="19" t="str">
        <f aca="false">IF($B$7=0,"",B50/$B$7)</f>
        <v/>
      </c>
      <c r="D50" s="14"/>
    </row>
    <row r="51" customFormat="false" ht="15" hidden="false" customHeight="true" outlineLevel="0" collapsed="false">
      <c r="A51" s="20" t="s">
        <v>95</v>
      </c>
      <c r="B51" s="21" t="str">
        <f aca="false">IF(MAX($B$47:$B$50)=0,"",MID(IF(B47=MAX($B$47:$B$50),"; "&amp;A47,"")&amp;IF(B48=MAX($B$47:$B$50),"; "&amp;A48,"")&amp;IF(B49=MAX($B$47:$B$50),"; "&amp;A49,"")&amp;IF(B50=MAX($B$47:$B$50),"; "&amp;A50,""),3,500))</f>
        <v/>
      </c>
      <c r="C51" s="21"/>
      <c r="D51" s="21"/>
    </row>
  </sheetData>
  <mergeCells count="4">
    <mergeCell ref="C7:D7"/>
    <mergeCell ref="C8:D8"/>
    <mergeCell ref="C9:D9"/>
    <mergeCell ref="B51:D51"/>
  </mergeCells>
  <dataValidations count="1">
    <dataValidation allowBlank="true" error="Choose Yes or No." errorStyle="stop" operator="between" prompt="Yes or No" showDropDown="false" showErrorMessage="false" showInputMessage="false" sqref="B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5640"/>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14"/>
    <col collapsed="false" customWidth="true" hidden="false" outlineLevel="0" max="4" min="4" style="0" width="62"/>
  </cols>
  <sheetData>
    <row r="1" customFormat="false" ht="30" hidden="false" customHeight="true" outlineLevel="0" collapsed="false">
      <c r="A1" s="22" t="s">
        <v>96</v>
      </c>
      <c r="B1" s="22"/>
      <c r="C1" s="22"/>
      <c r="D1" s="22"/>
    </row>
    <row r="3" customFormat="false" ht="16.5" hidden="false" customHeight="true" outlineLevel="0" collapsed="false">
      <c r="A3" s="23" t="s">
        <v>97</v>
      </c>
      <c r="B3" s="24"/>
      <c r="C3" s="24"/>
      <c r="D3" s="24"/>
    </row>
    <row r="4" customFormat="false" ht="16.5" hidden="false" customHeight="true" outlineLevel="0" collapsed="false">
      <c r="A4" s="23" t="s">
        <v>98</v>
      </c>
      <c r="B4" s="24"/>
      <c r="C4" s="24"/>
      <c r="D4" s="24"/>
    </row>
    <row r="5" customFormat="false" ht="16.5" hidden="false" customHeight="true" outlineLevel="0" collapsed="false">
      <c r="A5" s="23" t="s">
        <v>99</v>
      </c>
      <c r="B5" s="24"/>
      <c r="C5" s="24"/>
      <c r="D5" s="24"/>
    </row>
    <row r="6" customFormat="false" ht="30" hidden="false" customHeight="true" outlineLevel="0" collapsed="false">
      <c r="A6" s="23" t="s">
        <v>100</v>
      </c>
      <c r="B6" s="24"/>
      <c r="C6" s="24"/>
      <c r="D6" s="24"/>
    </row>
    <row r="7" customFormat="false" ht="30" hidden="false" customHeight="true" outlineLevel="0" collapsed="false">
      <c r="A7" s="23" t="s">
        <v>101</v>
      </c>
      <c r="B7" s="24"/>
      <c r="C7" s="24"/>
      <c r="D7" s="24"/>
    </row>
    <row r="8" customFormat="false" ht="30" hidden="false" customHeight="true" outlineLevel="0" collapsed="false">
      <c r="A8" s="23" t="s">
        <v>102</v>
      </c>
      <c r="B8" s="24"/>
      <c r="C8" s="24"/>
      <c r="D8" s="24"/>
    </row>
    <row r="10" customFormat="false" ht="24" hidden="false" customHeight="true" outlineLevel="0" collapsed="false">
      <c r="A10" s="25" t="str">
        <f aca="false">IF($B$3="","AI readiness: [Organization or team]","AI readiness: "&amp;$B$3)</f>
        <v>AI readiness: [Organization or team]</v>
      </c>
      <c r="B10" s="25"/>
      <c r="C10" s="25"/>
      <c r="D10" s="25"/>
    </row>
    <row r="11" customFormat="false" ht="15" hidden="false" customHeight="false" outlineLevel="0" collapsed="false">
      <c r="A11" s="26" t="str">
        <f aca="false">"Survey open "&amp;IF($B$4="","[dates]",$B$4)&amp;" · Sent to "&amp;IF(ISNUMBER($B$5),$B$5,"[number]")&amp;" people · "&amp;Results!$B$7&amp;" responses"&amp;IF(AND(ISNUMBER($B$5),$B$5&gt;0),", "&amp;TEXT(Results!$B$7/$B$5,"0%")&amp;" response rate","")</f>
        <v>Survey open [dates] · Sent to [number] people · 0 responses</v>
      </c>
      <c r="B11" s="26"/>
      <c r="C11" s="26"/>
      <c r="D11" s="26"/>
    </row>
    <row r="12" customFormat="false" ht="30" hidden="false" customHeight="true" outlineLevel="0" collapsed="false">
      <c r="A12" s="27" t="str">
        <f aca="false">"The gap in one sentence: "&amp;IF($B$6="","[For example: Most of us use AI every week, but fewer than half know what must stay out of it.]",$B$6)</f>
        <v>The gap in one sentence: [For example: Most of us use AI every week, but fewer than half know what must stay out of it.]</v>
      </c>
      <c r="B12" s="27"/>
      <c r="C12" s="27"/>
      <c r="D12" s="27"/>
    </row>
    <row r="14" customFormat="false" ht="15" hidden="false" customHeight="false" outlineLevel="0" collapsed="false">
      <c r="A14" s="28" t="s">
        <v>48</v>
      </c>
      <c r="B14" s="28" t="s">
        <v>49</v>
      </c>
      <c r="C14" s="28" t="s">
        <v>50</v>
      </c>
      <c r="D14" s="28" t="s">
        <v>103</v>
      </c>
    </row>
    <row r="15" customFormat="false" ht="30" hidden="false" customHeight="true" outlineLevel="0" collapsed="false">
      <c r="A15" s="29" t="str">
        <f aca="false">Results!A11</f>
        <v>Use</v>
      </c>
      <c r="B15" s="30" t="str">
        <f aca="false">Results!B11</f>
        <v/>
      </c>
      <c r="C15" s="29" t="str">
        <f aca="false">Results!C11</f>
        <v/>
      </c>
      <c r="D15" s="31" t="str">
        <f aca="false">IF(C15="","",INDEX('Scoring key'!$D$58:$D$60,MATCH(C15,'Scoring key'!$A$58:$A$60,0)))</f>
        <v/>
      </c>
    </row>
    <row r="16" customFormat="false" ht="30" hidden="false" customHeight="true" outlineLevel="0" collapsed="false">
      <c r="A16" s="29" t="str">
        <f aca="false">Results!A12</f>
        <v>Skills</v>
      </c>
      <c r="B16" s="30" t="str">
        <f aca="false">Results!B12</f>
        <v/>
      </c>
      <c r="C16" s="29" t="str">
        <f aca="false">Results!C12</f>
        <v/>
      </c>
      <c r="D16" s="31" t="str">
        <f aca="false">IF(C16="","",INDEX('Scoring key'!$D$58:$D$60,MATCH(C16,'Scoring key'!$A$58:$A$60,0)))</f>
        <v/>
      </c>
    </row>
    <row r="17" customFormat="false" ht="30" hidden="false" customHeight="true" outlineLevel="0" collapsed="false">
      <c r="A17" s="29" t="str">
        <f aca="false">Results!A13</f>
        <v>Safety and data handling</v>
      </c>
      <c r="B17" s="30" t="str">
        <f aca="false">Results!B13</f>
        <v/>
      </c>
      <c r="C17" s="29" t="str">
        <f aca="false">Results!C13</f>
        <v/>
      </c>
      <c r="D17" s="31" t="str">
        <f aca="false">IF(C17="","",INDEX('Scoring key'!$D$58:$D$60,MATCH(C17,'Scoring key'!$A$58:$A$60,0)))</f>
        <v/>
      </c>
    </row>
    <row r="18" customFormat="false" ht="30" hidden="false" customHeight="true" outlineLevel="0" collapsed="false">
      <c r="A18" s="29" t="str">
        <f aca="false">Results!A14</f>
        <v>Policy awareness</v>
      </c>
      <c r="B18" s="30" t="str">
        <f aca="false">Results!B14</f>
        <v>Answer the policy question</v>
      </c>
      <c r="C18" s="29" t="str">
        <f aca="false">Results!C14</f>
        <v/>
      </c>
      <c r="D18" s="31" t="str">
        <f aca="false">IF(C18="","",INDEX('Scoring key'!$D$58:$D$60,MATCH(C18,'Scoring key'!$A$58:$A$60,0)))</f>
        <v/>
      </c>
    </row>
    <row r="19" customFormat="false" ht="30" hidden="false" customHeight="true" outlineLevel="0" collapsed="false">
      <c r="A19" s="29" t="str">
        <f aca="false">Results!A15</f>
        <v>Confidence</v>
      </c>
      <c r="B19" s="30" t="str">
        <f aca="false">Results!B15</f>
        <v/>
      </c>
      <c r="C19" s="29" t="str">
        <f aca="false">Results!C15</f>
        <v/>
      </c>
      <c r="D19" s="31" t="str">
        <f aca="false">IF(C19="","",INDEX('Scoring key'!$D$58:$D$60,MATCH(C19,'Scoring key'!$A$58:$A$60,0)))</f>
        <v/>
      </c>
    </row>
    <row r="20" customFormat="false" ht="15" hidden="false" customHeight="false" outlineLevel="0" collapsed="false">
      <c r="A20" s="32" t="str">
        <f aca="false">Results!A16</f>
        <v/>
      </c>
      <c r="B20" s="32"/>
      <c r="C20" s="32"/>
      <c r="D20" s="32"/>
    </row>
    <row r="22" customFormat="false" ht="17.15" hidden="false" customHeight="false" outlineLevel="0" collapsed="false">
      <c r="A22" s="33" t="s">
        <v>70</v>
      </c>
    </row>
    <row r="23" customFormat="false" ht="15" hidden="false" customHeight="false" outlineLevel="0" collapsed="false">
      <c r="A23" s="34" t="str">
        <f aca="false">"• "&amp;IF(Results!$B$7=0,"[number]",TEXT(Results!C27,"0%"))&amp;" use a personal account for AI at work (Q3)."</f>
        <v>• [number] use a personal account for AI at work (Q3).</v>
      </c>
      <c r="B23" s="34"/>
      <c r="C23" s="34"/>
      <c r="D23" s="34"/>
    </row>
    <row r="24" customFormat="false" ht="15" hidden="false" customHeight="false" outlineLevel="0" collapsed="false">
      <c r="A24" s="34" t="str">
        <f aca="false">"• "&amp;IF(Results!$B$7=0,"[number]",TEXT(Results!C28,"0%"))&amp;" used a tool they weren't sure was approved in the last three months (Q4)."</f>
        <v>• [number] used a tool they weren't sure was approved in the last three months (Q4).</v>
      </c>
      <c r="B24" s="34"/>
      <c r="C24" s="34"/>
      <c r="D24" s="34"/>
    </row>
    <row r="25" customFormat="false" ht="15" hidden="false" customHeight="false" outlineLevel="0" collapsed="false">
      <c r="A25" s="34" t="str">
        <f aca="false">"• "&amp;IF(Results!$B$7=0,"[number]",TEXT(Results!C29,"0%"))&amp;" put work content into personal or free tools (Q5)."</f>
        <v>• [number] put work content into personal or free tools (Q5).</v>
      </c>
      <c r="B25" s="34"/>
      <c r="C25" s="34"/>
      <c r="D25" s="34"/>
    </row>
    <row r="26" customFormat="false" ht="30" hidden="false" customHeight="true" outlineLevel="0" collapsed="false">
      <c r="A26" s="34" t="str">
        <f aca="false">"• IT checklist findings: "&amp;IF($B$7="","[two or three lines from section 5]",$B$7)</f>
        <v>• IT checklist findings: [two or three lines from section 5]</v>
      </c>
      <c r="B26" s="34"/>
      <c r="C26" s="34"/>
      <c r="D26" s="34"/>
    </row>
    <row r="28" customFormat="false" ht="17.15" hidden="false" customHeight="false" outlineLevel="0" collapsed="false">
      <c r="A28" s="33" t="s">
        <v>104</v>
      </c>
    </row>
    <row r="29" customFormat="false" ht="15" hidden="false" customHeight="false" outlineLevel="0" collapsed="false">
      <c r="A29" s="34" t="str">
        <f aca="false">"• "&amp;IF(Results!C33="","[number]",TEXT(Results!C33,"0%"))&amp;" agree or strongly agree AI could save them real time (Q7)."</f>
        <v>• [number] agree or strongly agree AI could save them real time (Q7).</v>
      </c>
      <c r="B29" s="34"/>
      <c r="C29" s="34"/>
      <c r="D29" s="34"/>
    </row>
    <row r="30" customFormat="false" ht="15" hidden="false" customHeight="false" outlineLevel="0" collapsed="false">
      <c r="A30" s="34" t="str">
        <f aca="false">"• "&amp;IF(Results!C34="","[number]",TEXT(Results!C34,"0%"))&amp;" agree or strongly agree they have concerns about how AI will change their role (Q8)."</f>
        <v>• [number] agree or strongly agree they have concerns about how AI will change their role (Q8).</v>
      </c>
      <c r="B30" s="34"/>
      <c r="C30" s="34"/>
      <c r="D30" s="34"/>
    </row>
    <row r="32" customFormat="false" ht="30" hidden="false" customHeight="true" outlineLevel="0" collapsed="false">
      <c r="A32" s="34" t="str">
        <f aca="false">"What staff asked for (Q18, top three): "&amp;IF(Results!$B$7=0,"[1] · [2] · [3]",IF(LARGE(Calc!$AK$2:$AK$9,1)&lt;1,"",INDEX(Results!$A$37:$A$44,MATCH(LARGE(Calc!$AK$2:$AK$9,1),Calc!$AK$2:$AK$9,0)))&amp;IF(IF(LARGE(Calc!$AK$2:$AK$9,2)&lt;1,"",INDEX(Results!$A$37:$A$44,MATCH(LARGE(Calc!$AK$2:$AK$9,2),Calc!$AK$2:$AK$9,0)))="",""," · "&amp;IF(LARGE(Calc!$AK$2:$AK$9,2)&lt;1,"",INDEX(Results!$A$37:$A$44,MATCH(LARGE(Calc!$AK$2:$AK$9,2),Calc!$AK$2:$AK$9,0))))&amp;IF(IF(LARGE(Calc!$AK$2:$AK$9,3)&lt;1,"",INDEX(Results!$A$37:$A$44,MATCH(LARGE(Calc!$AK$2:$AK$9,3),Calc!$AK$2:$AK$9,0)))="",""," · "&amp;IF(LARGE(Calc!$AK$2:$AK$9,3)&lt;1,"",INDEX(Results!$A$37:$A$44,MATCH(LARGE(Calc!$AK$2:$AK$9,3),Calc!$AK$2:$AK$9,0)))))</f>
        <v>What staff asked for (Q18, top three): [1] · [2] · [3]</v>
      </c>
      <c r="B32" s="34"/>
      <c r="C32" s="34"/>
      <c r="D32" s="34"/>
    </row>
    <row r="33" customFormat="false" ht="15" hidden="false" customHeight="false" outlineLevel="0" collapsed="false">
      <c r="A33" s="34" t="str">
        <f aca="false">"How they want to learn (Q19): "&amp;IF(Results!B51="","[most common answer]",Results!B51)</f>
        <v>How they want to learn (Q19): [most common answer]</v>
      </c>
      <c r="B33" s="34"/>
      <c r="C33" s="34"/>
      <c r="D33" s="34"/>
    </row>
    <row r="35" customFormat="false" ht="17.15" hidden="false" customHeight="false" outlineLevel="0" collapsed="false">
      <c r="A35" s="33" t="s">
        <v>105</v>
      </c>
    </row>
    <row r="36" customFormat="false" ht="15" hidden="false" customHeight="true" outlineLevel="0" collapsed="false">
      <c r="A36" s="28" t="s">
        <v>106</v>
      </c>
      <c r="B36" s="28"/>
      <c r="C36" s="28" t="s">
        <v>107</v>
      </c>
      <c r="D36" s="28" t="s">
        <v>108</v>
      </c>
    </row>
    <row r="37" customFormat="false" ht="30" hidden="false" customHeight="true" outlineLevel="0" collapsed="false">
      <c r="A37" s="24"/>
      <c r="B37" s="24"/>
      <c r="C37" s="24"/>
      <c r="D37" s="24"/>
    </row>
    <row r="38" customFormat="false" ht="30" hidden="false" customHeight="true" outlineLevel="0" collapsed="false">
      <c r="A38" s="24"/>
      <c r="B38" s="24"/>
      <c r="C38" s="24"/>
      <c r="D38" s="24"/>
    </row>
    <row r="39" customFormat="false" ht="30" hidden="false" customHeight="true" outlineLevel="0" collapsed="false">
      <c r="A39" s="24"/>
      <c r="B39" s="24"/>
      <c r="C39" s="24"/>
      <c r="D39" s="24"/>
    </row>
    <row r="41" customFormat="false" ht="30" hidden="false" customHeight="true" outlineLevel="0" collapsed="false">
      <c r="A41" s="27" t="str">
        <f aca="false">"Decision needed: "&amp;IF($B$8="","[For example: approve an AI policy, an approved tool, or a training plan.]",$B$8)</f>
        <v>Decision needed: [For example: approve an AI policy, an approved tool, or a training plan.]</v>
      </c>
      <c r="B41" s="27"/>
      <c r="C41" s="27"/>
      <c r="D41" s="27"/>
    </row>
  </sheetData>
  <mergeCells count="24">
    <mergeCell ref="A1:D1"/>
    <mergeCell ref="B3:D3"/>
    <mergeCell ref="B4:D4"/>
    <mergeCell ref="B5:D5"/>
    <mergeCell ref="B6:D6"/>
    <mergeCell ref="B7:D7"/>
    <mergeCell ref="B8:D8"/>
    <mergeCell ref="A10:D10"/>
    <mergeCell ref="A11:D11"/>
    <mergeCell ref="A12:D12"/>
    <mergeCell ref="A20:D20"/>
    <mergeCell ref="A23:D23"/>
    <mergeCell ref="A24:D24"/>
    <mergeCell ref="A25:D25"/>
    <mergeCell ref="A26:D26"/>
    <mergeCell ref="A29:D29"/>
    <mergeCell ref="A30:D30"/>
    <mergeCell ref="A32:D32"/>
    <mergeCell ref="A33:D33"/>
    <mergeCell ref="A36:B36"/>
    <mergeCell ref="A37:B37"/>
    <mergeCell ref="A38:B38"/>
    <mergeCell ref="A39:B39"/>
    <mergeCell ref="A41:D41"/>
  </mergeCells>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&amp;CStormWind · AI Accelerator</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70"/>
    <col collapsed="false" customWidth="true" hidden="false" outlineLevel="0" max="3" min="3" style="1" width="10"/>
    <col collapsed="false" customWidth="true" hidden="false" outlineLevel="0" max="4" min="4" style="1" width="46"/>
  </cols>
  <sheetData>
    <row r="1" customFormat="false" ht="21.75" hidden="false" customHeight="true" outlineLevel="0" collapsed="false">
      <c r="A1" s="2" t="s">
        <v>109</v>
      </c>
    </row>
    <row r="2" customFormat="false" ht="15" hidden="false" customHeight="true" outlineLevel="0" collapsed="false">
      <c r="A2" s="1" t="s">
        <v>110</v>
      </c>
    </row>
    <row r="4" customFormat="false" ht="15" hidden="false" customHeight="true" outlineLevel="0" collapsed="false">
      <c r="A4" s="35" t="s">
        <v>63</v>
      </c>
      <c r="B4" s="35" t="s">
        <v>111</v>
      </c>
      <c r="C4" s="35" t="s">
        <v>112</v>
      </c>
      <c r="D4" s="35" t="s">
        <v>113</v>
      </c>
    </row>
    <row r="5" customFormat="false" ht="27.75" hidden="false" customHeight="true" outlineLevel="0" collapsed="false">
      <c r="A5" s="36" t="s">
        <v>114</v>
      </c>
      <c r="B5" s="36" t="s">
        <v>115</v>
      </c>
      <c r="C5" s="36" t="n">
        <v>1</v>
      </c>
      <c r="D5" s="14" t="s">
        <v>116</v>
      </c>
    </row>
    <row r="6" customFormat="false" ht="15" hidden="false" customHeight="true" outlineLevel="0" collapsed="false">
      <c r="A6" s="36" t="s">
        <v>114</v>
      </c>
      <c r="B6" s="36" t="s">
        <v>117</v>
      </c>
      <c r="C6" s="36" t="n">
        <v>2</v>
      </c>
      <c r="D6" s="36"/>
    </row>
    <row r="7" customFormat="false" ht="15" hidden="false" customHeight="true" outlineLevel="0" collapsed="false">
      <c r="A7" s="36" t="s">
        <v>114</v>
      </c>
      <c r="B7" s="36" t="s">
        <v>118</v>
      </c>
      <c r="C7" s="36" t="n">
        <v>3</v>
      </c>
      <c r="D7" s="36"/>
    </row>
    <row r="8" customFormat="false" ht="15" hidden="false" customHeight="true" outlineLevel="0" collapsed="false">
      <c r="A8" s="36" t="s">
        <v>114</v>
      </c>
      <c r="B8" s="36" t="s">
        <v>114</v>
      </c>
      <c r="C8" s="36" t="n">
        <v>4</v>
      </c>
      <c r="D8" s="36"/>
    </row>
    <row r="9" customFormat="false" ht="15" hidden="false" customHeight="true" outlineLevel="0" collapsed="false">
      <c r="A9" s="36" t="s">
        <v>114</v>
      </c>
      <c r="B9" s="36" t="s">
        <v>119</v>
      </c>
      <c r="C9" s="36" t="n">
        <v>5</v>
      </c>
      <c r="D9" s="36"/>
    </row>
    <row r="10" customFormat="false" ht="15" hidden="false" customHeight="true" outlineLevel="0" collapsed="false">
      <c r="A10" s="36" t="s">
        <v>120</v>
      </c>
      <c r="B10" s="36" t="s">
        <v>121</v>
      </c>
      <c r="C10" s="36" t="n">
        <v>1</v>
      </c>
      <c r="D10" s="14"/>
    </row>
    <row r="11" customFormat="false" ht="15" hidden="false" customHeight="true" outlineLevel="0" collapsed="false">
      <c r="A11" s="36" t="s">
        <v>120</v>
      </c>
      <c r="B11" s="36" t="s">
        <v>122</v>
      </c>
      <c r="C11" s="36" t="n">
        <v>2</v>
      </c>
      <c r="D11" s="36"/>
    </row>
    <row r="12" customFormat="false" ht="15" hidden="false" customHeight="true" outlineLevel="0" collapsed="false">
      <c r="A12" s="36" t="s">
        <v>120</v>
      </c>
      <c r="B12" s="36" t="s">
        <v>123</v>
      </c>
      <c r="C12" s="36" t="n">
        <v>3</v>
      </c>
      <c r="D12" s="36"/>
    </row>
    <row r="13" customFormat="false" ht="15" hidden="false" customHeight="true" outlineLevel="0" collapsed="false">
      <c r="A13" s="36" t="s">
        <v>120</v>
      </c>
      <c r="B13" s="36" t="s">
        <v>124</v>
      </c>
      <c r="C13" s="36" t="n">
        <v>4</v>
      </c>
      <c r="D13" s="36"/>
    </row>
    <row r="14" customFormat="false" ht="15" hidden="false" customHeight="true" outlineLevel="0" collapsed="false">
      <c r="A14" s="36" t="s">
        <v>120</v>
      </c>
      <c r="B14" s="36" t="s">
        <v>125</v>
      </c>
      <c r="C14" s="36" t="n">
        <v>5</v>
      </c>
      <c r="D14" s="36"/>
    </row>
    <row r="15" customFormat="false" ht="15" hidden="false" customHeight="true" outlineLevel="0" collapsed="false">
      <c r="A15" s="36" t="s">
        <v>126</v>
      </c>
      <c r="B15" s="36" t="s">
        <v>127</v>
      </c>
      <c r="C15" s="36"/>
      <c r="D15" s="14" t="s">
        <v>128</v>
      </c>
    </row>
    <row r="16" customFormat="false" ht="15" hidden="false" customHeight="true" outlineLevel="0" collapsed="false">
      <c r="A16" s="36" t="s">
        <v>126</v>
      </c>
      <c r="B16" s="36" t="s">
        <v>129</v>
      </c>
      <c r="C16" s="36"/>
      <c r="D16" s="36"/>
    </row>
    <row r="17" customFormat="false" ht="15" hidden="false" customHeight="true" outlineLevel="0" collapsed="false">
      <c r="A17" s="36" t="s">
        <v>126</v>
      </c>
      <c r="B17" s="36" t="s">
        <v>130</v>
      </c>
      <c r="C17" s="36"/>
      <c r="D17" s="36"/>
    </row>
    <row r="18" customFormat="false" ht="15" hidden="false" customHeight="true" outlineLevel="0" collapsed="false">
      <c r="A18" s="36" t="s">
        <v>126</v>
      </c>
      <c r="B18" s="36" t="s">
        <v>131</v>
      </c>
      <c r="C18" s="36"/>
      <c r="D18" s="36"/>
    </row>
    <row r="19" customFormat="false" ht="15" hidden="false" customHeight="true" outlineLevel="0" collapsed="false">
      <c r="A19" s="36" t="s">
        <v>126</v>
      </c>
      <c r="B19" s="36" t="s">
        <v>132</v>
      </c>
      <c r="C19" s="36"/>
      <c r="D19" s="36"/>
    </row>
    <row r="20" customFormat="false" ht="15" hidden="false" customHeight="true" outlineLevel="0" collapsed="false">
      <c r="A20" s="36" t="s">
        <v>133</v>
      </c>
      <c r="B20" s="36" t="s">
        <v>121</v>
      </c>
      <c r="C20" s="36"/>
      <c r="D20" s="14" t="s">
        <v>134</v>
      </c>
    </row>
    <row r="21" customFormat="false" ht="15" hidden="false" customHeight="true" outlineLevel="0" collapsed="false">
      <c r="A21" s="36" t="s">
        <v>133</v>
      </c>
      <c r="B21" s="36" t="s">
        <v>135</v>
      </c>
      <c r="C21" s="36"/>
      <c r="D21" s="36"/>
    </row>
    <row r="22" customFormat="false" ht="15" hidden="false" customHeight="true" outlineLevel="0" collapsed="false">
      <c r="A22" s="36" t="s">
        <v>133</v>
      </c>
      <c r="B22" s="36" t="s">
        <v>136</v>
      </c>
      <c r="C22" s="36"/>
      <c r="D22" s="36"/>
    </row>
    <row r="23" customFormat="false" ht="15" hidden="false" customHeight="true" outlineLevel="0" collapsed="false">
      <c r="A23" s="36" t="s">
        <v>133</v>
      </c>
      <c r="B23" s="36" t="s">
        <v>137</v>
      </c>
      <c r="C23" s="36"/>
      <c r="D23" s="36"/>
    </row>
    <row r="24" customFormat="false" ht="15" hidden="false" customHeight="true" outlineLevel="0" collapsed="false">
      <c r="A24" s="36" t="s">
        <v>133</v>
      </c>
      <c r="B24" s="36" t="s">
        <v>62</v>
      </c>
      <c r="C24" s="36"/>
      <c r="D24" s="36"/>
    </row>
    <row r="25" customFormat="false" ht="27.75" hidden="false" customHeight="true" outlineLevel="0" collapsed="false">
      <c r="A25" s="36" t="s">
        <v>138</v>
      </c>
      <c r="B25" s="36" t="s">
        <v>139</v>
      </c>
      <c r="C25" s="36" t="n">
        <v>5</v>
      </c>
      <c r="D25" s="14" t="s">
        <v>140</v>
      </c>
    </row>
    <row r="26" customFormat="false" ht="15" hidden="false" customHeight="true" outlineLevel="0" collapsed="false">
      <c r="A26" s="36" t="s">
        <v>138</v>
      </c>
      <c r="B26" s="36" t="s">
        <v>141</v>
      </c>
      <c r="C26" s="36" t="n">
        <v>3</v>
      </c>
      <c r="D26" s="36"/>
    </row>
    <row r="27" customFormat="false" ht="15" hidden="false" customHeight="true" outlineLevel="0" collapsed="false">
      <c r="A27" s="36" t="s">
        <v>138</v>
      </c>
      <c r="B27" s="36" t="s">
        <v>142</v>
      </c>
      <c r="C27" s="36" t="n">
        <v>2</v>
      </c>
      <c r="D27" s="36"/>
    </row>
    <row r="28" customFormat="false" ht="15" hidden="false" customHeight="true" outlineLevel="0" collapsed="false">
      <c r="A28" s="36" t="s">
        <v>138</v>
      </c>
      <c r="B28" s="36" t="s">
        <v>143</v>
      </c>
      <c r="C28" s="36" t="n">
        <v>1</v>
      </c>
      <c r="D28" s="36"/>
    </row>
    <row r="29" customFormat="false" ht="15" hidden="false" customHeight="true" outlineLevel="0" collapsed="false">
      <c r="A29" s="36" t="s">
        <v>138</v>
      </c>
      <c r="B29" s="36" t="s">
        <v>62</v>
      </c>
      <c r="C29" s="36"/>
      <c r="D29" s="36"/>
    </row>
    <row r="30" customFormat="false" ht="15" hidden="false" customHeight="true" outlineLevel="0" collapsed="false">
      <c r="A30" s="36" t="s">
        <v>144</v>
      </c>
      <c r="B30" s="36" t="s">
        <v>145</v>
      </c>
      <c r="C30" s="36" t="n">
        <v>1</v>
      </c>
      <c r="D30" s="14"/>
    </row>
    <row r="31" customFormat="false" ht="15" hidden="false" customHeight="true" outlineLevel="0" collapsed="false">
      <c r="A31" s="36" t="s">
        <v>144</v>
      </c>
      <c r="B31" s="36" t="s">
        <v>146</v>
      </c>
      <c r="C31" s="36" t="n">
        <v>2</v>
      </c>
      <c r="D31" s="36"/>
    </row>
    <row r="32" customFormat="false" ht="15" hidden="false" customHeight="true" outlineLevel="0" collapsed="false">
      <c r="A32" s="36" t="s">
        <v>144</v>
      </c>
      <c r="B32" s="36" t="s">
        <v>147</v>
      </c>
      <c r="C32" s="36" t="n">
        <v>3</v>
      </c>
      <c r="D32" s="36"/>
    </row>
    <row r="33" customFormat="false" ht="15" hidden="false" customHeight="true" outlineLevel="0" collapsed="false">
      <c r="A33" s="36" t="s">
        <v>144</v>
      </c>
      <c r="B33" s="36" t="s">
        <v>148</v>
      </c>
      <c r="C33" s="36" t="n">
        <v>5</v>
      </c>
      <c r="D33" s="36"/>
    </row>
    <row r="34" customFormat="false" ht="15" hidden="false" customHeight="true" outlineLevel="0" collapsed="false">
      <c r="A34" s="36" t="s">
        <v>144</v>
      </c>
      <c r="B34" s="36" t="s">
        <v>131</v>
      </c>
      <c r="C34" s="36" t="n">
        <v>1</v>
      </c>
      <c r="D34" s="36"/>
    </row>
    <row r="35" customFormat="false" ht="15" hidden="false" customHeight="true" outlineLevel="0" collapsed="false">
      <c r="A35" s="36" t="s">
        <v>149</v>
      </c>
      <c r="B35" s="36" t="s">
        <v>150</v>
      </c>
      <c r="C35" s="36" t="n">
        <v>1</v>
      </c>
      <c r="D35" s="14"/>
    </row>
    <row r="36" customFormat="false" ht="15" hidden="false" customHeight="true" outlineLevel="0" collapsed="false">
      <c r="A36" s="36" t="s">
        <v>149</v>
      </c>
      <c r="B36" s="36" t="s">
        <v>151</v>
      </c>
      <c r="C36" s="36" t="n">
        <v>2</v>
      </c>
      <c r="D36" s="36"/>
    </row>
    <row r="37" customFormat="false" ht="15" hidden="false" customHeight="true" outlineLevel="0" collapsed="false">
      <c r="A37" s="36" t="s">
        <v>149</v>
      </c>
      <c r="B37" s="36" t="s">
        <v>152</v>
      </c>
      <c r="C37" s="36" t="n">
        <v>5</v>
      </c>
      <c r="D37" s="36"/>
    </row>
    <row r="38" customFormat="false" ht="15" hidden="false" customHeight="true" outlineLevel="0" collapsed="false">
      <c r="A38" s="36" t="s">
        <v>149</v>
      </c>
      <c r="B38" s="36" t="s">
        <v>131</v>
      </c>
      <c r="C38" s="36" t="n">
        <v>1</v>
      </c>
      <c r="D38" s="36"/>
    </row>
    <row r="39" customFormat="false" ht="27.75" hidden="false" customHeight="true" outlineLevel="0" collapsed="false">
      <c r="A39" s="36" t="s">
        <v>153</v>
      </c>
      <c r="B39" s="36" t="s">
        <v>154</v>
      </c>
      <c r="C39" s="36" t="n">
        <v>5</v>
      </c>
      <c r="D39" s="14" t="s">
        <v>155</v>
      </c>
    </row>
    <row r="40" customFormat="false" ht="15" hidden="false" customHeight="true" outlineLevel="0" collapsed="false">
      <c r="A40" s="36" t="s">
        <v>153</v>
      </c>
      <c r="B40" s="36" t="s">
        <v>156</v>
      </c>
      <c r="C40" s="36" t="n">
        <v>3</v>
      </c>
      <c r="D40" s="36"/>
    </row>
    <row r="41" customFormat="false" ht="15" hidden="false" customHeight="true" outlineLevel="0" collapsed="false">
      <c r="A41" s="36" t="s">
        <v>153</v>
      </c>
      <c r="B41" s="36" t="s">
        <v>157</v>
      </c>
      <c r="C41" s="36" t="n">
        <v>2</v>
      </c>
      <c r="D41" s="36"/>
    </row>
    <row r="42" customFormat="false" ht="15" hidden="false" customHeight="true" outlineLevel="0" collapsed="false">
      <c r="A42" s="36" t="s">
        <v>153</v>
      </c>
      <c r="B42" s="36" t="s">
        <v>158</v>
      </c>
      <c r="C42" s="36" t="n">
        <v>1</v>
      </c>
      <c r="D42" s="36"/>
    </row>
    <row r="43" customFormat="false" ht="15" hidden="false" customHeight="true" outlineLevel="0" collapsed="false">
      <c r="A43" s="36" t="s">
        <v>159</v>
      </c>
      <c r="B43" s="36" t="s">
        <v>91</v>
      </c>
      <c r="C43" s="36"/>
      <c r="D43" s="14" t="s">
        <v>160</v>
      </c>
    </row>
    <row r="44" customFormat="false" ht="15" hidden="false" customHeight="true" outlineLevel="0" collapsed="false">
      <c r="A44" s="36" t="s">
        <v>159</v>
      </c>
      <c r="B44" s="36" t="s">
        <v>92</v>
      </c>
      <c r="C44" s="36"/>
      <c r="D44" s="36"/>
    </row>
    <row r="45" customFormat="false" ht="15" hidden="false" customHeight="true" outlineLevel="0" collapsed="false">
      <c r="A45" s="36" t="s">
        <v>159</v>
      </c>
      <c r="B45" s="36" t="s">
        <v>93</v>
      </c>
      <c r="C45" s="36"/>
      <c r="D45" s="36"/>
    </row>
    <row r="46" customFormat="false" ht="15" hidden="false" customHeight="true" outlineLevel="0" collapsed="false">
      <c r="A46" s="36" t="s">
        <v>159</v>
      </c>
      <c r="B46" s="36" t="s">
        <v>94</v>
      </c>
      <c r="C46" s="36"/>
      <c r="D46" s="36"/>
    </row>
    <row r="47" customFormat="false" ht="41.25" hidden="false" customHeight="true" outlineLevel="0" collapsed="false">
      <c r="A47" s="36" t="s">
        <v>161</v>
      </c>
      <c r="B47" s="36" t="s">
        <v>162</v>
      </c>
      <c r="C47" s="36"/>
      <c r="D47" s="14" t="s">
        <v>163</v>
      </c>
    </row>
    <row r="48" customFormat="false" ht="15" hidden="false" customHeight="true" outlineLevel="0" collapsed="false">
      <c r="A48" s="36" t="s">
        <v>161</v>
      </c>
      <c r="B48" s="36" t="s">
        <v>164</v>
      </c>
      <c r="C48" s="36"/>
      <c r="D48" s="36"/>
    </row>
    <row r="49" customFormat="false" ht="15" hidden="false" customHeight="true" outlineLevel="0" collapsed="false">
      <c r="A49" s="36" t="s">
        <v>161</v>
      </c>
      <c r="B49" s="36" t="s">
        <v>165</v>
      </c>
      <c r="C49" s="36"/>
      <c r="D49" s="36"/>
    </row>
    <row r="50" customFormat="false" ht="15" hidden="false" customHeight="true" outlineLevel="0" collapsed="false">
      <c r="A50" s="36" t="s">
        <v>161</v>
      </c>
      <c r="B50" s="36" t="s">
        <v>166</v>
      </c>
      <c r="C50" s="36"/>
      <c r="D50" s="36"/>
    </row>
    <row r="51" customFormat="false" ht="15" hidden="false" customHeight="true" outlineLevel="0" collapsed="false">
      <c r="A51" s="36" t="s">
        <v>161</v>
      </c>
      <c r="B51" s="36" t="s">
        <v>167</v>
      </c>
      <c r="C51" s="36"/>
      <c r="D51" s="36"/>
    </row>
    <row r="52" customFormat="false" ht="15" hidden="false" customHeight="true" outlineLevel="0" collapsed="false">
      <c r="A52" s="36" t="s">
        <v>161</v>
      </c>
      <c r="B52" s="36" t="s">
        <v>168</v>
      </c>
      <c r="C52" s="36"/>
      <c r="D52" s="36"/>
    </row>
    <row r="53" customFormat="false" ht="15" hidden="false" customHeight="true" outlineLevel="0" collapsed="false">
      <c r="A53" s="36" t="s">
        <v>161</v>
      </c>
      <c r="B53" s="36" t="s">
        <v>169</v>
      </c>
      <c r="C53" s="36"/>
      <c r="D53" s="36"/>
    </row>
    <row r="54" customFormat="false" ht="15" hidden="false" customHeight="true" outlineLevel="0" collapsed="false">
      <c r="A54" s="36" t="s">
        <v>161</v>
      </c>
      <c r="B54" s="36" t="s">
        <v>132</v>
      </c>
      <c r="C54" s="36"/>
      <c r="D54" s="36"/>
    </row>
    <row r="56" customFormat="false" ht="15.75" hidden="false" customHeight="true" outlineLevel="0" collapsed="false">
      <c r="A56" s="4" t="s">
        <v>170</v>
      </c>
    </row>
    <row r="57" customFormat="false" ht="15" hidden="false" customHeight="true" outlineLevel="0" collapsed="false">
      <c r="A57" s="37" t="s">
        <v>50</v>
      </c>
      <c r="B57" s="37" t="s">
        <v>171</v>
      </c>
      <c r="C57" s="37"/>
      <c r="D57" s="37" t="s">
        <v>172</v>
      </c>
    </row>
    <row r="58" customFormat="false" ht="27.75" hidden="false" customHeight="true" outlineLevel="0" collapsed="false">
      <c r="A58" s="36" t="s">
        <v>173</v>
      </c>
      <c r="B58" s="36" t="s">
        <v>174</v>
      </c>
      <c r="C58" s="36"/>
      <c r="D58" s="14" t="s">
        <v>175</v>
      </c>
    </row>
    <row r="59" customFormat="false" ht="27.75" hidden="false" customHeight="true" outlineLevel="0" collapsed="false">
      <c r="A59" s="36" t="s">
        <v>176</v>
      </c>
      <c r="B59" s="36" t="s">
        <v>177</v>
      </c>
      <c r="C59" s="36"/>
      <c r="D59" s="14" t="s">
        <v>178</v>
      </c>
    </row>
    <row r="60" customFormat="false" ht="27.75" hidden="false" customHeight="true" outlineLevel="0" collapsed="false">
      <c r="A60" s="36" t="s">
        <v>179</v>
      </c>
      <c r="B60" s="36" t="s">
        <v>180</v>
      </c>
      <c r="C60" s="36"/>
      <c r="D60" s="14" t="s">
        <v>181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K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true" outlineLevel="0" collapsed="false">
      <c r="A1" s="1" t="s">
        <v>182</v>
      </c>
      <c r="B1" s="1" t="s">
        <v>183</v>
      </c>
      <c r="C1" s="1" t="s">
        <v>184</v>
      </c>
      <c r="D1" s="1" t="s">
        <v>185</v>
      </c>
      <c r="E1" s="1" t="s">
        <v>186</v>
      </c>
      <c r="F1" s="1" t="s">
        <v>187</v>
      </c>
      <c r="G1" s="1" t="s">
        <v>188</v>
      </c>
      <c r="H1" s="1" t="s">
        <v>189</v>
      </c>
      <c r="I1" s="1" t="s">
        <v>190</v>
      </c>
      <c r="J1" s="1" t="s">
        <v>191</v>
      </c>
      <c r="K1" s="1" t="s">
        <v>192</v>
      </c>
      <c r="L1" s="1" t="s">
        <v>193</v>
      </c>
      <c r="M1" s="1" t="s">
        <v>194</v>
      </c>
      <c r="N1" s="1" t="s">
        <v>195</v>
      </c>
      <c r="O1" s="1" t="s">
        <v>196</v>
      </c>
      <c r="P1" s="1" t="s">
        <v>197</v>
      </c>
      <c r="Q1" s="1" t="s">
        <v>198</v>
      </c>
      <c r="R1" s="1" t="s">
        <v>199</v>
      </c>
      <c r="S1" s="1" t="s">
        <v>200</v>
      </c>
      <c r="T1" s="1" t="s">
        <v>201</v>
      </c>
      <c r="U1" s="1" t="s">
        <v>202</v>
      </c>
      <c r="V1" s="1" t="s">
        <v>203</v>
      </c>
      <c r="W1" s="1" t="s">
        <v>204</v>
      </c>
      <c r="X1" s="1" t="s">
        <v>205</v>
      </c>
      <c r="Y1" s="1" t="s">
        <v>206</v>
      </c>
      <c r="Z1" s="1" t="s">
        <v>207</v>
      </c>
      <c r="AA1" s="1" t="s">
        <v>208</v>
      </c>
      <c r="AB1" s="1" t="s">
        <v>209</v>
      </c>
      <c r="AC1" s="1" t="s">
        <v>210</v>
      </c>
      <c r="AD1" s="1" t="s">
        <v>211</v>
      </c>
      <c r="AE1" s="1" t="s">
        <v>212</v>
      </c>
      <c r="AF1" s="1" t="s">
        <v>213</v>
      </c>
      <c r="AG1" s="1" t="s">
        <v>214</v>
      </c>
      <c r="AH1" s="1" t="s">
        <v>215</v>
      </c>
      <c r="AI1" s="1" t="s">
        <v>216</v>
      </c>
      <c r="AK1" s="38" t="s">
        <v>217</v>
      </c>
    </row>
    <row r="2" customFormat="false" ht="15" hidden="false" customHeight="true" outlineLevel="0" collapsed="false">
      <c r="A2" s="1" t="n">
        <f aca="false">Answers!T2</f>
        <v>0</v>
      </c>
      <c r="B2" s="1" t="str">
        <f aca="false">IF(Answers!A2="","",IFERROR(MATCH(TRIM(SUBSTITUTE(SUBSTITUTE(SUBSTITUTE(SUBSTITUTE(Answers!A2,"’","'"),"‘","'"),"“",""""),"”","""")),'Scoring key'!$B$10:$B$14,0),"unread"))</f>
        <v/>
      </c>
      <c r="C2" s="1" t="str">
        <f aca="false">IF(Answers!C2="","",IFERROR(MATCH(TRIM(SUBSTITUTE(SUBSTITUTE(SUBSTITUTE(SUBSTITUTE(Answers!C2,"’","'"),"‘","'"),"“",""""),"”","""")),'Scoring key'!$B$15:$B$19,0),"unread"))</f>
        <v/>
      </c>
      <c r="D2" s="1" t="str">
        <f aca="false">IF(Answers!D2="","",IFERROR(MATCH(TRIM(SUBSTITUTE(SUBSTITUTE(SUBSTITUTE(SUBSTITUTE(Answers!D2,"’","'"),"‘","'"),"“",""""),"”","""")),'Scoring key'!$B$20:$B$24,0),"unread"))</f>
        <v/>
      </c>
      <c r="E2" s="1" t="str">
        <f aca="false">IF(Answers!E2="","",IFERROR(MATCH(TRIM(SUBSTITUTE(SUBSTITUTE(SUBSTITUTE(SUBSTITUTE(Answers!E2,"’","'"),"‘","'"),"“",""""),"”","""")),'Scoring key'!$B$25:$B$29,0),"unread"))</f>
        <v/>
      </c>
      <c r="F2" s="1" t="str">
        <f aca="false">IF(Answers!L2="","",IFERROR(MATCH(TRIM(SUBSTITUTE(SUBSTITUTE(SUBSTITUTE(SUBSTITUTE(Answers!L2,"’","'"),"‘","'"),"“",""""),"”","""")),'Scoring key'!$B$30:$B$34,0),"unread"))</f>
        <v/>
      </c>
      <c r="G2" s="1" t="str">
        <f aca="false">IF(Answers!N2="","",IFERROR(MATCH(TRIM(SUBSTITUTE(SUBSTITUTE(SUBSTITUTE(SUBSTITUTE(Answers!N2,"’","'"),"‘","'"),"“",""""),"”","""")),'Scoring key'!$B$35:$B$38,0),"unread"))</f>
        <v/>
      </c>
      <c r="H2" s="1" t="str">
        <f aca="false">IF(Answers!O2="","",IFERROR(MATCH(TRIM(SUBSTITUTE(SUBSTITUTE(SUBSTITUTE(SUBSTITUTE(Answers!O2,"’","'"),"‘","'"),"“",""""),"”","""")),'Scoring key'!$B$39:$B$42,0),"unread"))</f>
        <v/>
      </c>
      <c r="I2" s="1" t="str">
        <f aca="false">IF(Answers!S2="","",IFERROR(MATCH(TRIM(SUBSTITUTE(SUBSTITUTE(SUBSTITUTE(SUBSTITUTE(Answers!S2,"’","'"),"‘","'"),"“",""""),"”","""")),'Scoring key'!$B$43:$B$46,0),"unread"))</f>
        <v/>
      </c>
      <c r="J2" s="1" t="str">
        <f aca="false">IF(ISNUMBER(B2),IF(INDEX('Scoring key'!$C$10:$C$14,B2)="","",INDEX('Scoring key'!$C$10:$C$14,B2)),"")</f>
        <v/>
      </c>
      <c r="K2" s="1" t="str">
        <f aca="false">IF(ISNUMBER(E2),IF(INDEX('Scoring key'!$C$25:$C$29,E2)="","",INDEX('Scoring key'!$C$25:$C$29,E2)),"")</f>
        <v/>
      </c>
      <c r="L2" s="1" t="str">
        <f aca="false">IF(ISNUMBER(F2),IF(INDEX('Scoring key'!$C$30:$C$34,F2)="","",INDEX('Scoring key'!$C$30:$C$34,F2)),"")</f>
        <v/>
      </c>
      <c r="M2" s="1" t="str">
        <f aca="false">IF(ISNUMBER(G2),IF(INDEX('Scoring key'!$C$35:$C$38,G2)="","",INDEX('Scoring key'!$C$35:$C$38,G2)),"")</f>
        <v/>
      </c>
      <c r="N2" s="1" t="str">
        <f aca="false">IF(ISNUMBER(H2),IF(INDEX('Scoring key'!$C$39:$C$42,H2)="","",INDEX('Scoring key'!$C$39:$C$42,H2)),"")</f>
        <v/>
      </c>
      <c r="O2" s="1" t="str">
        <f aca="false">IF(Answers!F2="","",IF(ISNUMBER(IFERROR(VALUE(Answers!F2),"")),IF(AND(VALUE(Answers!F2)&gt;=1,VALUE(Answers!F2)&lt;=5,VALUE(Answers!F2)=INT(VALUE(Answers!F2))),VALUE(Answers!F2),"unread"),IFERROR(MATCH(TRIM(SUBSTITUTE(SUBSTITUTE(SUBSTITUTE(SUBSTITUTE(Answers!F2,"’","'"),"‘","'"),"“",""""),"”","""")),'Scoring key'!$B$5:$B$9,0),"unread")))</f>
        <v/>
      </c>
      <c r="P2" s="1" t="str">
        <f aca="false">IF(Answers!G2="","",IF(ISNUMBER(IFERROR(VALUE(Answers!G2),"")),IF(AND(VALUE(Answers!G2)&gt;=1,VALUE(Answers!G2)&lt;=5,VALUE(Answers!G2)=INT(VALUE(Answers!G2))),VALUE(Answers!G2),"unread"),IFERROR(MATCH(TRIM(SUBSTITUTE(SUBSTITUTE(SUBSTITUTE(SUBSTITUTE(Answers!G2,"’","'"),"‘","'"),"“",""""),"”","""")),'Scoring key'!$B$5:$B$9,0),"unread")))</f>
        <v/>
      </c>
      <c r="Q2" s="1" t="str">
        <f aca="false">IF(Answers!H2="","",IF(ISNUMBER(IFERROR(VALUE(Answers!H2),"")),IF(AND(VALUE(Answers!H2)&gt;=1,VALUE(Answers!H2)&lt;=5,VALUE(Answers!H2)=INT(VALUE(Answers!H2))),VALUE(Answers!H2),"unread"),IFERROR(MATCH(TRIM(SUBSTITUTE(SUBSTITUTE(SUBSTITUTE(SUBSTITUTE(Answers!H2,"’","'"),"‘","'"),"“",""""),"”","""")),'Scoring key'!$B$5:$B$9,0),"unread")))</f>
        <v/>
      </c>
      <c r="R2" s="1" t="str">
        <f aca="false">IF(Answers!I2="","",IF(ISNUMBER(IFERROR(VALUE(Answers!I2),"")),IF(AND(VALUE(Answers!I2)&gt;=1,VALUE(Answers!I2)&lt;=5,VALUE(Answers!I2)=INT(VALUE(Answers!I2))),VALUE(Answers!I2),"unread"),IFERROR(MATCH(TRIM(SUBSTITUTE(SUBSTITUTE(SUBSTITUTE(SUBSTITUTE(Answers!I2,"’","'"),"‘","'"),"“",""""),"”","""")),'Scoring key'!$B$5:$B$9,0),"unread")))</f>
        <v/>
      </c>
      <c r="S2" s="1" t="str">
        <f aca="false">IF(Answers!J2="","",IF(ISNUMBER(IFERROR(VALUE(Answers!J2),"")),IF(AND(VALUE(Answers!J2)&gt;=1,VALUE(Answers!J2)&lt;=5,VALUE(Answers!J2)=INT(VALUE(Answers!J2))),VALUE(Answers!J2),"unread"),IFERROR(MATCH(TRIM(SUBSTITUTE(SUBSTITUTE(SUBSTITUTE(SUBSTITUTE(Answers!J2,"’","'"),"‘","'"),"“",""""),"”","""")),'Scoring key'!$B$5:$B$9,0),"unread")))</f>
        <v/>
      </c>
      <c r="T2" s="1" t="str">
        <f aca="false">IF(Answers!K2="","",IF(ISNUMBER(IFERROR(VALUE(Answers!K2),"")),IF(AND(VALUE(Answers!K2)&gt;=1,VALUE(Answers!K2)&lt;=5,VALUE(Answers!K2)=INT(VALUE(Answers!K2))),VALUE(Answers!K2),"unread"),IFERROR(MATCH(TRIM(SUBSTITUTE(SUBSTITUTE(SUBSTITUTE(SUBSTITUTE(Answers!K2,"’","'"),"‘","'"),"“",""""),"”","""")),'Scoring key'!$B$5:$B$9,0),"unread")))</f>
        <v/>
      </c>
      <c r="U2" s="1" t="str">
        <f aca="false">IF(Answers!M2="","",IF(ISNUMBER(IFERROR(VALUE(Answers!M2),"")),IF(AND(VALUE(Answers!M2)&gt;=1,VALUE(Answers!M2)&lt;=5,VALUE(Answers!M2)=INT(VALUE(Answers!M2))),VALUE(Answers!M2),"unread"),IFERROR(MATCH(TRIM(SUBSTITUTE(SUBSTITUTE(SUBSTITUTE(SUBSTITUTE(Answers!M2,"’","'"),"‘","'"),"“",""""),"”","""")),'Scoring key'!$B$5:$B$9,0),"unread")))</f>
        <v/>
      </c>
      <c r="V2" s="1" t="str">
        <f aca="false">IF(Answers!P2="","",IF(ISNUMBER(IFERROR(VALUE(Answers!P2),"")),IF(AND(VALUE(Answers!P2)&gt;=1,VALUE(Answers!P2)&lt;=5,VALUE(Answers!P2)=INT(VALUE(Answers!P2))),VALUE(Answers!P2),"unread"),IFERROR(MATCH(TRIM(SUBSTITUTE(SUBSTITUTE(SUBSTITUTE(SUBSTITUTE(Answers!P2,"’","'"),"‘","'"),"“",""""),"”","""")),'Scoring key'!$B$5:$B$9,0),"unread")))</f>
        <v/>
      </c>
      <c r="W2" s="1" t="str">
        <f aca="false">IF(Answers!Q2="","",IF(ISNUMBER(IFERROR(VALUE(Answers!Q2),"")),IF(AND(VALUE(Answers!Q2)&gt;=1,VALUE(Answers!Q2)&lt;=5,VALUE(Answers!Q2)=INT(VALUE(Answers!Q2))),VALUE(Answers!Q2),"unread"),IFERROR(MATCH(TRIM(SUBSTITUTE(SUBSTITUTE(SUBSTITUTE(SUBSTITUTE(Answers!Q2,"’","'"),"‘","'"),"“",""""),"”","""")),'Scoring key'!$B$5:$B$9,0),"unread")))</f>
        <v/>
      </c>
      <c r="X2" s="1" t="str">
        <f aca="false">IF(Answers!B2="","",ISNUMBER(SEARCH("Drafting or editing emails and documents",TRIM(SUBSTITUTE(SUBSTITUTE(SUBSTITUTE(SUBSTITUTE(Answers!B2,"’","'"),"‘","'"),"“",""""),"”",""""))))*1+ISNUMBER(SEARCH("Summarizing documents, threads or meetings",TRIM(SUBSTITUTE(SUBSTITUTE(SUBSTITUTE(SUBSTITUTE(Answers!B2,"’","'"),"‘","'"),"“",""""),"”",""""))))*1+ISNUMBER(SEARCH("Research, or explaining something unfamiliar",TRIM(SUBSTITUTE(SUBSTITUTE(SUBSTITUTE(SUBSTITUTE(Answers!B2,"’","'"),"‘","'"),"“",""""),"”",""""))))*1+ISNUMBER(SEARCH("Working with data or spreadsheets",TRIM(SUBSTITUTE(SUBSTITUTE(SUBSTITUTE(SUBSTITUTE(Answers!B2,"’","'"),"‘","'"),"“",""""),"”",""""))))*1+ISNUMBER(SEARCH("Writing or reviewing code or scripts",TRIM(SUBSTITUTE(SUBSTITUTE(SUBSTITUTE(SUBSTITUTE(Answers!B2,"’","'"),"‘","'"),"“",""""),"”",""""))))*1+ISNUMBER(SEARCH("Brainstorming or planning",TRIM(SUBSTITUTE(SUBSTITUTE(SUBSTITUTE(SUBSTITUTE(Answers!B2,"’","'"),"‘","'"),"“",""""),"”",""""))))*1+ISNUMBER(SEARCH("Something else",TRIM(SUBSTITUTE(SUBSTITUTE(SUBSTITUTE(SUBSTITUTE(Answers!B2,"’","'"),"‘","'"),"“",""""),"”",""""))))*1)</f>
        <v/>
      </c>
      <c r="Y2" s="1" t="str">
        <f aca="false">IF(X2="","",IF(X2=0,IF(ISNUMBER(SEARCH("I don't use AI tools for work",TRIM(SUBSTITUTE(SUBSTITUTE(SUBSTITUTE(SUBSTITUTE(Answers!B2,"’","'"),"‘","'"),"“",""""),"”","""")))),1,"unread"),MIN(X2+1,5)))</f>
        <v/>
      </c>
      <c r="Z2" s="1" t="n">
        <f aca="false">IF(ISNUMBER(SEARCH("Clear guidance on what's allowed and what information can go in",TRIM(SUBSTITUTE(SUBSTITUTE(SUBSTITUTE(SUBSTITUTE(Answers!R2,"’","'"),"‘","'"),"“",""""),"”","""")))),1,0)</f>
        <v>0</v>
      </c>
      <c r="AA2" s="1" t="n">
        <f aca="false">IF(ISNUMBER(SEARCH("An approved AI tool with a work account",TRIM(SUBSTITUTE(SUBSTITUTE(SUBSTITUTE(SUBSTITUTE(Answers!R2,"’","'"),"‘","'"),"“",""""),"”","""")))),1,0)</f>
        <v>0</v>
      </c>
      <c r="AB2" s="1" t="n">
        <f aca="false">IF(ISNUMBER(SEARCH("Hands-on training using my own work tasks",TRIM(SUBSTITUTE(SUBSTITUTE(SUBSTITUTE(SUBSTITUTE(Answers!R2,"’","'"),"‘","'"),"“",""""),"”","""")))),1,0)</f>
        <v>0</v>
      </c>
      <c r="AC2" s="1" t="n">
        <f aca="false">IF(ISNUMBER(SEARCH("Ready-made prompts and templates for common tasks",TRIM(SUBSTITUTE(SUBSTITUTE(SUBSTITUTE(SUBSTITUTE(Answers!R2,"’","'"),"‘","'"),"“",""""),"”","""")))),1,0)</f>
        <v>0</v>
      </c>
      <c r="AD2" s="1" t="n">
        <f aca="false">IF(ISNUMBER(SEARCH("Help setting up an AI agent for my role",TRIM(SUBSTITUTE(SUBSTITUTE(SUBSTITUTE(SUBSTITUTE(Answers!R2,"’","'"),"‘","'"),"“",""""),"”","""")))),1,0)</f>
        <v>0</v>
      </c>
      <c r="AE2" s="1" t="n">
        <f aca="false">IF(ISNUMBER(SEARCH("Examples from people in jobs like mine",TRIM(SUBSTITUTE(SUBSTITUTE(SUBSTITUTE(SUBSTITUTE(Answers!R2,"’","'"),"‘","'"),"“",""""),"”","""")))),1,0)</f>
        <v>0</v>
      </c>
      <c r="AF2" s="1" t="n">
        <f aca="false">IF(ISNUMBER(SEARCH("Time set aside to practice",TRIM(SUBSTITUTE(SUBSTITUTE(SUBSTITUTE(SUBSTITUTE(Answers!R2,"’","'"),"‘","'"),"“",""""),"”","""")))),1,0)</f>
        <v>0</v>
      </c>
      <c r="AG2" s="1" t="n">
        <f aca="false">IF(ISNUMBER(SEARCH("I don't need help right now",TRIM(SUBSTITUTE(SUBSTITUTE(SUBSTITUTE(SUBSTITUTE(Answers!R2,"’","'"),"‘","'"),"“",""""),"”","""")))),1,0)</f>
        <v>0</v>
      </c>
      <c r="AH2" s="1" t="str">
        <f aca="false">IF(Answers!R2="","",IF(Z2+AA2+AB2+AC2+AD2+AE2+AF2+AG2=0,"unread",""))</f>
        <v/>
      </c>
      <c r="AI2" s="1" t="n">
        <f aca="false">IF(OR(D2=5,E2=5),1,0)</f>
        <v>0</v>
      </c>
      <c r="AK2" s="38" t="n">
        <f aca="false">Results!B37+(8)/100</f>
        <v>0.08</v>
      </c>
    </row>
    <row r="3" customFormat="false" ht="15" hidden="false" customHeight="true" outlineLevel="0" collapsed="false">
      <c r="A3" s="1" t="n">
        <f aca="false">Answers!T3</f>
        <v>0</v>
      </c>
      <c r="B3" s="1" t="str">
        <f aca="false">IF(Answers!A3="","",IFERROR(MATCH(TRIM(SUBSTITUTE(SUBSTITUTE(SUBSTITUTE(SUBSTITUTE(Answers!A3,"’","'"),"‘","'"),"“",""""),"”","""")),'Scoring key'!$B$10:$B$14,0),"unread"))</f>
        <v/>
      </c>
      <c r="C3" s="1" t="str">
        <f aca="false">IF(Answers!C3="","",IFERROR(MATCH(TRIM(SUBSTITUTE(SUBSTITUTE(SUBSTITUTE(SUBSTITUTE(Answers!C3,"’","'"),"‘","'"),"“",""""),"”","""")),'Scoring key'!$B$15:$B$19,0),"unread"))</f>
        <v/>
      </c>
      <c r="D3" s="1" t="str">
        <f aca="false">IF(Answers!D3="","",IFERROR(MATCH(TRIM(SUBSTITUTE(SUBSTITUTE(SUBSTITUTE(SUBSTITUTE(Answers!D3,"’","'"),"‘","'"),"“",""""),"”","""")),'Scoring key'!$B$20:$B$24,0),"unread"))</f>
        <v/>
      </c>
      <c r="E3" s="1" t="str">
        <f aca="false">IF(Answers!E3="","",IFERROR(MATCH(TRIM(SUBSTITUTE(SUBSTITUTE(SUBSTITUTE(SUBSTITUTE(Answers!E3,"’","'"),"‘","'"),"“",""""),"”","""")),'Scoring key'!$B$25:$B$29,0),"unread"))</f>
        <v/>
      </c>
      <c r="F3" s="1" t="str">
        <f aca="false">IF(Answers!L3="","",IFERROR(MATCH(TRIM(SUBSTITUTE(SUBSTITUTE(SUBSTITUTE(SUBSTITUTE(Answers!L3,"’","'"),"‘","'"),"“",""""),"”","""")),'Scoring key'!$B$30:$B$34,0),"unread"))</f>
        <v/>
      </c>
      <c r="G3" s="1" t="str">
        <f aca="false">IF(Answers!N3="","",IFERROR(MATCH(TRIM(SUBSTITUTE(SUBSTITUTE(SUBSTITUTE(SUBSTITUTE(Answers!N3,"’","'"),"‘","'"),"“",""""),"”","""")),'Scoring key'!$B$35:$B$38,0),"unread"))</f>
        <v/>
      </c>
      <c r="H3" s="1" t="str">
        <f aca="false">IF(Answers!O3="","",IFERROR(MATCH(TRIM(SUBSTITUTE(SUBSTITUTE(SUBSTITUTE(SUBSTITUTE(Answers!O3,"’","'"),"‘","'"),"“",""""),"”","""")),'Scoring key'!$B$39:$B$42,0),"unread"))</f>
        <v/>
      </c>
      <c r="I3" s="1" t="str">
        <f aca="false">IF(Answers!S3="","",IFERROR(MATCH(TRIM(SUBSTITUTE(SUBSTITUTE(SUBSTITUTE(SUBSTITUTE(Answers!S3,"’","'"),"‘","'"),"“",""""),"”","""")),'Scoring key'!$B$43:$B$46,0),"unread"))</f>
        <v/>
      </c>
      <c r="J3" s="1" t="str">
        <f aca="false">IF(ISNUMBER(B3),IF(INDEX('Scoring key'!$C$10:$C$14,B3)="","",INDEX('Scoring key'!$C$10:$C$14,B3)),"")</f>
        <v/>
      </c>
      <c r="K3" s="1" t="str">
        <f aca="false">IF(ISNUMBER(E3),IF(INDEX('Scoring key'!$C$25:$C$29,E3)="","",INDEX('Scoring key'!$C$25:$C$29,E3)),"")</f>
        <v/>
      </c>
      <c r="L3" s="1" t="str">
        <f aca="false">IF(ISNUMBER(F3),IF(INDEX('Scoring key'!$C$30:$C$34,F3)="","",INDEX('Scoring key'!$C$30:$C$34,F3)),"")</f>
        <v/>
      </c>
      <c r="M3" s="1" t="str">
        <f aca="false">IF(ISNUMBER(G3),IF(INDEX('Scoring key'!$C$35:$C$38,G3)="","",INDEX('Scoring key'!$C$35:$C$38,G3)),"")</f>
        <v/>
      </c>
      <c r="N3" s="1" t="str">
        <f aca="false">IF(ISNUMBER(H3),IF(INDEX('Scoring key'!$C$39:$C$42,H3)="","",INDEX('Scoring key'!$C$39:$C$42,H3)),"")</f>
        <v/>
      </c>
      <c r="O3" s="1" t="str">
        <f aca="false">IF(Answers!F3="","",IF(ISNUMBER(IFERROR(VALUE(Answers!F3),"")),IF(AND(VALUE(Answers!F3)&gt;=1,VALUE(Answers!F3)&lt;=5,VALUE(Answers!F3)=INT(VALUE(Answers!F3))),VALUE(Answers!F3),"unread"),IFERROR(MATCH(TRIM(SUBSTITUTE(SUBSTITUTE(SUBSTITUTE(SUBSTITUTE(Answers!F3,"’","'"),"‘","'"),"“",""""),"”","""")),'Scoring key'!$B$5:$B$9,0),"unread")))</f>
        <v/>
      </c>
      <c r="P3" s="1" t="str">
        <f aca="false">IF(Answers!G3="","",IF(ISNUMBER(IFERROR(VALUE(Answers!G3),"")),IF(AND(VALUE(Answers!G3)&gt;=1,VALUE(Answers!G3)&lt;=5,VALUE(Answers!G3)=INT(VALUE(Answers!G3))),VALUE(Answers!G3),"unread"),IFERROR(MATCH(TRIM(SUBSTITUTE(SUBSTITUTE(SUBSTITUTE(SUBSTITUTE(Answers!G3,"’","'"),"‘","'"),"“",""""),"”","""")),'Scoring key'!$B$5:$B$9,0),"unread")))</f>
        <v/>
      </c>
      <c r="Q3" s="1" t="str">
        <f aca="false">IF(Answers!H3="","",IF(ISNUMBER(IFERROR(VALUE(Answers!H3),"")),IF(AND(VALUE(Answers!H3)&gt;=1,VALUE(Answers!H3)&lt;=5,VALUE(Answers!H3)=INT(VALUE(Answers!H3))),VALUE(Answers!H3),"unread"),IFERROR(MATCH(TRIM(SUBSTITUTE(SUBSTITUTE(SUBSTITUTE(SUBSTITUTE(Answers!H3,"’","'"),"‘","'"),"“",""""),"”","""")),'Scoring key'!$B$5:$B$9,0),"unread")))</f>
        <v/>
      </c>
      <c r="R3" s="1" t="str">
        <f aca="false">IF(Answers!I3="","",IF(ISNUMBER(IFERROR(VALUE(Answers!I3),"")),IF(AND(VALUE(Answers!I3)&gt;=1,VALUE(Answers!I3)&lt;=5,VALUE(Answers!I3)=INT(VALUE(Answers!I3))),VALUE(Answers!I3),"unread"),IFERROR(MATCH(TRIM(SUBSTITUTE(SUBSTITUTE(SUBSTITUTE(SUBSTITUTE(Answers!I3,"’","'"),"‘","'"),"“",""""),"”","""")),'Scoring key'!$B$5:$B$9,0),"unread")))</f>
        <v/>
      </c>
      <c r="S3" s="1" t="str">
        <f aca="false">IF(Answers!J3="","",IF(ISNUMBER(IFERROR(VALUE(Answers!J3),"")),IF(AND(VALUE(Answers!J3)&gt;=1,VALUE(Answers!J3)&lt;=5,VALUE(Answers!J3)=INT(VALUE(Answers!J3))),VALUE(Answers!J3),"unread"),IFERROR(MATCH(TRIM(SUBSTITUTE(SUBSTITUTE(SUBSTITUTE(SUBSTITUTE(Answers!J3,"’","'"),"‘","'"),"“",""""),"”","""")),'Scoring key'!$B$5:$B$9,0),"unread")))</f>
        <v/>
      </c>
      <c r="T3" s="1" t="str">
        <f aca="false">IF(Answers!K3="","",IF(ISNUMBER(IFERROR(VALUE(Answers!K3),"")),IF(AND(VALUE(Answers!K3)&gt;=1,VALUE(Answers!K3)&lt;=5,VALUE(Answers!K3)=INT(VALUE(Answers!K3))),VALUE(Answers!K3),"unread"),IFERROR(MATCH(TRIM(SUBSTITUTE(SUBSTITUTE(SUBSTITUTE(SUBSTITUTE(Answers!K3,"’","'"),"‘","'"),"“",""""),"”","""")),'Scoring key'!$B$5:$B$9,0),"unread")))</f>
        <v/>
      </c>
      <c r="U3" s="1" t="str">
        <f aca="false">IF(Answers!M3="","",IF(ISNUMBER(IFERROR(VALUE(Answers!M3),"")),IF(AND(VALUE(Answers!M3)&gt;=1,VALUE(Answers!M3)&lt;=5,VALUE(Answers!M3)=INT(VALUE(Answers!M3))),VALUE(Answers!M3),"unread"),IFERROR(MATCH(TRIM(SUBSTITUTE(SUBSTITUTE(SUBSTITUTE(SUBSTITUTE(Answers!M3,"’","'"),"‘","'"),"“",""""),"”","""")),'Scoring key'!$B$5:$B$9,0),"unread")))</f>
        <v/>
      </c>
      <c r="V3" s="1" t="str">
        <f aca="false">IF(Answers!P3="","",IF(ISNUMBER(IFERROR(VALUE(Answers!P3),"")),IF(AND(VALUE(Answers!P3)&gt;=1,VALUE(Answers!P3)&lt;=5,VALUE(Answers!P3)=INT(VALUE(Answers!P3))),VALUE(Answers!P3),"unread"),IFERROR(MATCH(TRIM(SUBSTITUTE(SUBSTITUTE(SUBSTITUTE(SUBSTITUTE(Answers!P3,"’","'"),"‘","'"),"“",""""),"”","""")),'Scoring key'!$B$5:$B$9,0),"unread")))</f>
        <v/>
      </c>
      <c r="W3" s="1" t="str">
        <f aca="false">IF(Answers!Q3="","",IF(ISNUMBER(IFERROR(VALUE(Answers!Q3),"")),IF(AND(VALUE(Answers!Q3)&gt;=1,VALUE(Answers!Q3)&lt;=5,VALUE(Answers!Q3)=INT(VALUE(Answers!Q3))),VALUE(Answers!Q3),"unread"),IFERROR(MATCH(TRIM(SUBSTITUTE(SUBSTITUTE(SUBSTITUTE(SUBSTITUTE(Answers!Q3,"’","'"),"‘","'"),"“",""""),"”","""")),'Scoring key'!$B$5:$B$9,0),"unread")))</f>
        <v/>
      </c>
      <c r="X3" s="1" t="str">
        <f aca="false">IF(Answers!B3="","",ISNUMBER(SEARCH("Drafting or editing emails and documents",TRIM(SUBSTITUTE(SUBSTITUTE(SUBSTITUTE(SUBSTITUTE(Answers!B3,"’","'"),"‘","'"),"“",""""),"”",""""))))*1+ISNUMBER(SEARCH("Summarizing documents, threads or meetings",TRIM(SUBSTITUTE(SUBSTITUTE(SUBSTITUTE(SUBSTITUTE(Answers!B3,"’","'"),"‘","'"),"“",""""),"”",""""))))*1+ISNUMBER(SEARCH("Research, or explaining something unfamiliar",TRIM(SUBSTITUTE(SUBSTITUTE(SUBSTITUTE(SUBSTITUTE(Answers!B3,"’","'"),"‘","'"),"“",""""),"”",""""))))*1+ISNUMBER(SEARCH("Working with data or spreadsheets",TRIM(SUBSTITUTE(SUBSTITUTE(SUBSTITUTE(SUBSTITUTE(Answers!B3,"’","'"),"‘","'"),"“",""""),"”",""""))))*1+ISNUMBER(SEARCH("Writing or reviewing code or scripts",TRIM(SUBSTITUTE(SUBSTITUTE(SUBSTITUTE(SUBSTITUTE(Answers!B3,"’","'"),"‘","'"),"“",""""),"”",""""))))*1+ISNUMBER(SEARCH("Brainstorming or planning",TRIM(SUBSTITUTE(SUBSTITUTE(SUBSTITUTE(SUBSTITUTE(Answers!B3,"’","'"),"‘","'"),"“",""""),"”",""""))))*1+ISNUMBER(SEARCH("Something else",TRIM(SUBSTITUTE(SUBSTITUTE(SUBSTITUTE(SUBSTITUTE(Answers!B3,"’","'"),"‘","'"),"“",""""),"”",""""))))*1)</f>
        <v/>
      </c>
      <c r="Y3" s="1" t="str">
        <f aca="false">IF(X3="","",IF(X3=0,IF(ISNUMBER(SEARCH("I don't use AI tools for work",TRIM(SUBSTITUTE(SUBSTITUTE(SUBSTITUTE(SUBSTITUTE(Answers!B3,"’","'"),"‘","'"),"“",""""),"”","""")))),1,"unread"),MIN(X3+1,5)))</f>
        <v/>
      </c>
      <c r="Z3" s="1" t="n">
        <f aca="false">IF(ISNUMBER(SEARCH("Clear guidance on what's allowed and what information can go in",TRIM(SUBSTITUTE(SUBSTITUTE(SUBSTITUTE(SUBSTITUTE(Answers!R3,"’","'"),"‘","'"),"“",""""),"”","""")))),1,0)</f>
        <v>0</v>
      </c>
      <c r="AA3" s="1" t="n">
        <f aca="false">IF(ISNUMBER(SEARCH("An approved AI tool with a work account",TRIM(SUBSTITUTE(SUBSTITUTE(SUBSTITUTE(SUBSTITUTE(Answers!R3,"’","'"),"‘","'"),"“",""""),"”","""")))),1,0)</f>
        <v>0</v>
      </c>
      <c r="AB3" s="1" t="n">
        <f aca="false">IF(ISNUMBER(SEARCH("Hands-on training using my own work tasks",TRIM(SUBSTITUTE(SUBSTITUTE(SUBSTITUTE(SUBSTITUTE(Answers!R3,"’","'"),"‘","'"),"“",""""),"”","""")))),1,0)</f>
        <v>0</v>
      </c>
      <c r="AC3" s="1" t="n">
        <f aca="false">IF(ISNUMBER(SEARCH("Ready-made prompts and templates for common tasks",TRIM(SUBSTITUTE(SUBSTITUTE(SUBSTITUTE(SUBSTITUTE(Answers!R3,"’","'"),"‘","'"),"“",""""),"”","""")))),1,0)</f>
        <v>0</v>
      </c>
      <c r="AD3" s="1" t="n">
        <f aca="false">IF(ISNUMBER(SEARCH("Help setting up an AI agent for my role",TRIM(SUBSTITUTE(SUBSTITUTE(SUBSTITUTE(SUBSTITUTE(Answers!R3,"’","'"),"‘","'"),"“",""""),"”","""")))),1,0)</f>
        <v>0</v>
      </c>
      <c r="AE3" s="1" t="n">
        <f aca="false">IF(ISNUMBER(SEARCH("Examples from people in jobs like mine",TRIM(SUBSTITUTE(SUBSTITUTE(SUBSTITUTE(SUBSTITUTE(Answers!R3,"’","'"),"‘","'"),"“",""""),"”","""")))),1,0)</f>
        <v>0</v>
      </c>
      <c r="AF3" s="1" t="n">
        <f aca="false">IF(ISNUMBER(SEARCH("Time set aside to practice",TRIM(SUBSTITUTE(SUBSTITUTE(SUBSTITUTE(SUBSTITUTE(Answers!R3,"’","'"),"‘","'"),"“",""""),"”","""")))),1,0)</f>
        <v>0</v>
      </c>
      <c r="AG3" s="1" t="n">
        <f aca="false">IF(ISNUMBER(SEARCH("I don't need help right now",TRIM(SUBSTITUTE(SUBSTITUTE(SUBSTITUTE(SUBSTITUTE(Answers!R3,"’","'"),"‘","'"),"“",""""),"”","""")))),1,0)</f>
        <v>0</v>
      </c>
      <c r="AH3" s="1" t="str">
        <f aca="false">IF(Answers!R3="","",IF(Z3+AA3+AB3+AC3+AD3+AE3+AF3+AG3=0,"unread",""))</f>
        <v/>
      </c>
      <c r="AI3" s="1" t="n">
        <f aca="false">IF(OR(D3=5,E3=5),1,0)</f>
        <v>0</v>
      </c>
      <c r="AK3" s="38" t="n">
        <f aca="false">Results!B38+(7)/100</f>
        <v>0.07</v>
      </c>
    </row>
    <row r="4" customFormat="false" ht="15" hidden="false" customHeight="true" outlineLevel="0" collapsed="false">
      <c r="A4" s="1" t="n">
        <f aca="false">Answers!T4</f>
        <v>0</v>
      </c>
      <c r="B4" s="1" t="str">
        <f aca="false">IF(Answers!A4="","",IFERROR(MATCH(TRIM(SUBSTITUTE(SUBSTITUTE(SUBSTITUTE(SUBSTITUTE(Answers!A4,"’","'"),"‘","'"),"“",""""),"”","""")),'Scoring key'!$B$10:$B$14,0),"unread"))</f>
        <v/>
      </c>
      <c r="C4" s="1" t="str">
        <f aca="false">IF(Answers!C4="","",IFERROR(MATCH(TRIM(SUBSTITUTE(SUBSTITUTE(SUBSTITUTE(SUBSTITUTE(Answers!C4,"’","'"),"‘","'"),"“",""""),"”","""")),'Scoring key'!$B$15:$B$19,0),"unread"))</f>
        <v/>
      </c>
      <c r="D4" s="1" t="str">
        <f aca="false">IF(Answers!D4="","",IFERROR(MATCH(TRIM(SUBSTITUTE(SUBSTITUTE(SUBSTITUTE(SUBSTITUTE(Answers!D4,"’","'"),"‘","'"),"“",""""),"”","""")),'Scoring key'!$B$20:$B$24,0),"unread"))</f>
        <v/>
      </c>
      <c r="E4" s="1" t="str">
        <f aca="false">IF(Answers!E4="","",IFERROR(MATCH(TRIM(SUBSTITUTE(SUBSTITUTE(SUBSTITUTE(SUBSTITUTE(Answers!E4,"’","'"),"‘","'"),"“",""""),"”","""")),'Scoring key'!$B$25:$B$29,0),"unread"))</f>
        <v/>
      </c>
      <c r="F4" s="1" t="str">
        <f aca="false">IF(Answers!L4="","",IFERROR(MATCH(TRIM(SUBSTITUTE(SUBSTITUTE(SUBSTITUTE(SUBSTITUTE(Answers!L4,"’","'"),"‘","'"),"“",""""),"”","""")),'Scoring key'!$B$30:$B$34,0),"unread"))</f>
        <v/>
      </c>
      <c r="G4" s="1" t="str">
        <f aca="false">IF(Answers!N4="","",IFERROR(MATCH(TRIM(SUBSTITUTE(SUBSTITUTE(SUBSTITUTE(SUBSTITUTE(Answers!N4,"’","'"),"‘","'"),"“",""""),"”","""")),'Scoring key'!$B$35:$B$38,0),"unread"))</f>
        <v/>
      </c>
      <c r="H4" s="1" t="str">
        <f aca="false">IF(Answers!O4="","",IFERROR(MATCH(TRIM(SUBSTITUTE(SUBSTITUTE(SUBSTITUTE(SUBSTITUTE(Answers!O4,"’","'"),"‘","'"),"“",""""),"”","""")),'Scoring key'!$B$39:$B$42,0),"unread"))</f>
        <v/>
      </c>
      <c r="I4" s="1" t="str">
        <f aca="false">IF(Answers!S4="","",IFERROR(MATCH(TRIM(SUBSTITUTE(SUBSTITUTE(SUBSTITUTE(SUBSTITUTE(Answers!S4,"’","'"),"‘","'"),"“",""""),"”","""")),'Scoring key'!$B$43:$B$46,0),"unread"))</f>
        <v/>
      </c>
      <c r="J4" s="1" t="str">
        <f aca="false">IF(ISNUMBER(B4),IF(INDEX('Scoring key'!$C$10:$C$14,B4)="","",INDEX('Scoring key'!$C$10:$C$14,B4)),"")</f>
        <v/>
      </c>
      <c r="K4" s="1" t="str">
        <f aca="false">IF(ISNUMBER(E4),IF(INDEX('Scoring key'!$C$25:$C$29,E4)="","",INDEX('Scoring key'!$C$25:$C$29,E4)),"")</f>
        <v/>
      </c>
      <c r="L4" s="1" t="str">
        <f aca="false">IF(ISNUMBER(F4),IF(INDEX('Scoring key'!$C$30:$C$34,F4)="","",INDEX('Scoring key'!$C$30:$C$34,F4)),"")</f>
        <v/>
      </c>
      <c r="M4" s="1" t="str">
        <f aca="false">IF(ISNUMBER(G4),IF(INDEX('Scoring key'!$C$35:$C$38,G4)="","",INDEX('Scoring key'!$C$35:$C$38,G4)),"")</f>
        <v/>
      </c>
      <c r="N4" s="1" t="str">
        <f aca="false">IF(ISNUMBER(H4),IF(INDEX('Scoring key'!$C$39:$C$42,H4)="","",INDEX('Scoring key'!$C$39:$C$42,H4)),"")</f>
        <v/>
      </c>
      <c r="O4" s="1" t="str">
        <f aca="false">IF(Answers!F4="","",IF(ISNUMBER(IFERROR(VALUE(Answers!F4),"")),IF(AND(VALUE(Answers!F4)&gt;=1,VALUE(Answers!F4)&lt;=5,VALUE(Answers!F4)=INT(VALUE(Answers!F4))),VALUE(Answers!F4),"unread"),IFERROR(MATCH(TRIM(SUBSTITUTE(SUBSTITUTE(SUBSTITUTE(SUBSTITUTE(Answers!F4,"’","'"),"‘","'"),"“",""""),"”","""")),'Scoring key'!$B$5:$B$9,0),"unread")))</f>
        <v/>
      </c>
      <c r="P4" s="1" t="str">
        <f aca="false">IF(Answers!G4="","",IF(ISNUMBER(IFERROR(VALUE(Answers!G4),"")),IF(AND(VALUE(Answers!G4)&gt;=1,VALUE(Answers!G4)&lt;=5,VALUE(Answers!G4)=INT(VALUE(Answers!G4))),VALUE(Answers!G4),"unread"),IFERROR(MATCH(TRIM(SUBSTITUTE(SUBSTITUTE(SUBSTITUTE(SUBSTITUTE(Answers!G4,"’","'"),"‘","'"),"“",""""),"”","""")),'Scoring key'!$B$5:$B$9,0),"unread")))</f>
        <v/>
      </c>
      <c r="Q4" s="1" t="str">
        <f aca="false">IF(Answers!H4="","",IF(ISNUMBER(IFERROR(VALUE(Answers!H4),"")),IF(AND(VALUE(Answers!H4)&gt;=1,VALUE(Answers!H4)&lt;=5,VALUE(Answers!H4)=INT(VALUE(Answers!H4))),VALUE(Answers!H4),"unread"),IFERROR(MATCH(TRIM(SUBSTITUTE(SUBSTITUTE(SUBSTITUTE(SUBSTITUTE(Answers!H4,"’","'"),"‘","'"),"“",""""),"”","""")),'Scoring key'!$B$5:$B$9,0),"unread")))</f>
        <v/>
      </c>
      <c r="R4" s="1" t="str">
        <f aca="false">IF(Answers!I4="","",IF(ISNUMBER(IFERROR(VALUE(Answers!I4),"")),IF(AND(VALUE(Answers!I4)&gt;=1,VALUE(Answers!I4)&lt;=5,VALUE(Answers!I4)=INT(VALUE(Answers!I4))),VALUE(Answers!I4),"unread"),IFERROR(MATCH(TRIM(SUBSTITUTE(SUBSTITUTE(SUBSTITUTE(SUBSTITUTE(Answers!I4,"’","'"),"‘","'"),"“",""""),"”","""")),'Scoring key'!$B$5:$B$9,0),"unread")))</f>
        <v/>
      </c>
      <c r="S4" s="1" t="str">
        <f aca="false">IF(Answers!J4="","",IF(ISNUMBER(IFERROR(VALUE(Answers!J4),"")),IF(AND(VALUE(Answers!J4)&gt;=1,VALUE(Answers!J4)&lt;=5,VALUE(Answers!J4)=INT(VALUE(Answers!J4))),VALUE(Answers!J4),"unread"),IFERROR(MATCH(TRIM(SUBSTITUTE(SUBSTITUTE(SUBSTITUTE(SUBSTITUTE(Answers!J4,"’","'"),"‘","'"),"“",""""),"”","""")),'Scoring key'!$B$5:$B$9,0),"unread")))</f>
        <v/>
      </c>
      <c r="T4" s="1" t="str">
        <f aca="false">IF(Answers!K4="","",IF(ISNUMBER(IFERROR(VALUE(Answers!K4),"")),IF(AND(VALUE(Answers!K4)&gt;=1,VALUE(Answers!K4)&lt;=5,VALUE(Answers!K4)=INT(VALUE(Answers!K4))),VALUE(Answers!K4),"unread"),IFERROR(MATCH(TRIM(SUBSTITUTE(SUBSTITUTE(SUBSTITUTE(SUBSTITUTE(Answers!K4,"’","'"),"‘","'"),"“",""""),"”","""")),'Scoring key'!$B$5:$B$9,0),"unread")))</f>
        <v/>
      </c>
      <c r="U4" s="1" t="str">
        <f aca="false">IF(Answers!M4="","",IF(ISNUMBER(IFERROR(VALUE(Answers!M4),"")),IF(AND(VALUE(Answers!M4)&gt;=1,VALUE(Answers!M4)&lt;=5,VALUE(Answers!M4)=INT(VALUE(Answers!M4))),VALUE(Answers!M4),"unread"),IFERROR(MATCH(TRIM(SUBSTITUTE(SUBSTITUTE(SUBSTITUTE(SUBSTITUTE(Answers!M4,"’","'"),"‘","'"),"“",""""),"”","""")),'Scoring key'!$B$5:$B$9,0),"unread")))</f>
        <v/>
      </c>
      <c r="V4" s="1" t="str">
        <f aca="false">IF(Answers!P4="","",IF(ISNUMBER(IFERROR(VALUE(Answers!P4),"")),IF(AND(VALUE(Answers!P4)&gt;=1,VALUE(Answers!P4)&lt;=5,VALUE(Answers!P4)=INT(VALUE(Answers!P4))),VALUE(Answers!P4),"unread"),IFERROR(MATCH(TRIM(SUBSTITUTE(SUBSTITUTE(SUBSTITUTE(SUBSTITUTE(Answers!P4,"’","'"),"‘","'"),"“",""""),"”","""")),'Scoring key'!$B$5:$B$9,0),"unread")))</f>
        <v/>
      </c>
      <c r="W4" s="1" t="str">
        <f aca="false">IF(Answers!Q4="","",IF(ISNUMBER(IFERROR(VALUE(Answers!Q4),"")),IF(AND(VALUE(Answers!Q4)&gt;=1,VALUE(Answers!Q4)&lt;=5,VALUE(Answers!Q4)=INT(VALUE(Answers!Q4))),VALUE(Answers!Q4),"unread"),IFERROR(MATCH(TRIM(SUBSTITUTE(SUBSTITUTE(SUBSTITUTE(SUBSTITUTE(Answers!Q4,"’","'"),"‘","'"),"“",""""),"”","""")),'Scoring key'!$B$5:$B$9,0),"unread")))</f>
        <v/>
      </c>
      <c r="X4" s="1" t="str">
        <f aca="false">IF(Answers!B4="","",ISNUMBER(SEARCH("Drafting or editing emails and documents",TRIM(SUBSTITUTE(SUBSTITUTE(SUBSTITUTE(SUBSTITUTE(Answers!B4,"’","'"),"‘","'"),"“",""""),"”",""""))))*1+ISNUMBER(SEARCH("Summarizing documents, threads or meetings",TRIM(SUBSTITUTE(SUBSTITUTE(SUBSTITUTE(SUBSTITUTE(Answers!B4,"’","'"),"‘","'"),"“",""""),"”",""""))))*1+ISNUMBER(SEARCH("Research, or explaining something unfamiliar",TRIM(SUBSTITUTE(SUBSTITUTE(SUBSTITUTE(SUBSTITUTE(Answers!B4,"’","'"),"‘","'"),"“",""""),"”",""""))))*1+ISNUMBER(SEARCH("Working with data or spreadsheets",TRIM(SUBSTITUTE(SUBSTITUTE(SUBSTITUTE(SUBSTITUTE(Answers!B4,"’","'"),"‘","'"),"“",""""),"”",""""))))*1+ISNUMBER(SEARCH("Writing or reviewing code or scripts",TRIM(SUBSTITUTE(SUBSTITUTE(SUBSTITUTE(SUBSTITUTE(Answers!B4,"’","'"),"‘","'"),"“",""""),"”",""""))))*1+ISNUMBER(SEARCH("Brainstorming or planning",TRIM(SUBSTITUTE(SUBSTITUTE(SUBSTITUTE(SUBSTITUTE(Answers!B4,"’","'"),"‘","'"),"“",""""),"”",""""))))*1+ISNUMBER(SEARCH("Something else",TRIM(SUBSTITUTE(SUBSTITUTE(SUBSTITUTE(SUBSTITUTE(Answers!B4,"’","'"),"‘","'"),"“",""""),"”",""""))))*1)</f>
        <v/>
      </c>
      <c r="Y4" s="1" t="str">
        <f aca="false">IF(X4="","",IF(X4=0,IF(ISNUMBER(SEARCH("I don't use AI tools for work",TRIM(SUBSTITUTE(SUBSTITUTE(SUBSTITUTE(SUBSTITUTE(Answers!B4,"’","'"),"‘","'"),"“",""""),"”","""")))),1,"unread"),MIN(X4+1,5)))</f>
        <v/>
      </c>
      <c r="Z4" s="1" t="n">
        <f aca="false">IF(ISNUMBER(SEARCH("Clear guidance on what's allowed and what information can go in",TRIM(SUBSTITUTE(SUBSTITUTE(SUBSTITUTE(SUBSTITUTE(Answers!R4,"’","'"),"‘","'"),"“",""""),"”","""")))),1,0)</f>
        <v>0</v>
      </c>
      <c r="AA4" s="1" t="n">
        <f aca="false">IF(ISNUMBER(SEARCH("An approved AI tool with a work account",TRIM(SUBSTITUTE(SUBSTITUTE(SUBSTITUTE(SUBSTITUTE(Answers!R4,"’","'"),"‘","'"),"“",""""),"”","""")))),1,0)</f>
        <v>0</v>
      </c>
      <c r="AB4" s="1" t="n">
        <f aca="false">IF(ISNUMBER(SEARCH("Hands-on training using my own work tasks",TRIM(SUBSTITUTE(SUBSTITUTE(SUBSTITUTE(SUBSTITUTE(Answers!R4,"’","'"),"‘","'"),"“",""""),"”","""")))),1,0)</f>
        <v>0</v>
      </c>
      <c r="AC4" s="1" t="n">
        <f aca="false">IF(ISNUMBER(SEARCH("Ready-made prompts and templates for common tasks",TRIM(SUBSTITUTE(SUBSTITUTE(SUBSTITUTE(SUBSTITUTE(Answers!R4,"’","'"),"‘","'"),"“",""""),"”","""")))),1,0)</f>
        <v>0</v>
      </c>
      <c r="AD4" s="1" t="n">
        <f aca="false">IF(ISNUMBER(SEARCH("Help setting up an AI agent for my role",TRIM(SUBSTITUTE(SUBSTITUTE(SUBSTITUTE(SUBSTITUTE(Answers!R4,"’","'"),"‘","'"),"“",""""),"”","""")))),1,0)</f>
        <v>0</v>
      </c>
      <c r="AE4" s="1" t="n">
        <f aca="false">IF(ISNUMBER(SEARCH("Examples from people in jobs like mine",TRIM(SUBSTITUTE(SUBSTITUTE(SUBSTITUTE(SUBSTITUTE(Answers!R4,"’","'"),"‘","'"),"“",""""),"”","""")))),1,0)</f>
        <v>0</v>
      </c>
      <c r="AF4" s="1" t="n">
        <f aca="false">IF(ISNUMBER(SEARCH("Time set aside to practice",TRIM(SUBSTITUTE(SUBSTITUTE(SUBSTITUTE(SUBSTITUTE(Answers!R4,"’","'"),"‘","'"),"“",""""),"”","""")))),1,0)</f>
        <v>0</v>
      </c>
      <c r="AG4" s="1" t="n">
        <f aca="false">IF(ISNUMBER(SEARCH("I don't need help right now",TRIM(SUBSTITUTE(SUBSTITUTE(SUBSTITUTE(SUBSTITUTE(Answers!R4,"’","'"),"‘","'"),"“",""""),"”","""")))),1,0)</f>
        <v>0</v>
      </c>
      <c r="AH4" s="1" t="str">
        <f aca="false">IF(Answers!R4="","",IF(Z4+AA4+AB4+AC4+AD4+AE4+AF4+AG4=0,"unread",""))</f>
        <v/>
      </c>
      <c r="AI4" s="1" t="n">
        <f aca="false">IF(OR(D4=5,E4=5),1,0)</f>
        <v>0</v>
      </c>
      <c r="AK4" s="38" t="n">
        <f aca="false">Results!B39+(6)/100</f>
        <v>0.06</v>
      </c>
    </row>
    <row r="5" customFormat="false" ht="15" hidden="false" customHeight="true" outlineLevel="0" collapsed="false">
      <c r="A5" s="1" t="n">
        <f aca="false">Answers!T5</f>
        <v>0</v>
      </c>
      <c r="B5" s="1" t="str">
        <f aca="false">IF(Answers!A5="","",IFERROR(MATCH(TRIM(SUBSTITUTE(SUBSTITUTE(SUBSTITUTE(SUBSTITUTE(Answers!A5,"’","'"),"‘","'"),"“",""""),"”","""")),'Scoring key'!$B$10:$B$14,0),"unread"))</f>
        <v/>
      </c>
      <c r="C5" s="1" t="str">
        <f aca="false">IF(Answers!C5="","",IFERROR(MATCH(TRIM(SUBSTITUTE(SUBSTITUTE(SUBSTITUTE(SUBSTITUTE(Answers!C5,"’","'"),"‘","'"),"“",""""),"”","""")),'Scoring key'!$B$15:$B$19,0),"unread"))</f>
        <v/>
      </c>
      <c r="D5" s="1" t="str">
        <f aca="false">IF(Answers!D5="","",IFERROR(MATCH(TRIM(SUBSTITUTE(SUBSTITUTE(SUBSTITUTE(SUBSTITUTE(Answers!D5,"’","'"),"‘","'"),"“",""""),"”","""")),'Scoring key'!$B$20:$B$24,0),"unread"))</f>
        <v/>
      </c>
      <c r="E5" s="1" t="str">
        <f aca="false">IF(Answers!E5="","",IFERROR(MATCH(TRIM(SUBSTITUTE(SUBSTITUTE(SUBSTITUTE(SUBSTITUTE(Answers!E5,"’","'"),"‘","'"),"“",""""),"”","""")),'Scoring key'!$B$25:$B$29,0),"unread"))</f>
        <v/>
      </c>
      <c r="F5" s="1" t="str">
        <f aca="false">IF(Answers!L5="","",IFERROR(MATCH(TRIM(SUBSTITUTE(SUBSTITUTE(SUBSTITUTE(SUBSTITUTE(Answers!L5,"’","'"),"‘","'"),"“",""""),"”","""")),'Scoring key'!$B$30:$B$34,0),"unread"))</f>
        <v/>
      </c>
      <c r="G5" s="1" t="str">
        <f aca="false">IF(Answers!N5="","",IFERROR(MATCH(TRIM(SUBSTITUTE(SUBSTITUTE(SUBSTITUTE(SUBSTITUTE(Answers!N5,"’","'"),"‘","'"),"“",""""),"”","""")),'Scoring key'!$B$35:$B$38,0),"unread"))</f>
        <v/>
      </c>
      <c r="H5" s="1" t="str">
        <f aca="false">IF(Answers!O5="","",IFERROR(MATCH(TRIM(SUBSTITUTE(SUBSTITUTE(SUBSTITUTE(SUBSTITUTE(Answers!O5,"’","'"),"‘","'"),"“",""""),"”","""")),'Scoring key'!$B$39:$B$42,0),"unread"))</f>
        <v/>
      </c>
      <c r="I5" s="1" t="str">
        <f aca="false">IF(Answers!S5="","",IFERROR(MATCH(TRIM(SUBSTITUTE(SUBSTITUTE(SUBSTITUTE(SUBSTITUTE(Answers!S5,"’","'"),"‘","'"),"“",""""),"”","""")),'Scoring key'!$B$43:$B$46,0),"unread"))</f>
        <v/>
      </c>
      <c r="J5" s="1" t="str">
        <f aca="false">IF(ISNUMBER(B5),IF(INDEX('Scoring key'!$C$10:$C$14,B5)="","",INDEX('Scoring key'!$C$10:$C$14,B5)),"")</f>
        <v/>
      </c>
      <c r="K5" s="1" t="str">
        <f aca="false">IF(ISNUMBER(E5),IF(INDEX('Scoring key'!$C$25:$C$29,E5)="","",INDEX('Scoring key'!$C$25:$C$29,E5)),"")</f>
        <v/>
      </c>
      <c r="L5" s="1" t="str">
        <f aca="false">IF(ISNUMBER(F5),IF(INDEX('Scoring key'!$C$30:$C$34,F5)="","",INDEX('Scoring key'!$C$30:$C$34,F5)),"")</f>
        <v/>
      </c>
      <c r="M5" s="1" t="str">
        <f aca="false">IF(ISNUMBER(G5),IF(INDEX('Scoring key'!$C$35:$C$38,G5)="","",INDEX('Scoring key'!$C$35:$C$38,G5)),"")</f>
        <v/>
      </c>
      <c r="N5" s="1" t="str">
        <f aca="false">IF(ISNUMBER(H5),IF(INDEX('Scoring key'!$C$39:$C$42,H5)="","",INDEX('Scoring key'!$C$39:$C$42,H5)),"")</f>
        <v/>
      </c>
      <c r="O5" s="1" t="str">
        <f aca="false">IF(Answers!F5="","",IF(ISNUMBER(IFERROR(VALUE(Answers!F5),"")),IF(AND(VALUE(Answers!F5)&gt;=1,VALUE(Answers!F5)&lt;=5,VALUE(Answers!F5)=INT(VALUE(Answers!F5))),VALUE(Answers!F5),"unread"),IFERROR(MATCH(TRIM(SUBSTITUTE(SUBSTITUTE(SUBSTITUTE(SUBSTITUTE(Answers!F5,"’","'"),"‘","'"),"“",""""),"”","""")),'Scoring key'!$B$5:$B$9,0),"unread")))</f>
        <v/>
      </c>
      <c r="P5" s="1" t="str">
        <f aca="false">IF(Answers!G5="","",IF(ISNUMBER(IFERROR(VALUE(Answers!G5),"")),IF(AND(VALUE(Answers!G5)&gt;=1,VALUE(Answers!G5)&lt;=5,VALUE(Answers!G5)=INT(VALUE(Answers!G5))),VALUE(Answers!G5),"unread"),IFERROR(MATCH(TRIM(SUBSTITUTE(SUBSTITUTE(SUBSTITUTE(SUBSTITUTE(Answers!G5,"’","'"),"‘","'"),"“",""""),"”","""")),'Scoring key'!$B$5:$B$9,0),"unread")))</f>
        <v/>
      </c>
      <c r="Q5" s="1" t="str">
        <f aca="false">IF(Answers!H5="","",IF(ISNUMBER(IFERROR(VALUE(Answers!H5),"")),IF(AND(VALUE(Answers!H5)&gt;=1,VALUE(Answers!H5)&lt;=5,VALUE(Answers!H5)=INT(VALUE(Answers!H5))),VALUE(Answers!H5),"unread"),IFERROR(MATCH(TRIM(SUBSTITUTE(SUBSTITUTE(SUBSTITUTE(SUBSTITUTE(Answers!H5,"’","'"),"‘","'"),"“",""""),"”","""")),'Scoring key'!$B$5:$B$9,0),"unread")))</f>
        <v/>
      </c>
      <c r="R5" s="1" t="str">
        <f aca="false">IF(Answers!I5="","",IF(ISNUMBER(IFERROR(VALUE(Answers!I5),"")),IF(AND(VALUE(Answers!I5)&gt;=1,VALUE(Answers!I5)&lt;=5,VALUE(Answers!I5)=INT(VALUE(Answers!I5))),VALUE(Answers!I5),"unread"),IFERROR(MATCH(TRIM(SUBSTITUTE(SUBSTITUTE(SUBSTITUTE(SUBSTITUTE(Answers!I5,"’","'"),"‘","'"),"“",""""),"”","""")),'Scoring key'!$B$5:$B$9,0),"unread")))</f>
        <v/>
      </c>
      <c r="S5" s="1" t="str">
        <f aca="false">IF(Answers!J5="","",IF(ISNUMBER(IFERROR(VALUE(Answers!J5),"")),IF(AND(VALUE(Answers!J5)&gt;=1,VALUE(Answers!J5)&lt;=5,VALUE(Answers!J5)=INT(VALUE(Answers!J5))),VALUE(Answers!J5),"unread"),IFERROR(MATCH(TRIM(SUBSTITUTE(SUBSTITUTE(SUBSTITUTE(SUBSTITUTE(Answers!J5,"’","'"),"‘","'"),"“",""""),"”","""")),'Scoring key'!$B$5:$B$9,0),"unread")))</f>
        <v/>
      </c>
      <c r="T5" s="1" t="str">
        <f aca="false">IF(Answers!K5="","",IF(ISNUMBER(IFERROR(VALUE(Answers!K5),"")),IF(AND(VALUE(Answers!K5)&gt;=1,VALUE(Answers!K5)&lt;=5,VALUE(Answers!K5)=INT(VALUE(Answers!K5))),VALUE(Answers!K5),"unread"),IFERROR(MATCH(TRIM(SUBSTITUTE(SUBSTITUTE(SUBSTITUTE(SUBSTITUTE(Answers!K5,"’","'"),"‘","'"),"“",""""),"”","""")),'Scoring key'!$B$5:$B$9,0),"unread")))</f>
        <v/>
      </c>
      <c r="U5" s="1" t="str">
        <f aca="false">IF(Answers!M5="","",IF(ISNUMBER(IFERROR(VALUE(Answers!M5),"")),IF(AND(VALUE(Answers!M5)&gt;=1,VALUE(Answers!M5)&lt;=5,VALUE(Answers!M5)=INT(VALUE(Answers!M5))),VALUE(Answers!M5),"unread"),IFERROR(MATCH(TRIM(SUBSTITUTE(SUBSTITUTE(SUBSTITUTE(SUBSTITUTE(Answers!M5,"’","'"),"‘","'"),"“",""""),"”","""")),'Scoring key'!$B$5:$B$9,0),"unread")))</f>
        <v/>
      </c>
      <c r="V5" s="1" t="str">
        <f aca="false">IF(Answers!P5="","",IF(ISNUMBER(IFERROR(VALUE(Answers!P5),"")),IF(AND(VALUE(Answers!P5)&gt;=1,VALUE(Answers!P5)&lt;=5,VALUE(Answers!P5)=INT(VALUE(Answers!P5))),VALUE(Answers!P5),"unread"),IFERROR(MATCH(TRIM(SUBSTITUTE(SUBSTITUTE(SUBSTITUTE(SUBSTITUTE(Answers!P5,"’","'"),"‘","'"),"“",""""),"”","""")),'Scoring key'!$B$5:$B$9,0),"unread")))</f>
        <v/>
      </c>
      <c r="W5" s="1" t="str">
        <f aca="false">IF(Answers!Q5="","",IF(ISNUMBER(IFERROR(VALUE(Answers!Q5),"")),IF(AND(VALUE(Answers!Q5)&gt;=1,VALUE(Answers!Q5)&lt;=5,VALUE(Answers!Q5)=INT(VALUE(Answers!Q5))),VALUE(Answers!Q5),"unread"),IFERROR(MATCH(TRIM(SUBSTITUTE(SUBSTITUTE(SUBSTITUTE(SUBSTITUTE(Answers!Q5,"’","'"),"‘","'"),"“",""""),"”","""")),'Scoring key'!$B$5:$B$9,0),"unread")))</f>
        <v/>
      </c>
      <c r="X5" s="1" t="str">
        <f aca="false">IF(Answers!B5="","",ISNUMBER(SEARCH("Drafting or editing emails and documents",TRIM(SUBSTITUTE(SUBSTITUTE(SUBSTITUTE(SUBSTITUTE(Answers!B5,"’","'"),"‘","'"),"“",""""),"”",""""))))*1+ISNUMBER(SEARCH("Summarizing documents, threads or meetings",TRIM(SUBSTITUTE(SUBSTITUTE(SUBSTITUTE(SUBSTITUTE(Answers!B5,"’","'"),"‘","'"),"“",""""),"”",""""))))*1+ISNUMBER(SEARCH("Research, or explaining something unfamiliar",TRIM(SUBSTITUTE(SUBSTITUTE(SUBSTITUTE(SUBSTITUTE(Answers!B5,"’","'"),"‘","'"),"“",""""),"”",""""))))*1+ISNUMBER(SEARCH("Working with data or spreadsheets",TRIM(SUBSTITUTE(SUBSTITUTE(SUBSTITUTE(SUBSTITUTE(Answers!B5,"’","'"),"‘","'"),"“",""""),"”",""""))))*1+ISNUMBER(SEARCH("Writing or reviewing code or scripts",TRIM(SUBSTITUTE(SUBSTITUTE(SUBSTITUTE(SUBSTITUTE(Answers!B5,"’","'"),"‘","'"),"“",""""),"”",""""))))*1+ISNUMBER(SEARCH("Brainstorming or planning",TRIM(SUBSTITUTE(SUBSTITUTE(SUBSTITUTE(SUBSTITUTE(Answers!B5,"’","'"),"‘","'"),"“",""""),"”",""""))))*1+ISNUMBER(SEARCH("Something else",TRIM(SUBSTITUTE(SUBSTITUTE(SUBSTITUTE(SUBSTITUTE(Answers!B5,"’","'"),"‘","'"),"“",""""),"”",""""))))*1)</f>
        <v/>
      </c>
      <c r="Y5" s="1" t="str">
        <f aca="false">IF(X5="","",IF(X5=0,IF(ISNUMBER(SEARCH("I don't use AI tools for work",TRIM(SUBSTITUTE(SUBSTITUTE(SUBSTITUTE(SUBSTITUTE(Answers!B5,"’","'"),"‘","'"),"“",""""),"”","""")))),1,"unread"),MIN(X5+1,5)))</f>
        <v/>
      </c>
      <c r="Z5" s="1" t="n">
        <f aca="false">IF(ISNUMBER(SEARCH("Clear guidance on what's allowed and what information can go in",TRIM(SUBSTITUTE(SUBSTITUTE(SUBSTITUTE(SUBSTITUTE(Answers!R5,"’","'"),"‘","'"),"“",""""),"”","""")))),1,0)</f>
        <v>0</v>
      </c>
      <c r="AA5" s="1" t="n">
        <f aca="false">IF(ISNUMBER(SEARCH("An approved AI tool with a work account",TRIM(SUBSTITUTE(SUBSTITUTE(SUBSTITUTE(SUBSTITUTE(Answers!R5,"’","'"),"‘","'"),"“",""""),"”","""")))),1,0)</f>
        <v>0</v>
      </c>
      <c r="AB5" s="1" t="n">
        <f aca="false">IF(ISNUMBER(SEARCH("Hands-on training using my own work tasks",TRIM(SUBSTITUTE(SUBSTITUTE(SUBSTITUTE(SUBSTITUTE(Answers!R5,"’","'"),"‘","'"),"“",""""),"”","""")))),1,0)</f>
        <v>0</v>
      </c>
      <c r="AC5" s="1" t="n">
        <f aca="false">IF(ISNUMBER(SEARCH("Ready-made prompts and templates for common tasks",TRIM(SUBSTITUTE(SUBSTITUTE(SUBSTITUTE(SUBSTITUTE(Answers!R5,"’","'"),"‘","'"),"“",""""),"”","""")))),1,0)</f>
        <v>0</v>
      </c>
      <c r="AD5" s="1" t="n">
        <f aca="false">IF(ISNUMBER(SEARCH("Help setting up an AI agent for my role",TRIM(SUBSTITUTE(SUBSTITUTE(SUBSTITUTE(SUBSTITUTE(Answers!R5,"’","'"),"‘","'"),"“",""""),"”","""")))),1,0)</f>
        <v>0</v>
      </c>
      <c r="AE5" s="1" t="n">
        <f aca="false">IF(ISNUMBER(SEARCH("Examples from people in jobs like mine",TRIM(SUBSTITUTE(SUBSTITUTE(SUBSTITUTE(SUBSTITUTE(Answers!R5,"’","'"),"‘","'"),"“",""""),"”","""")))),1,0)</f>
        <v>0</v>
      </c>
      <c r="AF5" s="1" t="n">
        <f aca="false">IF(ISNUMBER(SEARCH("Time set aside to practice",TRIM(SUBSTITUTE(SUBSTITUTE(SUBSTITUTE(SUBSTITUTE(Answers!R5,"’","'"),"‘","'"),"“",""""),"”","""")))),1,0)</f>
        <v>0</v>
      </c>
      <c r="AG5" s="1" t="n">
        <f aca="false">IF(ISNUMBER(SEARCH("I don't need help right now",TRIM(SUBSTITUTE(SUBSTITUTE(SUBSTITUTE(SUBSTITUTE(Answers!R5,"’","'"),"‘","'"),"“",""""),"”","""")))),1,0)</f>
        <v>0</v>
      </c>
      <c r="AH5" s="1" t="str">
        <f aca="false">IF(Answers!R5="","",IF(Z5+AA5+AB5+AC5+AD5+AE5+AF5+AG5=0,"unread",""))</f>
        <v/>
      </c>
      <c r="AI5" s="1" t="n">
        <f aca="false">IF(OR(D5=5,E5=5),1,0)</f>
        <v>0</v>
      </c>
      <c r="AK5" s="38" t="n">
        <f aca="false">Results!B40+(5)/100</f>
        <v>0.05</v>
      </c>
    </row>
    <row r="6" customFormat="false" ht="15" hidden="false" customHeight="true" outlineLevel="0" collapsed="false">
      <c r="A6" s="1" t="n">
        <f aca="false">Answers!T6</f>
        <v>0</v>
      </c>
      <c r="B6" s="1" t="str">
        <f aca="false">IF(Answers!A6="","",IFERROR(MATCH(TRIM(SUBSTITUTE(SUBSTITUTE(SUBSTITUTE(SUBSTITUTE(Answers!A6,"’","'"),"‘","'"),"“",""""),"”","""")),'Scoring key'!$B$10:$B$14,0),"unread"))</f>
        <v/>
      </c>
      <c r="C6" s="1" t="str">
        <f aca="false">IF(Answers!C6="","",IFERROR(MATCH(TRIM(SUBSTITUTE(SUBSTITUTE(SUBSTITUTE(SUBSTITUTE(Answers!C6,"’","'"),"‘","'"),"“",""""),"”","""")),'Scoring key'!$B$15:$B$19,0),"unread"))</f>
        <v/>
      </c>
      <c r="D6" s="1" t="str">
        <f aca="false">IF(Answers!D6="","",IFERROR(MATCH(TRIM(SUBSTITUTE(SUBSTITUTE(SUBSTITUTE(SUBSTITUTE(Answers!D6,"’","'"),"‘","'"),"“",""""),"”","""")),'Scoring key'!$B$20:$B$24,0),"unread"))</f>
        <v/>
      </c>
      <c r="E6" s="1" t="str">
        <f aca="false">IF(Answers!E6="","",IFERROR(MATCH(TRIM(SUBSTITUTE(SUBSTITUTE(SUBSTITUTE(SUBSTITUTE(Answers!E6,"’","'"),"‘","'"),"“",""""),"”","""")),'Scoring key'!$B$25:$B$29,0),"unread"))</f>
        <v/>
      </c>
      <c r="F6" s="1" t="str">
        <f aca="false">IF(Answers!L6="","",IFERROR(MATCH(TRIM(SUBSTITUTE(SUBSTITUTE(SUBSTITUTE(SUBSTITUTE(Answers!L6,"’","'"),"‘","'"),"“",""""),"”","""")),'Scoring key'!$B$30:$B$34,0),"unread"))</f>
        <v/>
      </c>
      <c r="G6" s="1" t="str">
        <f aca="false">IF(Answers!N6="","",IFERROR(MATCH(TRIM(SUBSTITUTE(SUBSTITUTE(SUBSTITUTE(SUBSTITUTE(Answers!N6,"’","'"),"‘","'"),"“",""""),"”","""")),'Scoring key'!$B$35:$B$38,0),"unread"))</f>
        <v/>
      </c>
      <c r="H6" s="1" t="str">
        <f aca="false">IF(Answers!O6="","",IFERROR(MATCH(TRIM(SUBSTITUTE(SUBSTITUTE(SUBSTITUTE(SUBSTITUTE(Answers!O6,"’","'"),"‘","'"),"“",""""),"”","""")),'Scoring key'!$B$39:$B$42,0),"unread"))</f>
        <v/>
      </c>
      <c r="I6" s="1" t="str">
        <f aca="false">IF(Answers!S6="","",IFERROR(MATCH(TRIM(SUBSTITUTE(SUBSTITUTE(SUBSTITUTE(SUBSTITUTE(Answers!S6,"’","'"),"‘","'"),"“",""""),"”","""")),'Scoring key'!$B$43:$B$46,0),"unread"))</f>
        <v/>
      </c>
      <c r="J6" s="1" t="str">
        <f aca="false">IF(ISNUMBER(B6),IF(INDEX('Scoring key'!$C$10:$C$14,B6)="","",INDEX('Scoring key'!$C$10:$C$14,B6)),"")</f>
        <v/>
      </c>
      <c r="K6" s="1" t="str">
        <f aca="false">IF(ISNUMBER(E6),IF(INDEX('Scoring key'!$C$25:$C$29,E6)="","",INDEX('Scoring key'!$C$25:$C$29,E6)),"")</f>
        <v/>
      </c>
      <c r="L6" s="1" t="str">
        <f aca="false">IF(ISNUMBER(F6),IF(INDEX('Scoring key'!$C$30:$C$34,F6)="","",INDEX('Scoring key'!$C$30:$C$34,F6)),"")</f>
        <v/>
      </c>
      <c r="M6" s="1" t="str">
        <f aca="false">IF(ISNUMBER(G6),IF(INDEX('Scoring key'!$C$35:$C$38,G6)="","",INDEX('Scoring key'!$C$35:$C$38,G6)),"")</f>
        <v/>
      </c>
      <c r="N6" s="1" t="str">
        <f aca="false">IF(ISNUMBER(H6),IF(INDEX('Scoring key'!$C$39:$C$42,H6)="","",INDEX('Scoring key'!$C$39:$C$42,H6)),"")</f>
        <v/>
      </c>
      <c r="O6" s="1" t="str">
        <f aca="false">IF(Answers!F6="","",IF(ISNUMBER(IFERROR(VALUE(Answers!F6),"")),IF(AND(VALUE(Answers!F6)&gt;=1,VALUE(Answers!F6)&lt;=5,VALUE(Answers!F6)=INT(VALUE(Answers!F6))),VALUE(Answers!F6),"unread"),IFERROR(MATCH(TRIM(SUBSTITUTE(SUBSTITUTE(SUBSTITUTE(SUBSTITUTE(Answers!F6,"’","'"),"‘","'"),"“",""""),"”","""")),'Scoring key'!$B$5:$B$9,0),"unread")))</f>
        <v/>
      </c>
      <c r="P6" s="1" t="str">
        <f aca="false">IF(Answers!G6="","",IF(ISNUMBER(IFERROR(VALUE(Answers!G6),"")),IF(AND(VALUE(Answers!G6)&gt;=1,VALUE(Answers!G6)&lt;=5,VALUE(Answers!G6)=INT(VALUE(Answers!G6))),VALUE(Answers!G6),"unread"),IFERROR(MATCH(TRIM(SUBSTITUTE(SUBSTITUTE(SUBSTITUTE(SUBSTITUTE(Answers!G6,"’","'"),"‘","'"),"“",""""),"”","""")),'Scoring key'!$B$5:$B$9,0),"unread")))</f>
        <v/>
      </c>
      <c r="Q6" s="1" t="str">
        <f aca="false">IF(Answers!H6="","",IF(ISNUMBER(IFERROR(VALUE(Answers!H6),"")),IF(AND(VALUE(Answers!H6)&gt;=1,VALUE(Answers!H6)&lt;=5,VALUE(Answers!H6)=INT(VALUE(Answers!H6))),VALUE(Answers!H6),"unread"),IFERROR(MATCH(TRIM(SUBSTITUTE(SUBSTITUTE(SUBSTITUTE(SUBSTITUTE(Answers!H6,"’","'"),"‘","'"),"“",""""),"”","""")),'Scoring key'!$B$5:$B$9,0),"unread")))</f>
        <v/>
      </c>
      <c r="R6" s="1" t="str">
        <f aca="false">IF(Answers!I6="","",IF(ISNUMBER(IFERROR(VALUE(Answers!I6),"")),IF(AND(VALUE(Answers!I6)&gt;=1,VALUE(Answers!I6)&lt;=5,VALUE(Answers!I6)=INT(VALUE(Answers!I6))),VALUE(Answers!I6),"unread"),IFERROR(MATCH(TRIM(SUBSTITUTE(SUBSTITUTE(SUBSTITUTE(SUBSTITUTE(Answers!I6,"’","'"),"‘","'"),"“",""""),"”","""")),'Scoring key'!$B$5:$B$9,0),"unread")))</f>
        <v/>
      </c>
      <c r="S6" s="1" t="str">
        <f aca="false">IF(Answers!J6="","",IF(ISNUMBER(IFERROR(VALUE(Answers!J6),"")),IF(AND(VALUE(Answers!J6)&gt;=1,VALUE(Answers!J6)&lt;=5,VALUE(Answers!J6)=INT(VALUE(Answers!J6))),VALUE(Answers!J6),"unread"),IFERROR(MATCH(TRIM(SUBSTITUTE(SUBSTITUTE(SUBSTITUTE(SUBSTITUTE(Answers!J6,"’","'"),"‘","'"),"“",""""),"”","""")),'Scoring key'!$B$5:$B$9,0),"unread")))</f>
        <v/>
      </c>
      <c r="T6" s="1" t="str">
        <f aca="false">IF(Answers!K6="","",IF(ISNUMBER(IFERROR(VALUE(Answers!K6),"")),IF(AND(VALUE(Answers!K6)&gt;=1,VALUE(Answers!K6)&lt;=5,VALUE(Answers!K6)=INT(VALUE(Answers!K6))),VALUE(Answers!K6),"unread"),IFERROR(MATCH(TRIM(SUBSTITUTE(SUBSTITUTE(SUBSTITUTE(SUBSTITUTE(Answers!K6,"’","'"),"‘","'"),"“",""""),"”","""")),'Scoring key'!$B$5:$B$9,0),"unread")))</f>
        <v/>
      </c>
      <c r="U6" s="1" t="str">
        <f aca="false">IF(Answers!M6="","",IF(ISNUMBER(IFERROR(VALUE(Answers!M6),"")),IF(AND(VALUE(Answers!M6)&gt;=1,VALUE(Answers!M6)&lt;=5,VALUE(Answers!M6)=INT(VALUE(Answers!M6))),VALUE(Answers!M6),"unread"),IFERROR(MATCH(TRIM(SUBSTITUTE(SUBSTITUTE(SUBSTITUTE(SUBSTITUTE(Answers!M6,"’","'"),"‘","'"),"“",""""),"”","""")),'Scoring key'!$B$5:$B$9,0),"unread")))</f>
        <v/>
      </c>
      <c r="V6" s="1" t="str">
        <f aca="false">IF(Answers!P6="","",IF(ISNUMBER(IFERROR(VALUE(Answers!P6),"")),IF(AND(VALUE(Answers!P6)&gt;=1,VALUE(Answers!P6)&lt;=5,VALUE(Answers!P6)=INT(VALUE(Answers!P6))),VALUE(Answers!P6),"unread"),IFERROR(MATCH(TRIM(SUBSTITUTE(SUBSTITUTE(SUBSTITUTE(SUBSTITUTE(Answers!P6,"’","'"),"‘","'"),"“",""""),"”","""")),'Scoring key'!$B$5:$B$9,0),"unread")))</f>
        <v/>
      </c>
      <c r="W6" s="1" t="str">
        <f aca="false">IF(Answers!Q6="","",IF(ISNUMBER(IFERROR(VALUE(Answers!Q6),"")),IF(AND(VALUE(Answers!Q6)&gt;=1,VALUE(Answers!Q6)&lt;=5,VALUE(Answers!Q6)=INT(VALUE(Answers!Q6))),VALUE(Answers!Q6),"unread"),IFERROR(MATCH(TRIM(SUBSTITUTE(SUBSTITUTE(SUBSTITUTE(SUBSTITUTE(Answers!Q6,"’","'"),"‘","'"),"“",""""),"”","""")),'Scoring key'!$B$5:$B$9,0),"unread")))</f>
        <v/>
      </c>
      <c r="X6" s="1" t="str">
        <f aca="false">IF(Answers!B6="","",ISNUMBER(SEARCH("Drafting or editing emails and documents",TRIM(SUBSTITUTE(SUBSTITUTE(SUBSTITUTE(SUBSTITUTE(Answers!B6,"’","'"),"‘","'"),"“",""""),"”",""""))))*1+ISNUMBER(SEARCH("Summarizing documents, threads or meetings",TRIM(SUBSTITUTE(SUBSTITUTE(SUBSTITUTE(SUBSTITUTE(Answers!B6,"’","'"),"‘","'"),"“",""""),"”",""""))))*1+ISNUMBER(SEARCH("Research, or explaining something unfamiliar",TRIM(SUBSTITUTE(SUBSTITUTE(SUBSTITUTE(SUBSTITUTE(Answers!B6,"’","'"),"‘","'"),"“",""""),"”",""""))))*1+ISNUMBER(SEARCH("Working with data or spreadsheets",TRIM(SUBSTITUTE(SUBSTITUTE(SUBSTITUTE(SUBSTITUTE(Answers!B6,"’","'"),"‘","'"),"“",""""),"”",""""))))*1+ISNUMBER(SEARCH("Writing or reviewing code or scripts",TRIM(SUBSTITUTE(SUBSTITUTE(SUBSTITUTE(SUBSTITUTE(Answers!B6,"’","'"),"‘","'"),"“",""""),"”",""""))))*1+ISNUMBER(SEARCH("Brainstorming or planning",TRIM(SUBSTITUTE(SUBSTITUTE(SUBSTITUTE(SUBSTITUTE(Answers!B6,"’","'"),"‘","'"),"“",""""),"”",""""))))*1+ISNUMBER(SEARCH("Something else",TRIM(SUBSTITUTE(SUBSTITUTE(SUBSTITUTE(SUBSTITUTE(Answers!B6,"’","'"),"‘","'"),"“",""""),"”",""""))))*1)</f>
        <v/>
      </c>
      <c r="Y6" s="1" t="str">
        <f aca="false">IF(X6="","",IF(X6=0,IF(ISNUMBER(SEARCH("I don't use AI tools for work",TRIM(SUBSTITUTE(SUBSTITUTE(SUBSTITUTE(SUBSTITUTE(Answers!B6,"’","'"),"‘","'"),"“",""""),"”","""")))),1,"unread"),MIN(X6+1,5)))</f>
        <v/>
      </c>
      <c r="Z6" s="1" t="n">
        <f aca="false">IF(ISNUMBER(SEARCH("Clear guidance on what's allowed and what information can go in",TRIM(SUBSTITUTE(SUBSTITUTE(SUBSTITUTE(SUBSTITUTE(Answers!R6,"’","'"),"‘","'"),"“",""""),"”","""")))),1,0)</f>
        <v>0</v>
      </c>
      <c r="AA6" s="1" t="n">
        <f aca="false">IF(ISNUMBER(SEARCH("An approved AI tool with a work account",TRIM(SUBSTITUTE(SUBSTITUTE(SUBSTITUTE(SUBSTITUTE(Answers!R6,"’","'"),"‘","'"),"“",""""),"”","""")))),1,0)</f>
        <v>0</v>
      </c>
      <c r="AB6" s="1" t="n">
        <f aca="false">IF(ISNUMBER(SEARCH("Hands-on training using my own work tasks",TRIM(SUBSTITUTE(SUBSTITUTE(SUBSTITUTE(SUBSTITUTE(Answers!R6,"’","'"),"‘","'"),"“",""""),"”","""")))),1,0)</f>
        <v>0</v>
      </c>
      <c r="AC6" s="1" t="n">
        <f aca="false">IF(ISNUMBER(SEARCH("Ready-made prompts and templates for common tasks",TRIM(SUBSTITUTE(SUBSTITUTE(SUBSTITUTE(SUBSTITUTE(Answers!R6,"’","'"),"‘","'"),"“",""""),"”","""")))),1,0)</f>
        <v>0</v>
      </c>
      <c r="AD6" s="1" t="n">
        <f aca="false">IF(ISNUMBER(SEARCH("Help setting up an AI agent for my role",TRIM(SUBSTITUTE(SUBSTITUTE(SUBSTITUTE(SUBSTITUTE(Answers!R6,"’","'"),"‘","'"),"“",""""),"”","""")))),1,0)</f>
        <v>0</v>
      </c>
      <c r="AE6" s="1" t="n">
        <f aca="false">IF(ISNUMBER(SEARCH("Examples from people in jobs like mine",TRIM(SUBSTITUTE(SUBSTITUTE(SUBSTITUTE(SUBSTITUTE(Answers!R6,"’","'"),"‘","'"),"“",""""),"”","""")))),1,0)</f>
        <v>0</v>
      </c>
      <c r="AF6" s="1" t="n">
        <f aca="false">IF(ISNUMBER(SEARCH("Time set aside to practice",TRIM(SUBSTITUTE(SUBSTITUTE(SUBSTITUTE(SUBSTITUTE(Answers!R6,"’","'"),"‘","'"),"“",""""),"”","""")))),1,0)</f>
        <v>0</v>
      </c>
      <c r="AG6" s="1" t="n">
        <f aca="false">IF(ISNUMBER(SEARCH("I don't need help right now",TRIM(SUBSTITUTE(SUBSTITUTE(SUBSTITUTE(SUBSTITUTE(Answers!R6,"’","'"),"‘","'"),"“",""""),"”","""")))),1,0)</f>
        <v>0</v>
      </c>
      <c r="AH6" s="1" t="str">
        <f aca="false">IF(Answers!R6="","",IF(Z6+AA6+AB6+AC6+AD6+AE6+AF6+AG6=0,"unread",""))</f>
        <v/>
      </c>
      <c r="AI6" s="1" t="n">
        <f aca="false">IF(OR(D6=5,E6=5),1,0)</f>
        <v>0</v>
      </c>
      <c r="AK6" s="38" t="n">
        <f aca="false">Results!B41+(4)/100</f>
        <v>0.04</v>
      </c>
    </row>
    <row r="7" customFormat="false" ht="15" hidden="false" customHeight="true" outlineLevel="0" collapsed="false">
      <c r="A7" s="1" t="n">
        <f aca="false">Answers!T7</f>
        <v>0</v>
      </c>
      <c r="B7" s="1" t="str">
        <f aca="false">IF(Answers!A7="","",IFERROR(MATCH(TRIM(SUBSTITUTE(SUBSTITUTE(SUBSTITUTE(SUBSTITUTE(Answers!A7,"’","'"),"‘","'"),"“",""""),"”","""")),'Scoring key'!$B$10:$B$14,0),"unread"))</f>
        <v/>
      </c>
      <c r="C7" s="1" t="str">
        <f aca="false">IF(Answers!C7="","",IFERROR(MATCH(TRIM(SUBSTITUTE(SUBSTITUTE(SUBSTITUTE(SUBSTITUTE(Answers!C7,"’","'"),"‘","'"),"“",""""),"”","""")),'Scoring key'!$B$15:$B$19,0),"unread"))</f>
        <v/>
      </c>
      <c r="D7" s="1" t="str">
        <f aca="false">IF(Answers!D7="","",IFERROR(MATCH(TRIM(SUBSTITUTE(SUBSTITUTE(SUBSTITUTE(SUBSTITUTE(Answers!D7,"’","'"),"‘","'"),"“",""""),"”","""")),'Scoring key'!$B$20:$B$24,0),"unread"))</f>
        <v/>
      </c>
      <c r="E7" s="1" t="str">
        <f aca="false">IF(Answers!E7="","",IFERROR(MATCH(TRIM(SUBSTITUTE(SUBSTITUTE(SUBSTITUTE(SUBSTITUTE(Answers!E7,"’","'"),"‘","'"),"“",""""),"”","""")),'Scoring key'!$B$25:$B$29,0),"unread"))</f>
        <v/>
      </c>
      <c r="F7" s="1" t="str">
        <f aca="false">IF(Answers!L7="","",IFERROR(MATCH(TRIM(SUBSTITUTE(SUBSTITUTE(SUBSTITUTE(SUBSTITUTE(Answers!L7,"’","'"),"‘","'"),"“",""""),"”","""")),'Scoring key'!$B$30:$B$34,0),"unread"))</f>
        <v/>
      </c>
      <c r="G7" s="1" t="str">
        <f aca="false">IF(Answers!N7="","",IFERROR(MATCH(TRIM(SUBSTITUTE(SUBSTITUTE(SUBSTITUTE(SUBSTITUTE(Answers!N7,"’","'"),"‘","'"),"“",""""),"”","""")),'Scoring key'!$B$35:$B$38,0),"unread"))</f>
        <v/>
      </c>
      <c r="H7" s="1" t="str">
        <f aca="false">IF(Answers!O7="","",IFERROR(MATCH(TRIM(SUBSTITUTE(SUBSTITUTE(SUBSTITUTE(SUBSTITUTE(Answers!O7,"’","'"),"‘","'"),"“",""""),"”","""")),'Scoring key'!$B$39:$B$42,0),"unread"))</f>
        <v/>
      </c>
      <c r="I7" s="1" t="str">
        <f aca="false">IF(Answers!S7="","",IFERROR(MATCH(TRIM(SUBSTITUTE(SUBSTITUTE(SUBSTITUTE(SUBSTITUTE(Answers!S7,"’","'"),"‘","'"),"“",""""),"”","""")),'Scoring key'!$B$43:$B$46,0),"unread"))</f>
        <v/>
      </c>
      <c r="J7" s="1" t="str">
        <f aca="false">IF(ISNUMBER(B7),IF(INDEX('Scoring key'!$C$10:$C$14,B7)="","",INDEX('Scoring key'!$C$10:$C$14,B7)),"")</f>
        <v/>
      </c>
      <c r="K7" s="1" t="str">
        <f aca="false">IF(ISNUMBER(E7),IF(INDEX('Scoring key'!$C$25:$C$29,E7)="","",INDEX('Scoring key'!$C$25:$C$29,E7)),"")</f>
        <v/>
      </c>
      <c r="L7" s="1" t="str">
        <f aca="false">IF(ISNUMBER(F7),IF(INDEX('Scoring key'!$C$30:$C$34,F7)="","",INDEX('Scoring key'!$C$30:$C$34,F7)),"")</f>
        <v/>
      </c>
      <c r="M7" s="1" t="str">
        <f aca="false">IF(ISNUMBER(G7),IF(INDEX('Scoring key'!$C$35:$C$38,G7)="","",INDEX('Scoring key'!$C$35:$C$38,G7)),"")</f>
        <v/>
      </c>
      <c r="N7" s="1" t="str">
        <f aca="false">IF(ISNUMBER(H7),IF(INDEX('Scoring key'!$C$39:$C$42,H7)="","",INDEX('Scoring key'!$C$39:$C$42,H7)),"")</f>
        <v/>
      </c>
      <c r="O7" s="1" t="str">
        <f aca="false">IF(Answers!F7="","",IF(ISNUMBER(IFERROR(VALUE(Answers!F7),"")),IF(AND(VALUE(Answers!F7)&gt;=1,VALUE(Answers!F7)&lt;=5,VALUE(Answers!F7)=INT(VALUE(Answers!F7))),VALUE(Answers!F7),"unread"),IFERROR(MATCH(TRIM(SUBSTITUTE(SUBSTITUTE(SUBSTITUTE(SUBSTITUTE(Answers!F7,"’","'"),"‘","'"),"“",""""),"”","""")),'Scoring key'!$B$5:$B$9,0),"unread")))</f>
        <v/>
      </c>
      <c r="P7" s="1" t="str">
        <f aca="false">IF(Answers!G7="","",IF(ISNUMBER(IFERROR(VALUE(Answers!G7),"")),IF(AND(VALUE(Answers!G7)&gt;=1,VALUE(Answers!G7)&lt;=5,VALUE(Answers!G7)=INT(VALUE(Answers!G7))),VALUE(Answers!G7),"unread"),IFERROR(MATCH(TRIM(SUBSTITUTE(SUBSTITUTE(SUBSTITUTE(SUBSTITUTE(Answers!G7,"’","'"),"‘","'"),"“",""""),"”","""")),'Scoring key'!$B$5:$B$9,0),"unread")))</f>
        <v/>
      </c>
      <c r="Q7" s="1" t="str">
        <f aca="false">IF(Answers!H7="","",IF(ISNUMBER(IFERROR(VALUE(Answers!H7),"")),IF(AND(VALUE(Answers!H7)&gt;=1,VALUE(Answers!H7)&lt;=5,VALUE(Answers!H7)=INT(VALUE(Answers!H7))),VALUE(Answers!H7),"unread"),IFERROR(MATCH(TRIM(SUBSTITUTE(SUBSTITUTE(SUBSTITUTE(SUBSTITUTE(Answers!H7,"’","'"),"‘","'"),"“",""""),"”","""")),'Scoring key'!$B$5:$B$9,0),"unread")))</f>
        <v/>
      </c>
      <c r="R7" s="1" t="str">
        <f aca="false">IF(Answers!I7="","",IF(ISNUMBER(IFERROR(VALUE(Answers!I7),"")),IF(AND(VALUE(Answers!I7)&gt;=1,VALUE(Answers!I7)&lt;=5,VALUE(Answers!I7)=INT(VALUE(Answers!I7))),VALUE(Answers!I7),"unread"),IFERROR(MATCH(TRIM(SUBSTITUTE(SUBSTITUTE(SUBSTITUTE(SUBSTITUTE(Answers!I7,"’","'"),"‘","'"),"“",""""),"”","""")),'Scoring key'!$B$5:$B$9,0),"unread")))</f>
        <v/>
      </c>
      <c r="S7" s="1" t="str">
        <f aca="false">IF(Answers!J7="","",IF(ISNUMBER(IFERROR(VALUE(Answers!J7),"")),IF(AND(VALUE(Answers!J7)&gt;=1,VALUE(Answers!J7)&lt;=5,VALUE(Answers!J7)=INT(VALUE(Answers!J7))),VALUE(Answers!J7),"unread"),IFERROR(MATCH(TRIM(SUBSTITUTE(SUBSTITUTE(SUBSTITUTE(SUBSTITUTE(Answers!J7,"’","'"),"‘","'"),"“",""""),"”","""")),'Scoring key'!$B$5:$B$9,0),"unread")))</f>
        <v/>
      </c>
      <c r="T7" s="1" t="str">
        <f aca="false">IF(Answers!K7="","",IF(ISNUMBER(IFERROR(VALUE(Answers!K7),"")),IF(AND(VALUE(Answers!K7)&gt;=1,VALUE(Answers!K7)&lt;=5,VALUE(Answers!K7)=INT(VALUE(Answers!K7))),VALUE(Answers!K7),"unread"),IFERROR(MATCH(TRIM(SUBSTITUTE(SUBSTITUTE(SUBSTITUTE(SUBSTITUTE(Answers!K7,"’","'"),"‘","'"),"“",""""),"”","""")),'Scoring key'!$B$5:$B$9,0),"unread")))</f>
        <v/>
      </c>
      <c r="U7" s="1" t="str">
        <f aca="false">IF(Answers!M7="","",IF(ISNUMBER(IFERROR(VALUE(Answers!M7),"")),IF(AND(VALUE(Answers!M7)&gt;=1,VALUE(Answers!M7)&lt;=5,VALUE(Answers!M7)=INT(VALUE(Answers!M7))),VALUE(Answers!M7),"unread"),IFERROR(MATCH(TRIM(SUBSTITUTE(SUBSTITUTE(SUBSTITUTE(SUBSTITUTE(Answers!M7,"’","'"),"‘","'"),"“",""""),"”","""")),'Scoring key'!$B$5:$B$9,0),"unread")))</f>
        <v/>
      </c>
      <c r="V7" s="1" t="str">
        <f aca="false">IF(Answers!P7="","",IF(ISNUMBER(IFERROR(VALUE(Answers!P7),"")),IF(AND(VALUE(Answers!P7)&gt;=1,VALUE(Answers!P7)&lt;=5,VALUE(Answers!P7)=INT(VALUE(Answers!P7))),VALUE(Answers!P7),"unread"),IFERROR(MATCH(TRIM(SUBSTITUTE(SUBSTITUTE(SUBSTITUTE(SUBSTITUTE(Answers!P7,"’","'"),"‘","'"),"“",""""),"”","""")),'Scoring key'!$B$5:$B$9,0),"unread")))</f>
        <v/>
      </c>
      <c r="W7" s="1" t="str">
        <f aca="false">IF(Answers!Q7="","",IF(ISNUMBER(IFERROR(VALUE(Answers!Q7),"")),IF(AND(VALUE(Answers!Q7)&gt;=1,VALUE(Answers!Q7)&lt;=5,VALUE(Answers!Q7)=INT(VALUE(Answers!Q7))),VALUE(Answers!Q7),"unread"),IFERROR(MATCH(TRIM(SUBSTITUTE(SUBSTITUTE(SUBSTITUTE(SUBSTITUTE(Answers!Q7,"’","'"),"‘","'"),"“",""""),"”","""")),'Scoring key'!$B$5:$B$9,0),"unread")))</f>
        <v/>
      </c>
      <c r="X7" s="1" t="str">
        <f aca="false">IF(Answers!B7="","",ISNUMBER(SEARCH("Drafting or editing emails and documents",TRIM(SUBSTITUTE(SUBSTITUTE(SUBSTITUTE(SUBSTITUTE(Answers!B7,"’","'"),"‘","'"),"“",""""),"”",""""))))*1+ISNUMBER(SEARCH("Summarizing documents, threads or meetings",TRIM(SUBSTITUTE(SUBSTITUTE(SUBSTITUTE(SUBSTITUTE(Answers!B7,"’","'"),"‘","'"),"“",""""),"”",""""))))*1+ISNUMBER(SEARCH("Research, or explaining something unfamiliar",TRIM(SUBSTITUTE(SUBSTITUTE(SUBSTITUTE(SUBSTITUTE(Answers!B7,"’","'"),"‘","'"),"“",""""),"”",""""))))*1+ISNUMBER(SEARCH("Working with data or spreadsheets",TRIM(SUBSTITUTE(SUBSTITUTE(SUBSTITUTE(SUBSTITUTE(Answers!B7,"’","'"),"‘","'"),"“",""""),"”",""""))))*1+ISNUMBER(SEARCH("Writing or reviewing code or scripts",TRIM(SUBSTITUTE(SUBSTITUTE(SUBSTITUTE(SUBSTITUTE(Answers!B7,"’","'"),"‘","'"),"“",""""),"”",""""))))*1+ISNUMBER(SEARCH("Brainstorming or planning",TRIM(SUBSTITUTE(SUBSTITUTE(SUBSTITUTE(SUBSTITUTE(Answers!B7,"’","'"),"‘","'"),"“",""""),"”",""""))))*1+ISNUMBER(SEARCH("Something else",TRIM(SUBSTITUTE(SUBSTITUTE(SUBSTITUTE(SUBSTITUTE(Answers!B7,"’","'"),"‘","'"),"“",""""),"”",""""))))*1)</f>
        <v/>
      </c>
      <c r="Y7" s="1" t="str">
        <f aca="false">IF(X7="","",IF(X7=0,IF(ISNUMBER(SEARCH("I don't use AI tools for work",TRIM(SUBSTITUTE(SUBSTITUTE(SUBSTITUTE(SUBSTITUTE(Answers!B7,"’","'"),"‘","'"),"“",""""),"”","""")))),1,"unread"),MIN(X7+1,5)))</f>
        <v/>
      </c>
      <c r="Z7" s="1" t="n">
        <f aca="false">IF(ISNUMBER(SEARCH("Clear guidance on what's allowed and what information can go in",TRIM(SUBSTITUTE(SUBSTITUTE(SUBSTITUTE(SUBSTITUTE(Answers!R7,"’","'"),"‘","'"),"“",""""),"”","""")))),1,0)</f>
        <v>0</v>
      </c>
      <c r="AA7" s="1" t="n">
        <f aca="false">IF(ISNUMBER(SEARCH("An approved AI tool with a work account",TRIM(SUBSTITUTE(SUBSTITUTE(SUBSTITUTE(SUBSTITUTE(Answers!R7,"’","'"),"‘","'"),"“",""""),"”","""")))),1,0)</f>
        <v>0</v>
      </c>
      <c r="AB7" s="1" t="n">
        <f aca="false">IF(ISNUMBER(SEARCH("Hands-on training using my own work tasks",TRIM(SUBSTITUTE(SUBSTITUTE(SUBSTITUTE(SUBSTITUTE(Answers!R7,"’","'"),"‘","'"),"“",""""),"”","""")))),1,0)</f>
        <v>0</v>
      </c>
      <c r="AC7" s="1" t="n">
        <f aca="false">IF(ISNUMBER(SEARCH("Ready-made prompts and templates for common tasks",TRIM(SUBSTITUTE(SUBSTITUTE(SUBSTITUTE(SUBSTITUTE(Answers!R7,"’","'"),"‘","'"),"“",""""),"”","""")))),1,0)</f>
        <v>0</v>
      </c>
      <c r="AD7" s="1" t="n">
        <f aca="false">IF(ISNUMBER(SEARCH("Help setting up an AI agent for my role",TRIM(SUBSTITUTE(SUBSTITUTE(SUBSTITUTE(SUBSTITUTE(Answers!R7,"’","'"),"‘","'"),"“",""""),"”","""")))),1,0)</f>
        <v>0</v>
      </c>
      <c r="AE7" s="1" t="n">
        <f aca="false">IF(ISNUMBER(SEARCH("Examples from people in jobs like mine",TRIM(SUBSTITUTE(SUBSTITUTE(SUBSTITUTE(SUBSTITUTE(Answers!R7,"’","'"),"‘","'"),"“",""""),"”","""")))),1,0)</f>
        <v>0</v>
      </c>
      <c r="AF7" s="1" t="n">
        <f aca="false">IF(ISNUMBER(SEARCH("Time set aside to practice",TRIM(SUBSTITUTE(SUBSTITUTE(SUBSTITUTE(SUBSTITUTE(Answers!R7,"’","'"),"‘","'"),"“",""""),"”","""")))),1,0)</f>
        <v>0</v>
      </c>
      <c r="AG7" s="1" t="n">
        <f aca="false">IF(ISNUMBER(SEARCH("I don't need help right now",TRIM(SUBSTITUTE(SUBSTITUTE(SUBSTITUTE(SUBSTITUTE(Answers!R7,"’","'"),"‘","'"),"“",""""),"”","""")))),1,0)</f>
        <v>0</v>
      </c>
      <c r="AH7" s="1" t="str">
        <f aca="false">IF(Answers!R7="","",IF(Z7+AA7+AB7+AC7+AD7+AE7+AF7+AG7=0,"unread",""))</f>
        <v/>
      </c>
      <c r="AI7" s="1" t="n">
        <f aca="false">IF(OR(D7=5,E7=5),1,0)</f>
        <v>0</v>
      </c>
      <c r="AK7" s="38" t="n">
        <f aca="false">Results!B42+(3)/100</f>
        <v>0.03</v>
      </c>
    </row>
    <row r="8" customFormat="false" ht="15" hidden="false" customHeight="true" outlineLevel="0" collapsed="false">
      <c r="A8" s="1" t="n">
        <f aca="false">Answers!T8</f>
        <v>0</v>
      </c>
      <c r="B8" s="1" t="str">
        <f aca="false">IF(Answers!A8="","",IFERROR(MATCH(TRIM(SUBSTITUTE(SUBSTITUTE(SUBSTITUTE(SUBSTITUTE(Answers!A8,"’","'"),"‘","'"),"“",""""),"”","""")),'Scoring key'!$B$10:$B$14,0),"unread"))</f>
        <v/>
      </c>
      <c r="C8" s="1" t="str">
        <f aca="false">IF(Answers!C8="","",IFERROR(MATCH(TRIM(SUBSTITUTE(SUBSTITUTE(SUBSTITUTE(SUBSTITUTE(Answers!C8,"’","'"),"‘","'"),"“",""""),"”","""")),'Scoring key'!$B$15:$B$19,0),"unread"))</f>
        <v/>
      </c>
      <c r="D8" s="1" t="str">
        <f aca="false">IF(Answers!D8="","",IFERROR(MATCH(TRIM(SUBSTITUTE(SUBSTITUTE(SUBSTITUTE(SUBSTITUTE(Answers!D8,"’","'"),"‘","'"),"“",""""),"”","""")),'Scoring key'!$B$20:$B$24,0),"unread"))</f>
        <v/>
      </c>
      <c r="E8" s="1" t="str">
        <f aca="false">IF(Answers!E8="","",IFERROR(MATCH(TRIM(SUBSTITUTE(SUBSTITUTE(SUBSTITUTE(SUBSTITUTE(Answers!E8,"’","'"),"‘","'"),"“",""""),"”","""")),'Scoring key'!$B$25:$B$29,0),"unread"))</f>
        <v/>
      </c>
      <c r="F8" s="1" t="str">
        <f aca="false">IF(Answers!L8="","",IFERROR(MATCH(TRIM(SUBSTITUTE(SUBSTITUTE(SUBSTITUTE(SUBSTITUTE(Answers!L8,"’","'"),"‘","'"),"“",""""),"”","""")),'Scoring key'!$B$30:$B$34,0),"unread"))</f>
        <v/>
      </c>
      <c r="G8" s="1" t="str">
        <f aca="false">IF(Answers!N8="","",IFERROR(MATCH(TRIM(SUBSTITUTE(SUBSTITUTE(SUBSTITUTE(SUBSTITUTE(Answers!N8,"’","'"),"‘","'"),"“",""""),"”","""")),'Scoring key'!$B$35:$B$38,0),"unread"))</f>
        <v/>
      </c>
      <c r="H8" s="1" t="str">
        <f aca="false">IF(Answers!O8="","",IFERROR(MATCH(TRIM(SUBSTITUTE(SUBSTITUTE(SUBSTITUTE(SUBSTITUTE(Answers!O8,"’","'"),"‘","'"),"“",""""),"”","""")),'Scoring key'!$B$39:$B$42,0),"unread"))</f>
        <v/>
      </c>
      <c r="I8" s="1" t="str">
        <f aca="false">IF(Answers!S8="","",IFERROR(MATCH(TRIM(SUBSTITUTE(SUBSTITUTE(SUBSTITUTE(SUBSTITUTE(Answers!S8,"’","'"),"‘","'"),"“",""""),"”","""")),'Scoring key'!$B$43:$B$46,0),"unread"))</f>
        <v/>
      </c>
      <c r="J8" s="1" t="str">
        <f aca="false">IF(ISNUMBER(B8),IF(INDEX('Scoring key'!$C$10:$C$14,B8)="","",INDEX('Scoring key'!$C$10:$C$14,B8)),"")</f>
        <v/>
      </c>
      <c r="K8" s="1" t="str">
        <f aca="false">IF(ISNUMBER(E8),IF(INDEX('Scoring key'!$C$25:$C$29,E8)="","",INDEX('Scoring key'!$C$25:$C$29,E8)),"")</f>
        <v/>
      </c>
      <c r="L8" s="1" t="str">
        <f aca="false">IF(ISNUMBER(F8),IF(INDEX('Scoring key'!$C$30:$C$34,F8)="","",INDEX('Scoring key'!$C$30:$C$34,F8)),"")</f>
        <v/>
      </c>
      <c r="M8" s="1" t="str">
        <f aca="false">IF(ISNUMBER(G8),IF(INDEX('Scoring key'!$C$35:$C$38,G8)="","",INDEX('Scoring key'!$C$35:$C$38,G8)),"")</f>
        <v/>
      </c>
      <c r="N8" s="1" t="str">
        <f aca="false">IF(ISNUMBER(H8),IF(INDEX('Scoring key'!$C$39:$C$42,H8)="","",INDEX('Scoring key'!$C$39:$C$42,H8)),"")</f>
        <v/>
      </c>
      <c r="O8" s="1" t="str">
        <f aca="false">IF(Answers!F8="","",IF(ISNUMBER(IFERROR(VALUE(Answers!F8),"")),IF(AND(VALUE(Answers!F8)&gt;=1,VALUE(Answers!F8)&lt;=5,VALUE(Answers!F8)=INT(VALUE(Answers!F8))),VALUE(Answers!F8),"unread"),IFERROR(MATCH(TRIM(SUBSTITUTE(SUBSTITUTE(SUBSTITUTE(SUBSTITUTE(Answers!F8,"’","'"),"‘","'"),"“",""""),"”","""")),'Scoring key'!$B$5:$B$9,0),"unread")))</f>
        <v/>
      </c>
      <c r="P8" s="1" t="str">
        <f aca="false">IF(Answers!G8="","",IF(ISNUMBER(IFERROR(VALUE(Answers!G8),"")),IF(AND(VALUE(Answers!G8)&gt;=1,VALUE(Answers!G8)&lt;=5,VALUE(Answers!G8)=INT(VALUE(Answers!G8))),VALUE(Answers!G8),"unread"),IFERROR(MATCH(TRIM(SUBSTITUTE(SUBSTITUTE(SUBSTITUTE(SUBSTITUTE(Answers!G8,"’","'"),"‘","'"),"“",""""),"”","""")),'Scoring key'!$B$5:$B$9,0),"unread")))</f>
        <v/>
      </c>
      <c r="Q8" s="1" t="str">
        <f aca="false">IF(Answers!H8="","",IF(ISNUMBER(IFERROR(VALUE(Answers!H8),"")),IF(AND(VALUE(Answers!H8)&gt;=1,VALUE(Answers!H8)&lt;=5,VALUE(Answers!H8)=INT(VALUE(Answers!H8))),VALUE(Answers!H8),"unread"),IFERROR(MATCH(TRIM(SUBSTITUTE(SUBSTITUTE(SUBSTITUTE(SUBSTITUTE(Answers!H8,"’","'"),"‘","'"),"“",""""),"”","""")),'Scoring key'!$B$5:$B$9,0),"unread")))</f>
        <v/>
      </c>
      <c r="R8" s="1" t="str">
        <f aca="false">IF(Answers!I8="","",IF(ISNUMBER(IFERROR(VALUE(Answers!I8),"")),IF(AND(VALUE(Answers!I8)&gt;=1,VALUE(Answers!I8)&lt;=5,VALUE(Answers!I8)=INT(VALUE(Answers!I8))),VALUE(Answers!I8),"unread"),IFERROR(MATCH(TRIM(SUBSTITUTE(SUBSTITUTE(SUBSTITUTE(SUBSTITUTE(Answers!I8,"’","'"),"‘","'"),"“",""""),"”","""")),'Scoring key'!$B$5:$B$9,0),"unread")))</f>
        <v/>
      </c>
      <c r="S8" s="1" t="str">
        <f aca="false">IF(Answers!J8="","",IF(ISNUMBER(IFERROR(VALUE(Answers!J8),"")),IF(AND(VALUE(Answers!J8)&gt;=1,VALUE(Answers!J8)&lt;=5,VALUE(Answers!J8)=INT(VALUE(Answers!J8))),VALUE(Answers!J8),"unread"),IFERROR(MATCH(TRIM(SUBSTITUTE(SUBSTITUTE(SUBSTITUTE(SUBSTITUTE(Answers!J8,"’","'"),"‘","'"),"“",""""),"”","""")),'Scoring key'!$B$5:$B$9,0),"unread")))</f>
        <v/>
      </c>
      <c r="T8" s="1" t="str">
        <f aca="false">IF(Answers!K8="","",IF(ISNUMBER(IFERROR(VALUE(Answers!K8),"")),IF(AND(VALUE(Answers!K8)&gt;=1,VALUE(Answers!K8)&lt;=5,VALUE(Answers!K8)=INT(VALUE(Answers!K8))),VALUE(Answers!K8),"unread"),IFERROR(MATCH(TRIM(SUBSTITUTE(SUBSTITUTE(SUBSTITUTE(SUBSTITUTE(Answers!K8,"’","'"),"‘","'"),"“",""""),"”","""")),'Scoring key'!$B$5:$B$9,0),"unread")))</f>
        <v/>
      </c>
      <c r="U8" s="1" t="str">
        <f aca="false">IF(Answers!M8="","",IF(ISNUMBER(IFERROR(VALUE(Answers!M8),"")),IF(AND(VALUE(Answers!M8)&gt;=1,VALUE(Answers!M8)&lt;=5,VALUE(Answers!M8)=INT(VALUE(Answers!M8))),VALUE(Answers!M8),"unread"),IFERROR(MATCH(TRIM(SUBSTITUTE(SUBSTITUTE(SUBSTITUTE(SUBSTITUTE(Answers!M8,"’","'"),"‘","'"),"“",""""),"”","""")),'Scoring key'!$B$5:$B$9,0),"unread")))</f>
        <v/>
      </c>
      <c r="V8" s="1" t="str">
        <f aca="false">IF(Answers!P8="","",IF(ISNUMBER(IFERROR(VALUE(Answers!P8),"")),IF(AND(VALUE(Answers!P8)&gt;=1,VALUE(Answers!P8)&lt;=5,VALUE(Answers!P8)=INT(VALUE(Answers!P8))),VALUE(Answers!P8),"unread"),IFERROR(MATCH(TRIM(SUBSTITUTE(SUBSTITUTE(SUBSTITUTE(SUBSTITUTE(Answers!P8,"’","'"),"‘","'"),"“",""""),"”","""")),'Scoring key'!$B$5:$B$9,0),"unread")))</f>
        <v/>
      </c>
      <c r="W8" s="1" t="str">
        <f aca="false">IF(Answers!Q8="","",IF(ISNUMBER(IFERROR(VALUE(Answers!Q8),"")),IF(AND(VALUE(Answers!Q8)&gt;=1,VALUE(Answers!Q8)&lt;=5,VALUE(Answers!Q8)=INT(VALUE(Answers!Q8))),VALUE(Answers!Q8),"unread"),IFERROR(MATCH(TRIM(SUBSTITUTE(SUBSTITUTE(SUBSTITUTE(SUBSTITUTE(Answers!Q8,"’","'"),"‘","'"),"“",""""),"”","""")),'Scoring key'!$B$5:$B$9,0),"unread")))</f>
        <v/>
      </c>
      <c r="X8" s="1" t="str">
        <f aca="false">IF(Answers!B8="","",ISNUMBER(SEARCH("Drafting or editing emails and documents",TRIM(SUBSTITUTE(SUBSTITUTE(SUBSTITUTE(SUBSTITUTE(Answers!B8,"’","'"),"‘","'"),"“",""""),"”",""""))))*1+ISNUMBER(SEARCH("Summarizing documents, threads or meetings",TRIM(SUBSTITUTE(SUBSTITUTE(SUBSTITUTE(SUBSTITUTE(Answers!B8,"’","'"),"‘","'"),"“",""""),"”",""""))))*1+ISNUMBER(SEARCH("Research, or explaining something unfamiliar",TRIM(SUBSTITUTE(SUBSTITUTE(SUBSTITUTE(SUBSTITUTE(Answers!B8,"’","'"),"‘","'"),"“",""""),"”",""""))))*1+ISNUMBER(SEARCH("Working with data or spreadsheets",TRIM(SUBSTITUTE(SUBSTITUTE(SUBSTITUTE(SUBSTITUTE(Answers!B8,"’","'"),"‘","'"),"“",""""),"”",""""))))*1+ISNUMBER(SEARCH("Writing or reviewing code or scripts",TRIM(SUBSTITUTE(SUBSTITUTE(SUBSTITUTE(SUBSTITUTE(Answers!B8,"’","'"),"‘","'"),"“",""""),"”",""""))))*1+ISNUMBER(SEARCH("Brainstorming or planning",TRIM(SUBSTITUTE(SUBSTITUTE(SUBSTITUTE(SUBSTITUTE(Answers!B8,"’","'"),"‘","'"),"“",""""),"”",""""))))*1+ISNUMBER(SEARCH("Something else",TRIM(SUBSTITUTE(SUBSTITUTE(SUBSTITUTE(SUBSTITUTE(Answers!B8,"’","'"),"‘","'"),"“",""""),"”",""""))))*1)</f>
        <v/>
      </c>
      <c r="Y8" s="1" t="str">
        <f aca="false">IF(X8="","",IF(X8=0,IF(ISNUMBER(SEARCH("I don't use AI tools for work",TRIM(SUBSTITUTE(SUBSTITUTE(SUBSTITUTE(SUBSTITUTE(Answers!B8,"’","'"),"‘","'"),"“",""""),"”","""")))),1,"unread"),MIN(X8+1,5)))</f>
        <v/>
      </c>
      <c r="Z8" s="1" t="n">
        <f aca="false">IF(ISNUMBER(SEARCH("Clear guidance on what's allowed and what information can go in",TRIM(SUBSTITUTE(SUBSTITUTE(SUBSTITUTE(SUBSTITUTE(Answers!R8,"’","'"),"‘","'"),"“",""""),"”","""")))),1,0)</f>
        <v>0</v>
      </c>
      <c r="AA8" s="1" t="n">
        <f aca="false">IF(ISNUMBER(SEARCH("An approved AI tool with a work account",TRIM(SUBSTITUTE(SUBSTITUTE(SUBSTITUTE(SUBSTITUTE(Answers!R8,"’","'"),"‘","'"),"“",""""),"”","""")))),1,0)</f>
        <v>0</v>
      </c>
      <c r="AB8" s="1" t="n">
        <f aca="false">IF(ISNUMBER(SEARCH("Hands-on training using my own work tasks",TRIM(SUBSTITUTE(SUBSTITUTE(SUBSTITUTE(SUBSTITUTE(Answers!R8,"’","'"),"‘","'"),"“",""""),"”","""")))),1,0)</f>
        <v>0</v>
      </c>
      <c r="AC8" s="1" t="n">
        <f aca="false">IF(ISNUMBER(SEARCH("Ready-made prompts and templates for common tasks",TRIM(SUBSTITUTE(SUBSTITUTE(SUBSTITUTE(SUBSTITUTE(Answers!R8,"’","'"),"‘","'"),"“",""""),"”","""")))),1,0)</f>
        <v>0</v>
      </c>
      <c r="AD8" s="1" t="n">
        <f aca="false">IF(ISNUMBER(SEARCH("Help setting up an AI agent for my role",TRIM(SUBSTITUTE(SUBSTITUTE(SUBSTITUTE(SUBSTITUTE(Answers!R8,"’","'"),"‘","'"),"“",""""),"”","""")))),1,0)</f>
        <v>0</v>
      </c>
      <c r="AE8" s="1" t="n">
        <f aca="false">IF(ISNUMBER(SEARCH("Examples from people in jobs like mine",TRIM(SUBSTITUTE(SUBSTITUTE(SUBSTITUTE(SUBSTITUTE(Answers!R8,"’","'"),"‘","'"),"“",""""),"”","""")))),1,0)</f>
        <v>0</v>
      </c>
      <c r="AF8" s="1" t="n">
        <f aca="false">IF(ISNUMBER(SEARCH("Time set aside to practice",TRIM(SUBSTITUTE(SUBSTITUTE(SUBSTITUTE(SUBSTITUTE(Answers!R8,"’","'"),"‘","'"),"“",""""),"”","""")))),1,0)</f>
        <v>0</v>
      </c>
      <c r="AG8" s="1" t="n">
        <f aca="false">IF(ISNUMBER(SEARCH("I don't need help right now",TRIM(SUBSTITUTE(SUBSTITUTE(SUBSTITUTE(SUBSTITUTE(Answers!R8,"’","'"),"‘","'"),"“",""""),"”","""")))),1,0)</f>
        <v>0</v>
      </c>
      <c r="AH8" s="1" t="str">
        <f aca="false">IF(Answers!R8="","",IF(Z8+AA8+AB8+AC8+AD8+AE8+AF8+AG8=0,"unread",""))</f>
        <v/>
      </c>
      <c r="AI8" s="1" t="n">
        <f aca="false">IF(OR(D8=5,E8=5),1,0)</f>
        <v>0</v>
      </c>
      <c r="AK8" s="38" t="n">
        <f aca="false">Results!B43+(2)/100</f>
        <v>0.02</v>
      </c>
    </row>
    <row r="9" customFormat="false" ht="15" hidden="false" customHeight="true" outlineLevel="0" collapsed="false">
      <c r="A9" s="1" t="n">
        <f aca="false">Answers!T9</f>
        <v>0</v>
      </c>
      <c r="B9" s="1" t="str">
        <f aca="false">IF(Answers!A9="","",IFERROR(MATCH(TRIM(SUBSTITUTE(SUBSTITUTE(SUBSTITUTE(SUBSTITUTE(Answers!A9,"’","'"),"‘","'"),"“",""""),"”","""")),'Scoring key'!$B$10:$B$14,0),"unread"))</f>
        <v/>
      </c>
      <c r="C9" s="1" t="str">
        <f aca="false">IF(Answers!C9="","",IFERROR(MATCH(TRIM(SUBSTITUTE(SUBSTITUTE(SUBSTITUTE(SUBSTITUTE(Answers!C9,"’","'"),"‘","'"),"“",""""),"”","""")),'Scoring key'!$B$15:$B$19,0),"unread"))</f>
        <v/>
      </c>
      <c r="D9" s="1" t="str">
        <f aca="false">IF(Answers!D9="","",IFERROR(MATCH(TRIM(SUBSTITUTE(SUBSTITUTE(SUBSTITUTE(SUBSTITUTE(Answers!D9,"’","'"),"‘","'"),"“",""""),"”","""")),'Scoring key'!$B$20:$B$24,0),"unread"))</f>
        <v/>
      </c>
      <c r="E9" s="1" t="str">
        <f aca="false">IF(Answers!E9="","",IFERROR(MATCH(TRIM(SUBSTITUTE(SUBSTITUTE(SUBSTITUTE(SUBSTITUTE(Answers!E9,"’","'"),"‘","'"),"“",""""),"”","""")),'Scoring key'!$B$25:$B$29,0),"unread"))</f>
        <v/>
      </c>
      <c r="F9" s="1" t="str">
        <f aca="false">IF(Answers!L9="","",IFERROR(MATCH(TRIM(SUBSTITUTE(SUBSTITUTE(SUBSTITUTE(SUBSTITUTE(Answers!L9,"’","'"),"‘","'"),"“",""""),"”","""")),'Scoring key'!$B$30:$B$34,0),"unread"))</f>
        <v/>
      </c>
      <c r="G9" s="1" t="str">
        <f aca="false">IF(Answers!N9="","",IFERROR(MATCH(TRIM(SUBSTITUTE(SUBSTITUTE(SUBSTITUTE(SUBSTITUTE(Answers!N9,"’","'"),"‘","'"),"“",""""),"”","""")),'Scoring key'!$B$35:$B$38,0),"unread"))</f>
        <v/>
      </c>
      <c r="H9" s="1" t="str">
        <f aca="false">IF(Answers!O9="","",IFERROR(MATCH(TRIM(SUBSTITUTE(SUBSTITUTE(SUBSTITUTE(SUBSTITUTE(Answers!O9,"’","'"),"‘","'"),"“",""""),"”","""")),'Scoring key'!$B$39:$B$42,0),"unread"))</f>
        <v/>
      </c>
      <c r="I9" s="1" t="str">
        <f aca="false">IF(Answers!S9="","",IFERROR(MATCH(TRIM(SUBSTITUTE(SUBSTITUTE(SUBSTITUTE(SUBSTITUTE(Answers!S9,"’","'"),"‘","'"),"“",""""),"”","""")),'Scoring key'!$B$43:$B$46,0),"unread"))</f>
        <v/>
      </c>
      <c r="J9" s="1" t="str">
        <f aca="false">IF(ISNUMBER(B9),IF(INDEX('Scoring key'!$C$10:$C$14,B9)="","",INDEX('Scoring key'!$C$10:$C$14,B9)),"")</f>
        <v/>
      </c>
      <c r="K9" s="1" t="str">
        <f aca="false">IF(ISNUMBER(E9),IF(INDEX('Scoring key'!$C$25:$C$29,E9)="","",INDEX('Scoring key'!$C$25:$C$29,E9)),"")</f>
        <v/>
      </c>
      <c r="L9" s="1" t="str">
        <f aca="false">IF(ISNUMBER(F9),IF(INDEX('Scoring key'!$C$30:$C$34,F9)="","",INDEX('Scoring key'!$C$30:$C$34,F9)),"")</f>
        <v/>
      </c>
      <c r="M9" s="1" t="str">
        <f aca="false">IF(ISNUMBER(G9),IF(INDEX('Scoring key'!$C$35:$C$38,G9)="","",INDEX('Scoring key'!$C$35:$C$38,G9)),"")</f>
        <v/>
      </c>
      <c r="N9" s="1" t="str">
        <f aca="false">IF(ISNUMBER(H9),IF(INDEX('Scoring key'!$C$39:$C$42,H9)="","",INDEX('Scoring key'!$C$39:$C$42,H9)),"")</f>
        <v/>
      </c>
      <c r="O9" s="1" t="str">
        <f aca="false">IF(Answers!F9="","",IF(ISNUMBER(IFERROR(VALUE(Answers!F9),"")),IF(AND(VALUE(Answers!F9)&gt;=1,VALUE(Answers!F9)&lt;=5,VALUE(Answers!F9)=INT(VALUE(Answers!F9))),VALUE(Answers!F9),"unread"),IFERROR(MATCH(TRIM(SUBSTITUTE(SUBSTITUTE(SUBSTITUTE(SUBSTITUTE(Answers!F9,"’","'"),"‘","'"),"“",""""),"”","""")),'Scoring key'!$B$5:$B$9,0),"unread")))</f>
        <v/>
      </c>
      <c r="P9" s="1" t="str">
        <f aca="false">IF(Answers!G9="","",IF(ISNUMBER(IFERROR(VALUE(Answers!G9),"")),IF(AND(VALUE(Answers!G9)&gt;=1,VALUE(Answers!G9)&lt;=5,VALUE(Answers!G9)=INT(VALUE(Answers!G9))),VALUE(Answers!G9),"unread"),IFERROR(MATCH(TRIM(SUBSTITUTE(SUBSTITUTE(SUBSTITUTE(SUBSTITUTE(Answers!G9,"’","'"),"‘","'"),"“",""""),"”","""")),'Scoring key'!$B$5:$B$9,0),"unread")))</f>
        <v/>
      </c>
      <c r="Q9" s="1" t="str">
        <f aca="false">IF(Answers!H9="","",IF(ISNUMBER(IFERROR(VALUE(Answers!H9),"")),IF(AND(VALUE(Answers!H9)&gt;=1,VALUE(Answers!H9)&lt;=5,VALUE(Answers!H9)=INT(VALUE(Answers!H9))),VALUE(Answers!H9),"unread"),IFERROR(MATCH(TRIM(SUBSTITUTE(SUBSTITUTE(SUBSTITUTE(SUBSTITUTE(Answers!H9,"’","'"),"‘","'"),"“",""""),"”","""")),'Scoring key'!$B$5:$B$9,0),"unread")))</f>
        <v/>
      </c>
      <c r="R9" s="1" t="str">
        <f aca="false">IF(Answers!I9="","",IF(ISNUMBER(IFERROR(VALUE(Answers!I9),"")),IF(AND(VALUE(Answers!I9)&gt;=1,VALUE(Answers!I9)&lt;=5,VALUE(Answers!I9)=INT(VALUE(Answers!I9))),VALUE(Answers!I9),"unread"),IFERROR(MATCH(TRIM(SUBSTITUTE(SUBSTITUTE(SUBSTITUTE(SUBSTITUTE(Answers!I9,"’","'"),"‘","'"),"“",""""),"”","""")),'Scoring key'!$B$5:$B$9,0),"unread")))</f>
        <v/>
      </c>
      <c r="S9" s="1" t="str">
        <f aca="false">IF(Answers!J9="","",IF(ISNUMBER(IFERROR(VALUE(Answers!J9),"")),IF(AND(VALUE(Answers!J9)&gt;=1,VALUE(Answers!J9)&lt;=5,VALUE(Answers!J9)=INT(VALUE(Answers!J9))),VALUE(Answers!J9),"unread"),IFERROR(MATCH(TRIM(SUBSTITUTE(SUBSTITUTE(SUBSTITUTE(SUBSTITUTE(Answers!J9,"’","'"),"‘","'"),"“",""""),"”","""")),'Scoring key'!$B$5:$B$9,0),"unread")))</f>
        <v/>
      </c>
      <c r="T9" s="1" t="str">
        <f aca="false">IF(Answers!K9="","",IF(ISNUMBER(IFERROR(VALUE(Answers!K9),"")),IF(AND(VALUE(Answers!K9)&gt;=1,VALUE(Answers!K9)&lt;=5,VALUE(Answers!K9)=INT(VALUE(Answers!K9))),VALUE(Answers!K9),"unread"),IFERROR(MATCH(TRIM(SUBSTITUTE(SUBSTITUTE(SUBSTITUTE(SUBSTITUTE(Answers!K9,"’","'"),"‘","'"),"“",""""),"”","""")),'Scoring key'!$B$5:$B$9,0),"unread")))</f>
        <v/>
      </c>
      <c r="U9" s="1" t="str">
        <f aca="false">IF(Answers!M9="","",IF(ISNUMBER(IFERROR(VALUE(Answers!M9),"")),IF(AND(VALUE(Answers!M9)&gt;=1,VALUE(Answers!M9)&lt;=5,VALUE(Answers!M9)=INT(VALUE(Answers!M9))),VALUE(Answers!M9),"unread"),IFERROR(MATCH(TRIM(SUBSTITUTE(SUBSTITUTE(SUBSTITUTE(SUBSTITUTE(Answers!M9,"’","'"),"‘","'"),"“",""""),"”","""")),'Scoring key'!$B$5:$B$9,0),"unread")))</f>
        <v/>
      </c>
      <c r="V9" s="1" t="str">
        <f aca="false">IF(Answers!P9="","",IF(ISNUMBER(IFERROR(VALUE(Answers!P9),"")),IF(AND(VALUE(Answers!P9)&gt;=1,VALUE(Answers!P9)&lt;=5,VALUE(Answers!P9)=INT(VALUE(Answers!P9))),VALUE(Answers!P9),"unread"),IFERROR(MATCH(TRIM(SUBSTITUTE(SUBSTITUTE(SUBSTITUTE(SUBSTITUTE(Answers!P9,"’","'"),"‘","'"),"“",""""),"”","""")),'Scoring key'!$B$5:$B$9,0),"unread")))</f>
        <v/>
      </c>
      <c r="W9" s="1" t="str">
        <f aca="false">IF(Answers!Q9="","",IF(ISNUMBER(IFERROR(VALUE(Answers!Q9),"")),IF(AND(VALUE(Answers!Q9)&gt;=1,VALUE(Answers!Q9)&lt;=5,VALUE(Answers!Q9)=INT(VALUE(Answers!Q9))),VALUE(Answers!Q9),"unread"),IFERROR(MATCH(TRIM(SUBSTITUTE(SUBSTITUTE(SUBSTITUTE(SUBSTITUTE(Answers!Q9,"’","'"),"‘","'"),"“",""""),"”","""")),'Scoring key'!$B$5:$B$9,0),"unread")))</f>
        <v/>
      </c>
      <c r="X9" s="1" t="str">
        <f aca="false">IF(Answers!B9="","",ISNUMBER(SEARCH("Drafting or editing emails and documents",TRIM(SUBSTITUTE(SUBSTITUTE(SUBSTITUTE(SUBSTITUTE(Answers!B9,"’","'"),"‘","'"),"“",""""),"”",""""))))*1+ISNUMBER(SEARCH("Summarizing documents, threads or meetings",TRIM(SUBSTITUTE(SUBSTITUTE(SUBSTITUTE(SUBSTITUTE(Answers!B9,"’","'"),"‘","'"),"“",""""),"”",""""))))*1+ISNUMBER(SEARCH("Research, or explaining something unfamiliar",TRIM(SUBSTITUTE(SUBSTITUTE(SUBSTITUTE(SUBSTITUTE(Answers!B9,"’","'"),"‘","'"),"“",""""),"”",""""))))*1+ISNUMBER(SEARCH("Working with data or spreadsheets",TRIM(SUBSTITUTE(SUBSTITUTE(SUBSTITUTE(SUBSTITUTE(Answers!B9,"’","'"),"‘","'"),"“",""""),"”",""""))))*1+ISNUMBER(SEARCH("Writing or reviewing code or scripts",TRIM(SUBSTITUTE(SUBSTITUTE(SUBSTITUTE(SUBSTITUTE(Answers!B9,"’","'"),"‘","'"),"“",""""),"”",""""))))*1+ISNUMBER(SEARCH("Brainstorming or planning",TRIM(SUBSTITUTE(SUBSTITUTE(SUBSTITUTE(SUBSTITUTE(Answers!B9,"’","'"),"‘","'"),"“",""""),"”",""""))))*1+ISNUMBER(SEARCH("Something else",TRIM(SUBSTITUTE(SUBSTITUTE(SUBSTITUTE(SUBSTITUTE(Answers!B9,"’","'"),"‘","'"),"“",""""),"”",""""))))*1)</f>
        <v/>
      </c>
      <c r="Y9" s="1" t="str">
        <f aca="false">IF(X9="","",IF(X9=0,IF(ISNUMBER(SEARCH("I don't use AI tools for work",TRIM(SUBSTITUTE(SUBSTITUTE(SUBSTITUTE(SUBSTITUTE(Answers!B9,"’","'"),"‘","'"),"“",""""),"”","""")))),1,"unread"),MIN(X9+1,5)))</f>
        <v/>
      </c>
      <c r="Z9" s="1" t="n">
        <f aca="false">IF(ISNUMBER(SEARCH("Clear guidance on what's allowed and what information can go in",TRIM(SUBSTITUTE(SUBSTITUTE(SUBSTITUTE(SUBSTITUTE(Answers!R9,"’","'"),"‘","'"),"“",""""),"”","""")))),1,0)</f>
        <v>0</v>
      </c>
      <c r="AA9" s="1" t="n">
        <f aca="false">IF(ISNUMBER(SEARCH("An approved AI tool with a work account",TRIM(SUBSTITUTE(SUBSTITUTE(SUBSTITUTE(SUBSTITUTE(Answers!R9,"’","'"),"‘","'"),"“",""""),"”","""")))),1,0)</f>
        <v>0</v>
      </c>
      <c r="AB9" s="1" t="n">
        <f aca="false">IF(ISNUMBER(SEARCH("Hands-on training using my own work tasks",TRIM(SUBSTITUTE(SUBSTITUTE(SUBSTITUTE(SUBSTITUTE(Answers!R9,"’","'"),"‘","'"),"“",""""),"”","""")))),1,0)</f>
        <v>0</v>
      </c>
      <c r="AC9" s="1" t="n">
        <f aca="false">IF(ISNUMBER(SEARCH("Ready-made prompts and templates for common tasks",TRIM(SUBSTITUTE(SUBSTITUTE(SUBSTITUTE(SUBSTITUTE(Answers!R9,"’","'"),"‘","'"),"“",""""),"”","""")))),1,0)</f>
        <v>0</v>
      </c>
      <c r="AD9" s="1" t="n">
        <f aca="false">IF(ISNUMBER(SEARCH("Help setting up an AI agent for my role",TRIM(SUBSTITUTE(SUBSTITUTE(SUBSTITUTE(SUBSTITUTE(Answers!R9,"’","'"),"‘","'"),"“",""""),"”","""")))),1,0)</f>
        <v>0</v>
      </c>
      <c r="AE9" s="1" t="n">
        <f aca="false">IF(ISNUMBER(SEARCH("Examples from people in jobs like mine",TRIM(SUBSTITUTE(SUBSTITUTE(SUBSTITUTE(SUBSTITUTE(Answers!R9,"’","'"),"‘","'"),"“",""""),"”","""")))),1,0)</f>
        <v>0</v>
      </c>
      <c r="AF9" s="1" t="n">
        <f aca="false">IF(ISNUMBER(SEARCH("Time set aside to practice",TRIM(SUBSTITUTE(SUBSTITUTE(SUBSTITUTE(SUBSTITUTE(Answers!R9,"’","'"),"‘","'"),"“",""""),"”","""")))),1,0)</f>
        <v>0</v>
      </c>
      <c r="AG9" s="1" t="n">
        <f aca="false">IF(ISNUMBER(SEARCH("I don't need help right now",TRIM(SUBSTITUTE(SUBSTITUTE(SUBSTITUTE(SUBSTITUTE(Answers!R9,"’","'"),"‘","'"),"“",""""),"”","""")))),1,0)</f>
        <v>0</v>
      </c>
      <c r="AH9" s="1" t="str">
        <f aca="false">IF(Answers!R9="","",IF(Z9+AA9+AB9+AC9+AD9+AE9+AF9+AG9=0,"unread",""))</f>
        <v/>
      </c>
      <c r="AI9" s="1" t="n">
        <f aca="false">IF(OR(D9=5,E9=5),1,0)</f>
        <v>0</v>
      </c>
      <c r="AK9" s="38" t="n">
        <f aca="false">Results!B44+(1)/100</f>
        <v>0.01</v>
      </c>
    </row>
    <row r="10" customFormat="false" ht="15" hidden="false" customHeight="true" outlineLevel="0" collapsed="false">
      <c r="A10" s="1" t="n">
        <f aca="false">Answers!T10</f>
        <v>0</v>
      </c>
      <c r="B10" s="1" t="str">
        <f aca="false">IF(Answers!A10="","",IFERROR(MATCH(TRIM(SUBSTITUTE(SUBSTITUTE(SUBSTITUTE(SUBSTITUTE(Answers!A10,"’","'"),"‘","'"),"“",""""),"”","""")),'Scoring key'!$B$10:$B$14,0),"unread"))</f>
        <v/>
      </c>
      <c r="C10" s="1" t="str">
        <f aca="false">IF(Answers!C10="","",IFERROR(MATCH(TRIM(SUBSTITUTE(SUBSTITUTE(SUBSTITUTE(SUBSTITUTE(Answers!C10,"’","'"),"‘","'"),"“",""""),"”","""")),'Scoring key'!$B$15:$B$19,0),"unread"))</f>
        <v/>
      </c>
      <c r="D10" s="1" t="str">
        <f aca="false">IF(Answers!D10="","",IFERROR(MATCH(TRIM(SUBSTITUTE(SUBSTITUTE(SUBSTITUTE(SUBSTITUTE(Answers!D10,"’","'"),"‘","'"),"“",""""),"”","""")),'Scoring key'!$B$20:$B$24,0),"unread"))</f>
        <v/>
      </c>
      <c r="E10" s="1" t="str">
        <f aca="false">IF(Answers!E10="","",IFERROR(MATCH(TRIM(SUBSTITUTE(SUBSTITUTE(SUBSTITUTE(SUBSTITUTE(Answers!E10,"’","'"),"‘","'"),"“",""""),"”","""")),'Scoring key'!$B$25:$B$29,0),"unread"))</f>
        <v/>
      </c>
      <c r="F10" s="1" t="str">
        <f aca="false">IF(Answers!L10="","",IFERROR(MATCH(TRIM(SUBSTITUTE(SUBSTITUTE(SUBSTITUTE(SUBSTITUTE(Answers!L10,"’","'"),"‘","'"),"“",""""),"”","""")),'Scoring key'!$B$30:$B$34,0),"unread"))</f>
        <v/>
      </c>
      <c r="G10" s="1" t="str">
        <f aca="false">IF(Answers!N10="","",IFERROR(MATCH(TRIM(SUBSTITUTE(SUBSTITUTE(SUBSTITUTE(SUBSTITUTE(Answers!N10,"’","'"),"‘","'"),"“",""""),"”","""")),'Scoring key'!$B$35:$B$38,0),"unread"))</f>
        <v/>
      </c>
      <c r="H10" s="1" t="str">
        <f aca="false">IF(Answers!O10="","",IFERROR(MATCH(TRIM(SUBSTITUTE(SUBSTITUTE(SUBSTITUTE(SUBSTITUTE(Answers!O10,"’","'"),"‘","'"),"“",""""),"”","""")),'Scoring key'!$B$39:$B$42,0),"unread"))</f>
        <v/>
      </c>
      <c r="I10" s="1" t="str">
        <f aca="false">IF(Answers!S10="","",IFERROR(MATCH(TRIM(SUBSTITUTE(SUBSTITUTE(SUBSTITUTE(SUBSTITUTE(Answers!S10,"’","'"),"‘","'"),"“",""""),"”","""")),'Scoring key'!$B$43:$B$46,0),"unread"))</f>
        <v/>
      </c>
      <c r="J10" s="1" t="str">
        <f aca="false">IF(ISNUMBER(B10),IF(INDEX('Scoring key'!$C$10:$C$14,B10)="","",INDEX('Scoring key'!$C$10:$C$14,B10)),"")</f>
        <v/>
      </c>
      <c r="K10" s="1" t="str">
        <f aca="false">IF(ISNUMBER(E10),IF(INDEX('Scoring key'!$C$25:$C$29,E10)="","",INDEX('Scoring key'!$C$25:$C$29,E10)),"")</f>
        <v/>
      </c>
      <c r="L10" s="1" t="str">
        <f aca="false">IF(ISNUMBER(F10),IF(INDEX('Scoring key'!$C$30:$C$34,F10)="","",INDEX('Scoring key'!$C$30:$C$34,F10)),"")</f>
        <v/>
      </c>
      <c r="M10" s="1" t="str">
        <f aca="false">IF(ISNUMBER(G10),IF(INDEX('Scoring key'!$C$35:$C$38,G10)="","",INDEX('Scoring key'!$C$35:$C$38,G10)),"")</f>
        <v/>
      </c>
      <c r="N10" s="1" t="str">
        <f aca="false">IF(ISNUMBER(H10),IF(INDEX('Scoring key'!$C$39:$C$42,H10)="","",INDEX('Scoring key'!$C$39:$C$42,H10)),"")</f>
        <v/>
      </c>
      <c r="O10" s="1" t="str">
        <f aca="false">IF(Answers!F10="","",IF(ISNUMBER(IFERROR(VALUE(Answers!F10),"")),IF(AND(VALUE(Answers!F10)&gt;=1,VALUE(Answers!F10)&lt;=5,VALUE(Answers!F10)=INT(VALUE(Answers!F10))),VALUE(Answers!F10),"unread"),IFERROR(MATCH(TRIM(SUBSTITUTE(SUBSTITUTE(SUBSTITUTE(SUBSTITUTE(Answers!F10,"’","'"),"‘","'"),"“",""""),"”","""")),'Scoring key'!$B$5:$B$9,0),"unread")))</f>
        <v/>
      </c>
      <c r="P10" s="1" t="str">
        <f aca="false">IF(Answers!G10="","",IF(ISNUMBER(IFERROR(VALUE(Answers!G10),"")),IF(AND(VALUE(Answers!G10)&gt;=1,VALUE(Answers!G10)&lt;=5,VALUE(Answers!G10)=INT(VALUE(Answers!G10))),VALUE(Answers!G10),"unread"),IFERROR(MATCH(TRIM(SUBSTITUTE(SUBSTITUTE(SUBSTITUTE(SUBSTITUTE(Answers!G10,"’","'"),"‘","'"),"“",""""),"”","""")),'Scoring key'!$B$5:$B$9,0),"unread")))</f>
        <v/>
      </c>
      <c r="Q10" s="1" t="str">
        <f aca="false">IF(Answers!H10="","",IF(ISNUMBER(IFERROR(VALUE(Answers!H10),"")),IF(AND(VALUE(Answers!H10)&gt;=1,VALUE(Answers!H10)&lt;=5,VALUE(Answers!H10)=INT(VALUE(Answers!H10))),VALUE(Answers!H10),"unread"),IFERROR(MATCH(TRIM(SUBSTITUTE(SUBSTITUTE(SUBSTITUTE(SUBSTITUTE(Answers!H10,"’","'"),"‘","'"),"“",""""),"”","""")),'Scoring key'!$B$5:$B$9,0),"unread")))</f>
        <v/>
      </c>
      <c r="R10" s="1" t="str">
        <f aca="false">IF(Answers!I10="","",IF(ISNUMBER(IFERROR(VALUE(Answers!I10),"")),IF(AND(VALUE(Answers!I10)&gt;=1,VALUE(Answers!I10)&lt;=5,VALUE(Answers!I10)=INT(VALUE(Answers!I10))),VALUE(Answers!I10),"unread"),IFERROR(MATCH(TRIM(SUBSTITUTE(SUBSTITUTE(SUBSTITUTE(SUBSTITUTE(Answers!I10,"’","'"),"‘","'"),"“",""""),"”","""")),'Scoring key'!$B$5:$B$9,0),"unread")))</f>
        <v/>
      </c>
      <c r="S10" s="1" t="str">
        <f aca="false">IF(Answers!J10="","",IF(ISNUMBER(IFERROR(VALUE(Answers!J10),"")),IF(AND(VALUE(Answers!J10)&gt;=1,VALUE(Answers!J10)&lt;=5,VALUE(Answers!J10)=INT(VALUE(Answers!J10))),VALUE(Answers!J10),"unread"),IFERROR(MATCH(TRIM(SUBSTITUTE(SUBSTITUTE(SUBSTITUTE(SUBSTITUTE(Answers!J10,"’","'"),"‘","'"),"“",""""),"”","""")),'Scoring key'!$B$5:$B$9,0),"unread")))</f>
        <v/>
      </c>
      <c r="T10" s="1" t="str">
        <f aca="false">IF(Answers!K10="","",IF(ISNUMBER(IFERROR(VALUE(Answers!K10),"")),IF(AND(VALUE(Answers!K10)&gt;=1,VALUE(Answers!K10)&lt;=5,VALUE(Answers!K10)=INT(VALUE(Answers!K10))),VALUE(Answers!K10),"unread"),IFERROR(MATCH(TRIM(SUBSTITUTE(SUBSTITUTE(SUBSTITUTE(SUBSTITUTE(Answers!K10,"’","'"),"‘","'"),"“",""""),"”","""")),'Scoring key'!$B$5:$B$9,0),"unread")))</f>
        <v/>
      </c>
      <c r="U10" s="1" t="str">
        <f aca="false">IF(Answers!M10="","",IF(ISNUMBER(IFERROR(VALUE(Answers!M10),"")),IF(AND(VALUE(Answers!M10)&gt;=1,VALUE(Answers!M10)&lt;=5,VALUE(Answers!M10)=INT(VALUE(Answers!M10))),VALUE(Answers!M10),"unread"),IFERROR(MATCH(TRIM(SUBSTITUTE(SUBSTITUTE(SUBSTITUTE(SUBSTITUTE(Answers!M10,"’","'"),"‘","'"),"“",""""),"”","""")),'Scoring key'!$B$5:$B$9,0),"unread")))</f>
        <v/>
      </c>
      <c r="V10" s="1" t="str">
        <f aca="false">IF(Answers!P10="","",IF(ISNUMBER(IFERROR(VALUE(Answers!P10),"")),IF(AND(VALUE(Answers!P10)&gt;=1,VALUE(Answers!P10)&lt;=5,VALUE(Answers!P10)=INT(VALUE(Answers!P10))),VALUE(Answers!P10),"unread"),IFERROR(MATCH(TRIM(SUBSTITUTE(SUBSTITUTE(SUBSTITUTE(SUBSTITUTE(Answers!P10,"’","'"),"‘","'"),"“",""""),"”","""")),'Scoring key'!$B$5:$B$9,0),"unread")))</f>
        <v/>
      </c>
      <c r="W10" s="1" t="str">
        <f aca="false">IF(Answers!Q10="","",IF(ISNUMBER(IFERROR(VALUE(Answers!Q10),"")),IF(AND(VALUE(Answers!Q10)&gt;=1,VALUE(Answers!Q10)&lt;=5,VALUE(Answers!Q10)=INT(VALUE(Answers!Q10))),VALUE(Answers!Q10),"unread"),IFERROR(MATCH(TRIM(SUBSTITUTE(SUBSTITUTE(SUBSTITUTE(SUBSTITUTE(Answers!Q10,"’","'"),"‘","'"),"“",""""),"”","""")),'Scoring key'!$B$5:$B$9,0),"unread")))</f>
        <v/>
      </c>
      <c r="X10" s="1" t="str">
        <f aca="false">IF(Answers!B10="","",ISNUMBER(SEARCH("Drafting or editing emails and documents",TRIM(SUBSTITUTE(SUBSTITUTE(SUBSTITUTE(SUBSTITUTE(Answers!B10,"’","'"),"‘","'"),"“",""""),"”",""""))))*1+ISNUMBER(SEARCH("Summarizing documents, threads or meetings",TRIM(SUBSTITUTE(SUBSTITUTE(SUBSTITUTE(SUBSTITUTE(Answers!B10,"’","'"),"‘","'"),"“",""""),"”",""""))))*1+ISNUMBER(SEARCH("Research, or explaining something unfamiliar",TRIM(SUBSTITUTE(SUBSTITUTE(SUBSTITUTE(SUBSTITUTE(Answers!B10,"’","'"),"‘","'"),"“",""""),"”",""""))))*1+ISNUMBER(SEARCH("Working with data or spreadsheets",TRIM(SUBSTITUTE(SUBSTITUTE(SUBSTITUTE(SUBSTITUTE(Answers!B10,"’","'"),"‘","'"),"“",""""),"”",""""))))*1+ISNUMBER(SEARCH("Writing or reviewing code or scripts",TRIM(SUBSTITUTE(SUBSTITUTE(SUBSTITUTE(SUBSTITUTE(Answers!B10,"’","'"),"‘","'"),"“",""""),"”",""""))))*1+ISNUMBER(SEARCH("Brainstorming or planning",TRIM(SUBSTITUTE(SUBSTITUTE(SUBSTITUTE(SUBSTITUTE(Answers!B10,"’","'"),"‘","'"),"“",""""),"”",""""))))*1+ISNUMBER(SEARCH("Something else",TRIM(SUBSTITUTE(SUBSTITUTE(SUBSTITUTE(SUBSTITUTE(Answers!B10,"’","'"),"‘","'"),"“",""""),"”",""""))))*1)</f>
        <v/>
      </c>
      <c r="Y10" s="1" t="str">
        <f aca="false">IF(X10="","",IF(X10=0,IF(ISNUMBER(SEARCH("I don't use AI tools for work",TRIM(SUBSTITUTE(SUBSTITUTE(SUBSTITUTE(SUBSTITUTE(Answers!B10,"’","'"),"‘","'"),"“",""""),"”","""")))),1,"unread"),MIN(X10+1,5)))</f>
        <v/>
      </c>
      <c r="Z10" s="1" t="n">
        <f aca="false">IF(ISNUMBER(SEARCH("Clear guidance on what's allowed and what information can go in",TRIM(SUBSTITUTE(SUBSTITUTE(SUBSTITUTE(SUBSTITUTE(Answers!R10,"’","'"),"‘","'"),"“",""""),"”","""")))),1,0)</f>
        <v>0</v>
      </c>
      <c r="AA10" s="1" t="n">
        <f aca="false">IF(ISNUMBER(SEARCH("An approved AI tool with a work account",TRIM(SUBSTITUTE(SUBSTITUTE(SUBSTITUTE(SUBSTITUTE(Answers!R10,"’","'"),"‘","'"),"“",""""),"”","""")))),1,0)</f>
        <v>0</v>
      </c>
      <c r="AB10" s="1" t="n">
        <f aca="false">IF(ISNUMBER(SEARCH("Hands-on training using my own work tasks",TRIM(SUBSTITUTE(SUBSTITUTE(SUBSTITUTE(SUBSTITUTE(Answers!R10,"’","'"),"‘","'"),"“",""""),"”","""")))),1,0)</f>
        <v>0</v>
      </c>
      <c r="AC10" s="1" t="n">
        <f aca="false">IF(ISNUMBER(SEARCH("Ready-made prompts and templates for common tasks",TRIM(SUBSTITUTE(SUBSTITUTE(SUBSTITUTE(SUBSTITUTE(Answers!R10,"’","'"),"‘","'"),"“",""""),"”","""")))),1,0)</f>
        <v>0</v>
      </c>
      <c r="AD10" s="1" t="n">
        <f aca="false">IF(ISNUMBER(SEARCH("Help setting up an AI agent for my role",TRIM(SUBSTITUTE(SUBSTITUTE(SUBSTITUTE(SUBSTITUTE(Answers!R10,"’","'"),"‘","'"),"“",""""),"”","""")))),1,0)</f>
        <v>0</v>
      </c>
      <c r="AE10" s="1" t="n">
        <f aca="false">IF(ISNUMBER(SEARCH("Examples from people in jobs like mine",TRIM(SUBSTITUTE(SUBSTITUTE(SUBSTITUTE(SUBSTITUTE(Answers!R10,"’","'"),"‘","'"),"“",""""),"”","""")))),1,0)</f>
        <v>0</v>
      </c>
      <c r="AF10" s="1" t="n">
        <f aca="false">IF(ISNUMBER(SEARCH("Time set aside to practice",TRIM(SUBSTITUTE(SUBSTITUTE(SUBSTITUTE(SUBSTITUTE(Answers!R10,"’","'"),"‘","'"),"“",""""),"”","""")))),1,0)</f>
        <v>0</v>
      </c>
      <c r="AG10" s="1" t="n">
        <f aca="false">IF(ISNUMBER(SEARCH("I don't need help right now",TRIM(SUBSTITUTE(SUBSTITUTE(SUBSTITUTE(SUBSTITUTE(Answers!R10,"’","'"),"‘","'"),"“",""""),"”","""")))),1,0)</f>
        <v>0</v>
      </c>
      <c r="AH10" s="1" t="str">
        <f aca="false">IF(Answers!R10="","",IF(Z10+AA10+AB10+AC10+AD10+AE10+AF10+AG10=0,"unread",""))</f>
        <v/>
      </c>
      <c r="AI10" s="1" t="n">
        <f aca="false">IF(OR(D10=5,E10=5),1,0)</f>
        <v>0</v>
      </c>
    </row>
    <row r="11" customFormat="false" ht="15" hidden="false" customHeight="true" outlineLevel="0" collapsed="false">
      <c r="A11" s="1" t="n">
        <f aca="false">Answers!T11</f>
        <v>0</v>
      </c>
      <c r="B11" s="1" t="str">
        <f aca="false">IF(Answers!A11="","",IFERROR(MATCH(TRIM(SUBSTITUTE(SUBSTITUTE(SUBSTITUTE(SUBSTITUTE(Answers!A11,"’","'"),"‘","'"),"“",""""),"”","""")),'Scoring key'!$B$10:$B$14,0),"unread"))</f>
        <v/>
      </c>
      <c r="C11" s="1" t="str">
        <f aca="false">IF(Answers!C11="","",IFERROR(MATCH(TRIM(SUBSTITUTE(SUBSTITUTE(SUBSTITUTE(SUBSTITUTE(Answers!C11,"’","'"),"‘","'"),"“",""""),"”","""")),'Scoring key'!$B$15:$B$19,0),"unread"))</f>
        <v/>
      </c>
      <c r="D11" s="1" t="str">
        <f aca="false">IF(Answers!D11="","",IFERROR(MATCH(TRIM(SUBSTITUTE(SUBSTITUTE(SUBSTITUTE(SUBSTITUTE(Answers!D11,"’","'"),"‘","'"),"“",""""),"”","""")),'Scoring key'!$B$20:$B$24,0),"unread"))</f>
        <v/>
      </c>
      <c r="E11" s="1" t="str">
        <f aca="false">IF(Answers!E11="","",IFERROR(MATCH(TRIM(SUBSTITUTE(SUBSTITUTE(SUBSTITUTE(SUBSTITUTE(Answers!E11,"’","'"),"‘","'"),"“",""""),"”","""")),'Scoring key'!$B$25:$B$29,0),"unread"))</f>
        <v/>
      </c>
      <c r="F11" s="1" t="str">
        <f aca="false">IF(Answers!L11="","",IFERROR(MATCH(TRIM(SUBSTITUTE(SUBSTITUTE(SUBSTITUTE(SUBSTITUTE(Answers!L11,"’","'"),"‘","'"),"“",""""),"”","""")),'Scoring key'!$B$30:$B$34,0),"unread"))</f>
        <v/>
      </c>
      <c r="G11" s="1" t="str">
        <f aca="false">IF(Answers!N11="","",IFERROR(MATCH(TRIM(SUBSTITUTE(SUBSTITUTE(SUBSTITUTE(SUBSTITUTE(Answers!N11,"’","'"),"‘","'"),"“",""""),"”","""")),'Scoring key'!$B$35:$B$38,0),"unread"))</f>
        <v/>
      </c>
      <c r="H11" s="1" t="str">
        <f aca="false">IF(Answers!O11="","",IFERROR(MATCH(TRIM(SUBSTITUTE(SUBSTITUTE(SUBSTITUTE(SUBSTITUTE(Answers!O11,"’","'"),"‘","'"),"“",""""),"”","""")),'Scoring key'!$B$39:$B$42,0),"unread"))</f>
        <v/>
      </c>
      <c r="I11" s="1" t="str">
        <f aca="false">IF(Answers!S11="","",IFERROR(MATCH(TRIM(SUBSTITUTE(SUBSTITUTE(SUBSTITUTE(SUBSTITUTE(Answers!S11,"’","'"),"‘","'"),"“",""""),"”","""")),'Scoring key'!$B$43:$B$46,0),"unread"))</f>
        <v/>
      </c>
      <c r="J11" s="1" t="str">
        <f aca="false">IF(ISNUMBER(B11),IF(INDEX('Scoring key'!$C$10:$C$14,B11)="","",INDEX('Scoring key'!$C$10:$C$14,B11)),"")</f>
        <v/>
      </c>
      <c r="K11" s="1" t="str">
        <f aca="false">IF(ISNUMBER(E11),IF(INDEX('Scoring key'!$C$25:$C$29,E11)="","",INDEX('Scoring key'!$C$25:$C$29,E11)),"")</f>
        <v/>
      </c>
      <c r="L11" s="1" t="str">
        <f aca="false">IF(ISNUMBER(F11),IF(INDEX('Scoring key'!$C$30:$C$34,F11)="","",INDEX('Scoring key'!$C$30:$C$34,F11)),"")</f>
        <v/>
      </c>
      <c r="M11" s="1" t="str">
        <f aca="false">IF(ISNUMBER(G11),IF(INDEX('Scoring key'!$C$35:$C$38,G11)="","",INDEX('Scoring key'!$C$35:$C$38,G11)),"")</f>
        <v/>
      </c>
      <c r="N11" s="1" t="str">
        <f aca="false">IF(ISNUMBER(H11),IF(INDEX('Scoring key'!$C$39:$C$42,H11)="","",INDEX('Scoring key'!$C$39:$C$42,H11)),"")</f>
        <v/>
      </c>
      <c r="O11" s="1" t="str">
        <f aca="false">IF(Answers!F11="","",IF(ISNUMBER(IFERROR(VALUE(Answers!F11),"")),IF(AND(VALUE(Answers!F11)&gt;=1,VALUE(Answers!F11)&lt;=5,VALUE(Answers!F11)=INT(VALUE(Answers!F11))),VALUE(Answers!F11),"unread"),IFERROR(MATCH(TRIM(SUBSTITUTE(SUBSTITUTE(SUBSTITUTE(SUBSTITUTE(Answers!F11,"’","'"),"‘","'"),"“",""""),"”","""")),'Scoring key'!$B$5:$B$9,0),"unread")))</f>
        <v/>
      </c>
      <c r="P11" s="1" t="str">
        <f aca="false">IF(Answers!G11="","",IF(ISNUMBER(IFERROR(VALUE(Answers!G11),"")),IF(AND(VALUE(Answers!G11)&gt;=1,VALUE(Answers!G11)&lt;=5,VALUE(Answers!G11)=INT(VALUE(Answers!G11))),VALUE(Answers!G11),"unread"),IFERROR(MATCH(TRIM(SUBSTITUTE(SUBSTITUTE(SUBSTITUTE(SUBSTITUTE(Answers!G11,"’","'"),"‘","'"),"“",""""),"”","""")),'Scoring key'!$B$5:$B$9,0),"unread")))</f>
        <v/>
      </c>
      <c r="Q11" s="1" t="str">
        <f aca="false">IF(Answers!H11="","",IF(ISNUMBER(IFERROR(VALUE(Answers!H11),"")),IF(AND(VALUE(Answers!H11)&gt;=1,VALUE(Answers!H11)&lt;=5,VALUE(Answers!H11)=INT(VALUE(Answers!H11))),VALUE(Answers!H11),"unread"),IFERROR(MATCH(TRIM(SUBSTITUTE(SUBSTITUTE(SUBSTITUTE(SUBSTITUTE(Answers!H11,"’","'"),"‘","'"),"“",""""),"”","""")),'Scoring key'!$B$5:$B$9,0),"unread")))</f>
        <v/>
      </c>
      <c r="R11" s="1" t="str">
        <f aca="false">IF(Answers!I11="","",IF(ISNUMBER(IFERROR(VALUE(Answers!I11),"")),IF(AND(VALUE(Answers!I11)&gt;=1,VALUE(Answers!I11)&lt;=5,VALUE(Answers!I11)=INT(VALUE(Answers!I11))),VALUE(Answers!I11),"unread"),IFERROR(MATCH(TRIM(SUBSTITUTE(SUBSTITUTE(SUBSTITUTE(SUBSTITUTE(Answers!I11,"’","'"),"‘","'"),"“",""""),"”","""")),'Scoring key'!$B$5:$B$9,0),"unread")))</f>
        <v/>
      </c>
      <c r="S11" s="1" t="str">
        <f aca="false">IF(Answers!J11="","",IF(ISNUMBER(IFERROR(VALUE(Answers!J11),"")),IF(AND(VALUE(Answers!J11)&gt;=1,VALUE(Answers!J11)&lt;=5,VALUE(Answers!J11)=INT(VALUE(Answers!J11))),VALUE(Answers!J11),"unread"),IFERROR(MATCH(TRIM(SUBSTITUTE(SUBSTITUTE(SUBSTITUTE(SUBSTITUTE(Answers!J11,"’","'"),"‘","'"),"“",""""),"”","""")),'Scoring key'!$B$5:$B$9,0),"unread")))</f>
        <v/>
      </c>
      <c r="T11" s="1" t="str">
        <f aca="false">IF(Answers!K11="","",IF(ISNUMBER(IFERROR(VALUE(Answers!K11),"")),IF(AND(VALUE(Answers!K11)&gt;=1,VALUE(Answers!K11)&lt;=5,VALUE(Answers!K11)=INT(VALUE(Answers!K11))),VALUE(Answers!K11),"unread"),IFERROR(MATCH(TRIM(SUBSTITUTE(SUBSTITUTE(SUBSTITUTE(SUBSTITUTE(Answers!K11,"’","'"),"‘","'"),"“",""""),"”","""")),'Scoring key'!$B$5:$B$9,0),"unread")))</f>
        <v/>
      </c>
      <c r="U11" s="1" t="str">
        <f aca="false">IF(Answers!M11="","",IF(ISNUMBER(IFERROR(VALUE(Answers!M11),"")),IF(AND(VALUE(Answers!M11)&gt;=1,VALUE(Answers!M11)&lt;=5,VALUE(Answers!M11)=INT(VALUE(Answers!M11))),VALUE(Answers!M11),"unread"),IFERROR(MATCH(TRIM(SUBSTITUTE(SUBSTITUTE(SUBSTITUTE(SUBSTITUTE(Answers!M11,"’","'"),"‘","'"),"“",""""),"”","""")),'Scoring key'!$B$5:$B$9,0),"unread")))</f>
        <v/>
      </c>
      <c r="V11" s="1" t="str">
        <f aca="false">IF(Answers!P11="","",IF(ISNUMBER(IFERROR(VALUE(Answers!P11),"")),IF(AND(VALUE(Answers!P11)&gt;=1,VALUE(Answers!P11)&lt;=5,VALUE(Answers!P11)=INT(VALUE(Answers!P11))),VALUE(Answers!P11),"unread"),IFERROR(MATCH(TRIM(SUBSTITUTE(SUBSTITUTE(SUBSTITUTE(SUBSTITUTE(Answers!P11,"’","'"),"‘","'"),"“",""""),"”","""")),'Scoring key'!$B$5:$B$9,0),"unread")))</f>
        <v/>
      </c>
      <c r="W11" s="1" t="str">
        <f aca="false">IF(Answers!Q11="","",IF(ISNUMBER(IFERROR(VALUE(Answers!Q11),"")),IF(AND(VALUE(Answers!Q11)&gt;=1,VALUE(Answers!Q11)&lt;=5,VALUE(Answers!Q11)=INT(VALUE(Answers!Q11))),VALUE(Answers!Q11),"unread"),IFERROR(MATCH(TRIM(SUBSTITUTE(SUBSTITUTE(SUBSTITUTE(SUBSTITUTE(Answers!Q11,"’","'"),"‘","'"),"“",""""),"”","""")),'Scoring key'!$B$5:$B$9,0),"unread")))</f>
        <v/>
      </c>
      <c r="X11" s="1" t="str">
        <f aca="false">IF(Answers!B11="","",ISNUMBER(SEARCH("Drafting or editing emails and documents",TRIM(SUBSTITUTE(SUBSTITUTE(SUBSTITUTE(SUBSTITUTE(Answers!B11,"’","'"),"‘","'"),"“",""""),"”",""""))))*1+ISNUMBER(SEARCH("Summarizing documents, threads or meetings",TRIM(SUBSTITUTE(SUBSTITUTE(SUBSTITUTE(SUBSTITUTE(Answers!B11,"’","'"),"‘","'"),"“",""""),"”",""""))))*1+ISNUMBER(SEARCH("Research, or explaining something unfamiliar",TRIM(SUBSTITUTE(SUBSTITUTE(SUBSTITUTE(SUBSTITUTE(Answers!B11,"’","'"),"‘","'"),"“",""""),"”",""""))))*1+ISNUMBER(SEARCH("Working with data or spreadsheets",TRIM(SUBSTITUTE(SUBSTITUTE(SUBSTITUTE(SUBSTITUTE(Answers!B11,"’","'"),"‘","'"),"“",""""),"”",""""))))*1+ISNUMBER(SEARCH("Writing or reviewing code or scripts",TRIM(SUBSTITUTE(SUBSTITUTE(SUBSTITUTE(SUBSTITUTE(Answers!B11,"’","'"),"‘","'"),"“",""""),"”",""""))))*1+ISNUMBER(SEARCH("Brainstorming or planning",TRIM(SUBSTITUTE(SUBSTITUTE(SUBSTITUTE(SUBSTITUTE(Answers!B11,"’","'"),"‘","'"),"“",""""),"”",""""))))*1+ISNUMBER(SEARCH("Something else",TRIM(SUBSTITUTE(SUBSTITUTE(SUBSTITUTE(SUBSTITUTE(Answers!B11,"’","'"),"‘","'"),"“",""""),"”",""""))))*1)</f>
        <v/>
      </c>
      <c r="Y11" s="1" t="str">
        <f aca="false">IF(X11="","",IF(X11=0,IF(ISNUMBER(SEARCH("I don't use AI tools for work",TRIM(SUBSTITUTE(SUBSTITUTE(SUBSTITUTE(SUBSTITUTE(Answers!B11,"’","'"),"‘","'"),"“",""""),"”","""")))),1,"unread"),MIN(X11+1,5)))</f>
        <v/>
      </c>
      <c r="Z11" s="1" t="n">
        <f aca="false">IF(ISNUMBER(SEARCH("Clear guidance on what's allowed and what information can go in",TRIM(SUBSTITUTE(SUBSTITUTE(SUBSTITUTE(SUBSTITUTE(Answers!R11,"’","'"),"‘","'"),"“",""""),"”","""")))),1,0)</f>
        <v>0</v>
      </c>
      <c r="AA11" s="1" t="n">
        <f aca="false">IF(ISNUMBER(SEARCH("An approved AI tool with a work account",TRIM(SUBSTITUTE(SUBSTITUTE(SUBSTITUTE(SUBSTITUTE(Answers!R11,"’","'"),"‘","'"),"“",""""),"”","""")))),1,0)</f>
        <v>0</v>
      </c>
      <c r="AB11" s="1" t="n">
        <f aca="false">IF(ISNUMBER(SEARCH("Hands-on training using my own work tasks",TRIM(SUBSTITUTE(SUBSTITUTE(SUBSTITUTE(SUBSTITUTE(Answers!R11,"’","'"),"‘","'"),"“",""""),"”","""")))),1,0)</f>
        <v>0</v>
      </c>
      <c r="AC11" s="1" t="n">
        <f aca="false">IF(ISNUMBER(SEARCH("Ready-made prompts and templates for common tasks",TRIM(SUBSTITUTE(SUBSTITUTE(SUBSTITUTE(SUBSTITUTE(Answers!R11,"’","'"),"‘","'"),"“",""""),"”","""")))),1,0)</f>
        <v>0</v>
      </c>
      <c r="AD11" s="1" t="n">
        <f aca="false">IF(ISNUMBER(SEARCH("Help setting up an AI agent for my role",TRIM(SUBSTITUTE(SUBSTITUTE(SUBSTITUTE(SUBSTITUTE(Answers!R11,"’","'"),"‘","'"),"“",""""),"”","""")))),1,0)</f>
        <v>0</v>
      </c>
      <c r="AE11" s="1" t="n">
        <f aca="false">IF(ISNUMBER(SEARCH("Examples from people in jobs like mine",TRIM(SUBSTITUTE(SUBSTITUTE(SUBSTITUTE(SUBSTITUTE(Answers!R11,"’","'"),"‘","'"),"“",""""),"”","""")))),1,0)</f>
        <v>0</v>
      </c>
      <c r="AF11" s="1" t="n">
        <f aca="false">IF(ISNUMBER(SEARCH("Time set aside to practice",TRIM(SUBSTITUTE(SUBSTITUTE(SUBSTITUTE(SUBSTITUTE(Answers!R11,"’","'"),"‘","'"),"“",""""),"”","""")))),1,0)</f>
        <v>0</v>
      </c>
      <c r="AG11" s="1" t="n">
        <f aca="false">IF(ISNUMBER(SEARCH("I don't need help right now",TRIM(SUBSTITUTE(SUBSTITUTE(SUBSTITUTE(SUBSTITUTE(Answers!R11,"’","'"),"‘","'"),"“",""""),"”","""")))),1,0)</f>
        <v>0</v>
      </c>
      <c r="AH11" s="1" t="str">
        <f aca="false">IF(Answers!R11="","",IF(Z11+AA11+AB11+AC11+AD11+AE11+AF11+AG11=0,"unread",""))</f>
        <v/>
      </c>
      <c r="AI11" s="1" t="n">
        <f aca="false">IF(OR(D11=5,E11=5),1,0)</f>
        <v>0</v>
      </c>
    </row>
    <row r="12" customFormat="false" ht="15" hidden="false" customHeight="true" outlineLevel="0" collapsed="false">
      <c r="A12" s="1" t="n">
        <f aca="false">Answers!T12</f>
        <v>0</v>
      </c>
      <c r="B12" s="1" t="str">
        <f aca="false">IF(Answers!A12="","",IFERROR(MATCH(TRIM(SUBSTITUTE(SUBSTITUTE(SUBSTITUTE(SUBSTITUTE(Answers!A12,"’","'"),"‘","'"),"“",""""),"”","""")),'Scoring key'!$B$10:$B$14,0),"unread"))</f>
        <v/>
      </c>
      <c r="C12" s="1" t="str">
        <f aca="false">IF(Answers!C12="","",IFERROR(MATCH(TRIM(SUBSTITUTE(SUBSTITUTE(SUBSTITUTE(SUBSTITUTE(Answers!C12,"’","'"),"‘","'"),"“",""""),"”","""")),'Scoring key'!$B$15:$B$19,0),"unread"))</f>
        <v/>
      </c>
      <c r="D12" s="1" t="str">
        <f aca="false">IF(Answers!D12="","",IFERROR(MATCH(TRIM(SUBSTITUTE(SUBSTITUTE(SUBSTITUTE(SUBSTITUTE(Answers!D12,"’","'"),"‘","'"),"“",""""),"”","""")),'Scoring key'!$B$20:$B$24,0),"unread"))</f>
        <v/>
      </c>
      <c r="E12" s="1" t="str">
        <f aca="false">IF(Answers!E12="","",IFERROR(MATCH(TRIM(SUBSTITUTE(SUBSTITUTE(SUBSTITUTE(SUBSTITUTE(Answers!E12,"’","'"),"‘","'"),"“",""""),"”","""")),'Scoring key'!$B$25:$B$29,0),"unread"))</f>
        <v/>
      </c>
      <c r="F12" s="1" t="str">
        <f aca="false">IF(Answers!L12="","",IFERROR(MATCH(TRIM(SUBSTITUTE(SUBSTITUTE(SUBSTITUTE(SUBSTITUTE(Answers!L12,"’","'"),"‘","'"),"“",""""),"”","""")),'Scoring key'!$B$30:$B$34,0),"unread"))</f>
        <v/>
      </c>
      <c r="G12" s="1" t="str">
        <f aca="false">IF(Answers!N12="","",IFERROR(MATCH(TRIM(SUBSTITUTE(SUBSTITUTE(SUBSTITUTE(SUBSTITUTE(Answers!N12,"’","'"),"‘","'"),"“",""""),"”","""")),'Scoring key'!$B$35:$B$38,0),"unread"))</f>
        <v/>
      </c>
      <c r="H12" s="1" t="str">
        <f aca="false">IF(Answers!O12="","",IFERROR(MATCH(TRIM(SUBSTITUTE(SUBSTITUTE(SUBSTITUTE(SUBSTITUTE(Answers!O12,"’","'"),"‘","'"),"“",""""),"”","""")),'Scoring key'!$B$39:$B$42,0),"unread"))</f>
        <v/>
      </c>
      <c r="I12" s="1" t="str">
        <f aca="false">IF(Answers!S12="","",IFERROR(MATCH(TRIM(SUBSTITUTE(SUBSTITUTE(SUBSTITUTE(SUBSTITUTE(Answers!S12,"’","'"),"‘","'"),"“",""""),"”","""")),'Scoring key'!$B$43:$B$46,0),"unread"))</f>
        <v/>
      </c>
      <c r="J12" s="1" t="str">
        <f aca="false">IF(ISNUMBER(B12),IF(INDEX('Scoring key'!$C$10:$C$14,B12)="","",INDEX('Scoring key'!$C$10:$C$14,B12)),"")</f>
        <v/>
      </c>
      <c r="K12" s="1" t="str">
        <f aca="false">IF(ISNUMBER(E12),IF(INDEX('Scoring key'!$C$25:$C$29,E12)="","",INDEX('Scoring key'!$C$25:$C$29,E12)),"")</f>
        <v/>
      </c>
      <c r="L12" s="1" t="str">
        <f aca="false">IF(ISNUMBER(F12),IF(INDEX('Scoring key'!$C$30:$C$34,F12)="","",INDEX('Scoring key'!$C$30:$C$34,F12)),"")</f>
        <v/>
      </c>
      <c r="M12" s="1" t="str">
        <f aca="false">IF(ISNUMBER(G12),IF(INDEX('Scoring key'!$C$35:$C$38,G12)="","",INDEX('Scoring key'!$C$35:$C$38,G12)),"")</f>
        <v/>
      </c>
      <c r="N12" s="1" t="str">
        <f aca="false">IF(ISNUMBER(H12),IF(INDEX('Scoring key'!$C$39:$C$42,H12)="","",INDEX('Scoring key'!$C$39:$C$42,H12)),"")</f>
        <v/>
      </c>
      <c r="O12" s="1" t="str">
        <f aca="false">IF(Answers!F12="","",IF(ISNUMBER(IFERROR(VALUE(Answers!F12),"")),IF(AND(VALUE(Answers!F12)&gt;=1,VALUE(Answers!F12)&lt;=5,VALUE(Answers!F12)=INT(VALUE(Answers!F12))),VALUE(Answers!F12),"unread"),IFERROR(MATCH(TRIM(SUBSTITUTE(SUBSTITUTE(SUBSTITUTE(SUBSTITUTE(Answers!F12,"’","'"),"‘","'"),"“",""""),"”","""")),'Scoring key'!$B$5:$B$9,0),"unread")))</f>
        <v/>
      </c>
      <c r="P12" s="1" t="str">
        <f aca="false">IF(Answers!G12="","",IF(ISNUMBER(IFERROR(VALUE(Answers!G12),"")),IF(AND(VALUE(Answers!G12)&gt;=1,VALUE(Answers!G12)&lt;=5,VALUE(Answers!G12)=INT(VALUE(Answers!G12))),VALUE(Answers!G12),"unread"),IFERROR(MATCH(TRIM(SUBSTITUTE(SUBSTITUTE(SUBSTITUTE(SUBSTITUTE(Answers!G12,"’","'"),"‘","'"),"“",""""),"”","""")),'Scoring key'!$B$5:$B$9,0),"unread")))</f>
        <v/>
      </c>
      <c r="Q12" s="1" t="str">
        <f aca="false">IF(Answers!H12="","",IF(ISNUMBER(IFERROR(VALUE(Answers!H12),"")),IF(AND(VALUE(Answers!H12)&gt;=1,VALUE(Answers!H12)&lt;=5,VALUE(Answers!H12)=INT(VALUE(Answers!H12))),VALUE(Answers!H12),"unread"),IFERROR(MATCH(TRIM(SUBSTITUTE(SUBSTITUTE(SUBSTITUTE(SUBSTITUTE(Answers!H12,"’","'"),"‘","'"),"“",""""),"”","""")),'Scoring key'!$B$5:$B$9,0),"unread")))</f>
        <v/>
      </c>
      <c r="R12" s="1" t="str">
        <f aca="false">IF(Answers!I12="","",IF(ISNUMBER(IFERROR(VALUE(Answers!I12),"")),IF(AND(VALUE(Answers!I12)&gt;=1,VALUE(Answers!I12)&lt;=5,VALUE(Answers!I12)=INT(VALUE(Answers!I12))),VALUE(Answers!I12),"unread"),IFERROR(MATCH(TRIM(SUBSTITUTE(SUBSTITUTE(SUBSTITUTE(SUBSTITUTE(Answers!I12,"’","'"),"‘","'"),"“",""""),"”","""")),'Scoring key'!$B$5:$B$9,0),"unread")))</f>
        <v/>
      </c>
      <c r="S12" s="1" t="str">
        <f aca="false">IF(Answers!J12="","",IF(ISNUMBER(IFERROR(VALUE(Answers!J12),"")),IF(AND(VALUE(Answers!J12)&gt;=1,VALUE(Answers!J12)&lt;=5,VALUE(Answers!J12)=INT(VALUE(Answers!J12))),VALUE(Answers!J12),"unread"),IFERROR(MATCH(TRIM(SUBSTITUTE(SUBSTITUTE(SUBSTITUTE(SUBSTITUTE(Answers!J12,"’","'"),"‘","'"),"“",""""),"”","""")),'Scoring key'!$B$5:$B$9,0),"unread")))</f>
        <v/>
      </c>
      <c r="T12" s="1" t="str">
        <f aca="false">IF(Answers!K12="","",IF(ISNUMBER(IFERROR(VALUE(Answers!K12),"")),IF(AND(VALUE(Answers!K12)&gt;=1,VALUE(Answers!K12)&lt;=5,VALUE(Answers!K12)=INT(VALUE(Answers!K12))),VALUE(Answers!K12),"unread"),IFERROR(MATCH(TRIM(SUBSTITUTE(SUBSTITUTE(SUBSTITUTE(SUBSTITUTE(Answers!K12,"’","'"),"‘","'"),"“",""""),"”","""")),'Scoring key'!$B$5:$B$9,0),"unread")))</f>
        <v/>
      </c>
      <c r="U12" s="1" t="str">
        <f aca="false">IF(Answers!M12="","",IF(ISNUMBER(IFERROR(VALUE(Answers!M12),"")),IF(AND(VALUE(Answers!M12)&gt;=1,VALUE(Answers!M12)&lt;=5,VALUE(Answers!M12)=INT(VALUE(Answers!M12))),VALUE(Answers!M12),"unread"),IFERROR(MATCH(TRIM(SUBSTITUTE(SUBSTITUTE(SUBSTITUTE(SUBSTITUTE(Answers!M12,"’","'"),"‘","'"),"“",""""),"”","""")),'Scoring key'!$B$5:$B$9,0),"unread")))</f>
        <v/>
      </c>
      <c r="V12" s="1" t="str">
        <f aca="false">IF(Answers!P12="","",IF(ISNUMBER(IFERROR(VALUE(Answers!P12),"")),IF(AND(VALUE(Answers!P12)&gt;=1,VALUE(Answers!P12)&lt;=5,VALUE(Answers!P12)=INT(VALUE(Answers!P12))),VALUE(Answers!P12),"unread"),IFERROR(MATCH(TRIM(SUBSTITUTE(SUBSTITUTE(SUBSTITUTE(SUBSTITUTE(Answers!P12,"’","'"),"‘","'"),"“",""""),"”","""")),'Scoring key'!$B$5:$B$9,0),"unread")))</f>
        <v/>
      </c>
      <c r="W12" s="1" t="str">
        <f aca="false">IF(Answers!Q12="","",IF(ISNUMBER(IFERROR(VALUE(Answers!Q12),"")),IF(AND(VALUE(Answers!Q12)&gt;=1,VALUE(Answers!Q12)&lt;=5,VALUE(Answers!Q12)=INT(VALUE(Answers!Q12))),VALUE(Answers!Q12),"unread"),IFERROR(MATCH(TRIM(SUBSTITUTE(SUBSTITUTE(SUBSTITUTE(SUBSTITUTE(Answers!Q12,"’","'"),"‘","'"),"“",""""),"”","""")),'Scoring key'!$B$5:$B$9,0),"unread")))</f>
        <v/>
      </c>
      <c r="X12" s="1" t="str">
        <f aca="false">IF(Answers!B12="","",ISNUMBER(SEARCH("Drafting or editing emails and documents",TRIM(SUBSTITUTE(SUBSTITUTE(SUBSTITUTE(SUBSTITUTE(Answers!B12,"’","'"),"‘","'"),"“",""""),"”",""""))))*1+ISNUMBER(SEARCH("Summarizing documents, threads or meetings",TRIM(SUBSTITUTE(SUBSTITUTE(SUBSTITUTE(SUBSTITUTE(Answers!B12,"’","'"),"‘","'"),"“",""""),"”",""""))))*1+ISNUMBER(SEARCH("Research, or explaining something unfamiliar",TRIM(SUBSTITUTE(SUBSTITUTE(SUBSTITUTE(SUBSTITUTE(Answers!B12,"’","'"),"‘","'"),"“",""""),"”",""""))))*1+ISNUMBER(SEARCH("Working with data or spreadsheets",TRIM(SUBSTITUTE(SUBSTITUTE(SUBSTITUTE(SUBSTITUTE(Answers!B12,"’","'"),"‘","'"),"“",""""),"”",""""))))*1+ISNUMBER(SEARCH("Writing or reviewing code or scripts",TRIM(SUBSTITUTE(SUBSTITUTE(SUBSTITUTE(SUBSTITUTE(Answers!B12,"’","'"),"‘","'"),"“",""""),"”",""""))))*1+ISNUMBER(SEARCH("Brainstorming or planning",TRIM(SUBSTITUTE(SUBSTITUTE(SUBSTITUTE(SUBSTITUTE(Answers!B12,"’","'"),"‘","'"),"“",""""),"”",""""))))*1+ISNUMBER(SEARCH("Something else",TRIM(SUBSTITUTE(SUBSTITUTE(SUBSTITUTE(SUBSTITUTE(Answers!B12,"’","'"),"‘","'"),"“",""""),"”",""""))))*1)</f>
        <v/>
      </c>
      <c r="Y12" s="1" t="str">
        <f aca="false">IF(X12="","",IF(X12=0,IF(ISNUMBER(SEARCH("I don't use AI tools for work",TRIM(SUBSTITUTE(SUBSTITUTE(SUBSTITUTE(SUBSTITUTE(Answers!B12,"’","'"),"‘","'"),"“",""""),"”","""")))),1,"unread"),MIN(X12+1,5)))</f>
        <v/>
      </c>
      <c r="Z12" s="1" t="n">
        <f aca="false">IF(ISNUMBER(SEARCH("Clear guidance on what's allowed and what information can go in",TRIM(SUBSTITUTE(SUBSTITUTE(SUBSTITUTE(SUBSTITUTE(Answers!R12,"’","'"),"‘","'"),"“",""""),"”","""")))),1,0)</f>
        <v>0</v>
      </c>
      <c r="AA12" s="1" t="n">
        <f aca="false">IF(ISNUMBER(SEARCH("An approved AI tool with a work account",TRIM(SUBSTITUTE(SUBSTITUTE(SUBSTITUTE(SUBSTITUTE(Answers!R12,"’","'"),"‘","'"),"“",""""),"”","""")))),1,0)</f>
        <v>0</v>
      </c>
      <c r="AB12" s="1" t="n">
        <f aca="false">IF(ISNUMBER(SEARCH("Hands-on training using my own work tasks",TRIM(SUBSTITUTE(SUBSTITUTE(SUBSTITUTE(SUBSTITUTE(Answers!R12,"’","'"),"‘","'"),"“",""""),"”","""")))),1,0)</f>
        <v>0</v>
      </c>
      <c r="AC12" s="1" t="n">
        <f aca="false">IF(ISNUMBER(SEARCH("Ready-made prompts and templates for common tasks",TRIM(SUBSTITUTE(SUBSTITUTE(SUBSTITUTE(SUBSTITUTE(Answers!R12,"’","'"),"‘","'"),"“",""""),"”","""")))),1,0)</f>
        <v>0</v>
      </c>
      <c r="AD12" s="1" t="n">
        <f aca="false">IF(ISNUMBER(SEARCH("Help setting up an AI agent for my role",TRIM(SUBSTITUTE(SUBSTITUTE(SUBSTITUTE(SUBSTITUTE(Answers!R12,"’","'"),"‘","'"),"“",""""),"”","""")))),1,0)</f>
        <v>0</v>
      </c>
      <c r="AE12" s="1" t="n">
        <f aca="false">IF(ISNUMBER(SEARCH("Examples from people in jobs like mine",TRIM(SUBSTITUTE(SUBSTITUTE(SUBSTITUTE(SUBSTITUTE(Answers!R12,"’","'"),"‘","'"),"“",""""),"”","""")))),1,0)</f>
        <v>0</v>
      </c>
      <c r="AF12" s="1" t="n">
        <f aca="false">IF(ISNUMBER(SEARCH("Time set aside to practice",TRIM(SUBSTITUTE(SUBSTITUTE(SUBSTITUTE(SUBSTITUTE(Answers!R12,"’","'"),"‘","'"),"“",""""),"”","""")))),1,0)</f>
        <v>0</v>
      </c>
      <c r="AG12" s="1" t="n">
        <f aca="false">IF(ISNUMBER(SEARCH("I don't need help right now",TRIM(SUBSTITUTE(SUBSTITUTE(SUBSTITUTE(SUBSTITUTE(Answers!R12,"’","'"),"‘","'"),"“",""""),"”","""")))),1,0)</f>
        <v>0</v>
      </c>
      <c r="AH12" s="1" t="str">
        <f aca="false">IF(Answers!R12="","",IF(Z12+AA12+AB12+AC12+AD12+AE12+AF12+AG12=0,"unread",""))</f>
        <v/>
      </c>
      <c r="AI12" s="1" t="n">
        <f aca="false">IF(OR(D12=5,E12=5),1,0)</f>
        <v>0</v>
      </c>
    </row>
    <row r="13" customFormat="false" ht="15" hidden="false" customHeight="true" outlineLevel="0" collapsed="false">
      <c r="A13" s="1" t="n">
        <f aca="false">Answers!T13</f>
        <v>0</v>
      </c>
      <c r="B13" s="1" t="str">
        <f aca="false">IF(Answers!A13="","",IFERROR(MATCH(TRIM(SUBSTITUTE(SUBSTITUTE(SUBSTITUTE(SUBSTITUTE(Answers!A13,"’","'"),"‘","'"),"“",""""),"”","""")),'Scoring key'!$B$10:$B$14,0),"unread"))</f>
        <v/>
      </c>
      <c r="C13" s="1" t="str">
        <f aca="false">IF(Answers!C13="","",IFERROR(MATCH(TRIM(SUBSTITUTE(SUBSTITUTE(SUBSTITUTE(SUBSTITUTE(Answers!C13,"’","'"),"‘","'"),"“",""""),"”","""")),'Scoring key'!$B$15:$B$19,0),"unread"))</f>
        <v/>
      </c>
      <c r="D13" s="1" t="str">
        <f aca="false">IF(Answers!D13="","",IFERROR(MATCH(TRIM(SUBSTITUTE(SUBSTITUTE(SUBSTITUTE(SUBSTITUTE(Answers!D13,"’","'"),"‘","'"),"“",""""),"”","""")),'Scoring key'!$B$20:$B$24,0),"unread"))</f>
        <v/>
      </c>
      <c r="E13" s="1" t="str">
        <f aca="false">IF(Answers!E13="","",IFERROR(MATCH(TRIM(SUBSTITUTE(SUBSTITUTE(SUBSTITUTE(SUBSTITUTE(Answers!E13,"’","'"),"‘","'"),"“",""""),"”","""")),'Scoring key'!$B$25:$B$29,0),"unread"))</f>
        <v/>
      </c>
      <c r="F13" s="1" t="str">
        <f aca="false">IF(Answers!L13="","",IFERROR(MATCH(TRIM(SUBSTITUTE(SUBSTITUTE(SUBSTITUTE(SUBSTITUTE(Answers!L13,"’","'"),"‘","'"),"“",""""),"”","""")),'Scoring key'!$B$30:$B$34,0),"unread"))</f>
        <v/>
      </c>
      <c r="G13" s="1" t="str">
        <f aca="false">IF(Answers!N13="","",IFERROR(MATCH(TRIM(SUBSTITUTE(SUBSTITUTE(SUBSTITUTE(SUBSTITUTE(Answers!N13,"’","'"),"‘","'"),"“",""""),"”","""")),'Scoring key'!$B$35:$B$38,0),"unread"))</f>
        <v/>
      </c>
      <c r="H13" s="1" t="str">
        <f aca="false">IF(Answers!O13="","",IFERROR(MATCH(TRIM(SUBSTITUTE(SUBSTITUTE(SUBSTITUTE(SUBSTITUTE(Answers!O13,"’","'"),"‘","'"),"“",""""),"”","""")),'Scoring key'!$B$39:$B$42,0),"unread"))</f>
        <v/>
      </c>
      <c r="I13" s="1" t="str">
        <f aca="false">IF(Answers!S13="","",IFERROR(MATCH(TRIM(SUBSTITUTE(SUBSTITUTE(SUBSTITUTE(SUBSTITUTE(Answers!S13,"’","'"),"‘","'"),"“",""""),"”","""")),'Scoring key'!$B$43:$B$46,0),"unread"))</f>
        <v/>
      </c>
      <c r="J13" s="1" t="str">
        <f aca="false">IF(ISNUMBER(B13),IF(INDEX('Scoring key'!$C$10:$C$14,B13)="","",INDEX('Scoring key'!$C$10:$C$14,B13)),"")</f>
        <v/>
      </c>
      <c r="K13" s="1" t="str">
        <f aca="false">IF(ISNUMBER(E13),IF(INDEX('Scoring key'!$C$25:$C$29,E13)="","",INDEX('Scoring key'!$C$25:$C$29,E13)),"")</f>
        <v/>
      </c>
      <c r="L13" s="1" t="str">
        <f aca="false">IF(ISNUMBER(F13),IF(INDEX('Scoring key'!$C$30:$C$34,F13)="","",INDEX('Scoring key'!$C$30:$C$34,F13)),"")</f>
        <v/>
      </c>
      <c r="M13" s="1" t="str">
        <f aca="false">IF(ISNUMBER(G13),IF(INDEX('Scoring key'!$C$35:$C$38,G13)="","",INDEX('Scoring key'!$C$35:$C$38,G13)),"")</f>
        <v/>
      </c>
      <c r="N13" s="1" t="str">
        <f aca="false">IF(ISNUMBER(H13),IF(INDEX('Scoring key'!$C$39:$C$42,H13)="","",INDEX('Scoring key'!$C$39:$C$42,H13)),"")</f>
        <v/>
      </c>
      <c r="O13" s="1" t="str">
        <f aca="false">IF(Answers!F13="","",IF(ISNUMBER(IFERROR(VALUE(Answers!F13),"")),IF(AND(VALUE(Answers!F13)&gt;=1,VALUE(Answers!F13)&lt;=5,VALUE(Answers!F13)=INT(VALUE(Answers!F13))),VALUE(Answers!F13),"unread"),IFERROR(MATCH(TRIM(SUBSTITUTE(SUBSTITUTE(SUBSTITUTE(SUBSTITUTE(Answers!F13,"’","'"),"‘","'"),"“",""""),"”","""")),'Scoring key'!$B$5:$B$9,0),"unread")))</f>
        <v/>
      </c>
      <c r="P13" s="1" t="str">
        <f aca="false">IF(Answers!G13="","",IF(ISNUMBER(IFERROR(VALUE(Answers!G13),"")),IF(AND(VALUE(Answers!G13)&gt;=1,VALUE(Answers!G13)&lt;=5,VALUE(Answers!G13)=INT(VALUE(Answers!G13))),VALUE(Answers!G13),"unread"),IFERROR(MATCH(TRIM(SUBSTITUTE(SUBSTITUTE(SUBSTITUTE(SUBSTITUTE(Answers!G13,"’","'"),"‘","'"),"“",""""),"”","""")),'Scoring key'!$B$5:$B$9,0),"unread")))</f>
        <v/>
      </c>
      <c r="Q13" s="1" t="str">
        <f aca="false">IF(Answers!H13="","",IF(ISNUMBER(IFERROR(VALUE(Answers!H13),"")),IF(AND(VALUE(Answers!H13)&gt;=1,VALUE(Answers!H13)&lt;=5,VALUE(Answers!H13)=INT(VALUE(Answers!H13))),VALUE(Answers!H13),"unread"),IFERROR(MATCH(TRIM(SUBSTITUTE(SUBSTITUTE(SUBSTITUTE(SUBSTITUTE(Answers!H13,"’","'"),"‘","'"),"“",""""),"”","""")),'Scoring key'!$B$5:$B$9,0),"unread")))</f>
        <v/>
      </c>
      <c r="R13" s="1" t="str">
        <f aca="false">IF(Answers!I13="","",IF(ISNUMBER(IFERROR(VALUE(Answers!I13),"")),IF(AND(VALUE(Answers!I13)&gt;=1,VALUE(Answers!I13)&lt;=5,VALUE(Answers!I13)=INT(VALUE(Answers!I13))),VALUE(Answers!I13),"unread"),IFERROR(MATCH(TRIM(SUBSTITUTE(SUBSTITUTE(SUBSTITUTE(SUBSTITUTE(Answers!I13,"’","'"),"‘","'"),"“",""""),"”","""")),'Scoring key'!$B$5:$B$9,0),"unread")))</f>
        <v/>
      </c>
      <c r="S13" s="1" t="str">
        <f aca="false">IF(Answers!J13="","",IF(ISNUMBER(IFERROR(VALUE(Answers!J13),"")),IF(AND(VALUE(Answers!J13)&gt;=1,VALUE(Answers!J13)&lt;=5,VALUE(Answers!J13)=INT(VALUE(Answers!J13))),VALUE(Answers!J13),"unread"),IFERROR(MATCH(TRIM(SUBSTITUTE(SUBSTITUTE(SUBSTITUTE(SUBSTITUTE(Answers!J13,"’","'"),"‘","'"),"“",""""),"”","""")),'Scoring key'!$B$5:$B$9,0),"unread")))</f>
        <v/>
      </c>
      <c r="T13" s="1" t="str">
        <f aca="false">IF(Answers!K13="","",IF(ISNUMBER(IFERROR(VALUE(Answers!K13),"")),IF(AND(VALUE(Answers!K13)&gt;=1,VALUE(Answers!K13)&lt;=5,VALUE(Answers!K13)=INT(VALUE(Answers!K13))),VALUE(Answers!K13),"unread"),IFERROR(MATCH(TRIM(SUBSTITUTE(SUBSTITUTE(SUBSTITUTE(SUBSTITUTE(Answers!K13,"’","'"),"‘","'"),"“",""""),"”","""")),'Scoring key'!$B$5:$B$9,0),"unread")))</f>
        <v/>
      </c>
      <c r="U13" s="1" t="str">
        <f aca="false">IF(Answers!M13="","",IF(ISNUMBER(IFERROR(VALUE(Answers!M13),"")),IF(AND(VALUE(Answers!M13)&gt;=1,VALUE(Answers!M13)&lt;=5,VALUE(Answers!M13)=INT(VALUE(Answers!M13))),VALUE(Answers!M13),"unread"),IFERROR(MATCH(TRIM(SUBSTITUTE(SUBSTITUTE(SUBSTITUTE(SUBSTITUTE(Answers!M13,"’","'"),"‘","'"),"“",""""),"”","""")),'Scoring key'!$B$5:$B$9,0),"unread")))</f>
        <v/>
      </c>
      <c r="V13" s="1" t="str">
        <f aca="false">IF(Answers!P13="","",IF(ISNUMBER(IFERROR(VALUE(Answers!P13),"")),IF(AND(VALUE(Answers!P13)&gt;=1,VALUE(Answers!P13)&lt;=5,VALUE(Answers!P13)=INT(VALUE(Answers!P13))),VALUE(Answers!P13),"unread"),IFERROR(MATCH(TRIM(SUBSTITUTE(SUBSTITUTE(SUBSTITUTE(SUBSTITUTE(Answers!P13,"’","'"),"‘","'"),"“",""""),"”","""")),'Scoring key'!$B$5:$B$9,0),"unread")))</f>
        <v/>
      </c>
      <c r="W13" s="1" t="str">
        <f aca="false">IF(Answers!Q13="","",IF(ISNUMBER(IFERROR(VALUE(Answers!Q13),"")),IF(AND(VALUE(Answers!Q13)&gt;=1,VALUE(Answers!Q13)&lt;=5,VALUE(Answers!Q13)=INT(VALUE(Answers!Q13))),VALUE(Answers!Q13),"unread"),IFERROR(MATCH(TRIM(SUBSTITUTE(SUBSTITUTE(SUBSTITUTE(SUBSTITUTE(Answers!Q13,"’","'"),"‘","'"),"“",""""),"”","""")),'Scoring key'!$B$5:$B$9,0),"unread")))</f>
        <v/>
      </c>
      <c r="X13" s="1" t="str">
        <f aca="false">IF(Answers!B13="","",ISNUMBER(SEARCH("Drafting or editing emails and documents",TRIM(SUBSTITUTE(SUBSTITUTE(SUBSTITUTE(SUBSTITUTE(Answers!B13,"’","'"),"‘","'"),"“",""""),"”",""""))))*1+ISNUMBER(SEARCH("Summarizing documents, threads or meetings",TRIM(SUBSTITUTE(SUBSTITUTE(SUBSTITUTE(SUBSTITUTE(Answers!B13,"’","'"),"‘","'"),"“",""""),"”",""""))))*1+ISNUMBER(SEARCH("Research, or explaining something unfamiliar",TRIM(SUBSTITUTE(SUBSTITUTE(SUBSTITUTE(SUBSTITUTE(Answers!B13,"’","'"),"‘","'"),"“",""""),"”",""""))))*1+ISNUMBER(SEARCH("Working with data or spreadsheets",TRIM(SUBSTITUTE(SUBSTITUTE(SUBSTITUTE(SUBSTITUTE(Answers!B13,"’","'"),"‘","'"),"“",""""),"”",""""))))*1+ISNUMBER(SEARCH("Writing or reviewing code or scripts",TRIM(SUBSTITUTE(SUBSTITUTE(SUBSTITUTE(SUBSTITUTE(Answers!B13,"’","'"),"‘","'"),"“",""""),"”",""""))))*1+ISNUMBER(SEARCH("Brainstorming or planning",TRIM(SUBSTITUTE(SUBSTITUTE(SUBSTITUTE(SUBSTITUTE(Answers!B13,"’","'"),"‘","'"),"“",""""),"”",""""))))*1+ISNUMBER(SEARCH("Something else",TRIM(SUBSTITUTE(SUBSTITUTE(SUBSTITUTE(SUBSTITUTE(Answers!B13,"’","'"),"‘","'"),"“",""""),"”",""""))))*1)</f>
        <v/>
      </c>
      <c r="Y13" s="1" t="str">
        <f aca="false">IF(X13="","",IF(X13=0,IF(ISNUMBER(SEARCH("I don't use AI tools for work",TRIM(SUBSTITUTE(SUBSTITUTE(SUBSTITUTE(SUBSTITUTE(Answers!B13,"’","'"),"‘","'"),"“",""""),"”","""")))),1,"unread"),MIN(X13+1,5)))</f>
        <v/>
      </c>
      <c r="Z13" s="1" t="n">
        <f aca="false">IF(ISNUMBER(SEARCH("Clear guidance on what's allowed and what information can go in",TRIM(SUBSTITUTE(SUBSTITUTE(SUBSTITUTE(SUBSTITUTE(Answers!R13,"’","'"),"‘","'"),"“",""""),"”","""")))),1,0)</f>
        <v>0</v>
      </c>
      <c r="AA13" s="1" t="n">
        <f aca="false">IF(ISNUMBER(SEARCH("An approved AI tool with a work account",TRIM(SUBSTITUTE(SUBSTITUTE(SUBSTITUTE(SUBSTITUTE(Answers!R13,"’","'"),"‘","'"),"“",""""),"”","""")))),1,0)</f>
        <v>0</v>
      </c>
      <c r="AB13" s="1" t="n">
        <f aca="false">IF(ISNUMBER(SEARCH("Hands-on training using my own work tasks",TRIM(SUBSTITUTE(SUBSTITUTE(SUBSTITUTE(SUBSTITUTE(Answers!R13,"’","'"),"‘","'"),"“",""""),"”","""")))),1,0)</f>
        <v>0</v>
      </c>
      <c r="AC13" s="1" t="n">
        <f aca="false">IF(ISNUMBER(SEARCH("Ready-made prompts and templates for common tasks",TRIM(SUBSTITUTE(SUBSTITUTE(SUBSTITUTE(SUBSTITUTE(Answers!R13,"’","'"),"‘","'"),"“",""""),"”","""")))),1,0)</f>
        <v>0</v>
      </c>
      <c r="AD13" s="1" t="n">
        <f aca="false">IF(ISNUMBER(SEARCH("Help setting up an AI agent for my role",TRIM(SUBSTITUTE(SUBSTITUTE(SUBSTITUTE(SUBSTITUTE(Answers!R13,"’","'"),"‘","'"),"“",""""),"”","""")))),1,0)</f>
        <v>0</v>
      </c>
      <c r="AE13" s="1" t="n">
        <f aca="false">IF(ISNUMBER(SEARCH("Examples from people in jobs like mine",TRIM(SUBSTITUTE(SUBSTITUTE(SUBSTITUTE(SUBSTITUTE(Answers!R13,"’","'"),"‘","'"),"“",""""),"”","""")))),1,0)</f>
        <v>0</v>
      </c>
      <c r="AF13" s="1" t="n">
        <f aca="false">IF(ISNUMBER(SEARCH("Time set aside to practice",TRIM(SUBSTITUTE(SUBSTITUTE(SUBSTITUTE(SUBSTITUTE(Answers!R13,"’","'"),"‘","'"),"“",""""),"”","""")))),1,0)</f>
        <v>0</v>
      </c>
      <c r="AG13" s="1" t="n">
        <f aca="false">IF(ISNUMBER(SEARCH("I don't need help right now",TRIM(SUBSTITUTE(SUBSTITUTE(SUBSTITUTE(SUBSTITUTE(Answers!R13,"’","'"),"‘","'"),"“",""""),"”","""")))),1,0)</f>
        <v>0</v>
      </c>
      <c r="AH13" s="1" t="str">
        <f aca="false">IF(Answers!R13="","",IF(Z13+AA13+AB13+AC13+AD13+AE13+AF13+AG13=0,"unread",""))</f>
        <v/>
      </c>
      <c r="AI13" s="1" t="n">
        <f aca="false">IF(OR(D13=5,E13=5),1,0)</f>
        <v>0</v>
      </c>
    </row>
    <row r="14" customFormat="false" ht="15" hidden="false" customHeight="true" outlineLevel="0" collapsed="false">
      <c r="A14" s="1" t="n">
        <f aca="false">Answers!T14</f>
        <v>0</v>
      </c>
      <c r="B14" s="1" t="str">
        <f aca="false">IF(Answers!A14="","",IFERROR(MATCH(TRIM(SUBSTITUTE(SUBSTITUTE(SUBSTITUTE(SUBSTITUTE(Answers!A14,"’","'"),"‘","'"),"“",""""),"”","""")),'Scoring key'!$B$10:$B$14,0),"unread"))</f>
        <v/>
      </c>
      <c r="C14" s="1" t="str">
        <f aca="false">IF(Answers!C14="","",IFERROR(MATCH(TRIM(SUBSTITUTE(SUBSTITUTE(SUBSTITUTE(SUBSTITUTE(Answers!C14,"’","'"),"‘","'"),"“",""""),"”","""")),'Scoring key'!$B$15:$B$19,0),"unread"))</f>
        <v/>
      </c>
      <c r="D14" s="1" t="str">
        <f aca="false">IF(Answers!D14="","",IFERROR(MATCH(TRIM(SUBSTITUTE(SUBSTITUTE(SUBSTITUTE(SUBSTITUTE(Answers!D14,"’","'"),"‘","'"),"“",""""),"”","""")),'Scoring key'!$B$20:$B$24,0),"unread"))</f>
        <v/>
      </c>
      <c r="E14" s="1" t="str">
        <f aca="false">IF(Answers!E14="","",IFERROR(MATCH(TRIM(SUBSTITUTE(SUBSTITUTE(SUBSTITUTE(SUBSTITUTE(Answers!E14,"’","'"),"‘","'"),"“",""""),"”","""")),'Scoring key'!$B$25:$B$29,0),"unread"))</f>
        <v/>
      </c>
      <c r="F14" s="1" t="str">
        <f aca="false">IF(Answers!L14="","",IFERROR(MATCH(TRIM(SUBSTITUTE(SUBSTITUTE(SUBSTITUTE(SUBSTITUTE(Answers!L14,"’","'"),"‘","'"),"“",""""),"”","""")),'Scoring key'!$B$30:$B$34,0),"unread"))</f>
        <v/>
      </c>
      <c r="G14" s="1" t="str">
        <f aca="false">IF(Answers!N14="","",IFERROR(MATCH(TRIM(SUBSTITUTE(SUBSTITUTE(SUBSTITUTE(SUBSTITUTE(Answers!N14,"’","'"),"‘","'"),"“",""""),"”","""")),'Scoring key'!$B$35:$B$38,0),"unread"))</f>
        <v/>
      </c>
      <c r="H14" s="1" t="str">
        <f aca="false">IF(Answers!O14="","",IFERROR(MATCH(TRIM(SUBSTITUTE(SUBSTITUTE(SUBSTITUTE(SUBSTITUTE(Answers!O14,"’","'"),"‘","'"),"“",""""),"”","""")),'Scoring key'!$B$39:$B$42,0),"unread"))</f>
        <v/>
      </c>
      <c r="I14" s="1" t="str">
        <f aca="false">IF(Answers!S14="","",IFERROR(MATCH(TRIM(SUBSTITUTE(SUBSTITUTE(SUBSTITUTE(SUBSTITUTE(Answers!S14,"’","'"),"‘","'"),"“",""""),"”","""")),'Scoring key'!$B$43:$B$46,0),"unread"))</f>
        <v/>
      </c>
      <c r="J14" s="1" t="str">
        <f aca="false">IF(ISNUMBER(B14),IF(INDEX('Scoring key'!$C$10:$C$14,B14)="","",INDEX('Scoring key'!$C$10:$C$14,B14)),"")</f>
        <v/>
      </c>
      <c r="K14" s="1" t="str">
        <f aca="false">IF(ISNUMBER(E14),IF(INDEX('Scoring key'!$C$25:$C$29,E14)="","",INDEX('Scoring key'!$C$25:$C$29,E14)),"")</f>
        <v/>
      </c>
      <c r="L14" s="1" t="str">
        <f aca="false">IF(ISNUMBER(F14),IF(INDEX('Scoring key'!$C$30:$C$34,F14)="","",INDEX('Scoring key'!$C$30:$C$34,F14)),"")</f>
        <v/>
      </c>
      <c r="M14" s="1" t="str">
        <f aca="false">IF(ISNUMBER(G14),IF(INDEX('Scoring key'!$C$35:$C$38,G14)="","",INDEX('Scoring key'!$C$35:$C$38,G14)),"")</f>
        <v/>
      </c>
      <c r="N14" s="1" t="str">
        <f aca="false">IF(ISNUMBER(H14),IF(INDEX('Scoring key'!$C$39:$C$42,H14)="","",INDEX('Scoring key'!$C$39:$C$42,H14)),"")</f>
        <v/>
      </c>
      <c r="O14" s="1" t="str">
        <f aca="false">IF(Answers!F14="","",IF(ISNUMBER(IFERROR(VALUE(Answers!F14),"")),IF(AND(VALUE(Answers!F14)&gt;=1,VALUE(Answers!F14)&lt;=5,VALUE(Answers!F14)=INT(VALUE(Answers!F14))),VALUE(Answers!F14),"unread"),IFERROR(MATCH(TRIM(SUBSTITUTE(SUBSTITUTE(SUBSTITUTE(SUBSTITUTE(Answers!F14,"’","'"),"‘","'"),"“",""""),"”","""")),'Scoring key'!$B$5:$B$9,0),"unread")))</f>
        <v/>
      </c>
      <c r="P14" s="1" t="str">
        <f aca="false">IF(Answers!G14="","",IF(ISNUMBER(IFERROR(VALUE(Answers!G14),"")),IF(AND(VALUE(Answers!G14)&gt;=1,VALUE(Answers!G14)&lt;=5,VALUE(Answers!G14)=INT(VALUE(Answers!G14))),VALUE(Answers!G14),"unread"),IFERROR(MATCH(TRIM(SUBSTITUTE(SUBSTITUTE(SUBSTITUTE(SUBSTITUTE(Answers!G14,"’","'"),"‘","'"),"“",""""),"”","""")),'Scoring key'!$B$5:$B$9,0),"unread")))</f>
        <v/>
      </c>
      <c r="Q14" s="1" t="str">
        <f aca="false">IF(Answers!H14="","",IF(ISNUMBER(IFERROR(VALUE(Answers!H14),"")),IF(AND(VALUE(Answers!H14)&gt;=1,VALUE(Answers!H14)&lt;=5,VALUE(Answers!H14)=INT(VALUE(Answers!H14))),VALUE(Answers!H14),"unread"),IFERROR(MATCH(TRIM(SUBSTITUTE(SUBSTITUTE(SUBSTITUTE(SUBSTITUTE(Answers!H14,"’","'"),"‘","'"),"“",""""),"”","""")),'Scoring key'!$B$5:$B$9,0),"unread")))</f>
        <v/>
      </c>
      <c r="R14" s="1" t="str">
        <f aca="false">IF(Answers!I14="","",IF(ISNUMBER(IFERROR(VALUE(Answers!I14),"")),IF(AND(VALUE(Answers!I14)&gt;=1,VALUE(Answers!I14)&lt;=5,VALUE(Answers!I14)=INT(VALUE(Answers!I14))),VALUE(Answers!I14),"unread"),IFERROR(MATCH(TRIM(SUBSTITUTE(SUBSTITUTE(SUBSTITUTE(SUBSTITUTE(Answers!I14,"’","'"),"‘","'"),"“",""""),"”","""")),'Scoring key'!$B$5:$B$9,0),"unread")))</f>
        <v/>
      </c>
      <c r="S14" s="1" t="str">
        <f aca="false">IF(Answers!J14="","",IF(ISNUMBER(IFERROR(VALUE(Answers!J14),"")),IF(AND(VALUE(Answers!J14)&gt;=1,VALUE(Answers!J14)&lt;=5,VALUE(Answers!J14)=INT(VALUE(Answers!J14))),VALUE(Answers!J14),"unread"),IFERROR(MATCH(TRIM(SUBSTITUTE(SUBSTITUTE(SUBSTITUTE(SUBSTITUTE(Answers!J14,"’","'"),"‘","'"),"“",""""),"”","""")),'Scoring key'!$B$5:$B$9,0),"unread")))</f>
        <v/>
      </c>
      <c r="T14" s="1" t="str">
        <f aca="false">IF(Answers!K14="","",IF(ISNUMBER(IFERROR(VALUE(Answers!K14),"")),IF(AND(VALUE(Answers!K14)&gt;=1,VALUE(Answers!K14)&lt;=5,VALUE(Answers!K14)=INT(VALUE(Answers!K14))),VALUE(Answers!K14),"unread"),IFERROR(MATCH(TRIM(SUBSTITUTE(SUBSTITUTE(SUBSTITUTE(SUBSTITUTE(Answers!K14,"’","'"),"‘","'"),"“",""""),"”","""")),'Scoring key'!$B$5:$B$9,0),"unread")))</f>
        <v/>
      </c>
      <c r="U14" s="1" t="str">
        <f aca="false">IF(Answers!M14="","",IF(ISNUMBER(IFERROR(VALUE(Answers!M14),"")),IF(AND(VALUE(Answers!M14)&gt;=1,VALUE(Answers!M14)&lt;=5,VALUE(Answers!M14)=INT(VALUE(Answers!M14))),VALUE(Answers!M14),"unread"),IFERROR(MATCH(TRIM(SUBSTITUTE(SUBSTITUTE(SUBSTITUTE(SUBSTITUTE(Answers!M14,"’","'"),"‘","'"),"“",""""),"”","""")),'Scoring key'!$B$5:$B$9,0),"unread")))</f>
        <v/>
      </c>
      <c r="V14" s="1" t="str">
        <f aca="false">IF(Answers!P14="","",IF(ISNUMBER(IFERROR(VALUE(Answers!P14),"")),IF(AND(VALUE(Answers!P14)&gt;=1,VALUE(Answers!P14)&lt;=5,VALUE(Answers!P14)=INT(VALUE(Answers!P14))),VALUE(Answers!P14),"unread"),IFERROR(MATCH(TRIM(SUBSTITUTE(SUBSTITUTE(SUBSTITUTE(SUBSTITUTE(Answers!P14,"’","'"),"‘","'"),"“",""""),"”","""")),'Scoring key'!$B$5:$B$9,0),"unread")))</f>
        <v/>
      </c>
      <c r="W14" s="1" t="str">
        <f aca="false">IF(Answers!Q14="","",IF(ISNUMBER(IFERROR(VALUE(Answers!Q14),"")),IF(AND(VALUE(Answers!Q14)&gt;=1,VALUE(Answers!Q14)&lt;=5,VALUE(Answers!Q14)=INT(VALUE(Answers!Q14))),VALUE(Answers!Q14),"unread"),IFERROR(MATCH(TRIM(SUBSTITUTE(SUBSTITUTE(SUBSTITUTE(SUBSTITUTE(Answers!Q14,"’","'"),"‘","'"),"“",""""),"”","""")),'Scoring key'!$B$5:$B$9,0),"unread")))</f>
        <v/>
      </c>
      <c r="X14" s="1" t="str">
        <f aca="false">IF(Answers!B14="","",ISNUMBER(SEARCH("Drafting or editing emails and documents",TRIM(SUBSTITUTE(SUBSTITUTE(SUBSTITUTE(SUBSTITUTE(Answers!B14,"’","'"),"‘","'"),"“",""""),"”",""""))))*1+ISNUMBER(SEARCH("Summarizing documents, threads or meetings",TRIM(SUBSTITUTE(SUBSTITUTE(SUBSTITUTE(SUBSTITUTE(Answers!B14,"’","'"),"‘","'"),"“",""""),"”",""""))))*1+ISNUMBER(SEARCH("Research, or explaining something unfamiliar",TRIM(SUBSTITUTE(SUBSTITUTE(SUBSTITUTE(SUBSTITUTE(Answers!B14,"’","'"),"‘","'"),"“",""""),"”",""""))))*1+ISNUMBER(SEARCH("Working with data or spreadsheets",TRIM(SUBSTITUTE(SUBSTITUTE(SUBSTITUTE(SUBSTITUTE(Answers!B14,"’","'"),"‘","'"),"“",""""),"”",""""))))*1+ISNUMBER(SEARCH("Writing or reviewing code or scripts",TRIM(SUBSTITUTE(SUBSTITUTE(SUBSTITUTE(SUBSTITUTE(Answers!B14,"’","'"),"‘","'"),"“",""""),"”",""""))))*1+ISNUMBER(SEARCH("Brainstorming or planning",TRIM(SUBSTITUTE(SUBSTITUTE(SUBSTITUTE(SUBSTITUTE(Answers!B14,"’","'"),"‘","'"),"“",""""),"”",""""))))*1+ISNUMBER(SEARCH("Something else",TRIM(SUBSTITUTE(SUBSTITUTE(SUBSTITUTE(SUBSTITUTE(Answers!B14,"’","'"),"‘","'"),"“",""""),"”",""""))))*1)</f>
        <v/>
      </c>
      <c r="Y14" s="1" t="str">
        <f aca="false">IF(X14="","",IF(X14=0,IF(ISNUMBER(SEARCH("I don't use AI tools for work",TRIM(SUBSTITUTE(SUBSTITUTE(SUBSTITUTE(SUBSTITUTE(Answers!B14,"’","'"),"‘","'"),"“",""""),"”","""")))),1,"unread"),MIN(X14+1,5)))</f>
        <v/>
      </c>
      <c r="Z14" s="1" t="n">
        <f aca="false">IF(ISNUMBER(SEARCH("Clear guidance on what's allowed and what information can go in",TRIM(SUBSTITUTE(SUBSTITUTE(SUBSTITUTE(SUBSTITUTE(Answers!R14,"’","'"),"‘","'"),"“",""""),"”","""")))),1,0)</f>
        <v>0</v>
      </c>
      <c r="AA14" s="1" t="n">
        <f aca="false">IF(ISNUMBER(SEARCH("An approved AI tool with a work account",TRIM(SUBSTITUTE(SUBSTITUTE(SUBSTITUTE(SUBSTITUTE(Answers!R14,"’","'"),"‘","'"),"“",""""),"”","""")))),1,0)</f>
        <v>0</v>
      </c>
      <c r="AB14" s="1" t="n">
        <f aca="false">IF(ISNUMBER(SEARCH("Hands-on training using my own work tasks",TRIM(SUBSTITUTE(SUBSTITUTE(SUBSTITUTE(SUBSTITUTE(Answers!R14,"’","'"),"‘","'"),"“",""""),"”","""")))),1,0)</f>
        <v>0</v>
      </c>
      <c r="AC14" s="1" t="n">
        <f aca="false">IF(ISNUMBER(SEARCH("Ready-made prompts and templates for common tasks",TRIM(SUBSTITUTE(SUBSTITUTE(SUBSTITUTE(SUBSTITUTE(Answers!R14,"’","'"),"‘","'"),"“",""""),"”","""")))),1,0)</f>
        <v>0</v>
      </c>
      <c r="AD14" s="1" t="n">
        <f aca="false">IF(ISNUMBER(SEARCH("Help setting up an AI agent for my role",TRIM(SUBSTITUTE(SUBSTITUTE(SUBSTITUTE(SUBSTITUTE(Answers!R14,"’","'"),"‘","'"),"“",""""),"”","""")))),1,0)</f>
        <v>0</v>
      </c>
      <c r="AE14" s="1" t="n">
        <f aca="false">IF(ISNUMBER(SEARCH("Examples from people in jobs like mine",TRIM(SUBSTITUTE(SUBSTITUTE(SUBSTITUTE(SUBSTITUTE(Answers!R14,"’","'"),"‘","'"),"“",""""),"”","""")))),1,0)</f>
        <v>0</v>
      </c>
      <c r="AF14" s="1" t="n">
        <f aca="false">IF(ISNUMBER(SEARCH("Time set aside to practice",TRIM(SUBSTITUTE(SUBSTITUTE(SUBSTITUTE(SUBSTITUTE(Answers!R14,"’","'"),"‘","'"),"“",""""),"”","""")))),1,0)</f>
        <v>0</v>
      </c>
      <c r="AG14" s="1" t="n">
        <f aca="false">IF(ISNUMBER(SEARCH("I don't need help right now",TRIM(SUBSTITUTE(SUBSTITUTE(SUBSTITUTE(SUBSTITUTE(Answers!R14,"’","'"),"‘","'"),"“",""""),"”","""")))),1,0)</f>
        <v>0</v>
      </c>
      <c r="AH14" s="1" t="str">
        <f aca="false">IF(Answers!R14="","",IF(Z14+AA14+AB14+AC14+AD14+AE14+AF14+AG14=0,"unread",""))</f>
        <v/>
      </c>
      <c r="AI14" s="1" t="n">
        <f aca="false">IF(OR(D14=5,E14=5),1,0)</f>
        <v>0</v>
      </c>
    </row>
    <row r="15" customFormat="false" ht="15" hidden="false" customHeight="true" outlineLevel="0" collapsed="false">
      <c r="A15" s="1" t="n">
        <f aca="false">Answers!T15</f>
        <v>0</v>
      </c>
      <c r="B15" s="1" t="str">
        <f aca="false">IF(Answers!A15="","",IFERROR(MATCH(TRIM(SUBSTITUTE(SUBSTITUTE(SUBSTITUTE(SUBSTITUTE(Answers!A15,"’","'"),"‘","'"),"“",""""),"”","""")),'Scoring key'!$B$10:$B$14,0),"unread"))</f>
        <v/>
      </c>
      <c r="C15" s="1" t="str">
        <f aca="false">IF(Answers!C15="","",IFERROR(MATCH(TRIM(SUBSTITUTE(SUBSTITUTE(SUBSTITUTE(SUBSTITUTE(Answers!C15,"’","'"),"‘","'"),"“",""""),"”","""")),'Scoring key'!$B$15:$B$19,0),"unread"))</f>
        <v/>
      </c>
      <c r="D15" s="1" t="str">
        <f aca="false">IF(Answers!D15="","",IFERROR(MATCH(TRIM(SUBSTITUTE(SUBSTITUTE(SUBSTITUTE(SUBSTITUTE(Answers!D15,"’","'"),"‘","'"),"“",""""),"”","""")),'Scoring key'!$B$20:$B$24,0),"unread"))</f>
        <v/>
      </c>
      <c r="E15" s="1" t="str">
        <f aca="false">IF(Answers!E15="","",IFERROR(MATCH(TRIM(SUBSTITUTE(SUBSTITUTE(SUBSTITUTE(SUBSTITUTE(Answers!E15,"’","'"),"‘","'"),"“",""""),"”","""")),'Scoring key'!$B$25:$B$29,0),"unread"))</f>
        <v/>
      </c>
      <c r="F15" s="1" t="str">
        <f aca="false">IF(Answers!L15="","",IFERROR(MATCH(TRIM(SUBSTITUTE(SUBSTITUTE(SUBSTITUTE(SUBSTITUTE(Answers!L15,"’","'"),"‘","'"),"“",""""),"”","""")),'Scoring key'!$B$30:$B$34,0),"unread"))</f>
        <v/>
      </c>
      <c r="G15" s="1" t="str">
        <f aca="false">IF(Answers!N15="","",IFERROR(MATCH(TRIM(SUBSTITUTE(SUBSTITUTE(SUBSTITUTE(SUBSTITUTE(Answers!N15,"’","'"),"‘","'"),"“",""""),"”","""")),'Scoring key'!$B$35:$B$38,0),"unread"))</f>
        <v/>
      </c>
      <c r="H15" s="1" t="str">
        <f aca="false">IF(Answers!O15="","",IFERROR(MATCH(TRIM(SUBSTITUTE(SUBSTITUTE(SUBSTITUTE(SUBSTITUTE(Answers!O15,"’","'"),"‘","'"),"“",""""),"”","""")),'Scoring key'!$B$39:$B$42,0),"unread"))</f>
        <v/>
      </c>
      <c r="I15" s="1" t="str">
        <f aca="false">IF(Answers!S15="","",IFERROR(MATCH(TRIM(SUBSTITUTE(SUBSTITUTE(SUBSTITUTE(SUBSTITUTE(Answers!S15,"’","'"),"‘","'"),"“",""""),"”","""")),'Scoring key'!$B$43:$B$46,0),"unread"))</f>
        <v/>
      </c>
      <c r="J15" s="1" t="str">
        <f aca="false">IF(ISNUMBER(B15),IF(INDEX('Scoring key'!$C$10:$C$14,B15)="","",INDEX('Scoring key'!$C$10:$C$14,B15)),"")</f>
        <v/>
      </c>
      <c r="K15" s="1" t="str">
        <f aca="false">IF(ISNUMBER(E15),IF(INDEX('Scoring key'!$C$25:$C$29,E15)="","",INDEX('Scoring key'!$C$25:$C$29,E15)),"")</f>
        <v/>
      </c>
      <c r="L15" s="1" t="str">
        <f aca="false">IF(ISNUMBER(F15),IF(INDEX('Scoring key'!$C$30:$C$34,F15)="","",INDEX('Scoring key'!$C$30:$C$34,F15)),"")</f>
        <v/>
      </c>
      <c r="M15" s="1" t="str">
        <f aca="false">IF(ISNUMBER(G15),IF(INDEX('Scoring key'!$C$35:$C$38,G15)="","",INDEX('Scoring key'!$C$35:$C$38,G15)),"")</f>
        <v/>
      </c>
      <c r="N15" s="1" t="str">
        <f aca="false">IF(ISNUMBER(H15),IF(INDEX('Scoring key'!$C$39:$C$42,H15)="","",INDEX('Scoring key'!$C$39:$C$42,H15)),"")</f>
        <v/>
      </c>
      <c r="O15" s="1" t="str">
        <f aca="false">IF(Answers!F15="","",IF(ISNUMBER(IFERROR(VALUE(Answers!F15),"")),IF(AND(VALUE(Answers!F15)&gt;=1,VALUE(Answers!F15)&lt;=5,VALUE(Answers!F15)=INT(VALUE(Answers!F15))),VALUE(Answers!F15),"unread"),IFERROR(MATCH(TRIM(SUBSTITUTE(SUBSTITUTE(SUBSTITUTE(SUBSTITUTE(Answers!F15,"’","'"),"‘","'"),"“",""""),"”","""")),'Scoring key'!$B$5:$B$9,0),"unread")))</f>
        <v/>
      </c>
      <c r="P15" s="1" t="str">
        <f aca="false">IF(Answers!G15="","",IF(ISNUMBER(IFERROR(VALUE(Answers!G15),"")),IF(AND(VALUE(Answers!G15)&gt;=1,VALUE(Answers!G15)&lt;=5,VALUE(Answers!G15)=INT(VALUE(Answers!G15))),VALUE(Answers!G15),"unread"),IFERROR(MATCH(TRIM(SUBSTITUTE(SUBSTITUTE(SUBSTITUTE(SUBSTITUTE(Answers!G15,"’","'"),"‘","'"),"“",""""),"”","""")),'Scoring key'!$B$5:$B$9,0),"unread")))</f>
        <v/>
      </c>
      <c r="Q15" s="1" t="str">
        <f aca="false">IF(Answers!H15="","",IF(ISNUMBER(IFERROR(VALUE(Answers!H15),"")),IF(AND(VALUE(Answers!H15)&gt;=1,VALUE(Answers!H15)&lt;=5,VALUE(Answers!H15)=INT(VALUE(Answers!H15))),VALUE(Answers!H15),"unread"),IFERROR(MATCH(TRIM(SUBSTITUTE(SUBSTITUTE(SUBSTITUTE(SUBSTITUTE(Answers!H15,"’","'"),"‘","'"),"“",""""),"”","""")),'Scoring key'!$B$5:$B$9,0),"unread")))</f>
        <v/>
      </c>
      <c r="R15" s="1" t="str">
        <f aca="false">IF(Answers!I15="","",IF(ISNUMBER(IFERROR(VALUE(Answers!I15),"")),IF(AND(VALUE(Answers!I15)&gt;=1,VALUE(Answers!I15)&lt;=5,VALUE(Answers!I15)=INT(VALUE(Answers!I15))),VALUE(Answers!I15),"unread"),IFERROR(MATCH(TRIM(SUBSTITUTE(SUBSTITUTE(SUBSTITUTE(SUBSTITUTE(Answers!I15,"’","'"),"‘","'"),"“",""""),"”","""")),'Scoring key'!$B$5:$B$9,0),"unread")))</f>
        <v/>
      </c>
      <c r="S15" s="1" t="str">
        <f aca="false">IF(Answers!J15="","",IF(ISNUMBER(IFERROR(VALUE(Answers!J15),"")),IF(AND(VALUE(Answers!J15)&gt;=1,VALUE(Answers!J15)&lt;=5,VALUE(Answers!J15)=INT(VALUE(Answers!J15))),VALUE(Answers!J15),"unread"),IFERROR(MATCH(TRIM(SUBSTITUTE(SUBSTITUTE(SUBSTITUTE(SUBSTITUTE(Answers!J15,"’","'"),"‘","'"),"“",""""),"”","""")),'Scoring key'!$B$5:$B$9,0),"unread")))</f>
        <v/>
      </c>
      <c r="T15" s="1" t="str">
        <f aca="false">IF(Answers!K15="","",IF(ISNUMBER(IFERROR(VALUE(Answers!K15),"")),IF(AND(VALUE(Answers!K15)&gt;=1,VALUE(Answers!K15)&lt;=5,VALUE(Answers!K15)=INT(VALUE(Answers!K15))),VALUE(Answers!K15),"unread"),IFERROR(MATCH(TRIM(SUBSTITUTE(SUBSTITUTE(SUBSTITUTE(SUBSTITUTE(Answers!K15,"’","'"),"‘","'"),"“",""""),"”","""")),'Scoring key'!$B$5:$B$9,0),"unread")))</f>
        <v/>
      </c>
      <c r="U15" s="1" t="str">
        <f aca="false">IF(Answers!M15="","",IF(ISNUMBER(IFERROR(VALUE(Answers!M15),"")),IF(AND(VALUE(Answers!M15)&gt;=1,VALUE(Answers!M15)&lt;=5,VALUE(Answers!M15)=INT(VALUE(Answers!M15))),VALUE(Answers!M15),"unread"),IFERROR(MATCH(TRIM(SUBSTITUTE(SUBSTITUTE(SUBSTITUTE(SUBSTITUTE(Answers!M15,"’","'"),"‘","'"),"“",""""),"”","""")),'Scoring key'!$B$5:$B$9,0),"unread")))</f>
        <v/>
      </c>
      <c r="V15" s="1" t="str">
        <f aca="false">IF(Answers!P15="","",IF(ISNUMBER(IFERROR(VALUE(Answers!P15),"")),IF(AND(VALUE(Answers!P15)&gt;=1,VALUE(Answers!P15)&lt;=5,VALUE(Answers!P15)=INT(VALUE(Answers!P15))),VALUE(Answers!P15),"unread"),IFERROR(MATCH(TRIM(SUBSTITUTE(SUBSTITUTE(SUBSTITUTE(SUBSTITUTE(Answers!P15,"’","'"),"‘","'"),"“",""""),"”","""")),'Scoring key'!$B$5:$B$9,0),"unread")))</f>
        <v/>
      </c>
      <c r="W15" s="1" t="str">
        <f aca="false">IF(Answers!Q15="","",IF(ISNUMBER(IFERROR(VALUE(Answers!Q15),"")),IF(AND(VALUE(Answers!Q15)&gt;=1,VALUE(Answers!Q15)&lt;=5,VALUE(Answers!Q15)=INT(VALUE(Answers!Q15))),VALUE(Answers!Q15),"unread"),IFERROR(MATCH(TRIM(SUBSTITUTE(SUBSTITUTE(SUBSTITUTE(SUBSTITUTE(Answers!Q15,"’","'"),"‘","'"),"“",""""),"”","""")),'Scoring key'!$B$5:$B$9,0),"unread")))</f>
        <v/>
      </c>
      <c r="X15" s="1" t="str">
        <f aca="false">IF(Answers!B15="","",ISNUMBER(SEARCH("Drafting or editing emails and documents",TRIM(SUBSTITUTE(SUBSTITUTE(SUBSTITUTE(SUBSTITUTE(Answers!B15,"’","'"),"‘","'"),"“",""""),"”",""""))))*1+ISNUMBER(SEARCH("Summarizing documents, threads or meetings",TRIM(SUBSTITUTE(SUBSTITUTE(SUBSTITUTE(SUBSTITUTE(Answers!B15,"’","'"),"‘","'"),"“",""""),"”",""""))))*1+ISNUMBER(SEARCH("Research, or explaining something unfamiliar",TRIM(SUBSTITUTE(SUBSTITUTE(SUBSTITUTE(SUBSTITUTE(Answers!B15,"’","'"),"‘","'"),"“",""""),"”",""""))))*1+ISNUMBER(SEARCH("Working with data or spreadsheets",TRIM(SUBSTITUTE(SUBSTITUTE(SUBSTITUTE(SUBSTITUTE(Answers!B15,"’","'"),"‘","'"),"“",""""),"”",""""))))*1+ISNUMBER(SEARCH("Writing or reviewing code or scripts",TRIM(SUBSTITUTE(SUBSTITUTE(SUBSTITUTE(SUBSTITUTE(Answers!B15,"’","'"),"‘","'"),"“",""""),"”",""""))))*1+ISNUMBER(SEARCH("Brainstorming or planning",TRIM(SUBSTITUTE(SUBSTITUTE(SUBSTITUTE(SUBSTITUTE(Answers!B15,"’","'"),"‘","'"),"“",""""),"”",""""))))*1+ISNUMBER(SEARCH("Something else",TRIM(SUBSTITUTE(SUBSTITUTE(SUBSTITUTE(SUBSTITUTE(Answers!B15,"’","'"),"‘","'"),"“",""""),"”",""""))))*1)</f>
        <v/>
      </c>
      <c r="Y15" s="1" t="str">
        <f aca="false">IF(X15="","",IF(X15=0,IF(ISNUMBER(SEARCH("I don't use AI tools for work",TRIM(SUBSTITUTE(SUBSTITUTE(SUBSTITUTE(SUBSTITUTE(Answers!B15,"’","'"),"‘","'"),"“",""""),"”","""")))),1,"unread"),MIN(X15+1,5)))</f>
        <v/>
      </c>
      <c r="Z15" s="1" t="n">
        <f aca="false">IF(ISNUMBER(SEARCH("Clear guidance on what's allowed and what information can go in",TRIM(SUBSTITUTE(SUBSTITUTE(SUBSTITUTE(SUBSTITUTE(Answers!R15,"’","'"),"‘","'"),"“",""""),"”","""")))),1,0)</f>
        <v>0</v>
      </c>
      <c r="AA15" s="1" t="n">
        <f aca="false">IF(ISNUMBER(SEARCH("An approved AI tool with a work account",TRIM(SUBSTITUTE(SUBSTITUTE(SUBSTITUTE(SUBSTITUTE(Answers!R15,"’","'"),"‘","'"),"“",""""),"”","""")))),1,0)</f>
        <v>0</v>
      </c>
      <c r="AB15" s="1" t="n">
        <f aca="false">IF(ISNUMBER(SEARCH("Hands-on training using my own work tasks",TRIM(SUBSTITUTE(SUBSTITUTE(SUBSTITUTE(SUBSTITUTE(Answers!R15,"’","'"),"‘","'"),"“",""""),"”","""")))),1,0)</f>
        <v>0</v>
      </c>
      <c r="AC15" s="1" t="n">
        <f aca="false">IF(ISNUMBER(SEARCH("Ready-made prompts and templates for common tasks",TRIM(SUBSTITUTE(SUBSTITUTE(SUBSTITUTE(SUBSTITUTE(Answers!R15,"’","'"),"‘","'"),"“",""""),"”","""")))),1,0)</f>
        <v>0</v>
      </c>
      <c r="AD15" s="1" t="n">
        <f aca="false">IF(ISNUMBER(SEARCH("Help setting up an AI agent for my role",TRIM(SUBSTITUTE(SUBSTITUTE(SUBSTITUTE(SUBSTITUTE(Answers!R15,"’","'"),"‘","'"),"“",""""),"”","""")))),1,0)</f>
        <v>0</v>
      </c>
      <c r="AE15" s="1" t="n">
        <f aca="false">IF(ISNUMBER(SEARCH("Examples from people in jobs like mine",TRIM(SUBSTITUTE(SUBSTITUTE(SUBSTITUTE(SUBSTITUTE(Answers!R15,"’","'"),"‘","'"),"“",""""),"”","""")))),1,0)</f>
        <v>0</v>
      </c>
      <c r="AF15" s="1" t="n">
        <f aca="false">IF(ISNUMBER(SEARCH("Time set aside to practice",TRIM(SUBSTITUTE(SUBSTITUTE(SUBSTITUTE(SUBSTITUTE(Answers!R15,"’","'"),"‘","'"),"“",""""),"”","""")))),1,0)</f>
        <v>0</v>
      </c>
      <c r="AG15" s="1" t="n">
        <f aca="false">IF(ISNUMBER(SEARCH("I don't need help right now",TRIM(SUBSTITUTE(SUBSTITUTE(SUBSTITUTE(SUBSTITUTE(Answers!R15,"’","'"),"‘","'"),"“",""""),"”","""")))),1,0)</f>
        <v>0</v>
      </c>
      <c r="AH15" s="1" t="str">
        <f aca="false">IF(Answers!R15="","",IF(Z15+AA15+AB15+AC15+AD15+AE15+AF15+AG15=0,"unread",""))</f>
        <v/>
      </c>
      <c r="AI15" s="1" t="n">
        <f aca="false">IF(OR(D15=5,E15=5),1,0)</f>
        <v>0</v>
      </c>
    </row>
    <row r="16" customFormat="false" ht="15" hidden="false" customHeight="true" outlineLevel="0" collapsed="false">
      <c r="A16" s="1" t="n">
        <f aca="false">Answers!T16</f>
        <v>0</v>
      </c>
      <c r="B16" s="1" t="str">
        <f aca="false">IF(Answers!A16="","",IFERROR(MATCH(TRIM(SUBSTITUTE(SUBSTITUTE(SUBSTITUTE(SUBSTITUTE(Answers!A16,"’","'"),"‘","'"),"“",""""),"”","""")),'Scoring key'!$B$10:$B$14,0),"unread"))</f>
        <v/>
      </c>
      <c r="C16" s="1" t="str">
        <f aca="false">IF(Answers!C16="","",IFERROR(MATCH(TRIM(SUBSTITUTE(SUBSTITUTE(SUBSTITUTE(SUBSTITUTE(Answers!C16,"’","'"),"‘","'"),"“",""""),"”","""")),'Scoring key'!$B$15:$B$19,0),"unread"))</f>
        <v/>
      </c>
      <c r="D16" s="1" t="str">
        <f aca="false">IF(Answers!D16="","",IFERROR(MATCH(TRIM(SUBSTITUTE(SUBSTITUTE(SUBSTITUTE(SUBSTITUTE(Answers!D16,"’","'"),"‘","'"),"“",""""),"”","""")),'Scoring key'!$B$20:$B$24,0),"unread"))</f>
        <v/>
      </c>
      <c r="E16" s="1" t="str">
        <f aca="false">IF(Answers!E16="","",IFERROR(MATCH(TRIM(SUBSTITUTE(SUBSTITUTE(SUBSTITUTE(SUBSTITUTE(Answers!E16,"’","'"),"‘","'"),"“",""""),"”","""")),'Scoring key'!$B$25:$B$29,0),"unread"))</f>
        <v/>
      </c>
      <c r="F16" s="1" t="str">
        <f aca="false">IF(Answers!L16="","",IFERROR(MATCH(TRIM(SUBSTITUTE(SUBSTITUTE(SUBSTITUTE(SUBSTITUTE(Answers!L16,"’","'"),"‘","'"),"“",""""),"”","""")),'Scoring key'!$B$30:$B$34,0),"unread"))</f>
        <v/>
      </c>
      <c r="G16" s="1" t="str">
        <f aca="false">IF(Answers!N16="","",IFERROR(MATCH(TRIM(SUBSTITUTE(SUBSTITUTE(SUBSTITUTE(SUBSTITUTE(Answers!N16,"’","'"),"‘","'"),"“",""""),"”","""")),'Scoring key'!$B$35:$B$38,0),"unread"))</f>
        <v/>
      </c>
      <c r="H16" s="1" t="str">
        <f aca="false">IF(Answers!O16="","",IFERROR(MATCH(TRIM(SUBSTITUTE(SUBSTITUTE(SUBSTITUTE(SUBSTITUTE(Answers!O16,"’","'"),"‘","'"),"“",""""),"”","""")),'Scoring key'!$B$39:$B$42,0),"unread"))</f>
        <v/>
      </c>
      <c r="I16" s="1" t="str">
        <f aca="false">IF(Answers!S16="","",IFERROR(MATCH(TRIM(SUBSTITUTE(SUBSTITUTE(SUBSTITUTE(SUBSTITUTE(Answers!S16,"’","'"),"‘","'"),"“",""""),"”","""")),'Scoring key'!$B$43:$B$46,0),"unread"))</f>
        <v/>
      </c>
      <c r="J16" s="1" t="str">
        <f aca="false">IF(ISNUMBER(B16),IF(INDEX('Scoring key'!$C$10:$C$14,B16)="","",INDEX('Scoring key'!$C$10:$C$14,B16)),"")</f>
        <v/>
      </c>
      <c r="K16" s="1" t="str">
        <f aca="false">IF(ISNUMBER(E16),IF(INDEX('Scoring key'!$C$25:$C$29,E16)="","",INDEX('Scoring key'!$C$25:$C$29,E16)),"")</f>
        <v/>
      </c>
      <c r="L16" s="1" t="str">
        <f aca="false">IF(ISNUMBER(F16),IF(INDEX('Scoring key'!$C$30:$C$34,F16)="","",INDEX('Scoring key'!$C$30:$C$34,F16)),"")</f>
        <v/>
      </c>
      <c r="M16" s="1" t="str">
        <f aca="false">IF(ISNUMBER(G16),IF(INDEX('Scoring key'!$C$35:$C$38,G16)="","",INDEX('Scoring key'!$C$35:$C$38,G16)),"")</f>
        <v/>
      </c>
      <c r="N16" s="1" t="str">
        <f aca="false">IF(ISNUMBER(H16),IF(INDEX('Scoring key'!$C$39:$C$42,H16)="","",INDEX('Scoring key'!$C$39:$C$42,H16)),"")</f>
        <v/>
      </c>
      <c r="O16" s="1" t="str">
        <f aca="false">IF(Answers!F16="","",IF(ISNUMBER(IFERROR(VALUE(Answers!F16),"")),IF(AND(VALUE(Answers!F16)&gt;=1,VALUE(Answers!F16)&lt;=5,VALUE(Answers!F16)=INT(VALUE(Answers!F16))),VALUE(Answers!F16),"unread"),IFERROR(MATCH(TRIM(SUBSTITUTE(SUBSTITUTE(SUBSTITUTE(SUBSTITUTE(Answers!F16,"’","'"),"‘","'"),"“",""""),"”","""")),'Scoring key'!$B$5:$B$9,0),"unread")))</f>
        <v/>
      </c>
      <c r="P16" s="1" t="str">
        <f aca="false">IF(Answers!G16="","",IF(ISNUMBER(IFERROR(VALUE(Answers!G16),"")),IF(AND(VALUE(Answers!G16)&gt;=1,VALUE(Answers!G16)&lt;=5,VALUE(Answers!G16)=INT(VALUE(Answers!G16))),VALUE(Answers!G16),"unread"),IFERROR(MATCH(TRIM(SUBSTITUTE(SUBSTITUTE(SUBSTITUTE(SUBSTITUTE(Answers!G16,"’","'"),"‘","'"),"“",""""),"”","""")),'Scoring key'!$B$5:$B$9,0),"unread")))</f>
        <v/>
      </c>
      <c r="Q16" s="1" t="str">
        <f aca="false">IF(Answers!H16="","",IF(ISNUMBER(IFERROR(VALUE(Answers!H16),"")),IF(AND(VALUE(Answers!H16)&gt;=1,VALUE(Answers!H16)&lt;=5,VALUE(Answers!H16)=INT(VALUE(Answers!H16))),VALUE(Answers!H16),"unread"),IFERROR(MATCH(TRIM(SUBSTITUTE(SUBSTITUTE(SUBSTITUTE(SUBSTITUTE(Answers!H16,"’","'"),"‘","'"),"“",""""),"”","""")),'Scoring key'!$B$5:$B$9,0),"unread")))</f>
        <v/>
      </c>
      <c r="R16" s="1" t="str">
        <f aca="false">IF(Answers!I16="","",IF(ISNUMBER(IFERROR(VALUE(Answers!I16),"")),IF(AND(VALUE(Answers!I16)&gt;=1,VALUE(Answers!I16)&lt;=5,VALUE(Answers!I16)=INT(VALUE(Answers!I16))),VALUE(Answers!I16),"unread"),IFERROR(MATCH(TRIM(SUBSTITUTE(SUBSTITUTE(SUBSTITUTE(SUBSTITUTE(Answers!I16,"’","'"),"‘","'"),"“",""""),"”","""")),'Scoring key'!$B$5:$B$9,0),"unread")))</f>
        <v/>
      </c>
      <c r="S16" s="1" t="str">
        <f aca="false">IF(Answers!J16="","",IF(ISNUMBER(IFERROR(VALUE(Answers!J16),"")),IF(AND(VALUE(Answers!J16)&gt;=1,VALUE(Answers!J16)&lt;=5,VALUE(Answers!J16)=INT(VALUE(Answers!J16))),VALUE(Answers!J16),"unread"),IFERROR(MATCH(TRIM(SUBSTITUTE(SUBSTITUTE(SUBSTITUTE(SUBSTITUTE(Answers!J16,"’","'"),"‘","'"),"“",""""),"”","""")),'Scoring key'!$B$5:$B$9,0),"unread")))</f>
        <v/>
      </c>
      <c r="T16" s="1" t="str">
        <f aca="false">IF(Answers!K16="","",IF(ISNUMBER(IFERROR(VALUE(Answers!K16),"")),IF(AND(VALUE(Answers!K16)&gt;=1,VALUE(Answers!K16)&lt;=5,VALUE(Answers!K16)=INT(VALUE(Answers!K16))),VALUE(Answers!K16),"unread"),IFERROR(MATCH(TRIM(SUBSTITUTE(SUBSTITUTE(SUBSTITUTE(SUBSTITUTE(Answers!K16,"’","'"),"‘","'"),"“",""""),"”","""")),'Scoring key'!$B$5:$B$9,0),"unread")))</f>
        <v/>
      </c>
      <c r="U16" s="1" t="str">
        <f aca="false">IF(Answers!M16="","",IF(ISNUMBER(IFERROR(VALUE(Answers!M16),"")),IF(AND(VALUE(Answers!M16)&gt;=1,VALUE(Answers!M16)&lt;=5,VALUE(Answers!M16)=INT(VALUE(Answers!M16))),VALUE(Answers!M16),"unread"),IFERROR(MATCH(TRIM(SUBSTITUTE(SUBSTITUTE(SUBSTITUTE(SUBSTITUTE(Answers!M16,"’","'"),"‘","'"),"“",""""),"”","""")),'Scoring key'!$B$5:$B$9,0),"unread")))</f>
        <v/>
      </c>
      <c r="V16" s="1" t="str">
        <f aca="false">IF(Answers!P16="","",IF(ISNUMBER(IFERROR(VALUE(Answers!P16),"")),IF(AND(VALUE(Answers!P16)&gt;=1,VALUE(Answers!P16)&lt;=5,VALUE(Answers!P16)=INT(VALUE(Answers!P16))),VALUE(Answers!P16),"unread"),IFERROR(MATCH(TRIM(SUBSTITUTE(SUBSTITUTE(SUBSTITUTE(SUBSTITUTE(Answers!P16,"’","'"),"‘","'"),"“",""""),"”","""")),'Scoring key'!$B$5:$B$9,0),"unread")))</f>
        <v/>
      </c>
      <c r="W16" s="1" t="str">
        <f aca="false">IF(Answers!Q16="","",IF(ISNUMBER(IFERROR(VALUE(Answers!Q16),"")),IF(AND(VALUE(Answers!Q16)&gt;=1,VALUE(Answers!Q16)&lt;=5,VALUE(Answers!Q16)=INT(VALUE(Answers!Q16))),VALUE(Answers!Q16),"unread"),IFERROR(MATCH(TRIM(SUBSTITUTE(SUBSTITUTE(SUBSTITUTE(SUBSTITUTE(Answers!Q16,"’","'"),"‘","'"),"“",""""),"”","""")),'Scoring key'!$B$5:$B$9,0),"unread")))</f>
        <v/>
      </c>
      <c r="X16" s="1" t="str">
        <f aca="false">IF(Answers!B16="","",ISNUMBER(SEARCH("Drafting or editing emails and documents",TRIM(SUBSTITUTE(SUBSTITUTE(SUBSTITUTE(SUBSTITUTE(Answers!B16,"’","'"),"‘","'"),"“",""""),"”",""""))))*1+ISNUMBER(SEARCH("Summarizing documents, threads or meetings",TRIM(SUBSTITUTE(SUBSTITUTE(SUBSTITUTE(SUBSTITUTE(Answers!B16,"’","'"),"‘","'"),"“",""""),"”",""""))))*1+ISNUMBER(SEARCH("Research, or explaining something unfamiliar",TRIM(SUBSTITUTE(SUBSTITUTE(SUBSTITUTE(SUBSTITUTE(Answers!B16,"’","'"),"‘","'"),"“",""""),"”",""""))))*1+ISNUMBER(SEARCH("Working with data or spreadsheets",TRIM(SUBSTITUTE(SUBSTITUTE(SUBSTITUTE(SUBSTITUTE(Answers!B16,"’","'"),"‘","'"),"“",""""),"”",""""))))*1+ISNUMBER(SEARCH("Writing or reviewing code or scripts",TRIM(SUBSTITUTE(SUBSTITUTE(SUBSTITUTE(SUBSTITUTE(Answers!B16,"’","'"),"‘","'"),"“",""""),"”",""""))))*1+ISNUMBER(SEARCH("Brainstorming or planning",TRIM(SUBSTITUTE(SUBSTITUTE(SUBSTITUTE(SUBSTITUTE(Answers!B16,"’","'"),"‘","'"),"“",""""),"”",""""))))*1+ISNUMBER(SEARCH("Something else",TRIM(SUBSTITUTE(SUBSTITUTE(SUBSTITUTE(SUBSTITUTE(Answers!B16,"’","'"),"‘","'"),"“",""""),"”",""""))))*1)</f>
        <v/>
      </c>
      <c r="Y16" s="1" t="str">
        <f aca="false">IF(X16="","",IF(X16=0,IF(ISNUMBER(SEARCH("I don't use AI tools for work",TRIM(SUBSTITUTE(SUBSTITUTE(SUBSTITUTE(SUBSTITUTE(Answers!B16,"’","'"),"‘","'"),"“",""""),"”","""")))),1,"unread"),MIN(X16+1,5)))</f>
        <v/>
      </c>
      <c r="Z16" s="1" t="n">
        <f aca="false">IF(ISNUMBER(SEARCH("Clear guidance on what's allowed and what information can go in",TRIM(SUBSTITUTE(SUBSTITUTE(SUBSTITUTE(SUBSTITUTE(Answers!R16,"’","'"),"‘","'"),"“",""""),"”","""")))),1,0)</f>
        <v>0</v>
      </c>
      <c r="AA16" s="1" t="n">
        <f aca="false">IF(ISNUMBER(SEARCH("An approved AI tool with a work account",TRIM(SUBSTITUTE(SUBSTITUTE(SUBSTITUTE(SUBSTITUTE(Answers!R16,"’","'"),"‘","'"),"“",""""),"”","""")))),1,0)</f>
        <v>0</v>
      </c>
      <c r="AB16" s="1" t="n">
        <f aca="false">IF(ISNUMBER(SEARCH("Hands-on training using my own work tasks",TRIM(SUBSTITUTE(SUBSTITUTE(SUBSTITUTE(SUBSTITUTE(Answers!R16,"’","'"),"‘","'"),"“",""""),"”","""")))),1,0)</f>
        <v>0</v>
      </c>
      <c r="AC16" s="1" t="n">
        <f aca="false">IF(ISNUMBER(SEARCH("Ready-made prompts and templates for common tasks",TRIM(SUBSTITUTE(SUBSTITUTE(SUBSTITUTE(SUBSTITUTE(Answers!R16,"’","'"),"‘","'"),"“",""""),"”","""")))),1,0)</f>
        <v>0</v>
      </c>
      <c r="AD16" s="1" t="n">
        <f aca="false">IF(ISNUMBER(SEARCH("Help setting up an AI agent for my role",TRIM(SUBSTITUTE(SUBSTITUTE(SUBSTITUTE(SUBSTITUTE(Answers!R16,"’","'"),"‘","'"),"“",""""),"”","""")))),1,0)</f>
        <v>0</v>
      </c>
      <c r="AE16" s="1" t="n">
        <f aca="false">IF(ISNUMBER(SEARCH("Examples from people in jobs like mine",TRIM(SUBSTITUTE(SUBSTITUTE(SUBSTITUTE(SUBSTITUTE(Answers!R16,"’","'"),"‘","'"),"“",""""),"”","""")))),1,0)</f>
        <v>0</v>
      </c>
      <c r="AF16" s="1" t="n">
        <f aca="false">IF(ISNUMBER(SEARCH("Time set aside to practice",TRIM(SUBSTITUTE(SUBSTITUTE(SUBSTITUTE(SUBSTITUTE(Answers!R16,"’","'"),"‘","'"),"“",""""),"”","""")))),1,0)</f>
        <v>0</v>
      </c>
      <c r="AG16" s="1" t="n">
        <f aca="false">IF(ISNUMBER(SEARCH("I don't need help right now",TRIM(SUBSTITUTE(SUBSTITUTE(SUBSTITUTE(SUBSTITUTE(Answers!R16,"’","'"),"‘","'"),"“",""""),"”","""")))),1,0)</f>
        <v>0</v>
      </c>
      <c r="AH16" s="1" t="str">
        <f aca="false">IF(Answers!R16="","",IF(Z16+AA16+AB16+AC16+AD16+AE16+AF16+AG16=0,"unread",""))</f>
        <v/>
      </c>
      <c r="AI16" s="1" t="n">
        <f aca="false">IF(OR(D16=5,E16=5),1,0)</f>
        <v>0</v>
      </c>
    </row>
    <row r="17" customFormat="false" ht="15" hidden="false" customHeight="true" outlineLevel="0" collapsed="false">
      <c r="A17" s="1" t="n">
        <f aca="false">Answers!T17</f>
        <v>0</v>
      </c>
      <c r="B17" s="1" t="str">
        <f aca="false">IF(Answers!A17="","",IFERROR(MATCH(TRIM(SUBSTITUTE(SUBSTITUTE(SUBSTITUTE(SUBSTITUTE(Answers!A17,"’","'"),"‘","'"),"“",""""),"”","""")),'Scoring key'!$B$10:$B$14,0),"unread"))</f>
        <v/>
      </c>
      <c r="C17" s="1" t="str">
        <f aca="false">IF(Answers!C17="","",IFERROR(MATCH(TRIM(SUBSTITUTE(SUBSTITUTE(SUBSTITUTE(SUBSTITUTE(Answers!C17,"’","'"),"‘","'"),"“",""""),"”","""")),'Scoring key'!$B$15:$B$19,0),"unread"))</f>
        <v/>
      </c>
      <c r="D17" s="1" t="str">
        <f aca="false">IF(Answers!D17="","",IFERROR(MATCH(TRIM(SUBSTITUTE(SUBSTITUTE(SUBSTITUTE(SUBSTITUTE(Answers!D17,"’","'"),"‘","'"),"“",""""),"”","""")),'Scoring key'!$B$20:$B$24,0),"unread"))</f>
        <v/>
      </c>
      <c r="E17" s="1" t="str">
        <f aca="false">IF(Answers!E17="","",IFERROR(MATCH(TRIM(SUBSTITUTE(SUBSTITUTE(SUBSTITUTE(SUBSTITUTE(Answers!E17,"’","'"),"‘","'"),"“",""""),"”","""")),'Scoring key'!$B$25:$B$29,0),"unread"))</f>
        <v/>
      </c>
      <c r="F17" s="1" t="str">
        <f aca="false">IF(Answers!L17="","",IFERROR(MATCH(TRIM(SUBSTITUTE(SUBSTITUTE(SUBSTITUTE(SUBSTITUTE(Answers!L17,"’","'"),"‘","'"),"“",""""),"”","""")),'Scoring key'!$B$30:$B$34,0),"unread"))</f>
        <v/>
      </c>
      <c r="G17" s="1" t="str">
        <f aca="false">IF(Answers!N17="","",IFERROR(MATCH(TRIM(SUBSTITUTE(SUBSTITUTE(SUBSTITUTE(SUBSTITUTE(Answers!N17,"’","'"),"‘","'"),"“",""""),"”","""")),'Scoring key'!$B$35:$B$38,0),"unread"))</f>
        <v/>
      </c>
      <c r="H17" s="1" t="str">
        <f aca="false">IF(Answers!O17="","",IFERROR(MATCH(TRIM(SUBSTITUTE(SUBSTITUTE(SUBSTITUTE(SUBSTITUTE(Answers!O17,"’","'"),"‘","'"),"“",""""),"”","""")),'Scoring key'!$B$39:$B$42,0),"unread"))</f>
        <v/>
      </c>
      <c r="I17" s="1" t="str">
        <f aca="false">IF(Answers!S17="","",IFERROR(MATCH(TRIM(SUBSTITUTE(SUBSTITUTE(SUBSTITUTE(SUBSTITUTE(Answers!S17,"’","'"),"‘","'"),"“",""""),"”","""")),'Scoring key'!$B$43:$B$46,0),"unread"))</f>
        <v/>
      </c>
      <c r="J17" s="1" t="str">
        <f aca="false">IF(ISNUMBER(B17),IF(INDEX('Scoring key'!$C$10:$C$14,B17)="","",INDEX('Scoring key'!$C$10:$C$14,B17)),"")</f>
        <v/>
      </c>
      <c r="K17" s="1" t="str">
        <f aca="false">IF(ISNUMBER(E17),IF(INDEX('Scoring key'!$C$25:$C$29,E17)="","",INDEX('Scoring key'!$C$25:$C$29,E17)),"")</f>
        <v/>
      </c>
      <c r="L17" s="1" t="str">
        <f aca="false">IF(ISNUMBER(F17),IF(INDEX('Scoring key'!$C$30:$C$34,F17)="","",INDEX('Scoring key'!$C$30:$C$34,F17)),"")</f>
        <v/>
      </c>
      <c r="M17" s="1" t="str">
        <f aca="false">IF(ISNUMBER(G17),IF(INDEX('Scoring key'!$C$35:$C$38,G17)="","",INDEX('Scoring key'!$C$35:$C$38,G17)),"")</f>
        <v/>
      </c>
      <c r="N17" s="1" t="str">
        <f aca="false">IF(ISNUMBER(H17),IF(INDEX('Scoring key'!$C$39:$C$42,H17)="","",INDEX('Scoring key'!$C$39:$C$42,H17)),"")</f>
        <v/>
      </c>
      <c r="O17" s="1" t="str">
        <f aca="false">IF(Answers!F17="","",IF(ISNUMBER(IFERROR(VALUE(Answers!F17),"")),IF(AND(VALUE(Answers!F17)&gt;=1,VALUE(Answers!F17)&lt;=5,VALUE(Answers!F17)=INT(VALUE(Answers!F17))),VALUE(Answers!F17),"unread"),IFERROR(MATCH(TRIM(SUBSTITUTE(SUBSTITUTE(SUBSTITUTE(SUBSTITUTE(Answers!F17,"’","'"),"‘","'"),"“",""""),"”","""")),'Scoring key'!$B$5:$B$9,0),"unread")))</f>
        <v/>
      </c>
      <c r="P17" s="1" t="str">
        <f aca="false">IF(Answers!G17="","",IF(ISNUMBER(IFERROR(VALUE(Answers!G17),"")),IF(AND(VALUE(Answers!G17)&gt;=1,VALUE(Answers!G17)&lt;=5,VALUE(Answers!G17)=INT(VALUE(Answers!G17))),VALUE(Answers!G17),"unread"),IFERROR(MATCH(TRIM(SUBSTITUTE(SUBSTITUTE(SUBSTITUTE(SUBSTITUTE(Answers!G17,"’","'"),"‘","'"),"“",""""),"”","""")),'Scoring key'!$B$5:$B$9,0),"unread")))</f>
        <v/>
      </c>
      <c r="Q17" s="1" t="str">
        <f aca="false">IF(Answers!H17="","",IF(ISNUMBER(IFERROR(VALUE(Answers!H17),"")),IF(AND(VALUE(Answers!H17)&gt;=1,VALUE(Answers!H17)&lt;=5,VALUE(Answers!H17)=INT(VALUE(Answers!H17))),VALUE(Answers!H17),"unread"),IFERROR(MATCH(TRIM(SUBSTITUTE(SUBSTITUTE(SUBSTITUTE(SUBSTITUTE(Answers!H17,"’","'"),"‘","'"),"“",""""),"”","""")),'Scoring key'!$B$5:$B$9,0),"unread")))</f>
        <v/>
      </c>
      <c r="R17" s="1" t="str">
        <f aca="false">IF(Answers!I17="","",IF(ISNUMBER(IFERROR(VALUE(Answers!I17),"")),IF(AND(VALUE(Answers!I17)&gt;=1,VALUE(Answers!I17)&lt;=5,VALUE(Answers!I17)=INT(VALUE(Answers!I17))),VALUE(Answers!I17),"unread"),IFERROR(MATCH(TRIM(SUBSTITUTE(SUBSTITUTE(SUBSTITUTE(SUBSTITUTE(Answers!I17,"’","'"),"‘","'"),"“",""""),"”","""")),'Scoring key'!$B$5:$B$9,0),"unread")))</f>
        <v/>
      </c>
      <c r="S17" s="1" t="str">
        <f aca="false">IF(Answers!J17="","",IF(ISNUMBER(IFERROR(VALUE(Answers!J17),"")),IF(AND(VALUE(Answers!J17)&gt;=1,VALUE(Answers!J17)&lt;=5,VALUE(Answers!J17)=INT(VALUE(Answers!J17))),VALUE(Answers!J17),"unread"),IFERROR(MATCH(TRIM(SUBSTITUTE(SUBSTITUTE(SUBSTITUTE(SUBSTITUTE(Answers!J17,"’","'"),"‘","'"),"“",""""),"”","""")),'Scoring key'!$B$5:$B$9,0),"unread")))</f>
        <v/>
      </c>
      <c r="T17" s="1" t="str">
        <f aca="false">IF(Answers!K17="","",IF(ISNUMBER(IFERROR(VALUE(Answers!K17),"")),IF(AND(VALUE(Answers!K17)&gt;=1,VALUE(Answers!K17)&lt;=5,VALUE(Answers!K17)=INT(VALUE(Answers!K17))),VALUE(Answers!K17),"unread"),IFERROR(MATCH(TRIM(SUBSTITUTE(SUBSTITUTE(SUBSTITUTE(SUBSTITUTE(Answers!K17,"’","'"),"‘","'"),"“",""""),"”","""")),'Scoring key'!$B$5:$B$9,0),"unread")))</f>
        <v/>
      </c>
      <c r="U17" s="1" t="str">
        <f aca="false">IF(Answers!M17="","",IF(ISNUMBER(IFERROR(VALUE(Answers!M17),"")),IF(AND(VALUE(Answers!M17)&gt;=1,VALUE(Answers!M17)&lt;=5,VALUE(Answers!M17)=INT(VALUE(Answers!M17))),VALUE(Answers!M17),"unread"),IFERROR(MATCH(TRIM(SUBSTITUTE(SUBSTITUTE(SUBSTITUTE(SUBSTITUTE(Answers!M17,"’","'"),"‘","'"),"“",""""),"”","""")),'Scoring key'!$B$5:$B$9,0),"unread")))</f>
        <v/>
      </c>
      <c r="V17" s="1" t="str">
        <f aca="false">IF(Answers!P17="","",IF(ISNUMBER(IFERROR(VALUE(Answers!P17),"")),IF(AND(VALUE(Answers!P17)&gt;=1,VALUE(Answers!P17)&lt;=5,VALUE(Answers!P17)=INT(VALUE(Answers!P17))),VALUE(Answers!P17),"unread"),IFERROR(MATCH(TRIM(SUBSTITUTE(SUBSTITUTE(SUBSTITUTE(SUBSTITUTE(Answers!P17,"’","'"),"‘","'"),"“",""""),"”","""")),'Scoring key'!$B$5:$B$9,0),"unread")))</f>
        <v/>
      </c>
      <c r="W17" s="1" t="str">
        <f aca="false">IF(Answers!Q17="","",IF(ISNUMBER(IFERROR(VALUE(Answers!Q17),"")),IF(AND(VALUE(Answers!Q17)&gt;=1,VALUE(Answers!Q17)&lt;=5,VALUE(Answers!Q17)=INT(VALUE(Answers!Q17))),VALUE(Answers!Q17),"unread"),IFERROR(MATCH(TRIM(SUBSTITUTE(SUBSTITUTE(SUBSTITUTE(SUBSTITUTE(Answers!Q17,"’","'"),"‘","'"),"“",""""),"”","""")),'Scoring key'!$B$5:$B$9,0),"unread")))</f>
        <v/>
      </c>
      <c r="X17" s="1" t="str">
        <f aca="false">IF(Answers!B17="","",ISNUMBER(SEARCH("Drafting or editing emails and documents",TRIM(SUBSTITUTE(SUBSTITUTE(SUBSTITUTE(SUBSTITUTE(Answers!B17,"’","'"),"‘","'"),"“",""""),"”",""""))))*1+ISNUMBER(SEARCH("Summarizing documents, threads or meetings",TRIM(SUBSTITUTE(SUBSTITUTE(SUBSTITUTE(SUBSTITUTE(Answers!B17,"’","'"),"‘","'"),"“",""""),"”",""""))))*1+ISNUMBER(SEARCH("Research, or explaining something unfamiliar",TRIM(SUBSTITUTE(SUBSTITUTE(SUBSTITUTE(SUBSTITUTE(Answers!B17,"’","'"),"‘","'"),"“",""""),"”",""""))))*1+ISNUMBER(SEARCH("Working with data or spreadsheets",TRIM(SUBSTITUTE(SUBSTITUTE(SUBSTITUTE(SUBSTITUTE(Answers!B17,"’","'"),"‘","'"),"“",""""),"”",""""))))*1+ISNUMBER(SEARCH("Writing or reviewing code or scripts",TRIM(SUBSTITUTE(SUBSTITUTE(SUBSTITUTE(SUBSTITUTE(Answers!B17,"’","'"),"‘","'"),"“",""""),"”",""""))))*1+ISNUMBER(SEARCH("Brainstorming or planning",TRIM(SUBSTITUTE(SUBSTITUTE(SUBSTITUTE(SUBSTITUTE(Answers!B17,"’","'"),"‘","'"),"“",""""),"”",""""))))*1+ISNUMBER(SEARCH("Something else",TRIM(SUBSTITUTE(SUBSTITUTE(SUBSTITUTE(SUBSTITUTE(Answers!B17,"’","'"),"‘","'"),"“",""""),"”",""""))))*1)</f>
        <v/>
      </c>
      <c r="Y17" s="1" t="str">
        <f aca="false">IF(X17="","",IF(X17=0,IF(ISNUMBER(SEARCH("I don't use AI tools for work",TRIM(SUBSTITUTE(SUBSTITUTE(SUBSTITUTE(SUBSTITUTE(Answers!B17,"’","'"),"‘","'"),"“",""""),"”","""")))),1,"unread"),MIN(X17+1,5)))</f>
        <v/>
      </c>
      <c r="Z17" s="1" t="n">
        <f aca="false">IF(ISNUMBER(SEARCH("Clear guidance on what's allowed and what information can go in",TRIM(SUBSTITUTE(SUBSTITUTE(SUBSTITUTE(SUBSTITUTE(Answers!R17,"’","'"),"‘","'"),"“",""""),"”","""")))),1,0)</f>
        <v>0</v>
      </c>
      <c r="AA17" s="1" t="n">
        <f aca="false">IF(ISNUMBER(SEARCH("An approved AI tool with a work account",TRIM(SUBSTITUTE(SUBSTITUTE(SUBSTITUTE(SUBSTITUTE(Answers!R17,"’","'"),"‘","'"),"“",""""),"”","""")))),1,0)</f>
        <v>0</v>
      </c>
      <c r="AB17" s="1" t="n">
        <f aca="false">IF(ISNUMBER(SEARCH("Hands-on training using my own work tasks",TRIM(SUBSTITUTE(SUBSTITUTE(SUBSTITUTE(SUBSTITUTE(Answers!R17,"’","'"),"‘","'"),"“",""""),"”","""")))),1,0)</f>
        <v>0</v>
      </c>
      <c r="AC17" s="1" t="n">
        <f aca="false">IF(ISNUMBER(SEARCH("Ready-made prompts and templates for common tasks",TRIM(SUBSTITUTE(SUBSTITUTE(SUBSTITUTE(SUBSTITUTE(Answers!R17,"’","'"),"‘","'"),"“",""""),"”","""")))),1,0)</f>
        <v>0</v>
      </c>
      <c r="AD17" s="1" t="n">
        <f aca="false">IF(ISNUMBER(SEARCH("Help setting up an AI agent for my role",TRIM(SUBSTITUTE(SUBSTITUTE(SUBSTITUTE(SUBSTITUTE(Answers!R17,"’","'"),"‘","'"),"“",""""),"”","""")))),1,0)</f>
        <v>0</v>
      </c>
      <c r="AE17" s="1" t="n">
        <f aca="false">IF(ISNUMBER(SEARCH("Examples from people in jobs like mine",TRIM(SUBSTITUTE(SUBSTITUTE(SUBSTITUTE(SUBSTITUTE(Answers!R17,"’","'"),"‘","'"),"“",""""),"”","""")))),1,0)</f>
        <v>0</v>
      </c>
      <c r="AF17" s="1" t="n">
        <f aca="false">IF(ISNUMBER(SEARCH("Time set aside to practice",TRIM(SUBSTITUTE(SUBSTITUTE(SUBSTITUTE(SUBSTITUTE(Answers!R17,"’","'"),"‘","'"),"“",""""),"”","""")))),1,0)</f>
        <v>0</v>
      </c>
      <c r="AG17" s="1" t="n">
        <f aca="false">IF(ISNUMBER(SEARCH("I don't need help right now",TRIM(SUBSTITUTE(SUBSTITUTE(SUBSTITUTE(SUBSTITUTE(Answers!R17,"’","'"),"‘","'"),"“",""""),"”","""")))),1,0)</f>
        <v>0</v>
      </c>
      <c r="AH17" s="1" t="str">
        <f aca="false">IF(Answers!R17="","",IF(Z17+AA17+AB17+AC17+AD17+AE17+AF17+AG17=0,"unread",""))</f>
        <v/>
      </c>
      <c r="AI17" s="1" t="n">
        <f aca="false">IF(OR(D17=5,E17=5),1,0)</f>
        <v>0</v>
      </c>
    </row>
    <row r="18" customFormat="false" ht="15" hidden="false" customHeight="true" outlineLevel="0" collapsed="false">
      <c r="A18" s="1" t="n">
        <f aca="false">Answers!T18</f>
        <v>0</v>
      </c>
      <c r="B18" s="1" t="str">
        <f aca="false">IF(Answers!A18="","",IFERROR(MATCH(TRIM(SUBSTITUTE(SUBSTITUTE(SUBSTITUTE(SUBSTITUTE(Answers!A18,"’","'"),"‘","'"),"“",""""),"”","""")),'Scoring key'!$B$10:$B$14,0),"unread"))</f>
        <v/>
      </c>
      <c r="C18" s="1" t="str">
        <f aca="false">IF(Answers!C18="","",IFERROR(MATCH(TRIM(SUBSTITUTE(SUBSTITUTE(SUBSTITUTE(SUBSTITUTE(Answers!C18,"’","'"),"‘","'"),"“",""""),"”","""")),'Scoring key'!$B$15:$B$19,0),"unread"))</f>
        <v/>
      </c>
      <c r="D18" s="1" t="str">
        <f aca="false">IF(Answers!D18="","",IFERROR(MATCH(TRIM(SUBSTITUTE(SUBSTITUTE(SUBSTITUTE(SUBSTITUTE(Answers!D18,"’","'"),"‘","'"),"“",""""),"”","""")),'Scoring key'!$B$20:$B$24,0),"unread"))</f>
        <v/>
      </c>
      <c r="E18" s="1" t="str">
        <f aca="false">IF(Answers!E18="","",IFERROR(MATCH(TRIM(SUBSTITUTE(SUBSTITUTE(SUBSTITUTE(SUBSTITUTE(Answers!E18,"’","'"),"‘","'"),"“",""""),"”","""")),'Scoring key'!$B$25:$B$29,0),"unread"))</f>
        <v/>
      </c>
      <c r="F18" s="1" t="str">
        <f aca="false">IF(Answers!L18="","",IFERROR(MATCH(TRIM(SUBSTITUTE(SUBSTITUTE(SUBSTITUTE(SUBSTITUTE(Answers!L18,"’","'"),"‘","'"),"“",""""),"”","""")),'Scoring key'!$B$30:$B$34,0),"unread"))</f>
        <v/>
      </c>
      <c r="G18" s="1" t="str">
        <f aca="false">IF(Answers!N18="","",IFERROR(MATCH(TRIM(SUBSTITUTE(SUBSTITUTE(SUBSTITUTE(SUBSTITUTE(Answers!N18,"’","'"),"‘","'"),"“",""""),"”","""")),'Scoring key'!$B$35:$B$38,0),"unread"))</f>
        <v/>
      </c>
      <c r="H18" s="1" t="str">
        <f aca="false">IF(Answers!O18="","",IFERROR(MATCH(TRIM(SUBSTITUTE(SUBSTITUTE(SUBSTITUTE(SUBSTITUTE(Answers!O18,"’","'"),"‘","'"),"“",""""),"”","""")),'Scoring key'!$B$39:$B$42,0),"unread"))</f>
        <v/>
      </c>
      <c r="I18" s="1" t="str">
        <f aca="false">IF(Answers!S18="","",IFERROR(MATCH(TRIM(SUBSTITUTE(SUBSTITUTE(SUBSTITUTE(SUBSTITUTE(Answers!S18,"’","'"),"‘","'"),"“",""""),"”","""")),'Scoring key'!$B$43:$B$46,0),"unread"))</f>
        <v/>
      </c>
      <c r="J18" s="1" t="str">
        <f aca="false">IF(ISNUMBER(B18),IF(INDEX('Scoring key'!$C$10:$C$14,B18)="","",INDEX('Scoring key'!$C$10:$C$14,B18)),"")</f>
        <v/>
      </c>
      <c r="K18" s="1" t="str">
        <f aca="false">IF(ISNUMBER(E18),IF(INDEX('Scoring key'!$C$25:$C$29,E18)="","",INDEX('Scoring key'!$C$25:$C$29,E18)),"")</f>
        <v/>
      </c>
      <c r="L18" s="1" t="str">
        <f aca="false">IF(ISNUMBER(F18),IF(INDEX('Scoring key'!$C$30:$C$34,F18)="","",INDEX('Scoring key'!$C$30:$C$34,F18)),"")</f>
        <v/>
      </c>
      <c r="M18" s="1" t="str">
        <f aca="false">IF(ISNUMBER(G18),IF(INDEX('Scoring key'!$C$35:$C$38,G18)="","",INDEX('Scoring key'!$C$35:$C$38,G18)),"")</f>
        <v/>
      </c>
      <c r="N18" s="1" t="str">
        <f aca="false">IF(ISNUMBER(H18),IF(INDEX('Scoring key'!$C$39:$C$42,H18)="","",INDEX('Scoring key'!$C$39:$C$42,H18)),"")</f>
        <v/>
      </c>
      <c r="O18" s="1" t="str">
        <f aca="false">IF(Answers!F18="","",IF(ISNUMBER(IFERROR(VALUE(Answers!F18),"")),IF(AND(VALUE(Answers!F18)&gt;=1,VALUE(Answers!F18)&lt;=5,VALUE(Answers!F18)=INT(VALUE(Answers!F18))),VALUE(Answers!F18),"unread"),IFERROR(MATCH(TRIM(SUBSTITUTE(SUBSTITUTE(SUBSTITUTE(SUBSTITUTE(Answers!F18,"’","'"),"‘","'"),"“",""""),"”","""")),'Scoring key'!$B$5:$B$9,0),"unread")))</f>
        <v/>
      </c>
      <c r="P18" s="1" t="str">
        <f aca="false">IF(Answers!G18="","",IF(ISNUMBER(IFERROR(VALUE(Answers!G18),"")),IF(AND(VALUE(Answers!G18)&gt;=1,VALUE(Answers!G18)&lt;=5,VALUE(Answers!G18)=INT(VALUE(Answers!G18))),VALUE(Answers!G18),"unread"),IFERROR(MATCH(TRIM(SUBSTITUTE(SUBSTITUTE(SUBSTITUTE(SUBSTITUTE(Answers!G18,"’","'"),"‘","'"),"“",""""),"”","""")),'Scoring key'!$B$5:$B$9,0),"unread")))</f>
        <v/>
      </c>
      <c r="Q18" s="1" t="str">
        <f aca="false">IF(Answers!H18="","",IF(ISNUMBER(IFERROR(VALUE(Answers!H18),"")),IF(AND(VALUE(Answers!H18)&gt;=1,VALUE(Answers!H18)&lt;=5,VALUE(Answers!H18)=INT(VALUE(Answers!H18))),VALUE(Answers!H18),"unread"),IFERROR(MATCH(TRIM(SUBSTITUTE(SUBSTITUTE(SUBSTITUTE(SUBSTITUTE(Answers!H18,"’","'"),"‘","'"),"“",""""),"”","""")),'Scoring key'!$B$5:$B$9,0),"unread")))</f>
        <v/>
      </c>
      <c r="R18" s="1" t="str">
        <f aca="false">IF(Answers!I18="","",IF(ISNUMBER(IFERROR(VALUE(Answers!I18),"")),IF(AND(VALUE(Answers!I18)&gt;=1,VALUE(Answers!I18)&lt;=5,VALUE(Answers!I18)=INT(VALUE(Answers!I18))),VALUE(Answers!I18),"unread"),IFERROR(MATCH(TRIM(SUBSTITUTE(SUBSTITUTE(SUBSTITUTE(SUBSTITUTE(Answers!I18,"’","'"),"‘","'"),"“",""""),"”","""")),'Scoring key'!$B$5:$B$9,0),"unread")))</f>
        <v/>
      </c>
      <c r="S18" s="1" t="str">
        <f aca="false">IF(Answers!J18="","",IF(ISNUMBER(IFERROR(VALUE(Answers!J18),"")),IF(AND(VALUE(Answers!J18)&gt;=1,VALUE(Answers!J18)&lt;=5,VALUE(Answers!J18)=INT(VALUE(Answers!J18))),VALUE(Answers!J18),"unread"),IFERROR(MATCH(TRIM(SUBSTITUTE(SUBSTITUTE(SUBSTITUTE(SUBSTITUTE(Answers!J18,"’","'"),"‘","'"),"“",""""),"”","""")),'Scoring key'!$B$5:$B$9,0),"unread")))</f>
        <v/>
      </c>
      <c r="T18" s="1" t="str">
        <f aca="false">IF(Answers!K18="","",IF(ISNUMBER(IFERROR(VALUE(Answers!K18),"")),IF(AND(VALUE(Answers!K18)&gt;=1,VALUE(Answers!K18)&lt;=5,VALUE(Answers!K18)=INT(VALUE(Answers!K18))),VALUE(Answers!K18),"unread"),IFERROR(MATCH(TRIM(SUBSTITUTE(SUBSTITUTE(SUBSTITUTE(SUBSTITUTE(Answers!K18,"’","'"),"‘","'"),"“",""""),"”","""")),'Scoring key'!$B$5:$B$9,0),"unread")))</f>
        <v/>
      </c>
      <c r="U18" s="1" t="str">
        <f aca="false">IF(Answers!M18="","",IF(ISNUMBER(IFERROR(VALUE(Answers!M18),"")),IF(AND(VALUE(Answers!M18)&gt;=1,VALUE(Answers!M18)&lt;=5,VALUE(Answers!M18)=INT(VALUE(Answers!M18))),VALUE(Answers!M18),"unread"),IFERROR(MATCH(TRIM(SUBSTITUTE(SUBSTITUTE(SUBSTITUTE(SUBSTITUTE(Answers!M18,"’","'"),"‘","'"),"“",""""),"”","""")),'Scoring key'!$B$5:$B$9,0),"unread")))</f>
        <v/>
      </c>
      <c r="V18" s="1" t="str">
        <f aca="false">IF(Answers!P18="","",IF(ISNUMBER(IFERROR(VALUE(Answers!P18),"")),IF(AND(VALUE(Answers!P18)&gt;=1,VALUE(Answers!P18)&lt;=5,VALUE(Answers!P18)=INT(VALUE(Answers!P18))),VALUE(Answers!P18),"unread"),IFERROR(MATCH(TRIM(SUBSTITUTE(SUBSTITUTE(SUBSTITUTE(SUBSTITUTE(Answers!P18,"’","'"),"‘","'"),"“",""""),"”","""")),'Scoring key'!$B$5:$B$9,0),"unread")))</f>
        <v/>
      </c>
      <c r="W18" s="1" t="str">
        <f aca="false">IF(Answers!Q18="","",IF(ISNUMBER(IFERROR(VALUE(Answers!Q18),"")),IF(AND(VALUE(Answers!Q18)&gt;=1,VALUE(Answers!Q18)&lt;=5,VALUE(Answers!Q18)=INT(VALUE(Answers!Q18))),VALUE(Answers!Q18),"unread"),IFERROR(MATCH(TRIM(SUBSTITUTE(SUBSTITUTE(SUBSTITUTE(SUBSTITUTE(Answers!Q18,"’","'"),"‘","'"),"“",""""),"”","""")),'Scoring key'!$B$5:$B$9,0),"unread")))</f>
        <v/>
      </c>
      <c r="X18" s="1" t="str">
        <f aca="false">IF(Answers!B18="","",ISNUMBER(SEARCH("Drafting or editing emails and documents",TRIM(SUBSTITUTE(SUBSTITUTE(SUBSTITUTE(SUBSTITUTE(Answers!B18,"’","'"),"‘","'"),"“",""""),"”",""""))))*1+ISNUMBER(SEARCH("Summarizing documents, threads or meetings",TRIM(SUBSTITUTE(SUBSTITUTE(SUBSTITUTE(SUBSTITUTE(Answers!B18,"’","'"),"‘","'"),"“",""""),"”",""""))))*1+ISNUMBER(SEARCH("Research, or explaining something unfamiliar",TRIM(SUBSTITUTE(SUBSTITUTE(SUBSTITUTE(SUBSTITUTE(Answers!B18,"’","'"),"‘","'"),"“",""""),"”",""""))))*1+ISNUMBER(SEARCH("Working with data or spreadsheets",TRIM(SUBSTITUTE(SUBSTITUTE(SUBSTITUTE(SUBSTITUTE(Answers!B18,"’","'"),"‘","'"),"“",""""),"”",""""))))*1+ISNUMBER(SEARCH("Writing or reviewing code or scripts",TRIM(SUBSTITUTE(SUBSTITUTE(SUBSTITUTE(SUBSTITUTE(Answers!B18,"’","'"),"‘","'"),"“",""""),"”",""""))))*1+ISNUMBER(SEARCH("Brainstorming or planning",TRIM(SUBSTITUTE(SUBSTITUTE(SUBSTITUTE(SUBSTITUTE(Answers!B18,"’","'"),"‘","'"),"“",""""),"”",""""))))*1+ISNUMBER(SEARCH("Something else",TRIM(SUBSTITUTE(SUBSTITUTE(SUBSTITUTE(SUBSTITUTE(Answers!B18,"’","'"),"‘","'"),"“",""""),"”",""""))))*1)</f>
        <v/>
      </c>
      <c r="Y18" s="1" t="str">
        <f aca="false">IF(X18="","",IF(X18=0,IF(ISNUMBER(SEARCH("I don't use AI tools for work",TRIM(SUBSTITUTE(SUBSTITUTE(SUBSTITUTE(SUBSTITUTE(Answers!B18,"’","'"),"‘","'"),"“",""""),"”","""")))),1,"unread"),MIN(X18+1,5)))</f>
        <v/>
      </c>
      <c r="Z18" s="1" t="n">
        <f aca="false">IF(ISNUMBER(SEARCH("Clear guidance on what's allowed and what information can go in",TRIM(SUBSTITUTE(SUBSTITUTE(SUBSTITUTE(SUBSTITUTE(Answers!R18,"’","'"),"‘","'"),"“",""""),"”","""")))),1,0)</f>
        <v>0</v>
      </c>
      <c r="AA18" s="1" t="n">
        <f aca="false">IF(ISNUMBER(SEARCH("An approved AI tool with a work account",TRIM(SUBSTITUTE(SUBSTITUTE(SUBSTITUTE(SUBSTITUTE(Answers!R18,"’","'"),"‘","'"),"“",""""),"”","""")))),1,0)</f>
        <v>0</v>
      </c>
      <c r="AB18" s="1" t="n">
        <f aca="false">IF(ISNUMBER(SEARCH("Hands-on training using my own work tasks",TRIM(SUBSTITUTE(SUBSTITUTE(SUBSTITUTE(SUBSTITUTE(Answers!R18,"’","'"),"‘","'"),"“",""""),"”","""")))),1,0)</f>
        <v>0</v>
      </c>
      <c r="AC18" s="1" t="n">
        <f aca="false">IF(ISNUMBER(SEARCH("Ready-made prompts and templates for common tasks",TRIM(SUBSTITUTE(SUBSTITUTE(SUBSTITUTE(SUBSTITUTE(Answers!R18,"’","'"),"‘","'"),"“",""""),"”","""")))),1,0)</f>
        <v>0</v>
      </c>
      <c r="AD18" s="1" t="n">
        <f aca="false">IF(ISNUMBER(SEARCH("Help setting up an AI agent for my role",TRIM(SUBSTITUTE(SUBSTITUTE(SUBSTITUTE(SUBSTITUTE(Answers!R18,"’","'"),"‘","'"),"“",""""),"”","""")))),1,0)</f>
        <v>0</v>
      </c>
      <c r="AE18" s="1" t="n">
        <f aca="false">IF(ISNUMBER(SEARCH("Examples from people in jobs like mine",TRIM(SUBSTITUTE(SUBSTITUTE(SUBSTITUTE(SUBSTITUTE(Answers!R18,"’","'"),"‘","'"),"“",""""),"”","""")))),1,0)</f>
        <v>0</v>
      </c>
      <c r="AF18" s="1" t="n">
        <f aca="false">IF(ISNUMBER(SEARCH("Time set aside to practice",TRIM(SUBSTITUTE(SUBSTITUTE(SUBSTITUTE(SUBSTITUTE(Answers!R18,"’","'"),"‘","'"),"“",""""),"”","""")))),1,0)</f>
        <v>0</v>
      </c>
      <c r="AG18" s="1" t="n">
        <f aca="false">IF(ISNUMBER(SEARCH("I don't need help right now",TRIM(SUBSTITUTE(SUBSTITUTE(SUBSTITUTE(SUBSTITUTE(Answers!R18,"’","'"),"‘","'"),"“",""""),"”","""")))),1,0)</f>
        <v>0</v>
      </c>
      <c r="AH18" s="1" t="str">
        <f aca="false">IF(Answers!R18="","",IF(Z18+AA18+AB18+AC18+AD18+AE18+AF18+AG18=0,"unread",""))</f>
        <v/>
      </c>
      <c r="AI18" s="1" t="n">
        <f aca="false">IF(OR(D18=5,E18=5),1,0)</f>
        <v>0</v>
      </c>
    </row>
    <row r="19" customFormat="false" ht="15" hidden="false" customHeight="true" outlineLevel="0" collapsed="false">
      <c r="A19" s="1" t="n">
        <f aca="false">Answers!T19</f>
        <v>0</v>
      </c>
      <c r="B19" s="1" t="str">
        <f aca="false">IF(Answers!A19="","",IFERROR(MATCH(TRIM(SUBSTITUTE(SUBSTITUTE(SUBSTITUTE(SUBSTITUTE(Answers!A19,"’","'"),"‘","'"),"“",""""),"”","""")),'Scoring key'!$B$10:$B$14,0),"unread"))</f>
        <v/>
      </c>
      <c r="C19" s="1" t="str">
        <f aca="false">IF(Answers!C19="","",IFERROR(MATCH(TRIM(SUBSTITUTE(SUBSTITUTE(SUBSTITUTE(SUBSTITUTE(Answers!C19,"’","'"),"‘","'"),"“",""""),"”","""")),'Scoring key'!$B$15:$B$19,0),"unread"))</f>
        <v/>
      </c>
      <c r="D19" s="1" t="str">
        <f aca="false">IF(Answers!D19="","",IFERROR(MATCH(TRIM(SUBSTITUTE(SUBSTITUTE(SUBSTITUTE(SUBSTITUTE(Answers!D19,"’","'"),"‘","'"),"“",""""),"”","""")),'Scoring key'!$B$20:$B$24,0),"unread"))</f>
        <v/>
      </c>
      <c r="E19" s="1" t="str">
        <f aca="false">IF(Answers!E19="","",IFERROR(MATCH(TRIM(SUBSTITUTE(SUBSTITUTE(SUBSTITUTE(SUBSTITUTE(Answers!E19,"’","'"),"‘","'"),"“",""""),"”","""")),'Scoring key'!$B$25:$B$29,0),"unread"))</f>
        <v/>
      </c>
      <c r="F19" s="1" t="str">
        <f aca="false">IF(Answers!L19="","",IFERROR(MATCH(TRIM(SUBSTITUTE(SUBSTITUTE(SUBSTITUTE(SUBSTITUTE(Answers!L19,"’","'"),"‘","'"),"“",""""),"”","""")),'Scoring key'!$B$30:$B$34,0),"unread"))</f>
        <v/>
      </c>
      <c r="G19" s="1" t="str">
        <f aca="false">IF(Answers!N19="","",IFERROR(MATCH(TRIM(SUBSTITUTE(SUBSTITUTE(SUBSTITUTE(SUBSTITUTE(Answers!N19,"’","'"),"‘","'"),"“",""""),"”","""")),'Scoring key'!$B$35:$B$38,0),"unread"))</f>
        <v/>
      </c>
      <c r="H19" s="1" t="str">
        <f aca="false">IF(Answers!O19="","",IFERROR(MATCH(TRIM(SUBSTITUTE(SUBSTITUTE(SUBSTITUTE(SUBSTITUTE(Answers!O19,"’","'"),"‘","'"),"“",""""),"”","""")),'Scoring key'!$B$39:$B$42,0),"unread"))</f>
        <v/>
      </c>
      <c r="I19" s="1" t="str">
        <f aca="false">IF(Answers!S19="","",IFERROR(MATCH(TRIM(SUBSTITUTE(SUBSTITUTE(SUBSTITUTE(SUBSTITUTE(Answers!S19,"’","'"),"‘","'"),"“",""""),"”","""")),'Scoring key'!$B$43:$B$46,0),"unread"))</f>
        <v/>
      </c>
      <c r="J19" s="1" t="str">
        <f aca="false">IF(ISNUMBER(B19),IF(INDEX('Scoring key'!$C$10:$C$14,B19)="","",INDEX('Scoring key'!$C$10:$C$14,B19)),"")</f>
        <v/>
      </c>
      <c r="K19" s="1" t="str">
        <f aca="false">IF(ISNUMBER(E19),IF(INDEX('Scoring key'!$C$25:$C$29,E19)="","",INDEX('Scoring key'!$C$25:$C$29,E19)),"")</f>
        <v/>
      </c>
      <c r="L19" s="1" t="str">
        <f aca="false">IF(ISNUMBER(F19),IF(INDEX('Scoring key'!$C$30:$C$34,F19)="","",INDEX('Scoring key'!$C$30:$C$34,F19)),"")</f>
        <v/>
      </c>
      <c r="M19" s="1" t="str">
        <f aca="false">IF(ISNUMBER(G19),IF(INDEX('Scoring key'!$C$35:$C$38,G19)="","",INDEX('Scoring key'!$C$35:$C$38,G19)),"")</f>
        <v/>
      </c>
      <c r="N19" s="1" t="str">
        <f aca="false">IF(ISNUMBER(H19),IF(INDEX('Scoring key'!$C$39:$C$42,H19)="","",INDEX('Scoring key'!$C$39:$C$42,H19)),"")</f>
        <v/>
      </c>
      <c r="O19" s="1" t="str">
        <f aca="false">IF(Answers!F19="","",IF(ISNUMBER(IFERROR(VALUE(Answers!F19),"")),IF(AND(VALUE(Answers!F19)&gt;=1,VALUE(Answers!F19)&lt;=5,VALUE(Answers!F19)=INT(VALUE(Answers!F19))),VALUE(Answers!F19),"unread"),IFERROR(MATCH(TRIM(SUBSTITUTE(SUBSTITUTE(SUBSTITUTE(SUBSTITUTE(Answers!F19,"’","'"),"‘","'"),"“",""""),"”","""")),'Scoring key'!$B$5:$B$9,0),"unread")))</f>
        <v/>
      </c>
      <c r="P19" s="1" t="str">
        <f aca="false">IF(Answers!G19="","",IF(ISNUMBER(IFERROR(VALUE(Answers!G19),"")),IF(AND(VALUE(Answers!G19)&gt;=1,VALUE(Answers!G19)&lt;=5,VALUE(Answers!G19)=INT(VALUE(Answers!G19))),VALUE(Answers!G19),"unread"),IFERROR(MATCH(TRIM(SUBSTITUTE(SUBSTITUTE(SUBSTITUTE(SUBSTITUTE(Answers!G19,"’","'"),"‘","'"),"“",""""),"”","""")),'Scoring key'!$B$5:$B$9,0),"unread")))</f>
        <v/>
      </c>
      <c r="Q19" s="1" t="str">
        <f aca="false">IF(Answers!H19="","",IF(ISNUMBER(IFERROR(VALUE(Answers!H19),"")),IF(AND(VALUE(Answers!H19)&gt;=1,VALUE(Answers!H19)&lt;=5,VALUE(Answers!H19)=INT(VALUE(Answers!H19))),VALUE(Answers!H19),"unread"),IFERROR(MATCH(TRIM(SUBSTITUTE(SUBSTITUTE(SUBSTITUTE(SUBSTITUTE(Answers!H19,"’","'"),"‘","'"),"“",""""),"”","""")),'Scoring key'!$B$5:$B$9,0),"unread")))</f>
        <v/>
      </c>
      <c r="R19" s="1" t="str">
        <f aca="false">IF(Answers!I19="","",IF(ISNUMBER(IFERROR(VALUE(Answers!I19),"")),IF(AND(VALUE(Answers!I19)&gt;=1,VALUE(Answers!I19)&lt;=5,VALUE(Answers!I19)=INT(VALUE(Answers!I19))),VALUE(Answers!I19),"unread"),IFERROR(MATCH(TRIM(SUBSTITUTE(SUBSTITUTE(SUBSTITUTE(SUBSTITUTE(Answers!I19,"’","'"),"‘","'"),"“",""""),"”","""")),'Scoring key'!$B$5:$B$9,0),"unread")))</f>
        <v/>
      </c>
      <c r="S19" s="1" t="str">
        <f aca="false">IF(Answers!J19="","",IF(ISNUMBER(IFERROR(VALUE(Answers!J19),"")),IF(AND(VALUE(Answers!J19)&gt;=1,VALUE(Answers!J19)&lt;=5,VALUE(Answers!J19)=INT(VALUE(Answers!J19))),VALUE(Answers!J19),"unread"),IFERROR(MATCH(TRIM(SUBSTITUTE(SUBSTITUTE(SUBSTITUTE(SUBSTITUTE(Answers!J19,"’","'"),"‘","'"),"“",""""),"”","""")),'Scoring key'!$B$5:$B$9,0),"unread")))</f>
        <v/>
      </c>
      <c r="T19" s="1" t="str">
        <f aca="false">IF(Answers!K19="","",IF(ISNUMBER(IFERROR(VALUE(Answers!K19),"")),IF(AND(VALUE(Answers!K19)&gt;=1,VALUE(Answers!K19)&lt;=5,VALUE(Answers!K19)=INT(VALUE(Answers!K19))),VALUE(Answers!K19),"unread"),IFERROR(MATCH(TRIM(SUBSTITUTE(SUBSTITUTE(SUBSTITUTE(SUBSTITUTE(Answers!K19,"’","'"),"‘","'"),"“",""""),"”","""")),'Scoring key'!$B$5:$B$9,0),"unread")))</f>
        <v/>
      </c>
      <c r="U19" s="1" t="str">
        <f aca="false">IF(Answers!M19="","",IF(ISNUMBER(IFERROR(VALUE(Answers!M19),"")),IF(AND(VALUE(Answers!M19)&gt;=1,VALUE(Answers!M19)&lt;=5,VALUE(Answers!M19)=INT(VALUE(Answers!M19))),VALUE(Answers!M19),"unread"),IFERROR(MATCH(TRIM(SUBSTITUTE(SUBSTITUTE(SUBSTITUTE(SUBSTITUTE(Answers!M19,"’","'"),"‘","'"),"“",""""),"”","""")),'Scoring key'!$B$5:$B$9,0),"unread")))</f>
        <v/>
      </c>
      <c r="V19" s="1" t="str">
        <f aca="false">IF(Answers!P19="","",IF(ISNUMBER(IFERROR(VALUE(Answers!P19),"")),IF(AND(VALUE(Answers!P19)&gt;=1,VALUE(Answers!P19)&lt;=5,VALUE(Answers!P19)=INT(VALUE(Answers!P19))),VALUE(Answers!P19),"unread"),IFERROR(MATCH(TRIM(SUBSTITUTE(SUBSTITUTE(SUBSTITUTE(SUBSTITUTE(Answers!P19,"’","'"),"‘","'"),"“",""""),"”","""")),'Scoring key'!$B$5:$B$9,0),"unread")))</f>
        <v/>
      </c>
      <c r="W19" s="1" t="str">
        <f aca="false">IF(Answers!Q19="","",IF(ISNUMBER(IFERROR(VALUE(Answers!Q19),"")),IF(AND(VALUE(Answers!Q19)&gt;=1,VALUE(Answers!Q19)&lt;=5,VALUE(Answers!Q19)=INT(VALUE(Answers!Q19))),VALUE(Answers!Q19),"unread"),IFERROR(MATCH(TRIM(SUBSTITUTE(SUBSTITUTE(SUBSTITUTE(SUBSTITUTE(Answers!Q19,"’","'"),"‘","'"),"“",""""),"”","""")),'Scoring key'!$B$5:$B$9,0),"unread")))</f>
        <v/>
      </c>
      <c r="X19" s="1" t="str">
        <f aca="false">IF(Answers!B19="","",ISNUMBER(SEARCH("Drafting or editing emails and documents",TRIM(SUBSTITUTE(SUBSTITUTE(SUBSTITUTE(SUBSTITUTE(Answers!B19,"’","'"),"‘","'"),"“",""""),"”",""""))))*1+ISNUMBER(SEARCH("Summarizing documents, threads or meetings",TRIM(SUBSTITUTE(SUBSTITUTE(SUBSTITUTE(SUBSTITUTE(Answers!B19,"’","'"),"‘","'"),"“",""""),"”",""""))))*1+ISNUMBER(SEARCH("Research, or explaining something unfamiliar",TRIM(SUBSTITUTE(SUBSTITUTE(SUBSTITUTE(SUBSTITUTE(Answers!B19,"’","'"),"‘","'"),"“",""""),"”",""""))))*1+ISNUMBER(SEARCH("Working with data or spreadsheets",TRIM(SUBSTITUTE(SUBSTITUTE(SUBSTITUTE(SUBSTITUTE(Answers!B19,"’","'"),"‘","'"),"“",""""),"”",""""))))*1+ISNUMBER(SEARCH("Writing or reviewing code or scripts",TRIM(SUBSTITUTE(SUBSTITUTE(SUBSTITUTE(SUBSTITUTE(Answers!B19,"’","'"),"‘","'"),"“",""""),"”",""""))))*1+ISNUMBER(SEARCH("Brainstorming or planning",TRIM(SUBSTITUTE(SUBSTITUTE(SUBSTITUTE(SUBSTITUTE(Answers!B19,"’","'"),"‘","'"),"“",""""),"”",""""))))*1+ISNUMBER(SEARCH("Something else",TRIM(SUBSTITUTE(SUBSTITUTE(SUBSTITUTE(SUBSTITUTE(Answers!B19,"’","'"),"‘","'"),"“",""""),"”",""""))))*1)</f>
        <v/>
      </c>
      <c r="Y19" s="1" t="str">
        <f aca="false">IF(X19="","",IF(X19=0,IF(ISNUMBER(SEARCH("I don't use AI tools for work",TRIM(SUBSTITUTE(SUBSTITUTE(SUBSTITUTE(SUBSTITUTE(Answers!B19,"’","'"),"‘","'"),"“",""""),"”","""")))),1,"unread"),MIN(X19+1,5)))</f>
        <v/>
      </c>
      <c r="Z19" s="1" t="n">
        <f aca="false">IF(ISNUMBER(SEARCH("Clear guidance on what's allowed and what information can go in",TRIM(SUBSTITUTE(SUBSTITUTE(SUBSTITUTE(SUBSTITUTE(Answers!R19,"’","'"),"‘","'"),"“",""""),"”","""")))),1,0)</f>
        <v>0</v>
      </c>
      <c r="AA19" s="1" t="n">
        <f aca="false">IF(ISNUMBER(SEARCH("An approved AI tool with a work account",TRIM(SUBSTITUTE(SUBSTITUTE(SUBSTITUTE(SUBSTITUTE(Answers!R19,"’","'"),"‘","'"),"“",""""),"”","""")))),1,0)</f>
        <v>0</v>
      </c>
      <c r="AB19" s="1" t="n">
        <f aca="false">IF(ISNUMBER(SEARCH("Hands-on training using my own work tasks",TRIM(SUBSTITUTE(SUBSTITUTE(SUBSTITUTE(SUBSTITUTE(Answers!R19,"’","'"),"‘","'"),"“",""""),"”","""")))),1,0)</f>
        <v>0</v>
      </c>
      <c r="AC19" s="1" t="n">
        <f aca="false">IF(ISNUMBER(SEARCH("Ready-made prompts and templates for common tasks",TRIM(SUBSTITUTE(SUBSTITUTE(SUBSTITUTE(SUBSTITUTE(Answers!R19,"’","'"),"‘","'"),"“",""""),"”","""")))),1,0)</f>
        <v>0</v>
      </c>
      <c r="AD19" s="1" t="n">
        <f aca="false">IF(ISNUMBER(SEARCH("Help setting up an AI agent for my role",TRIM(SUBSTITUTE(SUBSTITUTE(SUBSTITUTE(SUBSTITUTE(Answers!R19,"’","'"),"‘","'"),"“",""""),"”","""")))),1,0)</f>
        <v>0</v>
      </c>
      <c r="AE19" s="1" t="n">
        <f aca="false">IF(ISNUMBER(SEARCH("Examples from people in jobs like mine",TRIM(SUBSTITUTE(SUBSTITUTE(SUBSTITUTE(SUBSTITUTE(Answers!R19,"’","'"),"‘","'"),"“",""""),"”","""")))),1,0)</f>
        <v>0</v>
      </c>
      <c r="AF19" s="1" t="n">
        <f aca="false">IF(ISNUMBER(SEARCH("Time set aside to practice",TRIM(SUBSTITUTE(SUBSTITUTE(SUBSTITUTE(SUBSTITUTE(Answers!R19,"’","'"),"‘","'"),"“",""""),"”","""")))),1,0)</f>
        <v>0</v>
      </c>
      <c r="AG19" s="1" t="n">
        <f aca="false">IF(ISNUMBER(SEARCH("I don't need help right now",TRIM(SUBSTITUTE(SUBSTITUTE(SUBSTITUTE(SUBSTITUTE(Answers!R19,"’","'"),"‘","'"),"“",""""),"”","""")))),1,0)</f>
        <v>0</v>
      </c>
      <c r="AH19" s="1" t="str">
        <f aca="false">IF(Answers!R19="","",IF(Z19+AA19+AB19+AC19+AD19+AE19+AF19+AG19=0,"unread",""))</f>
        <v/>
      </c>
      <c r="AI19" s="1" t="n">
        <f aca="false">IF(OR(D19=5,E19=5),1,0)</f>
        <v>0</v>
      </c>
    </row>
    <row r="20" customFormat="false" ht="15" hidden="false" customHeight="true" outlineLevel="0" collapsed="false">
      <c r="A20" s="1" t="n">
        <f aca="false">Answers!T20</f>
        <v>0</v>
      </c>
      <c r="B20" s="1" t="str">
        <f aca="false">IF(Answers!A20="","",IFERROR(MATCH(TRIM(SUBSTITUTE(SUBSTITUTE(SUBSTITUTE(SUBSTITUTE(Answers!A20,"’","'"),"‘","'"),"“",""""),"”","""")),'Scoring key'!$B$10:$B$14,0),"unread"))</f>
        <v/>
      </c>
      <c r="C20" s="1" t="str">
        <f aca="false">IF(Answers!C20="","",IFERROR(MATCH(TRIM(SUBSTITUTE(SUBSTITUTE(SUBSTITUTE(SUBSTITUTE(Answers!C20,"’","'"),"‘","'"),"“",""""),"”","""")),'Scoring key'!$B$15:$B$19,0),"unread"))</f>
        <v/>
      </c>
      <c r="D20" s="1" t="str">
        <f aca="false">IF(Answers!D20="","",IFERROR(MATCH(TRIM(SUBSTITUTE(SUBSTITUTE(SUBSTITUTE(SUBSTITUTE(Answers!D20,"’","'"),"‘","'"),"“",""""),"”","""")),'Scoring key'!$B$20:$B$24,0),"unread"))</f>
        <v/>
      </c>
      <c r="E20" s="1" t="str">
        <f aca="false">IF(Answers!E20="","",IFERROR(MATCH(TRIM(SUBSTITUTE(SUBSTITUTE(SUBSTITUTE(SUBSTITUTE(Answers!E20,"’","'"),"‘","'"),"“",""""),"”","""")),'Scoring key'!$B$25:$B$29,0),"unread"))</f>
        <v/>
      </c>
      <c r="F20" s="1" t="str">
        <f aca="false">IF(Answers!L20="","",IFERROR(MATCH(TRIM(SUBSTITUTE(SUBSTITUTE(SUBSTITUTE(SUBSTITUTE(Answers!L20,"’","'"),"‘","'"),"“",""""),"”","""")),'Scoring key'!$B$30:$B$34,0),"unread"))</f>
        <v/>
      </c>
      <c r="G20" s="1" t="str">
        <f aca="false">IF(Answers!N20="","",IFERROR(MATCH(TRIM(SUBSTITUTE(SUBSTITUTE(SUBSTITUTE(SUBSTITUTE(Answers!N20,"’","'"),"‘","'"),"“",""""),"”","""")),'Scoring key'!$B$35:$B$38,0),"unread"))</f>
        <v/>
      </c>
      <c r="H20" s="1" t="str">
        <f aca="false">IF(Answers!O20="","",IFERROR(MATCH(TRIM(SUBSTITUTE(SUBSTITUTE(SUBSTITUTE(SUBSTITUTE(Answers!O20,"’","'"),"‘","'"),"“",""""),"”","""")),'Scoring key'!$B$39:$B$42,0),"unread"))</f>
        <v/>
      </c>
      <c r="I20" s="1" t="str">
        <f aca="false">IF(Answers!S20="","",IFERROR(MATCH(TRIM(SUBSTITUTE(SUBSTITUTE(SUBSTITUTE(SUBSTITUTE(Answers!S20,"’","'"),"‘","'"),"“",""""),"”","""")),'Scoring key'!$B$43:$B$46,0),"unread"))</f>
        <v/>
      </c>
      <c r="J20" s="1" t="str">
        <f aca="false">IF(ISNUMBER(B20),IF(INDEX('Scoring key'!$C$10:$C$14,B20)="","",INDEX('Scoring key'!$C$10:$C$14,B20)),"")</f>
        <v/>
      </c>
      <c r="K20" s="1" t="str">
        <f aca="false">IF(ISNUMBER(E20),IF(INDEX('Scoring key'!$C$25:$C$29,E20)="","",INDEX('Scoring key'!$C$25:$C$29,E20)),"")</f>
        <v/>
      </c>
      <c r="L20" s="1" t="str">
        <f aca="false">IF(ISNUMBER(F20),IF(INDEX('Scoring key'!$C$30:$C$34,F20)="","",INDEX('Scoring key'!$C$30:$C$34,F20)),"")</f>
        <v/>
      </c>
      <c r="M20" s="1" t="str">
        <f aca="false">IF(ISNUMBER(G20),IF(INDEX('Scoring key'!$C$35:$C$38,G20)="","",INDEX('Scoring key'!$C$35:$C$38,G20)),"")</f>
        <v/>
      </c>
      <c r="N20" s="1" t="str">
        <f aca="false">IF(ISNUMBER(H20),IF(INDEX('Scoring key'!$C$39:$C$42,H20)="","",INDEX('Scoring key'!$C$39:$C$42,H20)),"")</f>
        <v/>
      </c>
      <c r="O20" s="1" t="str">
        <f aca="false">IF(Answers!F20="","",IF(ISNUMBER(IFERROR(VALUE(Answers!F20),"")),IF(AND(VALUE(Answers!F20)&gt;=1,VALUE(Answers!F20)&lt;=5,VALUE(Answers!F20)=INT(VALUE(Answers!F20))),VALUE(Answers!F20),"unread"),IFERROR(MATCH(TRIM(SUBSTITUTE(SUBSTITUTE(SUBSTITUTE(SUBSTITUTE(Answers!F20,"’","'"),"‘","'"),"“",""""),"”","""")),'Scoring key'!$B$5:$B$9,0),"unread")))</f>
        <v/>
      </c>
      <c r="P20" s="1" t="str">
        <f aca="false">IF(Answers!G20="","",IF(ISNUMBER(IFERROR(VALUE(Answers!G20),"")),IF(AND(VALUE(Answers!G20)&gt;=1,VALUE(Answers!G20)&lt;=5,VALUE(Answers!G20)=INT(VALUE(Answers!G20))),VALUE(Answers!G20),"unread"),IFERROR(MATCH(TRIM(SUBSTITUTE(SUBSTITUTE(SUBSTITUTE(SUBSTITUTE(Answers!G20,"’","'"),"‘","'"),"“",""""),"”","""")),'Scoring key'!$B$5:$B$9,0),"unread")))</f>
        <v/>
      </c>
      <c r="Q20" s="1" t="str">
        <f aca="false">IF(Answers!H20="","",IF(ISNUMBER(IFERROR(VALUE(Answers!H20),"")),IF(AND(VALUE(Answers!H20)&gt;=1,VALUE(Answers!H20)&lt;=5,VALUE(Answers!H20)=INT(VALUE(Answers!H20))),VALUE(Answers!H20),"unread"),IFERROR(MATCH(TRIM(SUBSTITUTE(SUBSTITUTE(SUBSTITUTE(SUBSTITUTE(Answers!H20,"’","'"),"‘","'"),"“",""""),"”","""")),'Scoring key'!$B$5:$B$9,0),"unread")))</f>
        <v/>
      </c>
      <c r="R20" s="1" t="str">
        <f aca="false">IF(Answers!I20="","",IF(ISNUMBER(IFERROR(VALUE(Answers!I20),"")),IF(AND(VALUE(Answers!I20)&gt;=1,VALUE(Answers!I20)&lt;=5,VALUE(Answers!I20)=INT(VALUE(Answers!I20))),VALUE(Answers!I20),"unread"),IFERROR(MATCH(TRIM(SUBSTITUTE(SUBSTITUTE(SUBSTITUTE(SUBSTITUTE(Answers!I20,"’","'"),"‘","'"),"“",""""),"”","""")),'Scoring key'!$B$5:$B$9,0),"unread")))</f>
        <v/>
      </c>
      <c r="S20" s="1" t="str">
        <f aca="false">IF(Answers!J20="","",IF(ISNUMBER(IFERROR(VALUE(Answers!J20),"")),IF(AND(VALUE(Answers!J20)&gt;=1,VALUE(Answers!J20)&lt;=5,VALUE(Answers!J20)=INT(VALUE(Answers!J20))),VALUE(Answers!J20),"unread"),IFERROR(MATCH(TRIM(SUBSTITUTE(SUBSTITUTE(SUBSTITUTE(SUBSTITUTE(Answers!J20,"’","'"),"‘","'"),"“",""""),"”","""")),'Scoring key'!$B$5:$B$9,0),"unread")))</f>
        <v/>
      </c>
      <c r="T20" s="1" t="str">
        <f aca="false">IF(Answers!K20="","",IF(ISNUMBER(IFERROR(VALUE(Answers!K20),"")),IF(AND(VALUE(Answers!K20)&gt;=1,VALUE(Answers!K20)&lt;=5,VALUE(Answers!K20)=INT(VALUE(Answers!K20))),VALUE(Answers!K20),"unread"),IFERROR(MATCH(TRIM(SUBSTITUTE(SUBSTITUTE(SUBSTITUTE(SUBSTITUTE(Answers!K20,"’","'"),"‘","'"),"“",""""),"”","""")),'Scoring key'!$B$5:$B$9,0),"unread")))</f>
        <v/>
      </c>
      <c r="U20" s="1" t="str">
        <f aca="false">IF(Answers!M20="","",IF(ISNUMBER(IFERROR(VALUE(Answers!M20),"")),IF(AND(VALUE(Answers!M20)&gt;=1,VALUE(Answers!M20)&lt;=5,VALUE(Answers!M20)=INT(VALUE(Answers!M20))),VALUE(Answers!M20),"unread"),IFERROR(MATCH(TRIM(SUBSTITUTE(SUBSTITUTE(SUBSTITUTE(SUBSTITUTE(Answers!M20,"’","'"),"‘","'"),"“",""""),"”","""")),'Scoring key'!$B$5:$B$9,0),"unread")))</f>
        <v/>
      </c>
      <c r="V20" s="1" t="str">
        <f aca="false">IF(Answers!P20="","",IF(ISNUMBER(IFERROR(VALUE(Answers!P20),"")),IF(AND(VALUE(Answers!P20)&gt;=1,VALUE(Answers!P20)&lt;=5,VALUE(Answers!P20)=INT(VALUE(Answers!P20))),VALUE(Answers!P20),"unread"),IFERROR(MATCH(TRIM(SUBSTITUTE(SUBSTITUTE(SUBSTITUTE(SUBSTITUTE(Answers!P20,"’","'"),"‘","'"),"“",""""),"”","""")),'Scoring key'!$B$5:$B$9,0),"unread")))</f>
        <v/>
      </c>
      <c r="W20" s="1" t="str">
        <f aca="false">IF(Answers!Q20="","",IF(ISNUMBER(IFERROR(VALUE(Answers!Q20),"")),IF(AND(VALUE(Answers!Q20)&gt;=1,VALUE(Answers!Q20)&lt;=5,VALUE(Answers!Q20)=INT(VALUE(Answers!Q20))),VALUE(Answers!Q20),"unread"),IFERROR(MATCH(TRIM(SUBSTITUTE(SUBSTITUTE(SUBSTITUTE(SUBSTITUTE(Answers!Q20,"’","'"),"‘","'"),"“",""""),"”","""")),'Scoring key'!$B$5:$B$9,0),"unread")))</f>
        <v/>
      </c>
      <c r="X20" s="1" t="str">
        <f aca="false">IF(Answers!B20="","",ISNUMBER(SEARCH("Drafting or editing emails and documents",TRIM(SUBSTITUTE(SUBSTITUTE(SUBSTITUTE(SUBSTITUTE(Answers!B20,"’","'"),"‘","'"),"“",""""),"”",""""))))*1+ISNUMBER(SEARCH("Summarizing documents, threads or meetings",TRIM(SUBSTITUTE(SUBSTITUTE(SUBSTITUTE(SUBSTITUTE(Answers!B20,"’","'"),"‘","'"),"“",""""),"”",""""))))*1+ISNUMBER(SEARCH("Research, or explaining something unfamiliar",TRIM(SUBSTITUTE(SUBSTITUTE(SUBSTITUTE(SUBSTITUTE(Answers!B20,"’","'"),"‘","'"),"“",""""),"”",""""))))*1+ISNUMBER(SEARCH("Working with data or spreadsheets",TRIM(SUBSTITUTE(SUBSTITUTE(SUBSTITUTE(SUBSTITUTE(Answers!B20,"’","'"),"‘","'"),"“",""""),"”",""""))))*1+ISNUMBER(SEARCH("Writing or reviewing code or scripts",TRIM(SUBSTITUTE(SUBSTITUTE(SUBSTITUTE(SUBSTITUTE(Answers!B20,"’","'"),"‘","'"),"“",""""),"”",""""))))*1+ISNUMBER(SEARCH("Brainstorming or planning",TRIM(SUBSTITUTE(SUBSTITUTE(SUBSTITUTE(SUBSTITUTE(Answers!B20,"’","'"),"‘","'"),"“",""""),"”",""""))))*1+ISNUMBER(SEARCH("Something else",TRIM(SUBSTITUTE(SUBSTITUTE(SUBSTITUTE(SUBSTITUTE(Answers!B20,"’","'"),"‘","'"),"“",""""),"”",""""))))*1)</f>
        <v/>
      </c>
      <c r="Y20" s="1" t="str">
        <f aca="false">IF(X20="","",IF(X20=0,IF(ISNUMBER(SEARCH("I don't use AI tools for work",TRIM(SUBSTITUTE(SUBSTITUTE(SUBSTITUTE(SUBSTITUTE(Answers!B20,"’","'"),"‘","'"),"“",""""),"”","""")))),1,"unread"),MIN(X20+1,5)))</f>
        <v/>
      </c>
      <c r="Z20" s="1" t="n">
        <f aca="false">IF(ISNUMBER(SEARCH("Clear guidance on what's allowed and what information can go in",TRIM(SUBSTITUTE(SUBSTITUTE(SUBSTITUTE(SUBSTITUTE(Answers!R20,"’","'"),"‘","'"),"“",""""),"”","""")))),1,0)</f>
        <v>0</v>
      </c>
      <c r="AA20" s="1" t="n">
        <f aca="false">IF(ISNUMBER(SEARCH("An approved AI tool with a work account",TRIM(SUBSTITUTE(SUBSTITUTE(SUBSTITUTE(SUBSTITUTE(Answers!R20,"’","'"),"‘","'"),"“",""""),"”","""")))),1,0)</f>
        <v>0</v>
      </c>
      <c r="AB20" s="1" t="n">
        <f aca="false">IF(ISNUMBER(SEARCH("Hands-on training using my own work tasks",TRIM(SUBSTITUTE(SUBSTITUTE(SUBSTITUTE(SUBSTITUTE(Answers!R20,"’","'"),"‘","'"),"“",""""),"”","""")))),1,0)</f>
        <v>0</v>
      </c>
      <c r="AC20" s="1" t="n">
        <f aca="false">IF(ISNUMBER(SEARCH("Ready-made prompts and templates for common tasks",TRIM(SUBSTITUTE(SUBSTITUTE(SUBSTITUTE(SUBSTITUTE(Answers!R20,"’","'"),"‘","'"),"“",""""),"”","""")))),1,0)</f>
        <v>0</v>
      </c>
      <c r="AD20" s="1" t="n">
        <f aca="false">IF(ISNUMBER(SEARCH("Help setting up an AI agent for my role",TRIM(SUBSTITUTE(SUBSTITUTE(SUBSTITUTE(SUBSTITUTE(Answers!R20,"’","'"),"‘","'"),"“",""""),"”","""")))),1,0)</f>
        <v>0</v>
      </c>
      <c r="AE20" s="1" t="n">
        <f aca="false">IF(ISNUMBER(SEARCH("Examples from people in jobs like mine",TRIM(SUBSTITUTE(SUBSTITUTE(SUBSTITUTE(SUBSTITUTE(Answers!R20,"’","'"),"‘","'"),"“",""""),"”","""")))),1,0)</f>
        <v>0</v>
      </c>
      <c r="AF20" s="1" t="n">
        <f aca="false">IF(ISNUMBER(SEARCH("Time set aside to practice",TRIM(SUBSTITUTE(SUBSTITUTE(SUBSTITUTE(SUBSTITUTE(Answers!R20,"’","'"),"‘","'"),"“",""""),"”","""")))),1,0)</f>
        <v>0</v>
      </c>
      <c r="AG20" s="1" t="n">
        <f aca="false">IF(ISNUMBER(SEARCH("I don't need help right now",TRIM(SUBSTITUTE(SUBSTITUTE(SUBSTITUTE(SUBSTITUTE(Answers!R20,"’","'"),"‘","'"),"“",""""),"”","""")))),1,0)</f>
        <v>0</v>
      </c>
      <c r="AH20" s="1" t="str">
        <f aca="false">IF(Answers!R20="","",IF(Z20+AA20+AB20+AC20+AD20+AE20+AF20+AG20=0,"unread",""))</f>
        <v/>
      </c>
      <c r="AI20" s="1" t="n">
        <f aca="false">IF(OR(D20=5,E20=5),1,0)</f>
        <v>0</v>
      </c>
    </row>
    <row r="21" customFormat="false" ht="15" hidden="false" customHeight="true" outlineLevel="0" collapsed="false">
      <c r="A21" s="1" t="n">
        <f aca="false">Answers!T21</f>
        <v>0</v>
      </c>
      <c r="B21" s="1" t="str">
        <f aca="false">IF(Answers!A21="","",IFERROR(MATCH(TRIM(SUBSTITUTE(SUBSTITUTE(SUBSTITUTE(SUBSTITUTE(Answers!A21,"’","'"),"‘","'"),"“",""""),"”","""")),'Scoring key'!$B$10:$B$14,0),"unread"))</f>
        <v/>
      </c>
      <c r="C21" s="1" t="str">
        <f aca="false">IF(Answers!C21="","",IFERROR(MATCH(TRIM(SUBSTITUTE(SUBSTITUTE(SUBSTITUTE(SUBSTITUTE(Answers!C21,"’","'"),"‘","'"),"“",""""),"”","""")),'Scoring key'!$B$15:$B$19,0),"unread"))</f>
        <v/>
      </c>
      <c r="D21" s="1" t="str">
        <f aca="false">IF(Answers!D21="","",IFERROR(MATCH(TRIM(SUBSTITUTE(SUBSTITUTE(SUBSTITUTE(SUBSTITUTE(Answers!D21,"’","'"),"‘","'"),"“",""""),"”","""")),'Scoring key'!$B$20:$B$24,0),"unread"))</f>
        <v/>
      </c>
      <c r="E21" s="1" t="str">
        <f aca="false">IF(Answers!E21="","",IFERROR(MATCH(TRIM(SUBSTITUTE(SUBSTITUTE(SUBSTITUTE(SUBSTITUTE(Answers!E21,"’","'"),"‘","'"),"“",""""),"”","""")),'Scoring key'!$B$25:$B$29,0),"unread"))</f>
        <v/>
      </c>
      <c r="F21" s="1" t="str">
        <f aca="false">IF(Answers!L21="","",IFERROR(MATCH(TRIM(SUBSTITUTE(SUBSTITUTE(SUBSTITUTE(SUBSTITUTE(Answers!L21,"’","'"),"‘","'"),"“",""""),"”","""")),'Scoring key'!$B$30:$B$34,0),"unread"))</f>
        <v/>
      </c>
      <c r="G21" s="1" t="str">
        <f aca="false">IF(Answers!N21="","",IFERROR(MATCH(TRIM(SUBSTITUTE(SUBSTITUTE(SUBSTITUTE(SUBSTITUTE(Answers!N21,"’","'"),"‘","'"),"“",""""),"”","""")),'Scoring key'!$B$35:$B$38,0),"unread"))</f>
        <v/>
      </c>
      <c r="H21" s="1" t="str">
        <f aca="false">IF(Answers!O21="","",IFERROR(MATCH(TRIM(SUBSTITUTE(SUBSTITUTE(SUBSTITUTE(SUBSTITUTE(Answers!O21,"’","'"),"‘","'"),"“",""""),"”","""")),'Scoring key'!$B$39:$B$42,0),"unread"))</f>
        <v/>
      </c>
      <c r="I21" s="1" t="str">
        <f aca="false">IF(Answers!S21="","",IFERROR(MATCH(TRIM(SUBSTITUTE(SUBSTITUTE(SUBSTITUTE(SUBSTITUTE(Answers!S21,"’","'"),"‘","'"),"“",""""),"”","""")),'Scoring key'!$B$43:$B$46,0),"unread"))</f>
        <v/>
      </c>
      <c r="J21" s="1" t="str">
        <f aca="false">IF(ISNUMBER(B21),IF(INDEX('Scoring key'!$C$10:$C$14,B21)="","",INDEX('Scoring key'!$C$10:$C$14,B21)),"")</f>
        <v/>
      </c>
      <c r="K21" s="1" t="str">
        <f aca="false">IF(ISNUMBER(E21),IF(INDEX('Scoring key'!$C$25:$C$29,E21)="","",INDEX('Scoring key'!$C$25:$C$29,E21)),"")</f>
        <v/>
      </c>
      <c r="L21" s="1" t="str">
        <f aca="false">IF(ISNUMBER(F21),IF(INDEX('Scoring key'!$C$30:$C$34,F21)="","",INDEX('Scoring key'!$C$30:$C$34,F21)),"")</f>
        <v/>
      </c>
      <c r="M21" s="1" t="str">
        <f aca="false">IF(ISNUMBER(G21),IF(INDEX('Scoring key'!$C$35:$C$38,G21)="","",INDEX('Scoring key'!$C$35:$C$38,G21)),"")</f>
        <v/>
      </c>
      <c r="N21" s="1" t="str">
        <f aca="false">IF(ISNUMBER(H21),IF(INDEX('Scoring key'!$C$39:$C$42,H21)="","",INDEX('Scoring key'!$C$39:$C$42,H21)),"")</f>
        <v/>
      </c>
      <c r="O21" s="1" t="str">
        <f aca="false">IF(Answers!F21="","",IF(ISNUMBER(IFERROR(VALUE(Answers!F21),"")),IF(AND(VALUE(Answers!F21)&gt;=1,VALUE(Answers!F21)&lt;=5,VALUE(Answers!F21)=INT(VALUE(Answers!F21))),VALUE(Answers!F21),"unread"),IFERROR(MATCH(TRIM(SUBSTITUTE(SUBSTITUTE(SUBSTITUTE(SUBSTITUTE(Answers!F21,"’","'"),"‘","'"),"“",""""),"”","""")),'Scoring key'!$B$5:$B$9,0),"unread")))</f>
        <v/>
      </c>
      <c r="P21" s="1" t="str">
        <f aca="false">IF(Answers!G21="","",IF(ISNUMBER(IFERROR(VALUE(Answers!G21),"")),IF(AND(VALUE(Answers!G21)&gt;=1,VALUE(Answers!G21)&lt;=5,VALUE(Answers!G21)=INT(VALUE(Answers!G21))),VALUE(Answers!G21),"unread"),IFERROR(MATCH(TRIM(SUBSTITUTE(SUBSTITUTE(SUBSTITUTE(SUBSTITUTE(Answers!G21,"’","'"),"‘","'"),"“",""""),"”","""")),'Scoring key'!$B$5:$B$9,0),"unread")))</f>
        <v/>
      </c>
      <c r="Q21" s="1" t="str">
        <f aca="false">IF(Answers!H21="","",IF(ISNUMBER(IFERROR(VALUE(Answers!H21),"")),IF(AND(VALUE(Answers!H21)&gt;=1,VALUE(Answers!H21)&lt;=5,VALUE(Answers!H21)=INT(VALUE(Answers!H21))),VALUE(Answers!H21),"unread"),IFERROR(MATCH(TRIM(SUBSTITUTE(SUBSTITUTE(SUBSTITUTE(SUBSTITUTE(Answers!H21,"’","'"),"‘","'"),"“",""""),"”","""")),'Scoring key'!$B$5:$B$9,0),"unread")))</f>
        <v/>
      </c>
      <c r="R21" s="1" t="str">
        <f aca="false">IF(Answers!I21="","",IF(ISNUMBER(IFERROR(VALUE(Answers!I21),"")),IF(AND(VALUE(Answers!I21)&gt;=1,VALUE(Answers!I21)&lt;=5,VALUE(Answers!I21)=INT(VALUE(Answers!I21))),VALUE(Answers!I21),"unread"),IFERROR(MATCH(TRIM(SUBSTITUTE(SUBSTITUTE(SUBSTITUTE(SUBSTITUTE(Answers!I21,"’","'"),"‘","'"),"“",""""),"”","""")),'Scoring key'!$B$5:$B$9,0),"unread")))</f>
        <v/>
      </c>
      <c r="S21" s="1" t="str">
        <f aca="false">IF(Answers!J21="","",IF(ISNUMBER(IFERROR(VALUE(Answers!J21),"")),IF(AND(VALUE(Answers!J21)&gt;=1,VALUE(Answers!J21)&lt;=5,VALUE(Answers!J21)=INT(VALUE(Answers!J21))),VALUE(Answers!J21),"unread"),IFERROR(MATCH(TRIM(SUBSTITUTE(SUBSTITUTE(SUBSTITUTE(SUBSTITUTE(Answers!J21,"’","'"),"‘","'"),"“",""""),"”","""")),'Scoring key'!$B$5:$B$9,0),"unread")))</f>
        <v/>
      </c>
      <c r="T21" s="1" t="str">
        <f aca="false">IF(Answers!K21="","",IF(ISNUMBER(IFERROR(VALUE(Answers!K21),"")),IF(AND(VALUE(Answers!K21)&gt;=1,VALUE(Answers!K21)&lt;=5,VALUE(Answers!K21)=INT(VALUE(Answers!K21))),VALUE(Answers!K21),"unread"),IFERROR(MATCH(TRIM(SUBSTITUTE(SUBSTITUTE(SUBSTITUTE(SUBSTITUTE(Answers!K21,"’","'"),"‘","'"),"“",""""),"”","""")),'Scoring key'!$B$5:$B$9,0),"unread")))</f>
        <v/>
      </c>
      <c r="U21" s="1" t="str">
        <f aca="false">IF(Answers!M21="","",IF(ISNUMBER(IFERROR(VALUE(Answers!M21),"")),IF(AND(VALUE(Answers!M21)&gt;=1,VALUE(Answers!M21)&lt;=5,VALUE(Answers!M21)=INT(VALUE(Answers!M21))),VALUE(Answers!M21),"unread"),IFERROR(MATCH(TRIM(SUBSTITUTE(SUBSTITUTE(SUBSTITUTE(SUBSTITUTE(Answers!M21,"’","'"),"‘","'"),"“",""""),"”","""")),'Scoring key'!$B$5:$B$9,0),"unread")))</f>
        <v/>
      </c>
      <c r="V21" s="1" t="str">
        <f aca="false">IF(Answers!P21="","",IF(ISNUMBER(IFERROR(VALUE(Answers!P21),"")),IF(AND(VALUE(Answers!P21)&gt;=1,VALUE(Answers!P21)&lt;=5,VALUE(Answers!P21)=INT(VALUE(Answers!P21))),VALUE(Answers!P21),"unread"),IFERROR(MATCH(TRIM(SUBSTITUTE(SUBSTITUTE(SUBSTITUTE(SUBSTITUTE(Answers!P21,"’","'"),"‘","'"),"“",""""),"”","""")),'Scoring key'!$B$5:$B$9,0),"unread")))</f>
        <v/>
      </c>
      <c r="W21" s="1" t="str">
        <f aca="false">IF(Answers!Q21="","",IF(ISNUMBER(IFERROR(VALUE(Answers!Q21),"")),IF(AND(VALUE(Answers!Q21)&gt;=1,VALUE(Answers!Q21)&lt;=5,VALUE(Answers!Q21)=INT(VALUE(Answers!Q21))),VALUE(Answers!Q21),"unread"),IFERROR(MATCH(TRIM(SUBSTITUTE(SUBSTITUTE(SUBSTITUTE(SUBSTITUTE(Answers!Q21,"’","'"),"‘","'"),"“",""""),"”","""")),'Scoring key'!$B$5:$B$9,0),"unread")))</f>
        <v/>
      </c>
      <c r="X21" s="1" t="str">
        <f aca="false">IF(Answers!B21="","",ISNUMBER(SEARCH("Drafting or editing emails and documents",TRIM(SUBSTITUTE(SUBSTITUTE(SUBSTITUTE(SUBSTITUTE(Answers!B21,"’","'"),"‘","'"),"“",""""),"”",""""))))*1+ISNUMBER(SEARCH("Summarizing documents, threads or meetings",TRIM(SUBSTITUTE(SUBSTITUTE(SUBSTITUTE(SUBSTITUTE(Answers!B21,"’","'"),"‘","'"),"“",""""),"”",""""))))*1+ISNUMBER(SEARCH("Research, or explaining something unfamiliar",TRIM(SUBSTITUTE(SUBSTITUTE(SUBSTITUTE(SUBSTITUTE(Answers!B21,"’","'"),"‘","'"),"“",""""),"”",""""))))*1+ISNUMBER(SEARCH("Working with data or spreadsheets",TRIM(SUBSTITUTE(SUBSTITUTE(SUBSTITUTE(SUBSTITUTE(Answers!B21,"’","'"),"‘","'"),"“",""""),"”",""""))))*1+ISNUMBER(SEARCH("Writing or reviewing code or scripts",TRIM(SUBSTITUTE(SUBSTITUTE(SUBSTITUTE(SUBSTITUTE(Answers!B21,"’","'"),"‘","'"),"“",""""),"”",""""))))*1+ISNUMBER(SEARCH("Brainstorming or planning",TRIM(SUBSTITUTE(SUBSTITUTE(SUBSTITUTE(SUBSTITUTE(Answers!B21,"’","'"),"‘","'"),"“",""""),"”",""""))))*1+ISNUMBER(SEARCH("Something else",TRIM(SUBSTITUTE(SUBSTITUTE(SUBSTITUTE(SUBSTITUTE(Answers!B21,"’","'"),"‘","'"),"“",""""),"”",""""))))*1)</f>
        <v/>
      </c>
      <c r="Y21" s="1" t="str">
        <f aca="false">IF(X21="","",IF(X21=0,IF(ISNUMBER(SEARCH("I don't use AI tools for work",TRIM(SUBSTITUTE(SUBSTITUTE(SUBSTITUTE(SUBSTITUTE(Answers!B21,"’","'"),"‘","'"),"“",""""),"”","""")))),1,"unread"),MIN(X21+1,5)))</f>
        <v/>
      </c>
      <c r="Z21" s="1" t="n">
        <f aca="false">IF(ISNUMBER(SEARCH("Clear guidance on what's allowed and what information can go in",TRIM(SUBSTITUTE(SUBSTITUTE(SUBSTITUTE(SUBSTITUTE(Answers!R21,"’","'"),"‘","'"),"“",""""),"”","""")))),1,0)</f>
        <v>0</v>
      </c>
      <c r="AA21" s="1" t="n">
        <f aca="false">IF(ISNUMBER(SEARCH("An approved AI tool with a work account",TRIM(SUBSTITUTE(SUBSTITUTE(SUBSTITUTE(SUBSTITUTE(Answers!R21,"’","'"),"‘","'"),"“",""""),"”","""")))),1,0)</f>
        <v>0</v>
      </c>
      <c r="AB21" s="1" t="n">
        <f aca="false">IF(ISNUMBER(SEARCH("Hands-on training using my own work tasks",TRIM(SUBSTITUTE(SUBSTITUTE(SUBSTITUTE(SUBSTITUTE(Answers!R21,"’","'"),"‘","'"),"“",""""),"”","""")))),1,0)</f>
        <v>0</v>
      </c>
      <c r="AC21" s="1" t="n">
        <f aca="false">IF(ISNUMBER(SEARCH("Ready-made prompts and templates for common tasks",TRIM(SUBSTITUTE(SUBSTITUTE(SUBSTITUTE(SUBSTITUTE(Answers!R21,"’","'"),"‘","'"),"“",""""),"”","""")))),1,0)</f>
        <v>0</v>
      </c>
      <c r="AD21" s="1" t="n">
        <f aca="false">IF(ISNUMBER(SEARCH("Help setting up an AI agent for my role",TRIM(SUBSTITUTE(SUBSTITUTE(SUBSTITUTE(SUBSTITUTE(Answers!R21,"’","'"),"‘","'"),"“",""""),"”","""")))),1,0)</f>
        <v>0</v>
      </c>
      <c r="AE21" s="1" t="n">
        <f aca="false">IF(ISNUMBER(SEARCH("Examples from people in jobs like mine",TRIM(SUBSTITUTE(SUBSTITUTE(SUBSTITUTE(SUBSTITUTE(Answers!R21,"’","'"),"‘","'"),"“",""""),"”","""")))),1,0)</f>
        <v>0</v>
      </c>
      <c r="AF21" s="1" t="n">
        <f aca="false">IF(ISNUMBER(SEARCH("Time set aside to practice",TRIM(SUBSTITUTE(SUBSTITUTE(SUBSTITUTE(SUBSTITUTE(Answers!R21,"’","'"),"‘","'"),"“",""""),"”","""")))),1,0)</f>
        <v>0</v>
      </c>
      <c r="AG21" s="1" t="n">
        <f aca="false">IF(ISNUMBER(SEARCH("I don't need help right now",TRIM(SUBSTITUTE(SUBSTITUTE(SUBSTITUTE(SUBSTITUTE(Answers!R21,"’","'"),"‘","'"),"“",""""),"”","""")))),1,0)</f>
        <v>0</v>
      </c>
      <c r="AH21" s="1" t="str">
        <f aca="false">IF(Answers!R21="","",IF(Z21+AA21+AB21+AC21+AD21+AE21+AF21+AG21=0,"unread",""))</f>
        <v/>
      </c>
      <c r="AI21" s="1" t="n">
        <f aca="false">IF(OR(D21=5,E21=5),1,0)</f>
        <v>0</v>
      </c>
    </row>
    <row r="22" customFormat="false" ht="15" hidden="false" customHeight="true" outlineLevel="0" collapsed="false">
      <c r="A22" s="1" t="n">
        <f aca="false">Answers!T22</f>
        <v>0</v>
      </c>
      <c r="B22" s="1" t="str">
        <f aca="false">IF(Answers!A22="","",IFERROR(MATCH(TRIM(SUBSTITUTE(SUBSTITUTE(SUBSTITUTE(SUBSTITUTE(Answers!A22,"’","'"),"‘","'"),"“",""""),"”","""")),'Scoring key'!$B$10:$B$14,0),"unread"))</f>
        <v/>
      </c>
      <c r="C22" s="1" t="str">
        <f aca="false">IF(Answers!C22="","",IFERROR(MATCH(TRIM(SUBSTITUTE(SUBSTITUTE(SUBSTITUTE(SUBSTITUTE(Answers!C22,"’","'"),"‘","'"),"“",""""),"”","""")),'Scoring key'!$B$15:$B$19,0),"unread"))</f>
        <v/>
      </c>
      <c r="D22" s="1" t="str">
        <f aca="false">IF(Answers!D22="","",IFERROR(MATCH(TRIM(SUBSTITUTE(SUBSTITUTE(SUBSTITUTE(SUBSTITUTE(Answers!D22,"’","'"),"‘","'"),"“",""""),"”","""")),'Scoring key'!$B$20:$B$24,0),"unread"))</f>
        <v/>
      </c>
      <c r="E22" s="1" t="str">
        <f aca="false">IF(Answers!E22="","",IFERROR(MATCH(TRIM(SUBSTITUTE(SUBSTITUTE(SUBSTITUTE(SUBSTITUTE(Answers!E22,"’","'"),"‘","'"),"“",""""),"”","""")),'Scoring key'!$B$25:$B$29,0),"unread"))</f>
        <v/>
      </c>
      <c r="F22" s="1" t="str">
        <f aca="false">IF(Answers!L22="","",IFERROR(MATCH(TRIM(SUBSTITUTE(SUBSTITUTE(SUBSTITUTE(SUBSTITUTE(Answers!L22,"’","'"),"‘","'"),"“",""""),"”","""")),'Scoring key'!$B$30:$B$34,0),"unread"))</f>
        <v/>
      </c>
      <c r="G22" s="1" t="str">
        <f aca="false">IF(Answers!N22="","",IFERROR(MATCH(TRIM(SUBSTITUTE(SUBSTITUTE(SUBSTITUTE(SUBSTITUTE(Answers!N22,"’","'"),"‘","'"),"“",""""),"”","""")),'Scoring key'!$B$35:$B$38,0),"unread"))</f>
        <v/>
      </c>
      <c r="H22" s="1" t="str">
        <f aca="false">IF(Answers!O22="","",IFERROR(MATCH(TRIM(SUBSTITUTE(SUBSTITUTE(SUBSTITUTE(SUBSTITUTE(Answers!O22,"’","'"),"‘","'"),"“",""""),"”","""")),'Scoring key'!$B$39:$B$42,0),"unread"))</f>
        <v/>
      </c>
      <c r="I22" s="1" t="str">
        <f aca="false">IF(Answers!S22="","",IFERROR(MATCH(TRIM(SUBSTITUTE(SUBSTITUTE(SUBSTITUTE(SUBSTITUTE(Answers!S22,"’","'"),"‘","'"),"“",""""),"”","""")),'Scoring key'!$B$43:$B$46,0),"unread"))</f>
        <v/>
      </c>
      <c r="J22" s="1" t="str">
        <f aca="false">IF(ISNUMBER(B22),IF(INDEX('Scoring key'!$C$10:$C$14,B22)="","",INDEX('Scoring key'!$C$10:$C$14,B22)),"")</f>
        <v/>
      </c>
      <c r="K22" s="1" t="str">
        <f aca="false">IF(ISNUMBER(E22),IF(INDEX('Scoring key'!$C$25:$C$29,E22)="","",INDEX('Scoring key'!$C$25:$C$29,E22)),"")</f>
        <v/>
      </c>
      <c r="L22" s="1" t="str">
        <f aca="false">IF(ISNUMBER(F22),IF(INDEX('Scoring key'!$C$30:$C$34,F22)="","",INDEX('Scoring key'!$C$30:$C$34,F22)),"")</f>
        <v/>
      </c>
      <c r="M22" s="1" t="str">
        <f aca="false">IF(ISNUMBER(G22),IF(INDEX('Scoring key'!$C$35:$C$38,G22)="","",INDEX('Scoring key'!$C$35:$C$38,G22)),"")</f>
        <v/>
      </c>
      <c r="N22" s="1" t="str">
        <f aca="false">IF(ISNUMBER(H22),IF(INDEX('Scoring key'!$C$39:$C$42,H22)="","",INDEX('Scoring key'!$C$39:$C$42,H22)),"")</f>
        <v/>
      </c>
      <c r="O22" s="1" t="str">
        <f aca="false">IF(Answers!F22="","",IF(ISNUMBER(IFERROR(VALUE(Answers!F22),"")),IF(AND(VALUE(Answers!F22)&gt;=1,VALUE(Answers!F22)&lt;=5,VALUE(Answers!F22)=INT(VALUE(Answers!F22))),VALUE(Answers!F22),"unread"),IFERROR(MATCH(TRIM(SUBSTITUTE(SUBSTITUTE(SUBSTITUTE(SUBSTITUTE(Answers!F22,"’","'"),"‘","'"),"“",""""),"”","""")),'Scoring key'!$B$5:$B$9,0),"unread")))</f>
        <v/>
      </c>
      <c r="P22" s="1" t="str">
        <f aca="false">IF(Answers!G22="","",IF(ISNUMBER(IFERROR(VALUE(Answers!G22),"")),IF(AND(VALUE(Answers!G22)&gt;=1,VALUE(Answers!G22)&lt;=5,VALUE(Answers!G22)=INT(VALUE(Answers!G22))),VALUE(Answers!G22),"unread"),IFERROR(MATCH(TRIM(SUBSTITUTE(SUBSTITUTE(SUBSTITUTE(SUBSTITUTE(Answers!G22,"’","'"),"‘","'"),"“",""""),"”","""")),'Scoring key'!$B$5:$B$9,0),"unread")))</f>
        <v/>
      </c>
      <c r="Q22" s="1" t="str">
        <f aca="false">IF(Answers!H22="","",IF(ISNUMBER(IFERROR(VALUE(Answers!H22),"")),IF(AND(VALUE(Answers!H22)&gt;=1,VALUE(Answers!H22)&lt;=5,VALUE(Answers!H22)=INT(VALUE(Answers!H22))),VALUE(Answers!H22),"unread"),IFERROR(MATCH(TRIM(SUBSTITUTE(SUBSTITUTE(SUBSTITUTE(SUBSTITUTE(Answers!H22,"’","'"),"‘","'"),"“",""""),"”","""")),'Scoring key'!$B$5:$B$9,0),"unread")))</f>
        <v/>
      </c>
      <c r="R22" s="1" t="str">
        <f aca="false">IF(Answers!I22="","",IF(ISNUMBER(IFERROR(VALUE(Answers!I22),"")),IF(AND(VALUE(Answers!I22)&gt;=1,VALUE(Answers!I22)&lt;=5,VALUE(Answers!I22)=INT(VALUE(Answers!I22))),VALUE(Answers!I22),"unread"),IFERROR(MATCH(TRIM(SUBSTITUTE(SUBSTITUTE(SUBSTITUTE(SUBSTITUTE(Answers!I22,"’","'"),"‘","'"),"“",""""),"”","""")),'Scoring key'!$B$5:$B$9,0),"unread")))</f>
        <v/>
      </c>
      <c r="S22" s="1" t="str">
        <f aca="false">IF(Answers!J22="","",IF(ISNUMBER(IFERROR(VALUE(Answers!J22),"")),IF(AND(VALUE(Answers!J22)&gt;=1,VALUE(Answers!J22)&lt;=5,VALUE(Answers!J22)=INT(VALUE(Answers!J22))),VALUE(Answers!J22),"unread"),IFERROR(MATCH(TRIM(SUBSTITUTE(SUBSTITUTE(SUBSTITUTE(SUBSTITUTE(Answers!J22,"’","'"),"‘","'"),"“",""""),"”","""")),'Scoring key'!$B$5:$B$9,0),"unread")))</f>
        <v/>
      </c>
      <c r="T22" s="1" t="str">
        <f aca="false">IF(Answers!K22="","",IF(ISNUMBER(IFERROR(VALUE(Answers!K22),"")),IF(AND(VALUE(Answers!K22)&gt;=1,VALUE(Answers!K22)&lt;=5,VALUE(Answers!K22)=INT(VALUE(Answers!K22))),VALUE(Answers!K22),"unread"),IFERROR(MATCH(TRIM(SUBSTITUTE(SUBSTITUTE(SUBSTITUTE(SUBSTITUTE(Answers!K22,"’","'"),"‘","'"),"“",""""),"”","""")),'Scoring key'!$B$5:$B$9,0),"unread")))</f>
        <v/>
      </c>
      <c r="U22" s="1" t="str">
        <f aca="false">IF(Answers!M22="","",IF(ISNUMBER(IFERROR(VALUE(Answers!M22),"")),IF(AND(VALUE(Answers!M22)&gt;=1,VALUE(Answers!M22)&lt;=5,VALUE(Answers!M22)=INT(VALUE(Answers!M22))),VALUE(Answers!M22),"unread"),IFERROR(MATCH(TRIM(SUBSTITUTE(SUBSTITUTE(SUBSTITUTE(SUBSTITUTE(Answers!M22,"’","'"),"‘","'"),"“",""""),"”","""")),'Scoring key'!$B$5:$B$9,0),"unread")))</f>
        <v/>
      </c>
      <c r="V22" s="1" t="str">
        <f aca="false">IF(Answers!P22="","",IF(ISNUMBER(IFERROR(VALUE(Answers!P22),"")),IF(AND(VALUE(Answers!P22)&gt;=1,VALUE(Answers!P22)&lt;=5,VALUE(Answers!P22)=INT(VALUE(Answers!P22))),VALUE(Answers!P22),"unread"),IFERROR(MATCH(TRIM(SUBSTITUTE(SUBSTITUTE(SUBSTITUTE(SUBSTITUTE(Answers!P22,"’","'"),"‘","'"),"“",""""),"”","""")),'Scoring key'!$B$5:$B$9,0),"unread")))</f>
        <v/>
      </c>
      <c r="W22" s="1" t="str">
        <f aca="false">IF(Answers!Q22="","",IF(ISNUMBER(IFERROR(VALUE(Answers!Q22),"")),IF(AND(VALUE(Answers!Q22)&gt;=1,VALUE(Answers!Q22)&lt;=5,VALUE(Answers!Q22)=INT(VALUE(Answers!Q22))),VALUE(Answers!Q22),"unread"),IFERROR(MATCH(TRIM(SUBSTITUTE(SUBSTITUTE(SUBSTITUTE(SUBSTITUTE(Answers!Q22,"’","'"),"‘","'"),"“",""""),"”","""")),'Scoring key'!$B$5:$B$9,0),"unread")))</f>
        <v/>
      </c>
      <c r="X22" s="1" t="str">
        <f aca="false">IF(Answers!B22="","",ISNUMBER(SEARCH("Drafting or editing emails and documents",TRIM(SUBSTITUTE(SUBSTITUTE(SUBSTITUTE(SUBSTITUTE(Answers!B22,"’","'"),"‘","'"),"“",""""),"”",""""))))*1+ISNUMBER(SEARCH("Summarizing documents, threads or meetings",TRIM(SUBSTITUTE(SUBSTITUTE(SUBSTITUTE(SUBSTITUTE(Answers!B22,"’","'"),"‘","'"),"“",""""),"”",""""))))*1+ISNUMBER(SEARCH("Research, or explaining something unfamiliar",TRIM(SUBSTITUTE(SUBSTITUTE(SUBSTITUTE(SUBSTITUTE(Answers!B22,"’","'"),"‘","'"),"“",""""),"”",""""))))*1+ISNUMBER(SEARCH("Working with data or spreadsheets",TRIM(SUBSTITUTE(SUBSTITUTE(SUBSTITUTE(SUBSTITUTE(Answers!B22,"’","'"),"‘","'"),"“",""""),"”",""""))))*1+ISNUMBER(SEARCH("Writing or reviewing code or scripts",TRIM(SUBSTITUTE(SUBSTITUTE(SUBSTITUTE(SUBSTITUTE(Answers!B22,"’","'"),"‘","'"),"“",""""),"”",""""))))*1+ISNUMBER(SEARCH("Brainstorming or planning",TRIM(SUBSTITUTE(SUBSTITUTE(SUBSTITUTE(SUBSTITUTE(Answers!B22,"’","'"),"‘","'"),"“",""""),"”",""""))))*1+ISNUMBER(SEARCH("Something else",TRIM(SUBSTITUTE(SUBSTITUTE(SUBSTITUTE(SUBSTITUTE(Answers!B22,"’","'"),"‘","'"),"“",""""),"”",""""))))*1)</f>
        <v/>
      </c>
      <c r="Y22" s="1" t="str">
        <f aca="false">IF(X22="","",IF(X22=0,IF(ISNUMBER(SEARCH("I don't use AI tools for work",TRIM(SUBSTITUTE(SUBSTITUTE(SUBSTITUTE(SUBSTITUTE(Answers!B22,"’","'"),"‘","'"),"“",""""),"”","""")))),1,"unread"),MIN(X22+1,5)))</f>
        <v/>
      </c>
      <c r="Z22" s="1" t="n">
        <f aca="false">IF(ISNUMBER(SEARCH("Clear guidance on what's allowed and what information can go in",TRIM(SUBSTITUTE(SUBSTITUTE(SUBSTITUTE(SUBSTITUTE(Answers!R22,"’","'"),"‘","'"),"“",""""),"”","""")))),1,0)</f>
        <v>0</v>
      </c>
      <c r="AA22" s="1" t="n">
        <f aca="false">IF(ISNUMBER(SEARCH("An approved AI tool with a work account",TRIM(SUBSTITUTE(SUBSTITUTE(SUBSTITUTE(SUBSTITUTE(Answers!R22,"’","'"),"‘","'"),"“",""""),"”","""")))),1,0)</f>
        <v>0</v>
      </c>
      <c r="AB22" s="1" t="n">
        <f aca="false">IF(ISNUMBER(SEARCH("Hands-on training using my own work tasks",TRIM(SUBSTITUTE(SUBSTITUTE(SUBSTITUTE(SUBSTITUTE(Answers!R22,"’","'"),"‘","'"),"“",""""),"”","""")))),1,0)</f>
        <v>0</v>
      </c>
      <c r="AC22" s="1" t="n">
        <f aca="false">IF(ISNUMBER(SEARCH("Ready-made prompts and templates for common tasks",TRIM(SUBSTITUTE(SUBSTITUTE(SUBSTITUTE(SUBSTITUTE(Answers!R22,"’","'"),"‘","'"),"“",""""),"”","""")))),1,0)</f>
        <v>0</v>
      </c>
      <c r="AD22" s="1" t="n">
        <f aca="false">IF(ISNUMBER(SEARCH("Help setting up an AI agent for my role",TRIM(SUBSTITUTE(SUBSTITUTE(SUBSTITUTE(SUBSTITUTE(Answers!R22,"’","'"),"‘","'"),"“",""""),"”","""")))),1,0)</f>
        <v>0</v>
      </c>
      <c r="AE22" s="1" t="n">
        <f aca="false">IF(ISNUMBER(SEARCH("Examples from people in jobs like mine",TRIM(SUBSTITUTE(SUBSTITUTE(SUBSTITUTE(SUBSTITUTE(Answers!R22,"’","'"),"‘","'"),"“",""""),"”","""")))),1,0)</f>
        <v>0</v>
      </c>
      <c r="AF22" s="1" t="n">
        <f aca="false">IF(ISNUMBER(SEARCH("Time set aside to practice",TRIM(SUBSTITUTE(SUBSTITUTE(SUBSTITUTE(SUBSTITUTE(Answers!R22,"’","'"),"‘","'"),"“",""""),"”","""")))),1,0)</f>
        <v>0</v>
      </c>
      <c r="AG22" s="1" t="n">
        <f aca="false">IF(ISNUMBER(SEARCH("I don't need help right now",TRIM(SUBSTITUTE(SUBSTITUTE(SUBSTITUTE(SUBSTITUTE(Answers!R22,"’","'"),"‘","'"),"“",""""),"”","""")))),1,0)</f>
        <v>0</v>
      </c>
      <c r="AH22" s="1" t="str">
        <f aca="false">IF(Answers!R22="","",IF(Z22+AA22+AB22+AC22+AD22+AE22+AF22+AG22=0,"unread",""))</f>
        <v/>
      </c>
      <c r="AI22" s="1" t="n">
        <f aca="false">IF(OR(D22=5,E22=5),1,0)</f>
        <v>0</v>
      </c>
    </row>
    <row r="23" customFormat="false" ht="15" hidden="false" customHeight="true" outlineLevel="0" collapsed="false">
      <c r="A23" s="1" t="n">
        <f aca="false">Answers!T23</f>
        <v>0</v>
      </c>
      <c r="B23" s="1" t="str">
        <f aca="false">IF(Answers!A23="","",IFERROR(MATCH(TRIM(SUBSTITUTE(SUBSTITUTE(SUBSTITUTE(SUBSTITUTE(Answers!A23,"’","'"),"‘","'"),"“",""""),"”","""")),'Scoring key'!$B$10:$B$14,0),"unread"))</f>
        <v/>
      </c>
      <c r="C23" s="1" t="str">
        <f aca="false">IF(Answers!C23="","",IFERROR(MATCH(TRIM(SUBSTITUTE(SUBSTITUTE(SUBSTITUTE(SUBSTITUTE(Answers!C23,"’","'"),"‘","'"),"“",""""),"”","""")),'Scoring key'!$B$15:$B$19,0),"unread"))</f>
        <v/>
      </c>
      <c r="D23" s="1" t="str">
        <f aca="false">IF(Answers!D23="","",IFERROR(MATCH(TRIM(SUBSTITUTE(SUBSTITUTE(SUBSTITUTE(SUBSTITUTE(Answers!D23,"’","'"),"‘","'"),"“",""""),"”","""")),'Scoring key'!$B$20:$B$24,0),"unread"))</f>
        <v/>
      </c>
      <c r="E23" s="1" t="str">
        <f aca="false">IF(Answers!E23="","",IFERROR(MATCH(TRIM(SUBSTITUTE(SUBSTITUTE(SUBSTITUTE(SUBSTITUTE(Answers!E23,"’","'"),"‘","'"),"“",""""),"”","""")),'Scoring key'!$B$25:$B$29,0),"unread"))</f>
        <v/>
      </c>
      <c r="F23" s="1" t="str">
        <f aca="false">IF(Answers!L23="","",IFERROR(MATCH(TRIM(SUBSTITUTE(SUBSTITUTE(SUBSTITUTE(SUBSTITUTE(Answers!L23,"’","'"),"‘","'"),"“",""""),"”","""")),'Scoring key'!$B$30:$B$34,0),"unread"))</f>
        <v/>
      </c>
      <c r="G23" s="1" t="str">
        <f aca="false">IF(Answers!N23="","",IFERROR(MATCH(TRIM(SUBSTITUTE(SUBSTITUTE(SUBSTITUTE(SUBSTITUTE(Answers!N23,"’","'"),"‘","'"),"“",""""),"”","""")),'Scoring key'!$B$35:$B$38,0),"unread"))</f>
        <v/>
      </c>
      <c r="H23" s="1" t="str">
        <f aca="false">IF(Answers!O23="","",IFERROR(MATCH(TRIM(SUBSTITUTE(SUBSTITUTE(SUBSTITUTE(SUBSTITUTE(Answers!O23,"’","'"),"‘","'"),"“",""""),"”","""")),'Scoring key'!$B$39:$B$42,0),"unread"))</f>
        <v/>
      </c>
      <c r="I23" s="1" t="str">
        <f aca="false">IF(Answers!S23="","",IFERROR(MATCH(TRIM(SUBSTITUTE(SUBSTITUTE(SUBSTITUTE(SUBSTITUTE(Answers!S23,"’","'"),"‘","'"),"“",""""),"”","""")),'Scoring key'!$B$43:$B$46,0),"unread"))</f>
        <v/>
      </c>
      <c r="J23" s="1" t="str">
        <f aca="false">IF(ISNUMBER(B23),IF(INDEX('Scoring key'!$C$10:$C$14,B23)="","",INDEX('Scoring key'!$C$10:$C$14,B23)),"")</f>
        <v/>
      </c>
      <c r="K23" s="1" t="str">
        <f aca="false">IF(ISNUMBER(E23),IF(INDEX('Scoring key'!$C$25:$C$29,E23)="","",INDEX('Scoring key'!$C$25:$C$29,E23)),"")</f>
        <v/>
      </c>
      <c r="L23" s="1" t="str">
        <f aca="false">IF(ISNUMBER(F23),IF(INDEX('Scoring key'!$C$30:$C$34,F23)="","",INDEX('Scoring key'!$C$30:$C$34,F23)),"")</f>
        <v/>
      </c>
      <c r="M23" s="1" t="str">
        <f aca="false">IF(ISNUMBER(G23),IF(INDEX('Scoring key'!$C$35:$C$38,G23)="","",INDEX('Scoring key'!$C$35:$C$38,G23)),"")</f>
        <v/>
      </c>
      <c r="N23" s="1" t="str">
        <f aca="false">IF(ISNUMBER(H23),IF(INDEX('Scoring key'!$C$39:$C$42,H23)="","",INDEX('Scoring key'!$C$39:$C$42,H23)),"")</f>
        <v/>
      </c>
      <c r="O23" s="1" t="str">
        <f aca="false">IF(Answers!F23="","",IF(ISNUMBER(IFERROR(VALUE(Answers!F23),"")),IF(AND(VALUE(Answers!F23)&gt;=1,VALUE(Answers!F23)&lt;=5,VALUE(Answers!F23)=INT(VALUE(Answers!F23))),VALUE(Answers!F23),"unread"),IFERROR(MATCH(TRIM(SUBSTITUTE(SUBSTITUTE(SUBSTITUTE(SUBSTITUTE(Answers!F23,"’","'"),"‘","'"),"“",""""),"”","""")),'Scoring key'!$B$5:$B$9,0),"unread")))</f>
        <v/>
      </c>
      <c r="P23" s="1" t="str">
        <f aca="false">IF(Answers!G23="","",IF(ISNUMBER(IFERROR(VALUE(Answers!G23),"")),IF(AND(VALUE(Answers!G23)&gt;=1,VALUE(Answers!G23)&lt;=5,VALUE(Answers!G23)=INT(VALUE(Answers!G23))),VALUE(Answers!G23),"unread"),IFERROR(MATCH(TRIM(SUBSTITUTE(SUBSTITUTE(SUBSTITUTE(SUBSTITUTE(Answers!G23,"’","'"),"‘","'"),"“",""""),"”","""")),'Scoring key'!$B$5:$B$9,0),"unread")))</f>
        <v/>
      </c>
      <c r="Q23" s="1" t="str">
        <f aca="false">IF(Answers!H23="","",IF(ISNUMBER(IFERROR(VALUE(Answers!H23),"")),IF(AND(VALUE(Answers!H23)&gt;=1,VALUE(Answers!H23)&lt;=5,VALUE(Answers!H23)=INT(VALUE(Answers!H23))),VALUE(Answers!H23),"unread"),IFERROR(MATCH(TRIM(SUBSTITUTE(SUBSTITUTE(SUBSTITUTE(SUBSTITUTE(Answers!H23,"’","'"),"‘","'"),"“",""""),"”","""")),'Scoring key'!$B$5:$B$9,0),"unread")))</f>
        <v/>
      </c>
      <c r="R23" s="1" t="str">
        <f aca="false">IF(Answers!I23="","",IF(ISNUMBER(IFERROR(VALUE(Answers!I23),"")),IF(AND(VALUE(Answers!I23)&gt;=1,VALUE(Answers!I23)&lt;=5,VALUE(Answers!I23)=INT(VALUE(Answers!I23))),VALUE(Answers!I23),"unread"),IFERROR(MATCH(TRIM(SUBSTITUTE(SUBSTITUTE(SUBSTITUTE(SUBSTITUTE(Answers!I23,"’","'"),"‘","'"),"“",""""),"”","""")),'Scoring key'!$B$5:$B$9,0),"unread")))</f>
        <v/>
      </c>
      <c r="S23" s="1" t="str">
        <f aca="false">IF(Answers!J23="","",IF(ISNUMBER(IFERROR(VALUE(Answers!J23),"")),IF(AND(VALUE(Answers!J23)&gt;=1,VALUE(Answers!J23)&lt;=5,VALUE(Answers!J23)=INT(VALUE(Answers!J23))),VALUE(Answers!J23),"unread"),IFERROR(MATCH(TRIM(SUBSTITUTE(SUBSTITUTE(SUBSTITUTE(SUBSTITUTE(Answers!J23,"’","'"),"‘","'"),"“",""""),"”","""")),'Scoring key'!$B$5:$B$9,0),"unread")))</f>
        <v/>
      </c>
      <c r="T23" s="1" t="str">
        <f aca="false">IF(Answers!K23="","",IF(ISNUMBER(IFERROR(VALUE(Answers!K23),"")),IF(AND(VALUE(Answers!K23)&gt;=1,VALUE(Answers!K23)&lt;=5,VALUE(Answers!K23)=INT(VALUE(Answers!K23))),VALUE(Answers!K23),"unread"),IFERROR(MATCH(TRIM(SUBSTITUTE(SUBSTITUTE(SUBSTITUTE(SUBSTITUTE(Answers!K23,"’","'"),"‘","'"),"“",""""),"”","""")),'Scoring key'!$B$5:$B$9,0),"unread")))</f>
        <v/>
      </c>
      <c r="U23" s="1" t="str">
        <f aca="false">IF(Answers!M23="","",IF(ISNUMBER(IFERROR(VALUE(Answers!M23),"")),IF(AND(VALUE(Answers!M23)&gt;=1,VALUE(Answers!M23)&lt;=5,VALUE(Answers!M23)=INT(VALUE(Answers!M23))),VALUE(Answers!M23),"unread"),IFERROR(MATCH(TRIM(SUBSTITUTE(SUBSTITUTE(SUBSTITUTE(SUBSTITUTE(Answers!M23,"’","'"),"‘","'"),"“",""""),"”","""")),'Scoring key'!$B$5:$B$9,0),"unread")))</f>
        <v/>
      </c>
      <c r="V23" s="1" t="str">
        <f aca="false">IF(Answers!P23="","",IF(ISNUMBER(IFERROR(VALUE(Answers!P23),"")),IF(AND(VALUE(Answers!P23)&gt;=1,VALUE(Answers!P23)&lt;=5,VALUE(Answers!P23)=INT(VALUE(Answers!P23))),VALUE(Answers!P23),"unread"),IFERROR(MATCH(TRIM(SUBSTITUTE(SUBSTITUTE(SUBSTITUTE(SUBSTITUTE(Answers!P23,"’","'"),"‘","'"),"“",""""),"”","""")),'Scoring key'!$B$5:$B$9,0),"unread")))</f>
        <v/>
      </c>
      <c r="W23" s="1" t="str">
        <f aca="false">IF(Answers!Q23="","",IF(ISNUMBER(IFERROR(VALUE(Answers!Q23),"")),IF(AND(VALUE(Answers!Q23)&gt;=1,VALUE(Answers!Q23)&lt;=5,VALUE(Answers!Q23)=INT(VALUE(Answers!Q23))),VALUE(Answers!Q23),"unread"),IFERROR(MATCH(TRIM(SUBSTITUTE(SUBSTITUTE(SUBSTITUTE(SUBSTITUTE(Answers!Q23,"’","'"),"‘","'"),"“",""""),"”","""")),'Scoring key'!$B$5:$B$9,0),"unread")))</f>
        <v/>
      </c>
      <c r="X23" s="1" t="str">
        <f aca="false">IF(Answers!B23="","",ISNUMBER(SEARCH("Drafting or editing emails and documents",TRIM(SUBSTITUTE(SUBSTITUTE(SUBSTITUTE(SUBSTITUTE(Answers!B23,"’","'"),"‘","'"),"“",""""),"”",""""))))*1+ISNUMBER(SEARCH("Summarizing documents, threads or meetings",TRIM(SUBSTITUTE(SUBSTITUTE(SUBSTITUTE(SUBSTITUTE(Answers!B23,"’","'"),"‘","'"),"“",""""),"”",""""))))*1+ISNUMBER(SEARCH("Research, or explaining something unfamiliar",TRIM(SUBSTITUTE(SUBSTITUTE(SUBSTITUTE(SUBSTITUTE(Answers!B23,"’","'"),"‘","'"),"“",""""),"”",""""))))*1+ISNUMBER(SEARCH("Working with data or spreadsheets",TRIM(SUBSTITUTE(SUBSTITUTE(SUBSTITUTE(SUBSTITUTE(Answers!B23,"’","'"),"‘","'"),"“",""""),"”",""""))))*1+ISNUMBER(SEARCH("Writing or reviewing code or scripts",TRIM(SUBSTITUTE(SUBSTITUTE(SUBSTITUTE(SUBSTITUTE(Answers!B23,"’","'"),"‘","'"),"“",""""),"”",""""))))*1+ISNUMBER(SEARCH("Brainstorming or planning",TRIM(SUBSTITUTE(SUBSTITUTE(SUBSTITUTE(SUBSTITUTE(Answers!B23,"’","'"),"‘","'"),"“",""""),"”",""""))))*1+ISNUMBER(SEARCH("Something else",TRIM(SUBSTITUTE(SUBSTITUTE(SUBSTITUTE(SUBSTITUTE(Answers!B23,"’","'"),"‘","'"),"“",""""),"”",""""))))*1)</f>
        <v/>
      </c>
      <c r="Y23" s="1" t="str">
        <f aca="false">IF(X23="","",IF(X23=0,IF(ISNUMBER(SEARCH("I don't use AI tools for work",TRIM(SUBSTITUTE(SUBSTITUTE(SUBSTITUTE(SUBSTITUTE(Answers!B23,"’","'"),"‘","'"),"“",""""),"”","""")))),1,"unread"),MIN(X23+1,5)))</f>
        <v/>
      </c>
      <c r="Z23" s="1" t="n">
        <f aca="false">IF(ISNUMBER(SEARCH("Clear guidance on what's allowed and what information can go in",TRIM(SUBSTITUTE(SUBSTITUTE(SUBSTITUTE(SUBSTITUTE(Answers!R23,"’","'"),"‘","'"),"“",""""),"”","""")))),1,0)</f>
        <v>0</v>
      </c>
      <c r="AA23" s="1" t="n">
        <f aca="false">IF(ISNUMBER(SEARCH("An approved AI tool with a work account",TRIM(SUBSTITUTE(SUBSTITUTE(SUBSTITUTE(SUBSTITUTE(Answers!R23,"’","'"),"‘","'"),"“",""""),"”","""")))),1,0)</f>
        <v>0</v>
      </c>
      <c r="AB23" s="1" t="n">
        <f aca="false">IF(ISNUMBER(SEARCH("Hands-on training using my own work tasks",TRIM(SUBSTITUTE(SUBSTITUTE(SUBSTITUTE(SUBSTITUTE(Answers!R23,"’","'"),"‘","'"),"“",""""),"”","""")))),1,0)</f>
        <v>0</v>
      </c>
      <c r="AC23" s="1" t="n">
        <f aca="false">IF(ISNUMBER(SEARCH("Ready-made prompts and templates for common tasks",TRIM(SUBSTITUTE(SUBSTITUTE(SUBSTITUTE(SUBSTITUTE(Answers!R23,"’","'"),"‘","'"),"“",""""),"”","""")))),1,0)</f>
        <v>0</v>
      </c>
      <c r="AD23" s="1" t="n">
        <f aca="false">IF(ISNUMBER(SEARCH("Help setting up an AI agent for my role",TRIM(SUBSTITUTE(SUBSTITUTE(SUBSTITUTE(SUBSTITUTE(Answers!R23,"’","'"),"‘","'"),"“",""""),"”","""")))),1,0)</f>
        <v>0</v>
      </c>
      <c r="AE23" s="1" t="n">
        <f aca="false">IF(ISNUMBER(SEARCH("Examples from people in jobs like mine",TRIM(SUBSTITUTE(SUBSTITUTE(SUBSTITUTE(SUBSTITUTE(Answers!R23,"’","'"),"‘","'"),"“",""""),"”","""")))),1,0)</f>
        <v>0</v>
      </c>
      <c r="AF23" s="1" t="n">
        <f aca="false">IF(ISNUMBER(SEARCH("Time set aside to practice",TRIM(SUBSTITUTE(SUBSTITUTE(SUBSTITUTE(SUBSTITUTE(Answers!R23,"’","'"),"‘","'"),"“",""""),"”","""")))),1,0)</f>
        <v>0</v>
      </c>
      <c r="AG23" s="1" t="n">
        <f aca="false">IF(ISNUMBER(SEARCH("I don't need help right now",TRIM(SUBSTITUTE(SUBSTITUTE(SUBSTITUTE(SUBSTITUTE(Answers!R23,"’","'"),"‘","'"),"“",""""),"”","""")))),1,0)</f>
        <v>0</v>
      </c>
      <c r="AH23" s="1" t="str">
        <f aca="false">IF(Answers!R23="","",IF(Z23+AA23+AB23+AC23+AD23+AE23+AF23+AG23=0,"unread",""))</f>
        <v/>
      </c>
      <c r="AI23" s="1" t="n">
        <f aca="false">IF(OR(D23=5,E23=5),1,0)</f>
        <v>0</v>
      </c>
    </row>
    <row r="24" customFormat="false" ht="15" hidden="false" customHeight="true" outlineLevel="0" collapsed="false">
      <c r="A24" s="1" t="n">
        <f aca="false">Answers!T24</f>
        <v>0</v>
      </c>
      <c r="B24" s="1" t="str">
        <f aca="false">IF(Answers!A24="","",IFERROR(MATCH(TRIM(SUBSTITUTE(SUBSTITUTE(SUBSTITUTE(SUBSTITUTE(Answers!A24,"’","'"),"‘","'"),"“",""""),"”","""")),'Scoring key'!$B$10:$B$14,0),"unread"))</f>
        <v/>
      </c>
      <c r="C24" s="1" t="str">
        <f aca="false">IF(Answers!C24="","",IFERROR(MATCH(TRIM(SUBSTITUTE(SUBSTITUTE(SUBSTITUTE(SUBSTITUTE(Answers!C24,"’","'"),"‘","'"),"“",""""),"”","""")),'Scoring key'!$B$15:$B$19,0),"unread"))</f>
        <v/>
      </c>
      <c r="D24" s="1" t="str">
        <f aca="false">IF(Answers!D24="","",IFERROR(MATCH(TRIM(SUBSTITUTE(SUBSTITUTE(SUBSTITUTE(SUBSTITUTE(Answers!D24,"’","'"),"‘","'"),"“",""""),"”","""")),'Scoring key'!$B$20:$B$24,0),"unread"))</f>
        <v/>
      </c>
      <c r="E24" s="1" t="str">
        <f aca="false">IF(Answers!E24="","",IFERROR(MATCH(TRIM(SUBSTITUTE(SUBSTITUTE(SUBSTITUTE(SUBSTITUTE(Answers!E24,"’","'"),"‘","'"),"“",""""),"”","""")),'Scoring key'!$B$25:$B$29,0),"unread"))</f>
        <v/>
      </c>
      <c r="F24" s="1" t="str">
        <f aca="false">IF(Answers!L24="","",IFERROR(MATCH(TRIM(SUBSTITUTE(SUBSTITUTE(SUBSTITUTE(SUBSTITUTE(Answers!L24,"’","'"),"‘","'"),"“",""""),"”","""")),'Scoring key'!$B$30:$B$34,0),"unread"))</f>
        <v/>
      </c>
      <c r="G24" s="1" t="str">
        <f aca="false">IF(Answers!N24="","",IFERROR(MATCH(TRIM(SUBSTITUTE(SUBSTITUTE(SUBSTITUTE(SUBSTITUTE(Answers!N24,"’","'"),"‘","'"),"“",""""),"”","""")),'Scoring key'!$B$35:$B$38,0),"unread"))</f>
        <v/>
      </c>
      <c r="H24" s="1" t="str">
        <f aca="false">IF(Answers!O24="","",IFERROR(MATCH(TRIM(SUBSTITUTE(SUBSTITUTE(SUBSTITUTE(SUBSTITUTE(Answers!O24,"’","'"),"‘","'"),"“",""""),"”","""")),'Scoring key'!$B$39:$B$42,0),"unread"))</f>
        <v/>
      </c>
      <c r="I24" s="1" t="str">
        <f aca="false">IF(Answers!S24="","",IFERROR(MATCH(TRIM(SUBSTITUTE(SUBSTITUTE(SUBSTITUTE(SUBSTITUTE(Answers!S24,"’","'"),"‘","'"),"“",""""),"”","""")),'Scoring key'!$B$43:$B$46,0),"unread"))</f>
        <v/>
      </c>
      <c r="J24" s="1" t="str">
        <f aca="false">IF(ISNUMBER(B24),IF(INDEX('Scoring key'!$C$10:$C$14,B24)="","",INDEX('Scoring key'!$C$10:$C$14,B24)),"")</f>
        <v/>
      </c>
      <c r="K24" s="1" t="str">
        <f aca="false">IF(ISNUMBER(E24),IF(INDEX('Scoring key'!$C$25:$C$29,E24)="","",INDEX('Scoring key'!$C$25:$C$29,E24)),"")</f>
        <v/>
      </c>
      <c r="L24" s="1" t="str">
        <f aca="false">IF(ISNUMBER(F24),IF(INDEX('Scoring key'!$C$30:$C$34,F24)="","",INDEX('Scoring key'!$C$30:$C$34,F24)),"")</f>
        <v/>
      </c>
      <c r="M24" s="1" t="str">
        <f aca="false">IF(ISNUMBER(G24),IF(INDEX('Scoring key'!$C$35:$C$38,G24)="","",INDEX('Scoring key'!$C$35:$C$38,G24)),"")</f>
        <v/>
      </c>
      <c r="N24" s="1" t="str">
        <f aca="false">IF(ISNUMBER(H24),IF(INDEX('Scoring key'!$C$39:$C$42,H24)="","",INDEX('Scoring key'!$C$39:$C$42,H24)),"")</f>
        <v/>
      </c>
      <c r="O24" s="1" t="str">
        <f aca="false">IF(Answers!F24="","",IF(ISNUMBER(IFERROR(VALUE(Answers!F24),"")),IF(AND(VALUE(Answers!F24)&gt;=1,VALUE(Answers!F24)&lt;=5,VALUE(Answers!F24)=INT(VALUE(Answers!F24))),VALUE(Answers!F24),"unread"),IFERROR(MATCH(TRIM(SUBSTITUTE(SUBSTITUTE(SUBSTITUTE(SUBSTITUTE(Answers!F24,"’","'"),"‘","'"),"“",""""),"”","""")),'Scoring key'!$B$5:$B$9,0),"unread")))</f>
        <v/>
      </c>
      <c r="P24" s="1" t="str">
        <f aca="false">IF(Answers!G24="","",IF(ISNUMBER(IFERROR(VALUE(Answers!G24),"")),IF(AND(VALUE(Answers!G24)&gt;=1,VALUE(Answers!G24)&lt;=5,VALUE(Answers!G24)=INT(VALUE(Answers!G24))),VALUE(Answers!G24),"unread"),IFERROR(MATCH(TRIM(SUBSTITUTE(SUBSTITUTE(SUBSTITUTE(SUBSTITUTE(Answers!G24,"’","'"),"‘","'"),"“",""""),"”","""")),'Scoring key'!$B$5:$B$9,0),"unread")))</f>
        <v/>
      </c>
      <c r="Q24" s="1" t="str">
        <f aca="false">IF(Answers!H24="","",IF(ISNUMBER(IFERROR(VALUE(Answers!H24),"")),IF(AND(VALUE(Answers!H24)&gt;=1,VALUE(Answers!H24)&lt;=5,VALUE(Answers!H24)=INT(VALUE(Answers!H24))),VALUE(Answers!H24),"unread"),IFERROR(MATCH(TRIM(SUBSTITUTE(SUBSTITUTE(SUBSTITUTE(SUBSTITUTE(Answers!H24,"’","'"),"‘","'"),"“",""""),"”","""")),'Scoring key'!$B$5:$B$9,0),"unread")))</f>
        <v/>
      </c>
      <c r="R24" s="1" t="str">
        <f aca="false">IF(Answers!I24="","",IF(ISNUMBER(IFERROR(VALUE(Answers!I24),"")),IF(AND(VALUE(Answers!I24)&gt;=1,VALUE(Answers!I24)&lt;=5,VALUE(Answers!I24)=INT(VALUE(Answers!I24))),VALUE(Answers!I24),"unread"),IFERROR(MATCH(TRIM(SUBSTITUTE(SUBSTITUTE(SUBSTITUTE(SUBSTITUTE(Answers!I24,"’","'"),"‘","'"),"“",""""),"”","""")),'Scoring key'!$B$5:$B$9,0),"unread")))</f>
        <v/>
      </c>
      <c r="S24" s="1" t="str">
        <f aca="false">IF(Answers!J24="","",IF(ISNUMBER(IFERROR(VALUE(Answers!J24),"")),IF(AND(VALUE(Answers!J24)&gt;=1,VALUE(Answers!J24)&lt;=5,VALUE(Answers!J24)=INT(VALUE(Answers!J24))),VALUE(Answers!J24),"unread"),IFERROR(MATCH(TRIM(SUBSTITUTE(SUBSTITUTE(SUBSTITUTE(SUBSTITUTE(Answers!J24,"’","'"),"‘","'"),"“",""""),"”","""")),'Scoring key'!$B$5:$B$9,0),"unread")))</f>
        <v/>
      </c>
      <c r="T24" s="1" t="str">
        <f aca="false">IF(Answers!K24="","",IF(ISNUMBER(IFERROR(VALUE(Answers!K24),"")),IF(AND(VALUE(Answers!K24)&gt;=1,VALUE(Answers!K24)&lt;=5,VALUE(Answers!K24)=INT(VALUE(Answers!K24))),VALUE(Answers!K24),"unread"),IFERROR(MATCH(TRIM(SUBSTITUTE(SUBSTITUTE(SUBSTITUTE(SUBSTITUTE(Answers!K24,"’","'"),"‘","'"),"“",""""),"”","""")),'Scoring key'!$B$5:$B$9,0),"unread")))</f>
        <v/>
      </c>
      <c r="U24" s="1" t="str">
        <f aca="false">IF(Answers!M24="","",IF(ISNUMBER(IFERROR(VALUE(Answers!M24),"")),IF(AND(VALUE(Answers!M24)&gt;=1,VALUE(Answers!M24)&lt;=5,VALUE(Answers!M24)=INT(VALUE(Answers!M24))),VALUE(Answers!M24),"unread"),IFERROR(MATCH(TRIM(SUBSTITUTE(SUBSTITUTE(SUBSTITUTE(SUBSTITUTE(Answers!M24,"’","'"),"‘","'"),"“",""""),"”","""")),'Scoring key'!$B$5:$B$9,0),"unread")))</f>
        <v/>
      </c>
      <c r="V24" s="1" t="str">
        <f aca="false">IF(Answers!P24="","",IF(ISNUMBER(IFERROR(VALUE(Answers!P24),"")),IF(AND(VALUE(Answers!P24)&gt;=1,VALUE(Answers!P24)&lt;=5,VALUE(Answers!P24)=INT(VALUE(Answers!P24))),VALUE(Answers!P24),"unread"),IFERROR(MATCH(TRIM(SUBSTITUTE(SUBSTITUTE(SUBSTITUTE(SUBSTITUTE(Answers!P24,"’","'"),"‘","'"),"“",""""),"”","""")),'Scoring key'!$B$5:$B$9,0),"unread")))</f>
        <v/>
      </c>
      <c r="W24" s="1" t="str">
        <f aca="false">IF(Answers!Q24="","",IF(ISNUMBER(IFERROR(VALUE(Answers!Q24),"")),IF(AND(VALUE(Answers!Q24)&gt;=1,VALUE(Answers!Q24)&lt;=5,VALUE(Answers!Q24)=INT(VALUE(Answers!Q24))),VALUE(Answers!Q24),"unread"),IFERROR(MATCH(TRIM(SUBSTITUTE(SUBSTITUTE(SUBSTITUTE(SUBSTITUTE(Answers!Q24,"’","'"),"‘","'"),"“",""""),"”","""")),'Scoring key'!$B$5:$B$9,0),"unread")))</f>
        <v/>
      </c>
      <c r="X24" s="1" t="str">
        <f aca="false">IF(Answers!B24="","",ISNUMBER(SEARCH("Drafting or editing emails and documents",TRIM(SUBSTITUTE(SUBSTITUTE(SUBSTITUTE(SUBSTITUTE(Answers!B24,"’","'"),"‘","'"),"“",""""),"”",""""))))*1+ISNUMBER(SEARCH("Summarizing documents, threads or meetings",TRIM(SUBSTITUTE(SUBSTITUTE(SUBSTITUTE(SUBSTITUTE(Answers!B24,"’","'"),"‘","'"),"“",""""),"”",""""))))*1+ISNUMBER(SEARCH("Research, or explaining something unfamiliar",TRIM(SUBSTITUTE(SUBSTITUTE(SUBSTITUTE(SUBSTITUTE(Answers!B24,"’","'"),"‘","'"),"“",""""),"”",""""))))*1+ISNUMBER(SEARCH("Working with data or spreadsheets",TRIM(SUBSTITUTE(SUBSTITUTE(SUBSTITUTE(SUBSTITUTE(Answers!B24,"’","'"),"‘","'"),"“",""""),"”",""""))))*1+ISNUMBER(SEARCH("Writing or reviewing code or scripts",TRIM(SUBSTITUTE(SUBSTITUTE(SUBSTITUTE(SUBSTITUTE(Answers!B24,"’","'"),"‘","'"),"“",""""),"”",""""))))*1+ISNUMBER(SEARCH("Brainstorming or planning",TRIM(SUBSTITUTE(SUBSTITUTE(SUBSTITUTE(SUBSTITUTE(Answers!B24,"’","'"),"‘","'"),"“",""""),"”",""""))))*1+ISNUMBER(SEARCH("Something else",TRIM(SUBSTITUTE(SUBSTITUTE(SUBSTITUTE(SUBSTITUTE(Answers!B24,"’","'"),"‘","'"),"“",""""),"”",""""))))*1)</f>
        <v/>
      </c>
      <c r="Y24" s="1" t="str">
        <f aca="false">IF(X24="","",IF(X24=0,IF(ISNUMBER(SEARCH("I don't use AI tools for work",TRIM(SUBSTITUTE(SUBSTITUTE(SUBSTITUTE(SUBSTITUTE(Answers!B24,"’","'"),"‘","'"),"“",""""),"”","""")))),1,"unread"),MIN(X24+1,5)))</f>
        <v/>
      </c>
      <c r="Z24" s="1" t="n">
        <f aca="false">IF(ISNUMBER(SEARCH("Clear guidance on what's allowed and what information can go in",TRIM(SUBSTITUTE(SUBSTITUTE(SUBSTITUTE(SUBSTITUTE(Answers!R24,"’","'"),"‘","'"),"“",""""),"”","""")))),1,0)</f>
        <v>0</v>
      </c>
      <c r="AA24" s="1" t="n">
        <f aca="false">IF(ISNUMBER(SEARCH("An approved AI tool with a work account",TRIM(SUBSTITUTE(SUBSTITUTE(SUBSTITUTE(SUBSTITUTE(Answers!R24,"’","'"),"‘","'"),"“",""""),"”","""")))),1,0)</f>
        <v>0</v>
      </c>
      <c r="AB24" s="1" t="n">
        <f aca="false">IF(ISNUMBER(SEARCH("Hands-on training using my own work tasks",TRIM(SUBSTITUTE(SUBSTITUTE(SUBSTITUTE(SUBSTITUTE(Answers!R24,"’","'"),"‘","'"),"“",""""),"”","""")))),1,0)</f>
        <v>0</v>
      </c>
      <c r="AC24" s="1" t="n">
        <f aca="false">IF(ISNUMBER(SEARCH("Ready-made prompts and templates for common tasks",TRIM(SUBSTITUTE(SUBSTITUTE(SUBSTITUTE(SUBSTITUTE(Answers!R24,"’","'"),"‘","'"),"“",""""),"”","""")))),1,0)</f>
        <v>0</v>
      </c>
      <c r="AD24" s="1" t="n">
        <f aca="false">IF(ISNUMBER(SEARCH("Help setting up an AI agent for my role",TRIM(SUBSTITUTE(SUBSTITUTE(SUBSTITUTE(SUBSTITUTE(Answers!R24,"’","'"),"‘","'"),"“",""""),"”","""")))),1,0)</f>
        <v>0</v>
      </c>
      <c r="AE24" s="1" t="n">
        <f aca="false">IF(ISNUMBER(SEARCH("Examples from people in jobs like mine",TRIM(SUBSTITUTE(SUBSTITUTE(SUBSTITUTE(SUBSTITUTE(Answers!R24,"’","'"),"‘","'"),"“",""""),"”","""")))),1,0)</f>
        <v>0</v>
      </c>
      <c r="AF24" s="1" t="n">
        <f aca="false">IF(ISNUMBER(SEARCH("Time set aside to practice",TRIM(SUBSTITUTE(SUBSTITUTE(SUBSTITUTE(SUBSTITUTE(Answers!R24,"’","'"),"‘","'"),"“",""""),"”","""")))),1,0)</f>
        <v>0</v>
      </c>
      <c r="AG24" s="1" t="n">
        <f aca="false">IF(ISNUMBER(SEARCH("I don't need help right now",TRIM(SUBSTITUTE(SUBSTITUTE(SUBSTITUTE(SUBSTITUTE(Answers!R24,"’","'"),"‘","'"),"“",""""),"”","""")))),1,0)</f>
        <v>0</v>
      </c>
      <c r="AH24" s="1" t="str">
        <f aca="false">IF(Answers!R24="","",IF(Z24+AA24+AB24+AC24+AD24+AE24+AF24+AG24=0,"unread",""))</f>
        <v/>
      </c>
      <c r="AI24" s="1" t="n">
        <f aca="false">IF(OR(D24=5,E24=5),1,0)</f>
        <v>0</v>
      </c>
    </row>
    <row r="25" customFormat="false" ht="15" hidden="false" customHeight="true" outlineLevel="0" collapsed="false">
      <c r="A25" s="1" t="n">
        <f aca="false">Answers!T25</f>
        <v>0</v>
      </c>
      <c r="B25" s="1" t="str">
        <f aca="false">IF(Answers!A25="","",IFERROR(MATCH(TRIM(SUBSTITUTE(SUBSTITUTE(SUBSTITUTE(SUBSTITUTE(Answers!A25,"’","'"),"‘","'"),"“",""""),"”","""")),'Scoring key'!$B$10:$B$14,0),"unread"))</f>
        <v/>
      </c>
      <c r="C25" s="1" t="str">
        <f aca="false">IF(Answers!C25="","",IFERROR(MATCH(TRIM(SUBSTITUTE(SUBSTITUTE(SUBSTITUTE(SUBSTITUTE(Answers!C25,"’","'"),"‘","'"),"“",""""),"”","""")),'Scoring key'!$B$15:$B$19,0),"unread"))</f>
        <v/>
      </c>
      <c r="D25" s="1" t="str">
        <f aca="false">IF(Answers!D25="","",IFERROR(MATCH(TRIM(SUBSTITUTE(SUBSTITUTE(SUBSTITUTE(SUBSTITUTE(Answers!D25,"’","'"),"‘","'"),"“",""""),"”","""")),'Scoring key'!$B$20:$B$24,0),"unread"))</f>
        <v/>
      </c>
      <c r="E25" s="1" t="str">
        <f aca="false">IF(Answers!E25="","",IFERROR(MATCH(TRIM(SUBSTITUTE(SUBSTITUTE(SUBSTITUTE(SUBSTITUTE(Answers!E25,"’","'"),"‘","'"),"“",""""),"”","""")),'Scoring key'!$B$25:$B$29,0),"unread"))</f>
        <v/>
      </c>
      <c r="F25" s="1" t="str">
        <f aca="false">IF(Answers!L25="","",IFERROR(MATCH(TRIM(SUBSTITUTE(SUBSTITUTE(SUBSTITUTE(SUBSTITUTE(Answers!L25,"’","'"),"‘","'"),"“",""""),"”","""")),'Scoring key'!$B$30:$B$34,0),"unread"))</f>
        <v/>
      </c>
      <c r="G25" s="1" t="str">
        <f aca="false">IF(Answers!N25="","",IFERROR(MATCH(TRIM(SUBSTITUTE(SUBSTITUTE(SUBSTITUTE(SUBSTITUTE(Answers!N25,"’","'"),"‘","'"),"“",""""),"”","""")),'Scoring key'!$B$35:$B$38,0),"unread"))</f>
        <v/>
      </c>
      <c r="H25" s="1" t="str">
        <f aca="false">IF(Answers!O25="","",IFERROR(MATCH(TRIM(SUBSTITUTE(SUBSTITUTE(SUBSTITUTE(SUBSTITUTE(Answers!O25,"’","'"),"‘","'"),"“",""""),"”","""")),'Scoring key'!$B$39:$B$42,0),"unread"))</f>
        <v/>
      </c>
      <c r="I25" s="1" t="str">
        <f aca="false">IF(Answers!S25="","",IFERROR(MATCH(TRIM(SUBSTITUTE(SUBSTITUTE(SUBSTITUTE(SUBSTITUTE(Answers!S25,"’","'"),"‘","'"),"“",""""),"”","""")),'Scoring key'!$B$43:$B$46,0),"unread"))</f>
        <v/>
      </c>
      <c r="J25" s="1" t="str">
        <f aca="false">IF(ISNUMBER(B25),IF(INDEX('Scoring key'!$C$10:$C$14,B25)="","",INDEX('Scoring key'!$C$10:$C$14,B25)),"")</f>
        <v/>
      </c>
      <c r="K25" s="1" t="str">
        <f aca="false">IF(ISNUMBER(E25),IF(INDEX('Scoring key'!$C$25:$C$29,E25)="","",INDEX('Scoring key'!$C$25:$C$29,E25)),"")</f>
        <v/>
      </c>
      <c r="L25" s="1" t="str">
        <f aca="false">IF(ISNUMBER(F25),IF(INDEX('Scoring key'!$C$30:$C$34,F25)="","",INDEX('Scoring key'!$C$30:$C$34,F25)),"")</f>
        <v/>
      </c>
      <c r="M25" s="1" t="str">
        <f aca="false">IF(ISNUMBER(G25),IF(INDEX('Scoring key'!$C$35:$C$38,G25)="","",INDEX('Scoring key'!$C$35:$C$38,G25)),"")</f>
        <v/>
      </c>
      <c r="N25" s="1" t="str">
        <f aca="false">IF(ISNUMBER(H25),IF(INDEX('Scoring key'!$C$39:$C$42,H25)="","",INDEX('Scoring key'!$C$39:$C$42,H25)),"")</f>
        <v/>
      </c>
      <c r="O25" s="1" t="str">
        <f aca="false">IF(Answers!F25="","",IF(ISNUMBER(IFERROR(VALUE(Answers!F25),"")),IF(AND(VALUE(Answers!F25)&gt;=1,VALUE(Answers!F25)&lt;=5,VALUE(Answers!F25)=INT(VALUE(Answers!F25))),VALUE(Answers!F25),"unread"),IFERROR(MATCH(TRIM(SUBSTITUTE(SUBSTITUTE(SUBSTITUTE(SUBSTITUTE(Answers!F25,"’","'"),"‘","'"),"“",""""),"”","""")),'Scoring key'!$B$5:$B$9,0),"unread")))</f>
        <v/>
      </c>
      <c r="P25" s="1" t="str">
        <f aca="false">IF(Answers!G25="","",IF(ISNUMBER(IFERROR(VALUE(Answers!G25),"")),IF(AND(VALUE(Answers!G25)&gt;=1,VALUE(Answers!G25)&lt;=5,VALUE(Answers!G25)=INT(VALUE(Answers!G25))),VALUE(Answers!G25),"unread"),IFERROR(MATCH(TRIM(SUBSTITUTE(SUBSTITUTE(SUBSTITUTE(SUBSTITUTE(Answers!G25,"’","'"),"‘","'"),"“",""""),"”","""")),'Scoring key'!$B$5:$B$9,0),"unread")))</f>
        <v/>
      </c>
      <c r="Q25" s="1" t="str">
        <f aca="false">IF(Answers!H25="","",IF(ISNUMBER(IFERROR(VALUE(Answers!H25),"")),IF(AND(VALUE(Answers!H25)&gt;=1,VALUE(Answers!H25)&lt;=5,VALUE(Answers!H25)=INT(VALUE(Answers!H25))),VALUE(Answers!H25),"unread"),IFERROR(MATCH(TRIM(SUBSTITUTE(SUBSTITUTE(SUBSTITUTE(SUBSTITUTE(Answers!H25,"’","'"),"‘","'"),"“",""""),"”","""")),'Scoring key'!$B$5:$B$9,0),"unread")))</f>
        <v/>
      </c>
      <c r="R25" s="1" t="str">
        <f aca="false">IF(Answers!I25="","",IF(ISNUMBER(IFERROR(VALUE(Answers!I25),"")),IF(AND(VALUE(Answers!I25)&gt;=1,VALUE(Answers!I25)&lt;=5,VALUE(Answers!I25)=INT(VALUE(Answers!I25))),VALUE(Answers!I25),"unread"),IFERROR(MATCH(TRIM(SUBSTITUTE(SUBSTITUTE(SUBSTITUTE(SUBSTITUTE(Answers!I25,"’","'"),"‘","'"),"“",""""),"”","""")),'Scoring key'!$B$5:$B$9,0),"unread")))</f>
        <v/>
      </c>
      <c r="S25" s="1" t="str">
        <f aca="false">IF(Answers!J25="","",IF(ISNUMBER(IFERROR(VALUE(Answers!J25),"")),IF(AND(VALUE(Answers!J25)&gt;=1,VALUE(Answers!J25)&lt;=5,VALUE(Answers!J25)=INT(VALUE(Answers!J25))),VALUE(Answers!J25),"unread"),IFERROR(MATCH(TRIM(SUBSTITUTE(SUBSTITUTE(SUBSTITUTE(SUBSTITUTE(Answers!J25,"’","'"),"‘","'"),"“",""""),"”","""")),'Scoring key'!$B$5:$B$9,0),"unread")))</f>
        <v/>
      </c>
      <c r="T25" s="1" t="str">
        <f aca="false">IF(Answers!K25="","",IF(ISNUMBER(IFERROR(VALUE(Answers!K25),"")),IF(AND(VALUE(Answers!K25)&gt;=1,VALUE(Answers!K25)&lt;=5,VALUE(Answers!K25)=INT(VALUE(Answers!K25))),VALUE(Answers!K25),"unread"),IFERROR(MATCH(TRIM(SUBSTITUTE(SUBSTITUTE(SUBSTITUTE(SUBSTITUTE(Answers!K25,"’","'"),"‘","'"),"“",""""),"”","""")),'Scoring key'!$B$5:$B$9,0),"unread")))</f>
        <v/>
      </c>
      <c r="U25" s="1" t="str">
        <f aca="false">IF(Answers!M25="","",IF(ISNUMBER(IFERROR(VALUE(Answers!M25),"")),IF(AND(VALUE(Answers!M25)&gt;=1,VALUE(Answers!M25)&lt;=5,VALUE(Answers!M25)=INT(VALUE(Answers!M25))),VALUE(Answers!M25),"unread"),IFERROR(MATCH(TRIM(SUBSTITUTE(SUBSTITUTE(SUBSTITUTE(SUBSTITUTE(Answers!M25,"’","'"),"‘","'"),"“",""""),"”","""")),'Scoring key'!$B$5:$B$9,0),"unread")))</f>
        <v/>
      </c>
      <c r="V25" s="1" t="str">
        <f aca="false">IF(Answers!P25="","",IF(ISNUMBER(IFERROR(VALUE(Answers!P25),"")),IF(AND(VALUE(Answers!P25)&gt;=1,VALUE(Answers!P25)&lt;=5,VALUE(Answers!P25)=INT(VALUE(Answers!P25))),VALUE(Answers!P25),"unread"),IFERROR(MATCH(TRIM(SUBSTITUTE(SUBSTITUTE(SUBSTITUTE(SUBSTITUTE(Answers!P25,"’","'"),"‘","'"),"“",""""),"”","""")),'Scoring key'!$B$5:$B$9,0),"unread")))</f>
        <v/>
      </c>
      <c r="W25" s="1" t="str">
        <f aca="false">IF(Answers!Q25="","",IF(ISNUMBER(IFERROR(VALUE(Answers!Q25),"")),IF(AND(VALUE(Answers!Q25)&gt;=1,VALUE(Answers!Q25)&lt;=5,VALUE(Answers!Q25)=INT(VALUE(Answers!Q25))),VALUE(Answers!Q25),"unread"),IFERROR(MATCH(TRIM(SUBSTITUTE(SUBSTITUTE(SUBSTITUTE(SUBSTITUTE(Answers!Q25,"’","'"),"‘","'"),"“",""""),"”","""")),'Scoring key'!$B$5:$B$9,0),"unread")))</f>
        <v/>
      </c>
      <c r="X25" s="1" t="str">
        <f aca="false">IF(Answers!B25="","",ISNUMBER(SEARCH("Drafting or editing emails and documents",TRIM(SUBSTITUTE(SUBSTITUTE(SUBSTITUTE(SUBSTITUTE(Answers!B25,"’","'"),"‘","'"),"“",""""),"”",""""))))*1+ISNUMBER(SEARCH("Summarizing documents, threads or meetings",TRIM(SUBSTITUTE(SUBSTITUTE(SUBSTITUTE(SUBSTITUTE(Answers!B25,"’","'"),"‘","'"),"“",""""),"”",""""))))*1+ISNUMBER(SEARCH("Research, or explaining something unfamiliar",TRIM(SUBSTITUTE(SUBSTITUTE(SUBSTITUTE(SUBSTITUTE(Answers!B25,"’","'"),"‘","'"),"“",""""),"”",""""))))*1+ISNUMBER(SEARCH("Working with data or spreadsheets",TRIM(SUBSTITUTE(SUBSTITUTE(SUBSTITUTE(SUBSTITUTE(Answers!B25,"’","'"),"‘","'"),"“",""""),"”",""""))))*1+ISNUMBER(SEARCH("Writing or reviewing code or scripts",TRIM(SUBSTITUTE(SUBSTITUTE(SUBSTITUTE(SUBSTITUTE(Answers!B25,"’","'"),"‘","'"),"“",""""),"”",""""))))*1+ISNUMBER(SEARCH("Brainstorming or planning",TRIM(SUBSTITUTE(SUBSTITUTE(SUBSTITUTE(SUBSTITUTE(Answers!B25,"’","'"),"‘","'"),"“",""""),"”",""""))))*1+ISNUMBER(SEARCH("Something else",TRIM(SUBSTITUTE(SUBSTITUTE(SUBSTITUTE(SUBSTITUTE(Answers!B25,"’","'"),"‘","'"),"“",""""),"”",""""))))*1)</f>
        <v/>
      </c>
      <c r="Y25" s="1" t="str">
        <f aca="false">IF(X25="","",IF(X25=0,IF(ISNUMBER(SEARCH("I don't use AI tools for work",TRIM(SUBSTITUTE(SUBSTITUTE(SUBSTITUTE(SUBSTITUTE(Answers!B25,"’","'"),"‘","'"),"“",""""),"”","""")))),1,"unread"),MIN(X25+1,5)))</f>
        <v/>
      </c>
      <c r="Z25" s="1" t="n">
        <f aca="false">IF(ISNUMBER(SEARCH("Clear guidance on what's allowed and what information can go in",TRIM(SUBSTITUTE(SUBSTITUTE(SUBSTITUTE(SUBSTITUTE(Answers!R25,"’","'"),"‘","'"),"“",""""),"”","""")))),1,0)</f>
        <v>0</v>
      </c>
      <c r="AA25" s="1" t="n">
        <f aca="false">IF(ISNUMBER(SEARCH("An approved AI tool with a work account",TRIM(SUBSTITUTE(SUBSTITUTE(SUBSTITUTE(SUBSTITUTE(Answers!R25,"’","'"),"‘","'"),"“",""""),"”","""")))),1,0)</f>
        <v>0</v>
      </c>
      <c r="AB25" s="1" t="n">
        <f aca="false">IF(ISNUMBER(SEARCH("Hands-on training using my own work tasks",TRIM(SUBSTITUTE(SUBSTITUTE(SUBSTITUTE(SUBSTITUTE(Answers!R25,"’","'"),"‘","'"),"“",""""),"”","""")))),1,0)</f>
        <v>0</v>
      </c>
      <c r="AC25" s="1" t="n">
        <f aca="false">IF(ISNUMBER(SEARCH("Ready-made prompts and templates for common tasks",TRIM(SUBSTITUTE(SUBSTITUTE(SUBSTITUTE(SUBSTITUTE(Answers!R25,"’","'"),"‘","'"),"“",""""),"”","""")))),1,0)</f>
        <v>0</v>
      </c>
      <c r="AD25" s="1" t="n">
        <f aca="false">IF(ISNUMBER(SEARCH("Help setting up an AI agent for my role",TRIM(SUBSTITUTE(SUBSTITUTE(SUBSTITUTE(SUBSTITUTE(Answers!R25,"’","'"),"‘","'"),"“",""""),"”","""")))),1,0)</f>
        <v>0</v>
      </c>
      <c r="AE25" s="1" t="n">
        <f aca="false">IF(ISNUMBER(SEARCH("Examples from people in jobs like mine",TRIM(SUBSTITUTE(SUBSTITUTE(SUBSTITUTE(SUBSTITUTE(Answers!R25,"’","'"),"‘","'"),"“",""""),"”","""")))),1,0)</f>
        <v>0</v>
      </c>
      <c r="AF25" s="1" t="n">
        <f aca="false">IF(ISNUMBER(SEARCH("Time set aside to practice",TRIM(SUBSTITUTE(SUBSTITUTE(SUBSTITUTE(SUBSTITUTE(Answers!R25,"’","'"),"‘","'"),"“",""""),"”","""")))),1,0)</f>
        <v>0</v>
      </c>
      <c r="AG25" s="1" t="n">
        <f aca="false">IF(ISNUMBER(SEARCH("I don't need help right now",TRIM(SUBSTITUTE(SUBSTITUTE(SUBSTITUTE(SUBSTITUTE(Answers!R25,"’","'"),"‘","'"),"“",""""),"”","""")))),1,0)</f>
        <v>0</v>
      </c>
      <c r="AH25" s="1" t="str">
        <f aca="false">IF(Answers!R25="","",IF(Z25+AA25+AB25+AC25+AD25+AE25+AF25+AG25=0,"unread",""))</f>
        <v/>
      </c>
      <c r="AI25" s="1" t="n">
        <f aca="false">IF(OR(D25=5,E25=5),1,0)</f>
        <v>0</v>
      </c>
    </row>
    <row r="26" customFormat="false" ht="15" hidden="false" customHeight="true" outlineLevel="0" collapsed="false">
      <c r="A26" s="1" t="n">
        <f aca="false">Answers!T26</f>
        <v>0</v>
      </c>
      <c r="B26" s="1" t="str">
        <f aca="false">IF(Answers!A26="","",IFERROR(MATCH(TRIM(SUBSTITUTE(SUBSTITUTE(SUBSTITUTE(SUBSTITUTE(Answers!A26,"’","'"),"‘","'"),"“",""""),"”","""")),'Scoring key'!$B$10:$B$14,0),"unread"))</f>
        <v/>
      </c>
      <c r="C26" s="1" t="str">
        <f aca="false">IF(Answers!C26="","",IFERROR(MATCH(TRIM(SUBSTITUTE(SUBSTITUTE(SUBSTITUTE(SUBSTITUTE(Answers!C26,"’","'"),"‘","'"),"“",""""),"”","""")),'Scoring key'!$B$15:$B$19,0),"unread"))</f>
        <v/>
      </c>
      <c r="D26" s="1" t="str">
        <f aca="false">IF(Answers!D26="","",IFERROR(MATCH(TRIM(SUBSTITUTE(SUBSTITUTE(SUBSTITUTE(SUBSTITUTE(Answers!D26,"’","'"),"‘","'"),"“",""""),"”","""")),'Scoring key'!$B$20:$B$24,0),"unread"))</f>
        <v/>
      </c>
      <c r="E26" s="1" t="str">
        <f aca="false">IF(Answers!E26="","",IFERROR(MATCH(TRIM(SUBSTITUTE(SUBSTITUTE(SUBSTITUTE(SUBSTITUTE(Answers!E26,"’","'"),"‘","'"),"“",""""),"”","""")),'Scoring key'!$B$25:$B$29,0),"unread"))</f>
        <v/>
      </c>
      <c r="F26" s="1" t="str">
        <f aca="false">IF(Answers!L26="","",IFERROR(MATCH(TRIM(SUBSTITUTE(SUBSTITUTE(SUBSTITUTE(SUBSTITUTE(Answers!L26,"’","'"),"‘","'"),"“",""""),"”","""")),'Scoring key'!$B$30:$B$34,0),"unread"))</f>
        <v/>
      </c>
      <c r="G26" s="1" t="str">
        <f aca="false">IF(Answers!N26="","",IFERROR(MATCH(TRIM(SUBSTITUTE(SUBSTITUTE(SUBSTITUTE(SUBSTITUTE(Answers!N26,"’","'"),"‘","'"),"“",""""),"”","""")),'Scoring key'!$B$35:$B$38,0),"unread"))</f>
        <v/>
      </c>
      <c r="H26" s="1" t="str">
        <f aca="false">IF(Answers!O26="","",IFERROR(MATCH(TRIM(SUBSTITUTE(SUBSTITUTE(SUBSTITUTE(SUBSTITUTE(Answers!O26,"’","'"),"‘","'"),"“",""""),"”","""")),'Scoring key'!$B$39:$B$42,0),"unread"))</f>
        <v/>
      </c>
      <c r="I26" s="1" t="str">
        <f aca="false">IF(Answers!S26="","",IFERROR(MATCH(TRIM(SUBSTITUTE(SUBSTITUTE(SUBSTITUTE(SUBSTITUTE(Answers!S26,"’","'"),"‘","'"),"“",""""),"”","""")),'Scoring key'!$B$43:$B$46,0),"unread"))</f>
        <v/>
      </c>
      <c r="J26" s="1" t="str">
        <f aca="false">IF(ISNUMBER(B26),IF(INDEX('Scoring key'!$C$10:$C$14,B26)="","",INDEX('Scoring key'!$C$10:$C$14,B26)),"")</f>
        <v/>
      </c>
      <c r="K26" s="1" t="str">
        <f aca="false">IF(ISNUMBER(E26),IF(INDEX('Scoring key'!$C$25:$C$29,E26)="","",INDEX('Scoring key'!$C$25:$C$29,E26)),"")</f>
        <v/>
      </c>
      <c r="L26" s="1" t="str">
        <f aca="false">IF(ISNUMBER(F26),IF(INDEX('Scoring key'!$C$30:$C$34,F26)="","",INDEX('Scoring key'!$C$30:$C$34,F26)),"")</f>
        <v/>
      </c>
      <c r="M26" s="1" t="str">
        <f aca="false">IF(ISNUMBER(G26),IF(INDEX('Scoring key'!$C$35:$C$38,G26)="","",INDEX('Scoring key'!$C$35:$C$38,G26)),"")</f>
        <v/>
      </c>
      <c r="N26" s="1" t="str">
        <f aca="false">IF(ISNUMBER(H26),IF(INDEX('Scoring key'!$C$39:$C$42,H26)="","",INDEX('Scoring key'!$C$39:$C$42,H26)),"")</f>
        <v/>
      </c>
      <c r="O26" s="1" t="str">
        <f aca="false">IF(Answers!F26="","",IF(ISNUMBER(IFERROR(VALUE(Answers!F26),"")),IF(AND(VALUE(Answers!F26)&gt;=1,VALUE(Answers!F26)&lt;=5,VALUE(Answers!F26)=INT(VALUE(Answers!F26))),VALUE(Answers!F26),"unread"),IFERROR(MATCH(TRIM(SUBSTITUTE(SUBSTITUTE(SUBSTITUTE(SUBSTITUTE(Answers!F26,"’","'"),"‘","'"),"“",""""),"”","""")),'Scoring key'!$B$5:$B$9,0),"unread")))</f>
        <v/>
      </c>
      <c r="P26" s="1" t="str">
        <f aca="false">IF(Answers!G26="","",IF(ISNUMBER(IFERROR(VALUE(Answers!G26),"")),IF(AND(VALUE(Answers!G26)&gt;=1,VALUE(Answers!G26)&lt;=5,VALUE(Answers!G26)=INT(VALUE(Answers!G26))),VALUE(Answers!G26),"unread"),IFERROR(MATCH(TRIM(SUBSTITUTE(SUBSTITUTE(SUBSTITUTE(SUBSTITUTE(Answers!G26,"’","'"),"‘","'"),"“",""""),"”","""")),'Scoring key'!$B$5:$B$9,0),"unread")))</f>
        <v/>
      </c>
      <c r="Q26" s="1" t="str">
        <f aca="false">IF(Answers!H26="","",IF(ISNUMBER(IFERROR(VALUE(Answers!H26),"")),IF(AND(VALUE(Answers!H26)&gt;=1,VALUE(Answers!H26)&lt;=5,VALUE(Answers!H26)=INT(VALUE(Answers!H26))),VALUE(Answers!H26),"unread"),IFERROR(MATCH(TRIM(SUBSTITUTE(SUBSTITUTE(SUBSTITUTE(SUBSTITUTE(Answers!H26,"’","'"),"‘","'"),"“",""""),"”","""")),'Scoring key'!$B$5:$B$9,0),"unread")))</f>
        <v/>
      </c>
      <c r="R26" s="1" t="str">
        <f aca="false">IF(Answers!I26="","",IF(ISNUMBER(IFERROR(VALUE(Answers!I26),"")),IF(AND(VALUE(Answers!I26)&gt;=1,VALUE(Answers!I26)&lt;=5,VALUE(Answers!I26)=INT(VALUE(Answers!I26))),VALUE(Answers!I26),"unread"),IFERROR(MATCH(TRIM(SUBSTITUTE(SUBSTITUTE(SUBSTITUTE(SUBSTITUTE(Answers!I26,"’","'"),"‘","'"),"“",""""),"”","""")),'Scoring key'!$B$5:$B$9,0),"unread")))</f>
        <v/>
      </c>
      <c r="S26" s="1" t="str">
        <f aca="false">IF(Answers!J26="","",IF(ISNUMBER(IFERROR(VALUE(Answers!J26),"")),IF(AND(VALUE(Answers!J26)&gt;=1,VALUE(Answers!J26)&lt;=5,VALUE(Answers!J26)=INT(VALUE(Answers!J26))),VALUE(Answers!J26),"unread"),IFERROR(MATCH(TRIM(SUBSTITUTE(SUBSTITUTE(SUBSTITUTE(SUBSTITUTE(Answers!J26,"’","'"),"‘","'"),"“",""""),"”","""")),'Scoring key'!$B$5:$B$9,0),"unread")))</f>
        <v/>
      </c>
      <c r="T26" s="1" t="str">
        <f aca="false">IF(Answers!K26="","",IF(ISNUMBER(IFERROR(VALUE(Answers!K26),"")),IF(AND(VALUE(Answers!K26)&gt;=1,VALUE(Answers!K26)&lt;=5,VALUE(Answers!K26)=INT(VALUE(Answers!K26))),VALUE(Answers!K26),"unread"),IFERROR(MATCH(TRIM(SUBSTITUTE(SUBSTITUTE(SUBSTITUTE(SUBSTITUTE(Answers!K26,"’","'"),"‘","'"),"“",""""),"”","""")),'Scoring key'!$B$5:$B$9,0),"unread")))</f>
        <v/>
      </c>
      <c r="U26" s="1" t="str">
        <f aca="false">IF(Answers!M26="","",IF(ISNUMBER(IFERROR(VALUE(Answers!M26),"")),IF(AND(VALUE(Answers!M26)&gt;=1,VALUE(Answers!M26)&lt;=5,VALUE(Answers!M26)=INT(VALUE(Answers!M26))),VALUE(Answers!M26),"unread"),IFERROR(MATCH(TRIM(SUBSTITUTE(SUBSTITUTE(SUBSTITUTE(SUBSTITUTE(Answers!M26,"’","'"),"‘","'"),"“",""""),"”","""")),'Scoring key'!$B$5:$B$9,0),"unread")))</f>
        <v/>
      </c>
      <c r="V26" s="1" t="str">
        <f aca="false">IF(Answers!P26="","",IF(ISNUMBER(IFERROR(VALUE(Answers!P26),"")),IF(AND(VALUE(Answers!P26)&gt;=1,VALUE(Answers!P26)&lt;=5,VALUE(Answers!P26)=INT(VALUE(Answers!P26))),VALUE(Answers!P26),"unread"),IFERROR(MATCH(TRIM(SUBSTITUTE(SUBSTITUTE(SUBSTITUTE(SUBSTITUTE(Answers!P26,"’","'"),"‘","'"),"“",""""),"”","""")),'Scoring key'!$B$5:$B$9,0),"unread")))</f>
        <v/>
      </c>
      <c r="W26" s="1" t="str">
        <f aca="false">IF(Answers!Q26="","",IF(ISNUMBER(IFERROR(VALUE(Answers!Q26),"")),IF(AND(VALUE(Answers!Q26)&gt;=1,VALUE(Answers!Q26)&lt;=5,VALUE(Answers!Q26)=INT(VALUE(Answers!Q26))),VALUE(Answers!Q26),"unread"),IFERROR(MATCH(TRIM(SUBSTITUTE(SUBSTITUTE(SUBSTITUTE(SUBSTITUTE(Answers!Q26,"’","'"),"‘","'"),"“",""""),"”","""")),'Scoring key'!$B$5:$B$9,0),"unread")))</f>
        <v/>
      </c>
      <c r="X26" s="1" t="str">
        <f aca="false">IF(Answers!B26="","",ISNUMBER(SEARCH("Drafting or editing emails and documents",TRIM(SUBSTITUTE(SUBSTITUTE(SUBSTITUTE(SUBSTITUTE(Answers!B26,"’","'"),"‘","'"),"“",""""),"”",""""))))*1+ISNUMBER(SEARCH("Summarizing documents, threads or meetings",TRIM(SUBSTITUTE(SUBSTITUTE(SUBSTITUTE(SUBSTITUTE(Answers!B26,"’","'"),"‘","'"),"“",""""),"”",""""))))*1+ISNUMBER(SEARCH("Research, or explaining something unfamiliar",TRIM(SUBSTITUTE(SUBSTITUTE(SUBSTITUTE(SUBSTITUTE(Answers!B26,"’","'"),"‘","'"),"“",""""),"”",""""))))*1+ISNUMBER(SEARCH("Working with data or spreadsheets",TRIM(SUBSTITUTE(SUBSTITUTE(SUBSTITUTE(SUBSTITUTE(Answers!B26,"’","'"),"‘","'"),"“",""""),"”",""""))))*1+ISNUMBER(SEARCH("Writing or reviewing code or scripts",TRIM(SUBSTITUTE(SUBSTITUTE(SUBSTITUTE(SUBSTITUTE(Answers!B26,"’","'"),"‘","'"),"“",""""),"”",""""))))*1+ISNUMBER(SEARCH("Brainstorming or planning",TRIM(SUBSTITUTE(SUBSTITUTE(SUBSTITUTE(SUBSTITUTE(Answers!B26,"’","'"),"‘","'"),"“",""""),"”",""""))))*1+ISNUMBER(SEARCH("Something else",TRIM(SUBSTITUTE(SUBSTITUTE(SUBSTITUTE(SUBSTITUTE(Answers!B26,"’","'"),"‘","'"),"“",""""),"”",""""))))*1)</f>
        <v/>
      </c>
      <c r="Y26" s="1" t="str">
        <f aca="false">IF(X26="","",IF(X26=0,IF(ISNUMBER(SEARCH("I don't use AI tools for work",TRIM(SUBSTITUTE(SUBSTITUTE(SUBSTITUTE(SUBSTITUTE(Answers!B26,"’","'"),"‘","'"),"“",""""),"”","""")))),1,"unread"),MIN(X26+1,5)))</f>
        <v/>
      </c>
      <c r="Z26" s="1" t="n">
        <f aca="false">IF(ISNUMBER(SEARCH("Clear guidance on what's allowed and what information can go in",TRIM(SUBSTITUTE(SUBSTITUTE(SUBSTITUTE(SUBSTITUTE(Answers!R26,"’","'"),"‘","'"),"“",""""),"”","""")))),1,0)</f>
        <v>0</v>
      </c>
      <c r="AA26" s="1" t="n">
        <f aca="false">IF(ISNUMBER(SEARCH("An approved AI tool with a work account",TRIM(SUBSTITUTE(SUBSTITUTE(SUBSTITUTE(SUBSTITUTE(Answers!R26,"’","'"),"‘","'"),"“",""""),"”","""")))),1,0)</f>
        <v>0</v>
      </c>
      <c r="AB26" s="1" t="n">
        <f aca="false">IF(ISNUMBER(SEARCH("Hands-on training using my own work tasks",TRIM(SUBSTITUTE(SUBSTITUTE(SUBSTITUTE(SUBSTITUTE(Answers!R26,"’","'"),"‘","'"),"“",""""),"”","""")))),1,0)</f>
        <v>0</v>
      </c>
      <c r="AC26" s="1" t="n">
        <f aca="false">IF(ISNUMBER(SEARCH("Ready-made prompts and templates for common tasks",TRIM(SUBSTITUTE(SUBSTITUTE(SUBSTITUTE(SUBSTITUTE(Answers!R26,"’","'"),"‘","'"),"“",""""),"”","""")))),1,0)</f>
        <v>0</v>
      </c>
      <c r="AD26" s="1" t="n">
        <f aca="false">IF(ISNUMBER(SEARCH("Help setting up an AI agent for my role",TRIM(SUBSTITUTE(SUBSTITUTE(SUBSTITUTE(SUBSTITUTE(Answers!R26,"’","'"),"‘","'"),"“",""""),"”","""")))),1,0)</f>
        <v>0</v>
      </c>
      <c r="AE26" s="1" t="n">
        <f aca="false">IF(ISNUMBER(SEARCH("Examples from people in jobs like mine",TRIM(SUBSTITUTE(SUBSTITUTE(SUBSTITUTE(SUBSTITUTE(Answers!R26,"’","'"),"‘","'"),"“",""""),"”","""")))),1,0)</f>
        <v>0</v>
      </c>
      <c r="AF26" s="1" t="n">
        <f aca="false">IF(ISNUMBER(SEARCH("Time set aside to practice",TRIM(SUBSTITUTE(SUBSTITUTE(SUBSTITUTE(SUBSTITUTE(Answers!R26,"’","'"),"‘","'"),"“",""""),"”","""")))),1,0)</f>
        <v>0</v>
      </c>
      <c r="AG26" s="1" t="n">
        <f aca="false">IF(ISNUMBER(SEARCH("I don't need help right now",TRIM(SUBSTITUTE(SUBSTITUTE(SUBSTITUTE(SUBSTITUTE(Answers!R26,"’","'"),"‘","'"),"“",""""),"”","""")))),1,0)</f>
        <v>0</v>
      </c>
      <c r="AH26" s="1" t="str">
        <f aca="false">IF(Answers!R26="","",IF(Z26+AA26+AB26+AC26+AD26+AE26+AF26+AG26=0,"unread",""))</f>
        <v/>
      </c>
      <c r="AI26" s="1" t="n">
        <f aca="false">IF(OR(D26=5,E26=5),1,0)</f>
        <v>0</v>
      </c>
    </row>
    <row r="27" customFormat="false" ht="15" hidden="false" customHeight="true" outlineLevel="0" collapsed="false">
      <c r="A27" s="1" t="n">
        <f aca="false">Answers!T27</f>
        <v>0</v>
      </c>
      <c r="B27" s="1" t="str">
        <f aca="false">IF(Answers!A27="","",IFERROR(MATCH(TRIM(SUBSTITUTE(SUBSTITUTE(SUBSTITUTE(SUBSTITUTE(Answers!A27,"’","'"),"‘","'"),"“",""""),"”","""")),'Scoring key'!$B$10:$B$14,0),"unread"))</f>
        <v/>
      </c>
      <c r="C27" s="1" t="str">
        <f aca="false">IF(Answers!C27="","",IFERROR(MATCH(TRIM(SUBSTITUTE(SUBSTITUTE(SUBSTITUTE(SUBSTITUTE(Answers!C27,"’","'"),"‘","'"),"“",""""),"”","""")),'Scoring key'!$B$15:$B$19,0),"unread"))</f>
        <v/>
      </c>
      <c r="D27" s="1" t="str">
        <f aca="false">IF(Answers!D27="","",IFERROR(MATCH(TRIM(SUBSTITUTE(SUBSTITUTE(SUBSTITUTE(SUBSTITUTE(Answers!D27,"’","'"),"‘","'"),"“",""""),"”","""")),'Scoring key'!$B$20:$B$24,0),"unread"))</f>
        <v/>
      </c>
      <c r="E27" s="1" t="str">
        <f aca="false">IF(Answers!E27="","",IFERROR(MATCH(TRIM(SUBSTITUTE(SUBSTITUTE(SUBSTITUTE(SUBSTITUTE(Answers!E27,"’","'"),"‘","'"),"“",""""),"”","""")),'Scoring key'!$B$25:$B$29,0),"unread"))</f>
        <v/>
      </c>
      <c r="F27" s="1" t="str">
        <f aca="false">IF(Answers!L27="","",IFERROR(MATCH(TRIM(SUBSTITUTE(SUBSTITUTE(SUBSTITUTE(SUBSTITUTE(Answers!L27,"’","'"),"‘","'"),"“",""""),"”","""")),'Scoring key'!$B$30:$B$34,0),"unread"))</f>
        <v/>
      </c>
      <c r="G27" s="1" t="str">
        <f aca="false">IF(Answers!N27="","",IFERROR(MATCH(TRIM(SUBSTITUTE(SUBSTITUTE(SUBSTITUTE(SUBSTITUTE(Answers!N27,"’","'"),"‘","'"),"“",""""),"”","""")),'Scoring key'!$B$35:$B$38,0),"unread"))</f>
        <v/>
      </c>
      <c r="H27" s="1" t="str">
        <f aca="false">IF(Answers!O27="","",IFERROR(MATCH(TRIM(SUBSTITUTE(SUBSTITUTE(SUBSTITUTE(SUBSTITUTE(Answers!O27,"’","'"),"‘","'"),"“",""""),"”","""")),'Scoring key'!$B$39:$B$42,0),"unread"))</f>
        <v/>
      </c>
      <c r="I27" s="1" t="str">
        <f aca="false">IF(Answers!S27="","",IFERROR(MATCH(TRIM(SUBSTITUTE(SUBSTITUTE(SUBSTITUTE(SUBSTITUTE(Answers!S27,"’","'"),"‘","'"),"“",""""),"”","""")),'Scoring key'!$B$43:$B$46,0),"unread"))</f>
        <v/>
      </c>
      <c r="J27" s="1" t="str">
        <f aca="false">IF(ISNUMBER(B27),IF(INDEX('Scoring key'!$C$10:$C$14,B27)="","",INDEX('Scoring key'!$C$10:$C$14,B27)),"")</f>
        <v/>
      </c>
      <c r="K27" s="1" t="str">
        <f aca="false">IF(ISNUMBER(E27),IF(INDEX('Scoring key'!$C$25:$C$29,E27)="","",INDEX('Scoring key'!$C$25:$C$29,E27)),"")</f>
        <v/>
      </c>
      <c r="L27" s="1" t="str">
        <f aca="false">IF(ISNUMBER(F27),IF(INDEX('Scoring key'!$C$30:$C$34,F27)="","",INDEX('Scoring key'!$C$30:$C$34,F27)),"")</f>
        <v/>
      </c>
      <c r="M27" s="1" t="str">
        <f aca="false">IF(ISNUMBER(G27),IF(INDEX('Scoring key'!$C$35:$C$38,G27)="","",INDEX('Scoring key'!$C$35:$C$38,G27)),"")</f>
        <v/>
      </c>
      <c r="N27" s="1" t="str">
        <f aca="false">IF(ISNUMBER(H27),IF(INDEX('Scoring key'!$C$39:$C$42,H27)="","",INDEX('Scoring key'!$C$39:$C$42,H27)),"")</f>
        <v/>
      </c>
      <c r="O27" s="1" t="str">
        <f aca="false">IF(Answers!F27="","",IF(ISNUMBER(IFERROR(VALUE(Answers!F27),"")),IF(AND(VALUE(Answers!F27)&gt;=1,VALUE(Answers!F27)&lt;=5,VALUE(Answers!F27)=INT(VALUE(Answers!F27))),VALUE(Answers!F27),"unread"),IFERROR(MATCH(TRIM(SUBSTITUTE(SUBSTITUTE(SUBSTITUTE(SUBSTITUTE(Answers!F27,"’","'"),"‘","'"),"“",""""),"”","""")),'Scoring key'!$B$5:$B$9,0),"unread")))</f>
        <v/>
      </c>
      <c r="P27" s="1" t="str">
        <f aca="false">IF(Answers!G27="","",IF(ISNUMBER(IFERROR(VALUE(Answers!G27),"")),IF(AND(VALUE(Answers!G27)&gt;=1,VALUE(Answers!G27)&lt;=5,VALUE(Answers!G27)=INT(VALUE(Answers!G27))),VALUE(Answers!G27),"unread"),IFERROR(MATCH(TRIM(SUBSTITUTE(SUBSTITUTE(SUBSTITUTE(SUBSTITUTE(Answers!G27,"’","'"),"‘","'"),"“",""""),"”","""")),'Scoring key'!$B$5:$B$9,0),"unread")))</f>
        <v/>
      </c>
      <c r="Q27" s="1" t="str">
        <f aca="false">IF(Answers!H27="","",IF(ISNUMBER(IFERROR(VALUE(Answers!H27),"")),IF(AND(VALUE(Answers!H27)&gt;=1,VALUE(Answers!H27)&lt;=5,VALUE(Answers!H27)=INT(VALUE(Answers!H27))),VALUE(Answers!H27),"unread"),IFERROR(MATCH(TRIM(SUBSTITUTE(SUBSTITUTE(SUBSTITUTE(SUBSTITUTE(Answers!H27,"’","'"),"‘","'"),"“",""""),"”","""")),'Scoring key'!$B$5:$B$9,0),"unread")))</f>
        <v/>
      </c>
      <c r="R27" s="1" t="str">
        <f aca="false">IF(Answers!I27="","",IF(ISNUMBER(IFERROR(VALUE(Answers!I27),"")),IF(AND(VALUE(Answers!I27)&gt;=1,VALUE(Answers!I27)&lt;=5,VALUE(Answers!I27)=INT(VALUE(Answers!I27))),VALUE(Answers!I27),"unread"),IFERROR(MATCH(TRIM(SUBSTITUTE(SUBSTITUTE(SUBSTITUTE(SUBSTITUTE(Answers!I27,"’","'"),"‘","'"),"“",""""),"”","""")),'Scoring key'!$B$5:$B$9,0),"unread")))</f>
        <v/>
      </c>
      <c r="S27" s="1" t="str">
        <f aca="false">IF(Answers!J27="","",IF(ISNUMBER(IFERROR(VALUE(Answers!J27),"")),IF(AND(VALUE(Answers!J27)&gt;=1,VALUE(Answers!J27)&lt;=5,VALUE(Answers!J27)=INT(VALUE(Answers!J27))),VALUE(Answers!J27),"unread"),IFERROR(MATCH(TRIM(SUBSTITUTE(SUBSTITUTE(SUBSTITUTE(SUBSTITUTE(Answers!J27,"’","'"),"‘","'"),"“",""""),"”","""")),'Scoring key'!$B$5:$B$9,0),"unread")))</f>
        <v/>
      </c>
      <c r="T27" s="1" t="str">
        <f aca="false">IF(Answers!K27="","",IF(ISNUMBER(IFERROR(VALUE(Answers!K27),"")),IF(AND(VALUE(Answers!K27)&gt;=1,VALUE(Answers!K27)&lt;=5,VALUE(Answers!K27)=INT(VALUE(Answers!K27))),VALUE(Answers!K27),"unread"),IFERROR(MATCH(TRIM(SUBSTITUTE(SUBSTITUTE(SUBSTITUTE(SUBSTITUTE(Answers!K27,"’","'"),"‘","'"),"“",""""),"”","""")),'Scoring key'!$B$5:$B$9,0),"unread")))</f>
        <v/>
      </c>
      <c r="U27" s="1" t="str">
        <f aca="false">IF(Answers!M27="","",IF(ISNUMBER(IFERROR(VALUE(Answers!M27),"")),IF(AND(VALUE(Answers!M27)&gt;=1,VALUE(Answers!M27)&lt;=5,VALUE(Answers!M27)=INT(VALUE(Answers!M27))),VALUE(Answers!M27),"unread"),IFERROR(MATCH(TRIM(SUBSTITUTE(SUBSTITUTE(SUBSTITUTE(SUBSTITUTE(Answers!M27,"’","'"),"‘","'"),"“",""""),"”","""")),'Scoring key'!$B$5:$B$9,0),"unread")))</f>
        <v/>
      </c>
      <c r="V27" s="1" t="str">
        <f aca="false">IF(Answers!P27="","",IF(ISNUMBER(IFERROR(VALUE(Answers!P27),"")),IF(AND(VALUE(Answers!P27)&gt;=1,VALUE(Answers!P27)&lt;=5,VALUE(Answers!P27)=INT(VALUE(Answers!P27))),VALUE(Answers!P27),"unread"),IFERROR(MATCH(TRIM(SUBSTITUTE(SUBSTITUTE(SUBSTITUTE(SUBSTITUTE(Answers!P27,"’","'"),"‘","'"),"“",""""),"”","""")),'Scoring key'!$B$5:$B$9,0),"unread")))</f>
        <v/>
      </c>
      <c r="W27" s="1" t="str">
        <f aca="false">IF(Answers!Q27="","",IF(ISNUMBER(IFERROR(VALUE(Answers!Q27),"")),IF(AND(VALUE(Answers!Q27)&gt;=1,VALUE(Answers!Q27)&lt;=5,VALUE(Answers!Q27)=INT(VALUE(Answers!Q27))),VALUE(Answers!Q27),"unread"),IFERROR(MATCH(TRIM(SUBSTITUTE(SUBSTITUTE(SUBSTITUTE(SUBSTITUTE(Answers!Q27,"’","'"),"‘","'"),"“",""""),"”","""")),'Scoring key'!$B$5:$B$9,0),"unread")))</f>
        <v/>
      </c>
      <c r="X27" s="1" t="str">
        <f aca="false">IF(Answers!B27="","",ISNUMBER(SEARCH("Drafting or editing emails and documents",TRIM(SUBSTITUTE(SUBSTITUTE(SUBSTITUTE(SUBSTITUTE(Answers!B27,"’","'"),"‘","'"),"“",""""),"”",""""))))*1+ISNUMBER(SEARCH("Summarizing documents, threads or meetings",TRIM(SUBSTITUTE(SUBSTITUTE(SUBSTITUTE(SUBSTITUTE(Answers!B27,"’","'"),"‘","'"),"“",""""),"”",""""))))*1+ISNUMBER(SEARCH("Research, or explaining something unfamiliar",TRIM(SUBSTITUTE(SUBSTITUTE(SUBSTITUTE(SUBSTITUTE(Answers!B27,"’","'"),"‘","'"),"“",""""),"”",""""))))*1+ISNUMBER(SEARCH("Working with data or spreadsheets",TRIM(SUBSTITUTE(SUBSTITUTE(SUBSTITUTE(SUBSTITUTE(Answers!B27,"’","'"),"‘","'"),"“",""""),"”",""""))))*1+ISNUMBER(SEARCH("Writing or reviewing code or scripts",TRIM(SUBSTITUTE(SUBSTITUTE(SUBSTITUTE(SUBSTITUTE(Answers!B27,"’","'"),"‘","'"),"“",""""),"”",""""))))*1+ISNUMBER(SEARCH("Brainstorming or planning",TRIM(SUBSTITUTE(SUBSTITUTE(SUBSTITUTE(SUBSTITUTE(Answers!B27,"’","'"),"‘","'"),"“",""""),"”",""""))))*1+ISNUMBER(SEARCH("Something else",TRIM(SUBSTITUTE(SUBSTITUTE(SUBSTITUTE(SUBSTITUTE(Answers!B27,"’","'"),"‘","'"),"“",""""),"”",""""))))*1)</f>
        <v/>
      </c>
      <c r="Y27" s="1" t="str">
        <f aca="false">IF(X27="","",IF(X27=0,IF(ISNUMBER(SEARCH("I don't use AI tools for work",TRIM(SUBSTITUTE(SUBSTITUTE(SUBSTITUTE(SUBSTITUTE(Answers!B27,"’","'"),"‘","'"),"“",""""),"”","""")))),1,"unread"),MIN(X27+1,5)))</f>
        <v/>
      </c>
      <c r="Z27" s="1" t="n">
        <f aca="false">IF(ISNUMBER(SEARCH("Clear guidance on what's allowed and what information can go in",TRIM(SUBSTITUTE(SUBSTITUTE(SUBSTITUTE(SUBSTITUTE(Answers!R27,"’","'"),"‘","'"),"“",""""),"”","""")))),1,0)</f>
        <v>0</v>
      </c>
      <c r="AA27" s="1" t="n">
        <f aca="false">IF(ISNUMBER(SEARCH("An approved AI tool with a work account",TRIM(SUBSTITUTE(SUBSTITUTE(SUBSTITUTE(SUBSTITUTE(Answers!R27,"’","'"),"‘","'"),"“",""""),"”","""")))),1,0)</f>
        <v>0</v>
      </c>
      <c r="AB27" s="1" t="n">
        <f aca="false">IF(ISNUMBER(SEARCH("Hands-on training using my own work tasks",TRIM(SUBSTITUTE(SUBSTITUTE(SUBSTITUTE(SUBSTITUTE(Answers!R27,"’","'"),"‘","'"),"“",""""),"”","""")))),1,0)</f>
        <v>0</v>
      </c>
      <c r="AC27" s="1" t="n">
        <f aca="false">IF(ISNUMBER(SEARCH("Ready-made prompts and templates for common tasks",TRIM(SUBSTITUTE(SUBSTITUTE(SUBSTITUTE(SUBSTITUTE(Answers!R27,"’","'"),"‘","'"),"“",""""),"”","""")))),1,0)</f>
        <v>0</v>
      </c>
      <c r="AD27" s="1" t="n">
        <f aca="false">IF(ISNUMBER(SEARCH("Help setting up an AI agent for my role",TRIM(SUBSTITUTE(SUBSTITUTE(SUBSTITUTE(SUBSTITUTE(Answers!R27,"’","'"),"‘","'"),"“",""""),"”","""")))),1,0)</f>
        <v>0</v>
      </c>
      <c r="AE27" s="1" t="n">
        <f aca="false">IF(ISNUMBER(SEARCH("Examples from people in jobs like mine",TRIM(SUBSTITUTE(SUBSTITUTE(SUBSTITUTE(SUBSTITUTE(Answers!R27,"’","'"),"‘","'"),"“",""""),"”","""")))),1,0)</f>
        <v>0</v>
      </c>
      <c r="AF27" s="1" t="n">
        <f aca="false">IF(ISNUMBER(SEARCH("Time set aside to practice",TRIM(SUBSTITUTE(SUBSTITUTE(SUBSTITUTE(SUBSTITUTE(Answers!R27,"’","'"),"‘","'"),"“",""""),"”","""")))),1,0)</f>
        <v>0</v>
      </c>
      <c r="AG27" s="1" t="n">
        <f aca="false">IF(ISNUMBER(SEARCH("I don't need help right now",TRIM(SUBSTITUTE(SUBSTITUTE(SUBSTITUTE(SUBSTITUTE(Answers!R27,"’","'"),"‘","'"),"“",""""),"”","""")))),1,0)</f>
        <v>0</v>
      </c>
      <c r="AH27" s="1" t="str">
        <f aca="false">IF(Answers!R27="","",IF(Z27+AA27+AB27+AC27+AD27+AE27+AF27+AG27=0,"unread",""))</f>
        <v/>
      </c>
      <c r="AI27" s="1" t="n">
        <f aca="false">IF(OR(D27=5,E27=5),1,0)</f>
        <v>0</v>
      </c>
    </row>
    <row r="28" customFormat="false" ht="15" hidden="false" customHeight="true" outlineLevel="0" collapsed="false">
      <c r="A28" s="1" t="n">
        <f aca="false">Answers!T28</f>
        <v>0</v>
      </c>
      <c r="B28" s="1" t="str">
        <f aca="false">IF(Answers!A28="","",IFERROR(MATCH(TRIM(SUBSTITUTE(SUBSTITUTE(SUBSTITUTE(SUBSTITUTE(Answers!A28,"’","'"),"‘","'"),"“",""""),"”","""")),'Scoring key'!$B$10:$B$14,0),"unread"))</f>
        <v/>
      </c>
      <c r="C28" s="1" t="str">
        <f aca="false">IF(Answers!C28="","",IFERROR(MATCH(TRIM(SUBSTITUTE(SUBSTITUTE(SUBSTITUTE(SUBSTITUTE(Answers!C28,"’","'"),"‘","'"),"“",""""),"”","""")),'Scoring key'!$B$15:$B$19,0),"unread"))</f>
        <v/>
      </c>
      <c r="D28" s="1" t="str">
        <f aca="false">IF(Answers!D28="","",IFERROR(MATCH(TRIM(SUBSTITUTE(SUBSTITUTE(SUBSTITUTE(SUBSTITUTE(Answers!D28,"’","'"),"‘","'"),"“",""""),"”","""")),'Scoring key'!$B$20:$B$24,0),"unread"))</f>
        <v/>
      </c>
      <c r="E28" s="1" t="str">
        <f aca="false">IF(Answers!E28="","",IFERROR(MATCH(TRIM(SUBSTITUTE(SUBSTITUTE(SUBSTITUTE(SUBSTITUTE(Answers!E28,"’","'"),"‘","'"),"“",""""),"”","""")),'Scoring key'!$B$25:$B$29,0),"unread"))</f>
        <v/>
      </c>
      <c r="F28" s="1" t="str">
        <f aca="false">IF(Answers!L28="","",IFERROR(MATCH(TRIM(SUBSTITUTE(SUBSTITUTE(SUBSTITUTE(SUBSTITUTE(Answers!L28,"’","'"),"‘","'"),"“",""""),"”","""")),'Scoring key'!$B$30:$B$34,0),"unread"))</f>
        <v/>
      </c>
      <c r="G28" s="1" t="str">
        <f aca="false">IF(Answers!N28="","",IFERROR(MATCH(TRIM(SUBSTITUTE(SUBSTITUTE(SUBSTITUTE(SUBSTITUTE(Answers!N28,"’","'"),"‘","'"),"“",""""),"”","""")),'Scoring key'!$B$35:$B$38,0),"unread"))</f>
        <v/>
      </c>
      <c r="H28" s="1" t="str">
        <f aca="false">IF(Answers!O28="","",IFERROR(MATCH(TRIM(SUBSTITUTE(SUBSTITUTE(SUBSTITUTE(SUBSTITUTE(Answers!O28,"’","'"),"‘","'"),"“",""""),"”","""")),'Scoring key'!$B$39:$B$42,0),"unread"))</f>
        <v/>
      </c>
      <c r="I28" s="1" t="str">
        <f aca="false">IF(Answers!S28="","",IFERROR(MATCH(TRIM(SUBSTITUTE(SUBSTITUTE(SUBSTITUTE(SUBSTITUTE(Answers!S28,"’","'"),"‘","'"),"“",""""),"”","""")),'Scoring key'!$B$43:$B$46,0),"unread"))</f>
        <v/>
      </c>
      <c r="J28" s="1" t="str">
        <f aca="false">IF(ISNUMBER(B28),IF(INDEX('Scoring key'!$C$10:$C$14,B28)="","",INDEX('Scoring key'!$C$10:$C$14,B28)),"")</f>
        <v/>
      </c>
      <c r="K28" s="1" t="str">
        <f aca="false">IF(ISNUMBER(E28),IF(INDEX('Scoring key'!$C$25:$C$29,E28)="","",INDEX('Scoring key'!$C$25:$C$29,E28)),"")</f>
        <v/>
      </c>
      <c r="L28" s="1" t="str">
        <f aca="false">IF(ISNUMBER(F28),IF(INDEX('Scoring key'!$C$30:$C$34,F28)="","",INDEX('Scoring key'!$C$30:$C$34,F28)),"")</f>
        <v/>
      </c>
      <c r="M28" s="1" t="str">
        <f aca="false">IF(ISNUMBER(G28),IF(INDEX('Scoring key'!$C$35:$C$38,G28)="","",INDEX('Scoring key'!$C$35:$C$38,G28)),"")</f>
        <v/>
      </c>
      <c r="N28" s="1" t="str">
        <f aca="false">IF(ISNUMBER(H28),IF(INDEX('Scoring key'!$C$39:$C$42,H28)="","",INDEX('Scoring key'!$C$39:$C$42,H28)),"")</f>
        <v/>
      </c>
      <c r="O28" s="1" t="str">
        <f aca="false">IF(Answers!F28="","",IF(ISNUMBER(IFERROR(VALUE(Answers!F28),"")),IF(AND(VALUE(Answers!F28)&gt;=1,VALUE(Answers!F28)&lt;=5,VALUE(Answers!F28)=INT(VALUE(Answers!F28))),VALUE(Answers!F28),"unread"),IFERROR(MATCH(TRIM(SUBSTITUTE(SUBSTITUTE(SUBSTITUTE(SUBSTITUTE(Answers!F28,"’","'"),"‘","'"),"“",""""),"”","""")),'Scoring key'!$B$5:$B$9,0),"unread")))</f>
        <v/>
      </c>
      <c r="P28" s="1" t="str">
        <f aca="false">IF(Answers!G28="","",IF(ISNUMBER(IFERROR(VALUE(Answers!G28),"")),IF(AND(VALUE(Answers!G28)&gt;=1,VALUE(Answers!G28)&lt;=5,VALUE(Answers!G28)=INT(VALUE(Answers!G28))),VALUE(Answers!G28),"unread"),IFERROR(MATCH(TRIM(SUBSTITUTE(SUBSTITUTE(SUBSTITUTE(SUBSTITUTE(Answers!G28,"’","'"),"‘","'"),"“",""""),"”","""")),'Scoring key'!$B$5:$B$9,0),"unread")))</f>
        <v/>
      </c>
      <c r="Q28" s="1" t="str">
        <f aca="false">IF(Answers!H28="","",IF(ISNUMBER(IFERROR(VALUE(Answers!H28),"")),IF(AND(VALUE(Answers!H28)&gt;=1,VALUE(Answers!H28)&lt;=5,VALUE(Answers!H28)=INT(VALUE(Answers!H28))),VALUE(Answers!H28),"unread"),IFERROR(MATCH(TRIM(SUBSTITUTE(SUBSTITUTE(SUBSTITUTE(SUBSTITUTE(Answers!H28,"’","'"),"‘","'"),"“",""""),"”","""")),'Scoring key'!$B$5:$B$9,0),"unread")))</f>
        <v/>
      </c>
      <c r="R28" s="1" t="str">
        <f aca="false">IF(Answers!I28="","",IF(ISNUMBER(IFERROR(VALUE(Answers!I28),"")),IF(AND(VALUE(Answers!I28)&gt;=1,VALUE(Answers!I28)&lt;=5,VALUE(Answers!I28)=INT(VALUE(Answers!I28))),VALUE(Answers!I28),"unread"),IFERROR(MATCH(TRIM(SUBSTITUTE(SUBSTITUTE(SUBSTITUTE(SUBSTITUTE(Answers!I28,"’","'"),"‘","'"),"“",""""),"”","""")),'Scoring key'!$B$5:$B$9,0),"unread")))</f>
        <v/>
      </c>
      <c r="S28" s="1" t="str">
        <f aca="false">IF(Answers!J28="","",IF(ISNUMBER(IFERROR(VALUE(Answers!J28),"")),IF(AND(VALUE(Answers!J28)&gt;=1,VALUE(Answers!J28)&lt;=5,VALUE(Answers!J28)=INT(VALUE(Answers!J28))),VALUE(Answers!J28),"unread"),IFERROR(MATCH(TRIM(SUBSTITUTE(SUBSTITUTE(SUBSTITUTE(SUBSTITUTE(Answers!J28,"’","'"),"‘","'"),"“",""""),"”","""")),'Scoring key'!$B$5:$B$9,0),"unread")))</f>
        <v/>
      </c>
      <c r="T28" s="1" t="str">
        <f aca="false">IF(Answers!K28="","",IF(ISNUMBER(IFERROR(VALUE(Answers!K28),"")),IF(AND(VALUE(Answers!K28)&gt;=1,VALUE(Answers!K28)&lt;=5,VALUE(Answers!K28)=INT(VALUE(Answers!K28))),VALUE(Answers!K28),"unread"),IFERROR(MATCH(TRIM(SUBSTITUTE(SUBSTITUTE(SUBSTITUTE(SUBSTITUTE(Answers!K28,"’","'"),"‘","'"),"“",""""),"”","""")),'Scoring key'!$B$5:$B$9,0),"unread")))</f>
        <v/>
      </c>
      <c r="U28" s="1" t="str">
        <f aca="false">IF(Answers!M28="","",IF(ISNUMBER(IFERROR(VALUE(Answers!M28),"")),IF(AND(VALUE(Answers!M28)&gt;=1,VALUE(Answers!M28)&lt;=5,VALUE(Answers!M28)=INT(VALUE(Answers!M28))),VALUE(Answers!M28),"unread"),IFERROR(MATCH(TRIM(SUBSTITUTE(SUBSTITUTE(SUBSTITUTE(SUBSTITUTE(Answers!M28,"’","'"),"‘","'"),"“",""""),"”","""")),'Scoring key'!$B$5:$B$9,0),"unread")))</f>
        <v/>
      </c>
      <c r="V28" s="1" t="str">
        <f aca="false">IF(Answers!P28="","",IF(ISNUMBER(IFERROR(VALUE(Answers!P28),"")),IF(AND(VALUE(Answers!P28)&gt;=1,VALUE(Answers!P28)&lt;=5,VALUE(Answers!P28)=INT(VALUE(Answers!P28))),VALUE(Answers!P28),"unread"),IFERROR(MATCH(TRIM(SUBSTITUTE(SUBSTITUTE(SUBSTITUTE(SUBSTITUTE(Answers!P28,"’","'"),"‘","'"),"“",""""),"”","""")),'Scoring key'!$B$5:$B$9,0),"unread")))</f>
        <v/>
      </c>
      <c r="W28" s="1" t="str">
        <f aca="false">IF(Answers!Q28="","",IF(ISNUMBER(IFERROR(VALUE(Answers!Q28),"")),IF(AND(VALUE(Answers!Q28)&gt;=1,VALUE(Answers!Q28)&lt;=5,VALUE(Answers!Q28)=INT(VALUE(Answers!Q28))),VALUE(Answers!Q28),"unread"),IFERROR(MATCH(TRIM(SUBSTITUTE(SUBSTITUTE(SUBSTITUTE(SUBSTITUTE(Answers!Q28,"’","'"),"‘","'"),"“",""""),"”","""")),'Scoring key'!$B$5:$B$9,0),"unread")))</f>
        <v/>
      </c>
      <c r="X28" s="1" t="str">
        <f aca="false">IF(Answers!B28="","",ISNUMBER(SEARCH("Drafting or editing emails and documents",TRIM(SUBSTITUTE(SUBSTITUTE(SUBSTITUTE(SUBSTITUTE(Answers!B28,"’","'"),"‘","'"),"“",""""),"”",""""))))*1+ISNUMBER(SEARCH("Summarizing documents, threads or meetings",TRIM(SUBSTITUTE(SUBSTITUTE(SUBSTITUTE(SUBSTITUTE(Answers!B28,"’","'"),"‘","'"),"“",""""),"”",""""))))*1+ISNUMBER(SEARCH("Research, or explaining something unfamiliar",TRIM(SUBSTITUTE(SUBSTITUTE(SUBSTITUTE(SUBSTITUTE(Answers!B28,"’","'"),"‘","'"),"“",""""),"”",""""))))*1+ISNUMBER(SEARCH("Working with data or spreadsheets",TRIM(SUBSTITUTE(SUBSTITUTE(SUBSTITUTE(SUBSTITUTE(Answers!B28,"’","'"),"‘","'"),"“",""""),"”",""""))))*1+ISNUMBER(SEARCH("Writing or reviewing code or scripts",TRIM(SUBSTITUTE(SUBSTITUTE(SUBSTITUTE(SUBSTITUTE(Answers!B28,"’","'"),"‘","'"),"“",""""),"”",""""))))*1+ISNUMBER(SEARCH("Brainstorming or planning",TRIM(SUBSTITUTE(SUBSTITUTE(SUBSTITUTE(SUBSTITUTE(Answers!B28,"’","'"),"‘","'"),"“",""""),"”",""""))))*1+ISNUMBER(SEARCH("Something else",TRIM(SUBSTITUTE(SUBSTITUTE(SUBSTITUTE(SUBSTITUTE(Answers!B28,"’","'"),"‘","'"),"“",""""),"”",""""))))*1)</f>
        <v/>
      </c>
      <c r="Y28" s="1" t="str">
        <f aca="false">IF(X28="","",IF(X28=0,IF(ISNUMBER(SEARCH("I don't use AI tools for work",TRIM(SUBSTITUTE(SUBSTITUTE(SUBSTITUTE(SUBSTITUTE(Answers!B28,"’","'"),"‘","'"),"“",""""),"”","""")))),1,"unread"),MIN(X28+1,5)))</f>
        <v/>
      </c>
      <c r="Z28" s="1" t="n">
        <f aca="false">IF(ISNUMBER(SEARCH("Clear guidance on what's allowed and what information can go in",TRIM(SUBSTITUTE(SUBSTITUTE(SUBSTITUTE(SUBSTITUTE(Answers!R28,"’","'"),"‘","'"),"“",""""),"”","""")))),1,0)</f>
        <v>0</v>
      </c>
      <c r="AA28" s="1" t="n">
        <f aca="false">IF(ISNUMBER(SEARCH("An approved AI tool with a work account",TRIM(SUBSTITUTE(SUBSTITUTE(SUBSTITUTE(SUBSTITUTE(Answers!R28,"’","'"),"‘","'"),"“",""""),"”","""")))),1,0)</f>
        <v>0</v>
      </c>
      <c r="AB28" s="1" t="n">
        <f aca="false">IF(ISNUMBER(SEARCH("Hands-on training using my own work tasks",TRIM(SUBSTITUTE(SUBSTITUTE(SUBSTITUTE(SUBSTITUTE(Answers!R28,"’","'"),"‘","'"),"“",""""),"”","""")))),1,0)</f>
        <v>0</v>
      </c>
      <c r="AC28" s="1" t="n">
        <f aca="false">IF(ISNUMBER(SEARCH("Ready-made prompts and templates for common tasks",TRIM(SUBSTITUTE(SUBSTITUTE(SUBSTITUTE(SUBSTITUTE(Answers!R28,"’","'"),"‘","'"),"“",""""),"”","""")))),1,0)</f>
        <v>0</v>
      </c>
      <c r="AD28" s="1" t="n">
        <f aca="false">IF(ISNUMBER(SEARCH("Help setting up an AI agent for my role",TRIM(SUBSTITUTE(SUBSTITUTE(SUBSTITUTE(SUBSTITUTE(Answers!R28,"’","'"),"‘","'"),"“",""""),"”","""")))),1,0)</f>
        <v>0</v>
      </c>
      <c r="AE28" s="1" t="n">
        <f aca="false">IF(ISNUMBER(SEARCH("Examples from people in jobs like mine",TRIM(SUBSTITUTE(SUBSTITUTE(SUBSTITUTE(SUBSTITUTE(Answers!R28,"’","'"),"‘","'"),"“",""""),"”","""")))),1,0)</f>
        <v>0</v>
      </c>
      <c r="AF28" s="1" t="n">
        <f aca="false">IF(ISNUMBER(SEARCH("Time set aside to practice",TRIM(SUBSTITUTE(SUBSTITUTE(SUBSTITUTE(SUBSTITUTE(Answers!R28,"’","'"),"‘","'"),"“",""""),"”","""")))),1,0)</f>
        <v>0</v>
      </c>
      <c r="AG28" s="1" t="n">
        <f aca="false">IF(ISNUMBER(SEARCH("I don't need help right now",TRIM(SUBSTITUTE(SUBSTITUTE(SUBSTITUTE(SUBSTITUTE(Answers!R28,"’","'"),"‘","'"),"“",""""),"”","""")))),1,0)</f>
        <v>0</v>
      </c>
      <c r="AH28" s="1" t="str">
        <f aca="false">IF(Answers!R28="","",IF(Z28+AA28+AB28+AC28+AD28+AE28+AF28+AG28=0,"unread",""))</f>
        <v/>
      </c>
      <c r="AI28" s="1" t="n">
        <f aca="false">IF(OR(D28=5,E28=5),1,0)</f>
        <v>0</v>
      </c>
    </row>
    <row r="29" customFormat="false" ht="15" hidden="false" customHeight="true" outlineLevel="0" collapsed="false">
      <c r="A29" s="1" t="n">
        <f aca="false">Answers!T29</f>
        <v>0</v>
      </c>
      <c r="B29" s="1" t="str">
        <f aca="false">IF(Answers!A29="","",IFERROR(MATCH(TRIM(SUBSTITUTE(SUBSTITUTE(SUBSTITUTE(SUBSTITUTE(Answers!A29,"’","'"),"‘","'"),"“",""""),"”","""")),'Scoring key'!$B$10:$B$14,0),"unread"))</f>
        <v/>
      </c>
      <c r="C29" s="1" t="str">
        <f aca="false">IF(Answers!C29="","",IFERROR(MATCH(TRIM(SUBSTITUTE(SUBSTITUTE(SUBSTITUTE(SUBSTITUTE(Answers!C29,"’","'"),"‘","'"),"“",""""),"”","""")),'Scoring key'!$B$15:$B$19,0),"unread"))</f>
        <v/>
      </c>
      <c r="D29" s="1" t="str">
        <f aca="false">IF(Answers!D29="","",IFERROR(MATCH(TRIM(SUBSTITUTE(SUBSTITUTE(SUBSTITUTE(SUBSTITUTE(Answers!D29,"’","'"),"‘","'"),"“",""""),"”","""")),'Scoring key'!$B$20:$B$24,0),"unread"))</f>
        <v/>
      </c>
      <c r="E29" s="1" t="str">
        <f aca="false">IF(Answers!E29="","",IFERROR(MATCH(TRIM(SUBSTITUTE(SUBSTITUTE(SUBSTITUTE(SUBSTITUTE(Answers!E29,"’","'"),"‘","'"),"“",""""),"”","""")),'Scoring key'!$B$25:$B$29,0),"unread"))</f>
        <v/>
      </c>
      <c r="F29" s="1" t="str">
        <f aca="false">IF(Answers!L29="","",IFERROR(MATCH(TRIM(SUBSTITUTE(SUBSTITUTE(SUBSTITUTE(SUBSTITUTE(Answers!L29,"’","'"),"‘","'"),"“",""""),"”","""")),'Scoring key'!$B$30:$B$34,0),"unread"))</f>
        <v/>
      </c>
      <c r="G29" s="1" t="str">
        <f aca="false">IF(Answers!N29="","",IFERROR(MATCH(TRIM(SUBSTITUTE(SUBSTITUTE(SUBSTITUTE(SUBSTITUTE(Answers!N29,"’","'"),"‘","'"),"“",""""),"”","""")),'Scoring key'!$B$35:$B$38,0),"unread"))</f>
        <v/>
      </c>
      <c r="H29" s="1" t="str">
        <f aca="false">IF(Answers!O29="","",IFERROR(MATCH(TRIM(SUBSTITUTE(SUBSTITUTE(SUBSTITUTE(SUBSTITUTE(Answers!O29,"’","'"),"‘","'"),"“",""""),"”","""")),'Scoring key'!$B$39:$B$42,0),"unread"))</f>
        <v/>
      </c>
      <c r="I29" s="1" t="str">
        <f aca="false">IF(Answers!S29="","",IFERROR(MATCH(TRIM(SUBSTITUTE(SUBSTITUTE(SUBSTITUTE(SUBSTITUTE(Answers!S29,"’","'"),"‘","'"),"“",""""),"”","""")),'Scoring key'!$B$43:$B$46,0),"unread"))</f>
        <v/>
      </c>
      <c r="J29" s="1" t="str">
        <f aca="false">IF(ISNUMBER(B29),IF(INDEX('Scoring key'!$C$10:$C$14,B29)="","",INDEX('Scoring key'!$C$10:$C$14,B29)),"")</f>
        <v/>
      </c>
      <c r="K29" s="1" t="str">
        <f aca="false">IF(ISNUMBER(E29),IF(INDEX('Scoring key'!$C$25:$C$29,E29)="","",INDEX('Scoring key'!$C$25:$C$29,E29)),"")</f>
        <v/>
      </c>
      <c r="L29" s="1" t="str">
        <f aca="false">IF(ISNUMBER(F29),IF(INDEX('Scoring key'!$C$30:$C$34,F29)="","",INDEX('Scoring key'!$C$30:$C$34,F29)),"")</f>
        <v/>
      </c>
      <c r="M29" s="1" t="str">
        <f aca="false">IF(ISNUMBER(G29),IF(INDEX('Scoring key'!$C$35:$C$38,G29)="","",INDEX('Scoring key'!$C$35:$C$38,G29)),"")</f>
        <v/>
      </c>
      <c r="N29" s="1" t="str">
        <f aca="false">IF(ISNUMBER(H29),IF(INDEX('Scoring key'!$C$39:$C$42,H29)="","",INDEX('Scoring key'!$C$39:$C$42,H29)),"")</f>
        <v/>
      </c>
      <c r="O29" s="1" t="str">
        <f aca="false">IF(Answers!F29="","",IF(ISNUMBER(IFERROR(VALUE(Answers!F29),"")),IF(AND(VALUE(Answers!F29)&gt;=1,VALUE(Answers!F29)&lt;=5,VALUE(Answers!F29)=INT(VALUE(Answers!F29))),VALUE(Answers!F29),"unread"),IFERROR(MATCH(TRIM(SUBSTITUTE(SUBSTITUTE(SUBSTITUTE(SUBSTITUTE(Answers!F29,"’","'"),"‘","'"),"“",""""),"”","""")),'Scoring key'!$B$5:$B$9,0),"unread")))</f>
        <v/>
      </c>
      <c r="P29" s="1" t="str">
        <f aca="false">IF(Answers!G29="","",IF(ISNUMBER(IFERROR(VALUE(Answers!G29),"")),IF(AND(VALUE(Answers!G29)&gt;=1,VALUE(Answers!G29)&lt;=5,VALUE(Answers!G29)=INT(VALUE(Answers!G29))),VALUE(Answers!G29),"unread"),IFERROR(MATCH(TRIM(SUBSTITUTE(SUBSTITUTE(SUBSTITUTE(SUBSTITUTE(Answers!G29,"’","'"),"‘","'"),"“",""""),"”","""")),'Scoring key'!$B$5:$B$9,0),"unread")))</f>
        <v/>
      </c>
      <c r="Q29" s="1" t="str">
        <f aca="false">IF(Answers!H29="","",IF(ISNUMBER(IFERROR(VALUE(Answers!H29),"")),IF(AND(VALUE(Answers!H29)&gt;=1,VALUE(Answers!H29)&lt;=5,VALUE(Answers!H29)=INT(VALUE(Answers!H29))),VALUE(Answers!H29),"unread"),IFERROR(MATCH(TRIM(SUBSTITUTE(SUBSTITUTE(SUBSTITUTE(SUBSTITUTE(Answers!H29,"’","'"),"‘","'"),"“",""""),"”","""")),'Scoring key'!$B$5:$B$9,0),"unread")))</f>
        <v/>
      </c>
      <c r="R29" s="1" t="str">
        <f aca="false">IF(Answers!I29="","",IF(ISNUMBER(IFERROR(VALUE(Answers!I29),"")),IF(AND(VALUE(Answers!I29)&gt;=1,VALUE(Answers!I29)&lt;=5,VALUE(Answers!I29)=INT(VALUE(Answers!I29))),VALUE(Answers!I29),"unread"),IFERROR(MATCH(TRIM(SUBSTITUTE(SUBSTITUTE(SUBSTITUTE(SUBSTITUTE(Answers!I29,"’","'"),"‘","'"),"“",""""),"”","""")),'Scoring key'!$B$5:$B$9,0),"unread")))</f>
        <v/>
      </c>
      <c r="S29" s="1" t="str">
        <f aca="false">IF(Answers!J29="","",IF(ISNUMBER(IFERROR(VALUE(Answers!J29),"")),IF(AND(VALUE(Answers!J29)&gt;=1,VALUE(Answers!J29)&lt;=5,VALUE(Answers!J29)=INT(VALUE(Answers!J29))),VALUE(Answers!J29),"unread"),IFERROR(MATCH(TRIM(SUBSTITUTE(SUBSTITUTE(SUBSTITUTE(SUBSTITUTE(Answers!J29,"’","'"),"‘","'"),"“",""""),"”","""")),'Scoring key'!$B$5:$B$9,0),"unread")))</f>
        <v/>
      </c>
      <c r="T29" s="1" t="str">
        <f aca="false">IF(Answers!K29="","",IF(ISNUMBER(IFERROR(VALUE(Answers!K29),"")),IF(AND(VALUE(Answers!K29)&gt;=1,VALUE(Answers!K29)&lt;=5,VALUE(Answers!K29)=INT(VALUE(Answers!K29))),VALUE(Answers!K29),"unread"),IFERROR(MATCH(TRIM(SUBSTITUTE(SUBSTITUTE(SUBSTITUTE(SUBSTITUTE(Answers!K29,"’","'"),"‘","'"),"“",""""),"”","""")),'Scoring key'!$B$5:$B$9,0),"unread")))</f>
        <v/>
      </c>
      <c r="U29" s="1" t="str">
        <f aca="false">IF(Answers!M29="","",IF(ISNUMBER(IFERROR(VALUE(Answers!M29),"")),IF(AND(VALUE(Answers!M29)&gt;=1,VALUE(Answers!M29)&lt;=5,VALUE(Answers!M29)=INT(VALUE(Answers!M29))),VALUE(Answers!M29),"unread"),IFERROR(MATCH(TRIM(SUBSTITUTE(SUBSTITUTE(SUBSTITUTE(SUBSTITUTE(Answers!M29,"’","'"),"‘","'"),"“",""""),"”","""")),'Scoring key'!$B$5:$B$9,0),"unread")))</f>
        <v/>
      </c>
      <c r="V29" s="1" t="str">
        <f aca="false">IF(Answers!P29="","",IF(ISNUMBER(IFERROR(VALUE(Answers!P29),"")),IF(AND(VALUE(Answers!P29)&gt;=1,VALUE(Answers!P29)&lt;=5,VALUE(Answers!P29)=INT(VALUE(Answers!P29))),VALUE(Answers!P29),"unread"),IFERROR(MATCH(TRIM(SUBSTITUTE(SUBSTITUTE(SUBSTITUTE(SUBSTITUTE(Answers!P29,"’","'"),"‘","'"),"“",""""),"”","""")),'Scoring key'!$B$5:$B$9,0),"unread")))</f>
        <v/>
      </c>
      <c r="W29" s="1" t="str">
        <f aca="false">IF(Answers!Q29="","",IF(ISNUMBER(IFERROR(VALUE(Answers!Q29),"")),IF(AND(VALUE(Answers!Q29)&gt;=1,VALUE(Answers!Q29)&lt;=5,VALUE(Answers!Q29)=INT(VALUE(Answers!Q29))),VALUE(Answers!Q29),"unread"),IFERROR(MATCH(TRIM(SUBSTITUTE(SUBSTITUTE(SUBSTITUTE(SUBSTITUTE(Answers!Q29,"’","'"),"‘","'"),"“",""""),"”","""")),'Scoring key'!$B$5:$B$9,0),"unread")))</f>
        <v/>
      </c>
      <c r="X29" s="1" t="str">
        <f aca="false">IF(Answers!B29="","",ISNUMBER(SEARCH("Drafting or editing emails and documents",TRIM(SUBSTITUTE(SUBSTITUTE(SUBSTITUTE(SUBSTITUTE(Answers!B29,"’","'"),"‘","'"),"“",""""),"”",""""))))*1+ISNUMBER(SEARCH("Summarizing documents, threads or meetings",TRIM(SUBSTITUTE(SUBSTITUTE(SUBSTITUTE(SUBSTITUTE(Answers!B29,"’","'"),"‘","'"),"“",""""),"”",""""))))*1+ISNUMBER(SEARCH("Research, or explaining something unfamiliar",TRIM(SUBSTITUTE(SUBSTITUTE(SUBSTITUTE(SUBSTITUTE(Answers!B29,"’","'"),"‘","'"),"“",""""),"”",""""))))*1+ISNUMBER(SEARCH("Working with data or spreadsheets",TRIM(SUBSTITUTE(SUBSTITUTE(SUBSTITUTE(SUBSTITUTE(Answers!B29,"’","'"),"‘","'"),"“",""""),"”",""""))))*1+ISNUMBER(SEARCH("Writing or reviewing code or scripts",TRIM(SUBSTITUTE(SUBSTITUTE(SUBSTITUTE(SUBSTITUTE(Answers!B29,"’","'"),"‘","'"),"“",""""),"”",""""))))*1+ISNUMBER(SEARCH("Brainstorming or planning",TRIM(SUBSTITUTE(SUBSTITUTE(SUBSTITUTE(SUBSTITUTE(Answers!B29,"’","'"),"‘","'"),"“",""""),"”",""""))))*1+ISNUMBER(SEARCH("Something else",TRIM(SUBSTITUTE(SUBSTITUTE(SUBSTITUTE(SUBSTITUTE(Answers!B29,"’","'"),"‘","'"),"“",""""),"”",""""))))*1)</f>
        <v/>
      </c>
      <c r="Y29" s="1" t="str">
        <f aca="false">IF(X29="","",IF(X29=0,IF(ISNUMBER(SEARCH("I don't use AI tools for work",TRIM(SUBSTITUTE(SUBSTITUTE(SUBSTITUTE(SUBSTITUTE(Answers!B29,"’","'"),"‘","'"),"“",""""),"”","""")))),1,"unread"),MIN(X29+1,5)))</f>
        <v/>
      </c>
      <c r="Z29" s="1" t="n">
        <f aca="false">IF(ISNUMBER(SEARCH("Clear guidance on what's allowed and what information can go in",TRIM(SUBSTITUTE(SUBSTITUTE(SUBSTITUTE(SUBSTITUTE(Answers!R29,"’","'"),"‘","'"),"“",""""),"”","""")))),1,0)</f>
        <v>0</v>
      </c>
      <c r="AA29" s="1" t="n">
        <f aca="false">IF(ISNUMBER(SEARCH("An approved AI tool with a work account",TRIM(SUBSTITUTE(SUBSTITUTE(SUBSTITUTE(SUBSTITUTE(Answers!R29,"’","'"),"‘","'"),"“",""""),"”","""")))),1,0)</f>
        <v>0</v>
      </c>
      <c r="AB29" s="1" t="n">
        <f aca="false">IF(ISNUMBER(SEARCH("Hands-on training using my own work tasks",TRIM(SUBSTITUTE(SUBSTITUTE(SUBSTITUTE(SUBSTITUTE(Answers!R29,"’","'"),"‘","'"),"“",""""),"”","""")))),1,0)</f>
        <v>0</v>
      </c>
      <c r="AC29" s="1" t="n">
        <f aca="false">IF(ISNUMBER(SEARCH("Ready-made prompts and templates for common tasks",TRIM(SUBSTITUTE(SUBSTITUTE(SUBSTITUTE(SUBSTITUTE(Answers!R29,"’","'"),"‘","'"),"“",""""),"”","""")))),1,0)</f>
        <v>0</v>
      </c>
      <c r="AD29" s="1" t="n">
        <f aca="false">IF(ISNUMBER(SEARCH("Help setting up an AI agent for my role",TRIM(SUBSTITUTE(SUBSTITUTE(SUBSTITUTE(SUBSTITUTE(Answers!R29,"’","'"),"‘","'"),"“",""""),"”","""")))),1,0)</f>
        <v>0</v>
      </c>
      <c r="AE29" s="1" t="n">
        <f aca="false">IF(ISNUMBER(SEARCH("Examples from people in jobs like mine",TRIM(SUBSTITUTE(SUBSTITUTE(SUBSTITUTE(SUBSTITUTE(Answers!R29,"’","'"),"‘","'"),"“",""""),"”","""")))),1,0)</f>
        <v>0</v>
      </c>
      <c r="AF29" s="1" t="n">
        <f aca="false">IF(ISNUMBER(SEARCH("Time set aside to practice",TRIM(SUBSTITUTE(SUBSTITUTE(SUBSTITUTE(SUBSTITUTE(Answers!R29,"’","'"),"‘","'"),"“",""""),"”","""")))),1,0)</f>
        <v>0</v>
      </c>
      <c r="AG29" s="1" t="n">
        <f aca="false">IF(ISNUMBER(SEARCH("I don't need help right now",TRIM(SUBSTITUTE(SUBSTITUTE(SUBSTITUTE(SUBSTITUTE(Answers!R29,"’","'"),"‘","'"),"“",""""),"”","""")))),1,0)</f>
        <v>0</v>
      </c>
      <c r="AH29" s="1" t="str">
        <f aca="false">IF(Answers!R29="","",IF(Z29+AA29+AB29+AC29+AD29+AE29+AF29+AG29=0,"unread",""))</f>
        <v/>
      </c>
      <c r="AI29" s="1" t="n">
        <f aca="false">IF(OR(D29=5,E29=5),1,0)</f>
        <v>0</v>
      </c>
    </row>
    <row r="30" customFormat="false" ht="15" hidden="false" customHeight="true" outlineLevel="0" collapsed="false">
      <c r="A30" s="1" t="n">
        <f aca="false">Answers!T30</f>
        <v>0</v>
      </c>
      <c r="B30" s="1" t="str">
        <f aca="false">IF(Answers!A30="","",IFERROR(MATCH(TRIM(SUBSTITUTE(SUBSTITUTE(SUBSTITUTE(SUBSTITUTE(Answers!A30,"’","'"),"‘","'"),"“",""""),"”","""")),'Scoring key'!$B$10:$B$14,0),"unread"))</f>
        <v/>
      </c>
      <c r="C30" s="1" t="str">
        <f aca="false">IF(Answers!C30="","",IFERROR(MATCH(TRIM(SUBSTITUTE(SUBSTITUTE(SUBSTITUTE(SUBSTITUTE(Answers!C30,"’","'"),"‘","'"),"“",""""),"”","""")),'Scoring key'!$B$15:$B$19,0),"unread"))</f>
        <v/>
      </c>
      <c r="D30" s="1" t="str">
        <f aca="false">IF(Answers!D30="","",IFERROR(MATCH(TRIM(SUBSTITUTE(SUBSTITUTE(SUBSTITUTE(SUBSTITUTE(Answers!D30,"’","'"),"‘","'"),"“",""""),"”","""")),'Scoring key'!$B$20:$B$24,0),"unread"))</f>
        <v/>
      </c>
      <c r="E30" s="1" t="str">
        <f aca="false">IF(Answers!E30="","",IFERROR(MATCH(TRIM(SUBSTITUTE(SUBSTITUTE(SUBSTITUTE(SUBSTITUTE(Answers!E30,"’","'"),"‘","'"),"“",""""),"”","""")),'Scoring key'!$B$25:$B$29,0),"unread"))</f>
        <v/>
      </c>
      <c r="F30" s="1" t="str">
        <f aca="false">IF(Answers!L30="","",IFERROR(MATCH(TRIM(SUBSTITUTE(SUBSTITUTE(SUBSTITUTE(SUBSTITUTE(Answers!L30,"’","'"),"‘","'"),"“",""""),"”","""")),'Scoring key'!$B$30:$B$34,0),"unread"))</f>
        <v/>
      </c>
      <c r="G30" s="1" t="str">
        <f aca="false">IF(Answers!N30="","",IFERROR(MATCH(TRIM(SUBSTITUTE(SUBSTITUTE(SUBSTITUTE(SUBSTITUTE(Answers!N30,"’","'"),"‘","'"),"“",""""),"”","""")),'Scoring key'!$B$35:$B$38,0),"unread"))</f>
        <v/>
      </c>
      <c r="H30" s="1" t="str">
        <f aca="false">IF(Answers!O30="","",IFERROR(MATCH(TRIM(SUBSTITUTE(SUBSTITUTE(SUBSTITUTE(SUBSTITUTE(Answers!O30,"’","'"),"‘","'"),"“",""""),"”","""")),'Scoring key'!$B$39:$B$42,0),"unread"))</f>
        <v/>
      </c>
      <c r="I30" s="1" t="str">
        <f aca="false">IF(Answers!S30="","",IFERROR(MATCH(TRIM(SUBSTITUTE(SUBSTITUTE(SUBSTITUTE(SUBSTITUTE(Answers!S30,"’","'"),"‘","'"),"“",""""),"”","""")),'Scoring key'!$B$43:$B$46,0),"unread"))</f>
        <v/>
      </c>
      <c r="J30" s="1" t="str">
        <f aca="false">IF(ISNUMBER(B30),IF(INDEX('Scoring key'!$C$10:$C$14,B30)="","",INDEX('Scoring key'!$C$10:$C$14,B30)),"")</f>
        <v/>
      </c>
      <c r="K30" s="1" t="str">
        <f aca="false">IF(ISNUMBER(E30),IF(INDEX('Scoring key'!$C$25:$C$29,E30)="","",INDEX('Scoring key'!$C$25:$C$29,E30)),"")</f>
        <v/>
      </c>
      <c r="L30" s="1" t="str">
        <f aca="false">IF(ISNUMBER(F30),IF(INDEX('Scoring key'!$C$30:$C$34,F30)="","",INDEX('Scoring key'!$C$30:$C$34,F30)),"")</f>
        <v/>
      </c>
      <c r="M30" s="1" t="str">
        <f aca="false">IF(ISNUMBER(G30),IF(INDEX('Scoring key'!$C$35:$C$38,G30)="","",INDEX('Scoring key'!$C$35:$C$38,G30)),"")</f>
        <v/>
      </c>
      <c r="N30" s="1" t="str">
        <f aca="false">IF(ISNUMBER(H30),IF(INDEX('Scoring key'!$C$39:$C$42,H30)="","",INDEX('Scoring key'!$C$39:$C$42,H30)),"")</f>
        <v/>
      </c>
      <c r="O30" s="1" t="str">
        <f aca="false">IF(Answers!F30="","",IF(ISNUMBER(IFERROR(VALUE(Answers!F30),"")),IF(AND(VALUE(Answers!F30)&gt;=1,VALUE(Answers!F30)&lt;=5,VALUE(Answers!F30)=INT(VALUE(Answers!F30))),VALUE(Answers!F30),"unread"),IFERROR(MATCH(TRIM(SUBSTITUTE(SUBSTITUTE(SUBSTITUTE(SUBSTITUTE(Answers!F30,"’","'"),"‘","'"),"“",""""),"”","""")),'Scoring key'!$B$5:$B$9,0),"unread")))</f>
        <v/>
      </c>
      <c r="P30" s="1" t="str">
        <f aca="false">IF(Answers!G30="","",IF(ISNUMBER(IFERROR(VALUE(Answers!G30),"")),IF(AND(VALUE(Answers!G30)&gt;=1,VALUE(Answers!G30)&lt;=5,VALUE(Answers!G30)=INT(VALUE(Answers!G30))),VALUE(Answers!G30),"unread"),IFERROR(MATCH(TRIM(SUBSTITUTE(SUBSTITUTE(SUBSTITUTE(SUBSTITUTE(Answers!G30,"’","'"),"‘","'"),"“",""""),"”","""")),'Scoring key'!$B$5:$B$9,0),"unread")))</f>
        <v/>
      </c>
      <c r="Q30" s="1" t="str">
        <f aca="false">IF(Answers!H30="","",IF(ISNUMBER(IFERROR(VALUE(Answers!H30),"")),IF(AND(VALUE(Answers!H30)&gt;=1,VALUE(Answers!H30)&lt;=5,VALUE(Answers!H30)=INT(VALUE(Answers!H30))),VALUE(Answers!H30),"unread"),IFERROR(MATCH(TRIM(SUBSTITUTE(SUBSTITUTE(SUBSTITUTE(SUBSTITUTE(Answers!H30,"’","'"),"‘","'"),"“",""""),"”","""")),'Scoring key'!$B$5:$B$9,0),"unread")))</f>
        <v/>
      </c>
      <c r="R30" s="1" t="str">
        <f aca="false">IF(Answers!I30="","",IF(ISNUMBER(IFERROR(VALUE(Answers!I30),"")),IF(AND(VALUE(Answers!I30)&gt;=1,VALUE(Answers!I30)&lt;=5,VALUE(Answers!I30)=INT(VALUE(Answers!I30))),VALUE(Answers!I30),"unread"),IFERROR(MATCH(TRIM(SUBSTITUTE(SUBSTITUTE(SUBSTITUTE(SUBSTITUTE(Answers!I30,"’","'"),"‘","'"),"“",""""),"”","""")),'Scoring key'!$B$5:$B$9,0),"unread")))</f>
        <v/>
      </c>
      <c r="S30" s="1" t="str">
        <f aca="false">IF(Answers!J30="","",IF(ISNUMBER(IFERROR(VALUE(Answers!J30),"")),IF(AND(VALUE(Answers!J30)&gt;=1,VALUE(Answers!J30)&lt;=5,VALUE(Answers!J30)=INT(VALUE(Answers!J30))),VALUE(Answers!J30),"unread"),IFERROR(MATCH(TRIM(SUBSTITUTE(SUBSTITUTE(SUBSTITUTE(SUBSTITUTE(Answers!J30,"’","'"),"‘","'"),"“",""""),"”","""")),'Scoring key'!$B$5:$B$9,0),"unread")))</f>
        <v/>
      </c>
      <c r="T30" s="1" t="str">
        <f aca="false">IF(Answers!K30="","",IF(ISNUMBER(IFERROR(VALUE(Answers!K30),"")),IF(AND(VALUE(Answers!K30)&gt;=1,VALUE(Answers!K30)&lt;=5,VALUE(Answers!K30)=INT(VALUE(Answers!K30))),VALUE(Answers!K30),"unread"),IFERROR(MATCH(TRIM(SUBSTITUTE(SUBSTITUTE(SUBSTITUTE(SUBSTITUTE(Answers!K30,"’","'"),"‘","'"),"“",""""),"”","""")),'Scoring key'!$B$5:$B$9,0),"unread")))</f>
        <v/>
      </c>
      <c r="U30" s="1" t="str">
        <f aca="false">IF(Answers!M30="","",IF(ISNUMBER(IFERROR(VALUE(Answers!M30),"")),IF(AND(VALUE(Answers!M30)&gt;=1,VALUE(Answers!M30)&lt;=5,VALUE(Answers!M30)=INT(VALUE(Answers!M30))),VALUE(Answers!M30),"unread"),IFERROR(MATCH(TRIM(SUBSTITUTE(SUBSTITUTE(SUBSTITUTE(SUBSTITUTE(Answers!M30,"’","'"),"‘","'"),"“",""""),"”","""")),'Scoring key'!$B$5:$B$9,0),"unread")))</f>
        <v/>
      </c>
      <c r="V30" s="1" t="str">
        <f aca="false">IF(Answers!P30="","",IF(ISNUMBER(IFERROR(VALUE(Answers!P30),"")),IF(AND(VALUE(Answers!P30)&gt;=1,VALUE(Answers!P30)&lt;=5,VALUE(Answers!P30)=INT(VALUE(Answers!P30))),VALUE(Answers!P30),"unread"),IFERROR(MATCH(TRIM(SUBSTITUTE(SUBSTITUTE(SUBSTITUTE(SUBSTITUTE(Answers!P30,"’","'"),"‘","'"),"“",""""),"”","""")),'Scoring key'!$B$5:$B$9,0),"unread")))</f>
        <v/>
      </c>
      <c r="W30" s="1" t="str">
        <f aca="false">IF(Answers!Q30="","",IF(ISNUMBER(IFERROR(VALUE(Answers!Q30),"")),IF(AND(VALUE(Answers!Q30)&gt;=1,VALUE(Answers!Q30)&lt;=5,VALUE(Answers!Q30)=INT(VALUE(Answers!Q30))),VALUE(Answers!Q30),"unread"),IFERROR(MATCH(TRIM(SUBSTITUTE(SUBSTITUTE(SUBSTITUTE(SUBSTITUTE(Answers!Q30,"’","'"),"‘","'"),"“",""""),"”","""")),'Scoring key'!$B$5:$B$9,0),"unread")))</f>
        <v/>
      </c>
      <c r="X30" s="1" t="str">
        <f aca="false">IF(Answers!B30="","",ISNUMBER(SEARCH("Drafting or editing emails and documents",TRIM(SUBSTITUTE(SUBSTITUTE(SUBSTITUTE(SUBSTITUTE(Answers!B30,"’","'"),"‘","'"),"“",""""),"”",""""))))*1+ISNUMBER(SEARCH("Summarizing documents, threads or meetings",TRIM(SUBSTITUTE(SUBSTITUTE(SUBSTITUTE(SUBSTITUTE(Answers!B30,"’","'"),"‘","'"),"“",""""),"”",""""))))*1+ISNUMBER(SEARCH("Research, or explaining something unfamiliar",TRIM(SUBSTITUTE(SUBSTITUTE(SUBSTITUTE(SUBSTITUTE(Answers!B30,"’","'"),"‘","'"),"“",""""),"”",""""))))*1+ISNUMBER(SEARCH("Working with data or spreadsheets",TRIM(SUBSTITUTE(SUBSTITUTE(SUBSTITUTE(SUBSTITUTE(Answers!B30,"’","'"),"‘","'"),"“",""""),"”",""""))))*1+ISNUMBER(SEARCH("Writing or reviewing code or scripts",TRIM(SUBSTITUTE(SUBSTITUTE(SUBSTITUTE(SUBSTITUTE(Answers!B30,"’","'"),"‘","'"),"“",""""),"”",""""))))*1+ISNUMBER(SEARCH("Brainstorming or planning",TRIM(SUBSTITUTE(SUBSTITUTE(SUBSTITUTE(SUBSTITUTE(Answers!B30,"’","'"),"‘","'"),"“",""""),"”",""""))))*1+ISNUMBER(SEARCH("Something else",TRIM(SUBSTITUTE(SUBSTITUTE(SUBSTITUTE(SUBSTITUTE(Answers!B30,"’","'"),"‘","'"),"“",""""),"”",""""))))*1)</f>
        <v/>
      </c>
      <c r="Y30" s="1" t="str">
        <f aca="false">IF(X30="","",IF(X30=0,IF(ISNUMBER(SEARCH("I don't use AI tools for work",TRIM(SUBSTITUTE(SUBSTITUTE(SUBSTITUTE(SUBSTITUTE(Answers!B30,"’","'"),"‘","'"),"“",""""),"”","""")))),1,"unread"),MIN(X30+1,5)))</f>
        <v/>
      </c>
      <c r="Z30" s="1" t="n">
        <f aca="false">IF(ISNUMBER(SEARCH("Clear guidance on what's allowed and what information can go in",TRIM(SUBSTITUTE(SUBSTITUTE(SUBSTITUTE(SUBSTITUTE(Answers!R30,"’","'"),"‘","'"),"“",""""),"”","""")))),1,0)</f>
        <v>0</v>
      </c>
      <c r="AA30" s="1" t="n">
        <f aca="false">IF(ISNUMBER(SEARCH("An approved AI tool with a work account",TRIM(SUBSTITUTE(SUBSTITUTE(SUBSTITUTE(SUBSTITUTE(Answers!R30,"’","'"),"‘","'"),"“",""""),"”","""")))),1,0)</f>
        <v>0</v>
      </c>
      <c r="AB30" s="1" t="n">
        <f aca="false">IF(ISNUMBER(SEARCH("Hands-on training using my own work tasks",TRIM(SUBSTITUTE(SUBSTITUTE(SUBSTITUTE(SUBSTITUTE(Answers!R30,"’","'"),"‘","'"),"“",""""),"”","""")))),1,0)</f>
        <v>0</v>
      </c>
      <c r="AC30" s="1" t="n">
        <f aca="false">IF(ISNUMBER(SEARCH("Ready-made prompts and templates for common tasks",TRIM(SUBSTITUTE(SUBSTITUTE(SUBSTITUTE(SUBSTITUTE(Answers!R30,"’","'"),"‘","'"),"“",""""),"”","""")))),1,0)</f>
        <v>0</v>
      </c>
      <c r="AD30" s="1" t="n">
        <f aca="false">IF(ISNUMBER(SEARCH("Help setting up an AI agent for my role",TRIM(SUBSTITUTE(SUBSTITUTE(SUBSTITUTE(SUBSTITUTE(Answers!R30,"’","'"),"‘","'"),"“",""""),"”","""")))),1,0)</f>
        <v>0</v>
      </c>
      <c r="AE30" s="1" t="n">
        <f aca="false">IF(ISNUMBER(SEARCH("Examples from people in jobs like mine",TRIM(SUBSTITUTE(SUBSTITUTE(SUBSTITUTE(SUBSTITUTE(Answers!R30,"’","'"),"‘","'"),"“",""""),"”","""")))),1,0)</f>
        <v>0</v>
      </c>
      <c r="AF30" s="1" t="n">
        <f aca="false">IF(ISNUMBER(SEARCH("Time set aside to practice",TRIM(SUBSTITUTE(SUBSTITUTE(SUBSTITUTE(SUBSTITUTE(Answers!R30,"’","'"),"‘","'"),"“",""""),"”","""")))),1,0)</f>
        <v>0</v>
      </c>
      <c r="AG30" s="1" t="n">
        <f aca="false">IF(ISNUMBER(SEARCH("I don't need help right now",TRIM(SUBSTITUTE(SUBSTITUTE(SUBSTITUTE(SUBSTITUTE(Answers!R30,"’","'"),"‘","'"),"“",""""),"”","""")))),1,0)</f>
        <v>0</v>
      </c>
      <c r="AH30" s="1" t="str">
        <f aca="false">IF(Answers!R30="","",IF(Z30+AA30+AB30+AC30+AD30+AE30+AF30+AG30=0,"unread",""))</f>
        <v/>
      </c>
      <c r="AI30" s="1" t="n">
        <f aca="false">IF(OR(D30=5,E30=5),1,0)</f>
        <v>0</v>
      </c>
    </row>
    <row r="31" customFormat="false" ht="15" hidden="false" customHeight="true" outlineLevel="0" collapsed="false">
      <c r="A31" s="1" t="n">
        <f aca="false">Answers!T31</f>
        <v>0</v>
      </c>
      <c r="B31" s="1" t="str">
        <f aca="false">IF(Answers!A31="","",IFERROR(MATCH(TRIM(SUBSTITUTE(SUBSTITUTE(SUBSTITUTE(SUBSTITUTE(Answers!A31,"’","'"),"‘","'"),"“",""""),"”","""")),'Scoring key'!$B$10:$B$14,0),"unread"))</f>
        <v/>
      </c>
      <c r="C31" s="1" t="str">
        <f aca="false">IF(Answers!C31="","",IFERROR(MATCH(TRIM(SUBSTITUTE(SUBSTITUTE(SUBSTITUTE(SUBSTITUTE(Answers!C31,"’","'"),"‘","'"),"“",""""),"”","""")),'Scoring key'!$B$15:$B$19,0),"unread"))</f>
        <v/>
      </c>
      <c r="D31" s="1" t="str">
        <f aca="false">IF(Answers!D31="","",IFERROR(MATCH(TRIM(SUBSTITUTE(SUBSTITUTE(SUBSTITUTE(SUBSTITUTE(Answers!D31,"’","'"),"‘","'"),"“",""""),"”","""")),'Scoring key'!$B$20:$B$24,0),"unread"))</f>
        <v/>
      </c>
      <c r="E31" s="1" t="str">
        <f aca="false">IF(Answers!E31="","",IFERROR(MATCH(TRIM(SUBSTITUTE(SUBSTITUTE(SUBSTITUTE(SUBSTITUTE(Answers!E31,"’","'"),"‘","'"),"“",""""),"”","""")),'Scoring key'!$B$25:$B$29,0),"unread"))</f>
        <v/>
      </c>
      <c r="F31" s="1" t="str">
        <f aca="false">IF(Answers!L31="","",IFERROR(MATCH(TRIM(SUBSTITUTE(SUBSTITUTE(SUBSTITUTE(SUBSTITUTE(Answers!L31,"’","'"),"‘","'"),"“",""""),"”","""")),'Scoring key'!$B$30:$B$34,0),"unread"))</f>
        <v/>
      </c>
      <c r="G31" s="1" t="str">
        <f aca="false">IF(Answers!N31="","",IFERROR(MATCH(TRIM(SUBSTITUTE(SUBSTITUTE(SUBSTITUTE(SUBSTITUTE(Answers!N31,"’","'"),"‘","'"),"“",""""),"”","""")),'Scoring key'!$B$35:$B$38,0),"unread"))</f>
        <v/>
      </c>
      <c r="H31" s="1" t="str">
        <f aca="false">IF(Answers!O31="","",IFERROR(MATCH(TRIM(SUBSTITUTE(SUBSTITUTE(SUBSTITUTE(SUBSTITUTE(Answers!O31,"’","'"),"‘","'"),"“",""""),"”","""")),'Scoring key'!$B$39:$B$42,0),"unread"))</f>
        <v/>
      </c>
      <c r="I31" s="1" t="str">
        <f aca="false">IF(Answers!S31="","",IFERROR(MATCH(TRIM(SUBSTITUTE(SUBSTITUTE(SUBSTITUTE(SUBSTITUTE(Answers!S31,"’","'"),"‘","'"),"“",""""),"”","""")),'Scoring key'!$B$43:$B$46,0),"unread"))</f>
        <v/>
      </c>
      <c r="J31" s="1" t="str">
        <f aca="false">IF(ISNUMBER(B31),IF(INDEX('Scoring key'!$C$10:$C$14,B31)="","",INDEX('Scoring key'!$C$10:$C$14,B31)),"")</f>
        <v/>
      </c>
      <c r="K31" s="1" t="str">
        <f aca="false">IF(ISNUMBER(E31),IF(INDEX('Scoring key'!$C$25:$C$29,E31)="","",INDEX('Scoring key'!$C$25:$C$29,E31)),"")</f>
        <v/>
      </c>
      <c r="L31" s="1" t="str">
        <f aca="false">IF(ISNUMBER(F31),IF(INDEX('Scoring key'!$C$30:$C$34,F31)="","",INDEX('Scoring key'!$C$30:$C$34,F31)),"")</f>
        <v/>
      </c>
      <c r="M31" s="1" t="str">
        <f aca="false">IF(ISNUMBER(G31),IF(INDEX('Scoring key'!$C$35:$C$38,G31)="","",INDEX('Scoring key'!$C$35:$C$38,G31)),"")</f>
        <v/>
      </c>
      <c r="N31" s="1" t="str">
        <f aca="false">IF(ISNUMBER(H31),IF(INDEX('Scoring key'!$C$39:$C$42,H31)="","",INDEX('Scoring key'!$C$39:$C$42,H31)),"")</f>
        <v/>
      </c>
      <c r="O31" s="1" t="str">
        <f aca="false">IF(Answers!F31="","",IF(ISNUMBER(IFERROR(VALUE(Answers!F31),"")),IF(AND(VALUE(Answers!F31)&gt;=1,VALUE(Answers!F31)&lt;=5,VALUE(Answers!F31)=INT(VALUE(Answers!F31))),VALUE(Answers!F31),"unread"),IFERROR(MATCH(TRIM(SUBSTITUTE(SUBSTITUTE(SUBSTITUTE(SUBSTITUTE(Answers!F31,"’","'"),"‘","'"),"“",""""),"”","""")),'Scoring key'!$B$5:$B$9,0),"unread")))</f>
        <v/>
      </c>
      <c r="P31" s="1" t="str">
        <f aca="false">IF(Answers!G31="","",IF(ISNUMBER(IFERROR(VALUE(Answers!G31),"")),IF(AND(VALUE(Answers!G31)&gt;=1,VALUE(Answers!G31)&lt;=5,VALUE(Answers!G31)=INT(VALUE(Answers!G31))),VALUE(Answers!G31),"unread"),IFERROR(MATCH(TRIM(SUBSTITUTE(SUBSTITUTE(SUBSTITUTE(SUBSTITUTE(Answers!G31,"’","'"),"‘","'"),"“",""""),"”","""")),'Scoring key'!$B$5:$B$9,0),"unread")))</f>
        <v/>
      </c>
      <c r="Q31" s="1" t="str">
        <f aca="false">IF(Answers!H31="","",IF(ISNUMBER(IFERROR(VALUE(Answers!H31),"")),IF(AND(VALUE(Answers!H31)&gt;=1,VALUE(Answers!H31)&lt;=5,VALUE(Answers!H31)=INT(VALUE(Answers!H31))),VALUE(Answers!H31),"unread"),IFERROR(MATCH(TRIM(SUBSTITUTE(SUBSTITUTE(SUBSTITUTE(SUBSTITUTE(Answers!H31,"’","'"),"‘","'"),"“",""""),"”","""")),'Scoring key'!$B$5:$B$9,0),"unread")))</f>
        <v/>
      </c>
      <c r="R31" s="1" t="str">
        <f aca="false">IF(Answers!I31="","",IF(ISNUMBER(IFERROR(VALUE(Answers!I31),"")),IF(AND(VALUE(Answers!I31)&gt;=1,VALUE(Answers!I31)&lt;=5,VALUE(Answers!I31)=INT(VALUE(Answers!I31))),VALUE(Answers!I31),"unread"),IFERROR(MATCH(TRIM(SUBSTITUTE(SUBSTITUTE(SUBSTITUTE(SUBSTITUTE(Answers!I31,"’","'"),"‘","'"),"“",""""),"”","""")),'Scoring key'!$B$5:$B$9,0),"unread")))</f>
        <v/>
      </c>
      <c r="S31" s="1" t="str">
        <f aca="false">IF(Answers!J31="","",IF(ISNUMBER(IFERROR(VALUE(Answers!J31),"")),IF(AND(VALUE(Answers!J31)&gt;=1,VALUE(Answers!J31)&lt;=5,VALUE(Answers!J31)=INT(VALUE(Answers!J31))),VALUE(Answers!J31),"unread"),IFERROR(MATCH(TRIM(SUBSTITUTE(SUBSTITUTE(SUBSTITUTE(SUBSTITUTE(Answers!J31,"’","'"),"‘","'"),"“",""""),"”","""")),'Scoring key'!$B$5:$B$9,0),"unread")))</f>
        <v/>
      </c>
      <c r="T31" s="1" t="str">
        <f aca="false">IF(Answers!K31="","",IF(ISNUMBER(IFERROR(VALUE(Answers!K31),"")),IF(AND(VALUE(Answers!K31)&gt;=1,VALUE(Answers!K31)&lt;=5,VALUE(Answers!K31)=INT(VALUE(Answers!K31))),VALUE(Answers!K31),"unread"),IFERROR(MATCH(TRIM(SUBSTITUTE(SUBSTITUTE(SUBSTITUTE(SUBSTITUTE(Answers!K31,"’","'"),"‘","'"),"“",""""),"”","""")),'Scoring key'!$B$5:$B$9,0),"unread")))</f>
        <v/>
      </c>
      <c r="U31" s="1" t="str">
        <f aca="false">IF(Answers!M31="","",IF(ISNUMBER(IFERROR(VALUE(Answers!M31),"")),IF(AND(VALUE(Answers!M31)&gt;=1,VALUE(Answers!M31)&lt;=5,VALUE(Answers!M31)=INT(VALUE(Answers!M31))),VALUE(Answers!M31),"unread"),IFERROR(MATCH(TRIM(SUBSTITUTE(SUBSTITUTE(SUBSTITUTE(SUBSTITUTE(Answers!M31,"’","'"),"‘","'"),"“",""""),"”","""")),'Scoring key'!$B$5:$B$9,0),"unread")))</f>
        <v/>
      </c>
      <c r="V31" s="1" t="str">
        <f aca="false">IF(Answers!P31="","",IF(ISNUMBER(IFERROR(VALUE(Answers!P31),"")),IF(AND(VALUE(Answers!P31)&gt;=1,VALUE(Answers!P31)&lt;=5,VALUE(Answers!P31)=INT(VALUE(Answers!P31))),VALUE(Answers!P31),"unread"),IFERROR(MATCH(TRIM(SUBSTITUTE(SUBSTITUTE(SUBSTITUTE(SUBSTITUTE(Answers!P31,"’","'"),"‘","'"),"“",""""),"”","""")),'Scoring key'!$B$5:$B$9,0),"unread")))</f>
        <v/>
      </c>
      <c r="W31" s="1" t="str">
        <f aca="false">IF(Answers!Q31="","",IF(ISNUMBER(IFERROR(VALUE(Answers!Q31),"")),IF(AND(VALUE(Answers!Q31)&gt;=1,VALUE(Answers!Q31)&lt;=5,VALUE(Answers!Q31)=INT(VALUE(Answers!Q31))),VALUE(Answers!Q31),"unread"),IFERROR(MATCH(TRIM(SUBSTITUTE(SUBSTITUTE(SUBSTITUTE(SUBSTITUTE(Answers!Q31,"’","'"),"‘","'"),"“",""""),"”","""")),'Scoring key'!$B$5:$B$9,0),"unread")))</f>
        <v/>
      </c>
      <c r="X31" s="1" t="str">
        <f aca="false">IF(Answers!B31="","",ISNUMBER(SEARCH("Drafting or editing emails and documents",TRIM(SUBSTITUTE(SUBSTITUTE(SUBSTITUTE(SUBSTITUTE(Answers!B31,"’","'"),"‘","'"),"“",""""),"”",""""))))*1+ISNUMBER(SEARCH("Summarizing documents, threads or meetings",TRIM(SUBSTITUTE(SUBSTITUTE(SUBSTITUTE(SUBSTITUTE(Answers!B31,"’","'"),"‘","'"),"“",""""),"”",""""))))*1+ISNUMBER(SEARCH("Research, or explaining something unfamiliar",TRIM(SUBSTITUTE(SUBSTITUTE(SUBSTITUTE(SUBSTITUTE(Answers!B31,"’","'"),"‘","'"),"“",""""),"”",""""))))*1+ISNUMBER(SEARCH("Working with data or spreadsheets",TRIM(SUBSTITUTE(SUBSTITUTE(SUBSTITUTE(SUBSTITUTE(Answers!B31,"’","'"),"‘","'"),"“",""""),"”",""""))))*1+ISNUMBER(SEARCH("Writing or reviewing code or scripts",TRIM(SUBSTITUTE(SUBSTITUTE(SUBSTITUTE(SUBSTITUTE(Answers!B31,"’","'"),"‘","'"),"“",""""),"”",""""))))*1+ISNUMBER(SEARCH("Brainstorming or planning",TRIM(SUBSTITUTE(SUBSTITUTE(SUBSTITUTE(SUBSTITUTE(Answers!B31,"’","'"),"‘","'"),"“",""""),"”",""""))))*1+ISNUMBER(SEARCH("Something else",TRIM(SUBSTITUTE(SUBSTITUTE(SUBSTITUTE(SUBSTITUTE(Answers!B31,"’","'"),"‘","'"),"“",""""),"”",""""))))*1)</f>
        <v/>
      </c>
      <c r="Y31" s="1" t="str">
        <f aca="false">IF(X31="","",IF(X31=0,IF(ISNUMBER(SEARCH("I don't use AI tools for work",TRIM(SUBSTITUTE(SUBSTITUTE(SUBSTITUTE(SUBSTITUTE(Answers!B31,"’","'"),"‘","'"),"“",""""),"”","""")))),1,"unread"),MIN(X31+1,5)))</f>
        <v/>
      </c>
      <c r="Z31" s="1" t="n">
        <f aca="false">IF(ISNUMBER(SEARCH("Clear guidance on what's allowed and what information can go in",TRIM(SUBSTITUTE(SUBSTITUTE(SUBSTITUTE(SUBSTITUTE(Answers!R31,"’","'"),"‘","'"),"“",""""),"”","""")))),1,0)</f>
        <v>0</v>
      </c>
      <c r="AA31" s="1" t="n">
        <f aca="false">IF(ISNUMBER(SEARCH("An approved AI tool with a work account",TRIM(SUBSTITUTE(SUBSTITUTE(SUBSTITUTE(SUBSTITUTE(Answers!R31,"’","'"),"‘","'"),"“",""""),"”","""")))),1,0)</f>
        <v>0</v>
      </c>
      <c r="AB31" s="1" t="n">
        <f aca="false">IF(ISNUMBER(SEARCH("Hands-on training using my own work tasks",TRIM(SUBSTITUTE(SUBSTITUTE(SUBSTITUTE(SUBSTITUTE(Answers!R31,"’","'"),"‘","'"),"“",""""),"”","""")))),1,0)</f>
        <v>0</v>
      </c>
      <c r="AC31" s="1" t="n">
        <f aca="false">IF(ISNUMBER(SEARCH("Ready-made prompts and templates for common tasks",TRIM(SUBSTITUTE(SUBSTITUTE(SUBSTITUTE(SUBSTITUTE(Answers!R31,"’","'"),"‘","'"),"“",""""),"”","""")))),1,0)</f>
        <v>0</v>
      </c>
      <c r="AD31" s="1" t="n">
        <f aca="false">IF(ISNUMBER(SEARCH("Help setting up an AI agent for my role",TRIM(SUBSTITUTE(SUBSTITUTE(SUBSTITUTE(SUBSTITUTE(Answers!R31,"’","'"),"‘","'"),"“",""""),"”","""")))),1,0)</f>
        <v>0</v>
      </c>
      <c r="AE31" s="1" t="n">
        <f aca="false">IF(ISNUMBER(SEARCH("Examples from people in jobs like mine",TRIM(SUBSTITUTE(SUBSTITUTE(SUBSTITUTE(SUBSTITUTE(Answers!R31,"’","'"),"‘","'"),"“",""""),"”","""")))),1,0)</f>
        <v>0</v>
      </c>
      <c r="AF31" s="1" t="n">
        <f aca="false">IF(ISNUMBER(SEARCH("Time set aside to practice",TRIM(SUBSTITUTE(SUBSTITUTE(SUBSTITUTE(SUBSTITUTE(Answers!R31,"’","'"),"‘","'"),"“",""""),"”","""")))),1,0)</f>
        <v>0</v>
      </c>
      <c r="AG31" s="1" t="n">
        <f aca="false">IF(ISNUMBER(SEARCH("I don't need help right now",TRIM(SUBSTITUTE(SUBSTITUTE(SUBSTITUTE(SUBSTITUTE(Answers!R31,"’","'"),"‘","'"),"“",""""),"”","""")))),1,0)</f>
        <v>0</v>
      </c>
      <c r="AH31" s="1" t="str">
        <f aca="false">IF(Answers!R31="","",IF(Z31+AA31+AB31+AC31+AD31+AE31+AF31+AG31=0,"unread",""))</f>
        <v/>
      </c>
      <c r="AI31" s="1" t="n">
        <f aca="false">IF(OR(D31=5,E31=5),1,0)</f>
        <v>0</v>
      </c>
    </row>
    <row r="32" customFormat="false" ht="15" hidden="false" customHeight="true" outlineLevel="0" collapsed="false">
      <c r="A32" s="1" t="n">
        <f aca="false">Answers!T32</f>
        <v>0</v>
      </c>
      <c r="B32" s="1" t="str">
        <f aca="false">IF(Answers!A32="","",IFERROR(MATCH(TRIM(SUBSTITUTE(SUBSTITUTE(SUBSTITUTE(SUBSTITUTE(Answers!A32,"’","'"),"‘","'"),"“",""""),"”","""")),'Scoring key'!$B$10:$B$14,0),"unread"))</f>
        <v/>
      </c>
      <c r="C32" s="1" t="str">
        <f aca="false">IF(Answers!C32="","",IFERROR(MATCH(TRIM(SUBSTITUTE(SUBSTITUTE(SUBSTITUTE(SUBSTITUTE(Answers!C32,"’","'"),"‘","'"),"“",""""),"”","""")),'Scoring key'!$B$15:$B$19,0),"unread"))</f>
        <v/>
      </c>
      <c r="D32" s="1" t="str">
        <f aca="false">IF(Answers!D32="","",IFERROR(MATCH(TRIM(SUBSTITUTE(SUBSTITUTE(SUBSTITUTE(SUBSTITUTE(Answers!D32,"’","'"),"‘","'"),"“",""""),"”","""")),'Scoring key'!$B$20:$B$24,0),"unread"))</f>
        <v/>
      </c>
      <c r="E32" s="1" t="str">
        <f aca="false">IF(Answers!E32="","",IFERROR(MATCH(TRIM(SUBSTITUTE(SUBSTITUTE(SUBSTITUTE(SUBSTITUTE(Answers!E32,"’","'"),"‘","'"),"“",""""),"”","""")),'Scoring key'!$B$25:$B$29,0),"unread"))</f>
        <v/>
      </c>
      <c r="F32" s="1" t="str">
        <f aca="false">IF(Answers!L32="","",IFERROR(MATCH(TRIM(SUBSTITUTE(SUBSTITUTE(SUBSTITUTE(SUBSTITUTE(Answers!L32,"’","'"),"‘","'"),"“",""""),"”","""")),'Scoring key'!$B$30:$B$34,0),"unread"))</f>
        <v/>
      </c>
      <c r="G32" s="1" t="str">
        <f aca="false">IF(Answers!N32="","",IFERROR(MATCH(TRIM(SUBSTITUTE(SUBSTITUTE(SUBSTITUTE(SUBSTITUTE(Answers!N32,"’","'"),"‘","'"),"“",""""),"”","""")),'Scoring key'!$B$35:$B$38,0),"unread"))</f>
        <v/>
      </c>
      <c r="H32" s="1" t="str">
        <f aca="false">IF(Answers!O32="","",IFERROR(MATCH(TRIM(SUBSTITUTE(SUBSTITUTE(SUBSTITUTE(SUBSTITUTE(Answers!O32,"’","'"),"‘","'"),"“",""""),"”","""")),'Scoring key'!$B$39:$B$42,0),"unread"))</f>
        <v/>
      </c>
      <c r="I32" s="1" t="str">
        <f aca="false">IF(Answers!S32="","",IFERROR(MATCH(TRIM(SUBSTITUTE(SUBSTITUTE(SUBSTITUTE(SUBSTITUTE(Answers!S32,"’","'"),"‘","'"),"“",""""),"”","""")),'Scoring key'!$B$43:$B$46,0),"unread"))</f>
        <v/>
      </c>
      <c r="J32" s="1" t="str">
        <f aca="false">IF(ISNUMBER(B32),IF(INDEX('Scoring key'!$C$10:$C$14,B32)="","",INDEX('Scoring key'!$C$10:$C$14,B32)),"")</f>
        <v/>
      </c>
      <c r="K32" s="1" t="str">
        <f aca="false">IF(ISNUMBER(E32),IF(INDEX('Scoring key'!$C$25:$C$29,E32)="","",INDEX('Scoring key'!$C$25:$C$29,E32)),"")</f>
        <v/>
      </c>
      <c r="L32" s="1" t="str">
        <f aca="false">IF(ISNUMBER(F32),IF(INDEX('Scoring key'!$C$30:$C$34,F32)="","",INDEX('Scoring key'!$C$30:$C$34,F32)),"")</f>
        <v/>
      </c>
      <c r="M32" s="1" t="str">
        <f aca="false">IF(ISNUMBER(G32),IF(INDEX('Scoring key'!$C$35:$C$38,G32)="","",INDEX('Scoring key'!$C$35:$C$38,G32)),"")</f>
        <v/>
      </c>
      <c r="N32" s="1" t="str">
        <f aca="false">IF(ISNUMBER(H32),IF(INDEX('Scoring key'!$C$39:$C$42,H32)="","",INDEX('Scoring key'!$C$39:$C$42,H32)),"")</f>
        <v/>
      </c>
      <c r="O32" s="1" t="str">
        <f aca="false">IF(Answers!F32="","",IF(ISNUMBER(IFERROR(VALUE(Answers!F32),"")),IF(AND(VALUE(Answers!F32)&gt;=1,VALUE(Answers!F32)&lt;=5,VALUE(Answers!F32)=INT(VALUE(Answers!F32))),VALUE(Answers!F32),"unread"),IFERROR(MATCH(TRIM(SUBSTITUTE(SUBSTITUTE(SUBSTITUTE(SUBSTITUTE(Answers!F32,"’","'"),"‘","'"),"“",""""),"”","""")),'Scoring key'!$B$5:$B$9,0),"unread")))</f>
        <v/>
      </c>
      <c r="P32" s="1" t="str">
        <f aca="false">IF(Answers!G32="","",IF(ISNUMBER(IFERROR(VALUE(Answers!G32),"")),IF(AND(VALUE(Answers!G32)&gt;=1,VALUE(Answers!G32)&lt;=5,VALUE(Answers!G32)=INT(VALUE(Answers!G32))),VALUE(Answers!G32),"unread"),IFERROR(MATCH(TRIM(SUBSTITUTE(SUBSTITUTE(SUBSTITUTE(SUBSTITUTE(Answers!G32,"’","'"),"‘","'"),"“",""""),"”","""")),'Scoring key'!$B$5:$B$9,0),"unread")))</f>
        <v/>
      </c>
      <c r="Q32" s="1" t="str">
        <f aca="false">IF(Answers!H32="","",IF(ISNUMBER(IFERROR(VALUE(Answers!H32),"")),IF(AND(VALUE(Answers!H32)&gt;=1,VALUE(Answers!H32)&lt;=5,VALUE(Answers!H32)=INT(VALUE(Answers!H32))),VALUE(Answers!H32),"unread"),IFERROR(MATCH(TRIM(SUBSTITUTE(SUBSTITUTE(SUBSTITUTE(SUBSTITUTE(Answers!H32,"’","'"),"‘","'"),"“",""""),"”","""")),'Scoring key'!$B$5:$B$9,0),"unread")))</f>
        <v/>
      </c>
      <c r="R32" s="1" t="str">
        <f aca="false">IF(Answers!I32="","",IF(ISNUMBER(IFERROR(VALUE(Answers!I32),"")),IF(AND(VALUE(Answers!I32)&gt;=1,VALUE(Answers!I32)&lt;=5,VALUE(Answers!I32)=INT(VALUE(Answers!I32))),VALUE(Answers!I32),"unread"),IFERROR(MATCH(TRIM(SUBSTITUTE(SUBSTITUTE(SUBSTITUTE(SUBSTITUTE(Answers!I32,"’","'"),"‘","'"),"“",""""),"”","""")),'Scoring key'!$B$5:$B$9,0),"unread")))</f>
        <v/>
      </c>
      <c r="S32" s="1" t="str">
        <f aca="false">IF(Answers!J32="","",IF(ISNUMBER(IFERROR(VALUE(Answers!J32),"")),IF(AND(VALUE(Answers!J32)&gt;=1,VALUE(Answers!J32)&lt;=5,VALUE(Answers!J32)=INT(VALUE(Answers!J32))),VALUE(Answers!J32),"unread"),IFERROR(MATCH(TRIM(SUBSTITUTE(SUBSTITUTE(SUBSTITUTE(SUBSTITUTE(Answers!J32,"’","'"),"‘","'"),"“",""""),"”","""")),'Scoring key'!$B$5:$B$9,0),"unread")))</f>
        <v/>
      </c>
      <c r="T32" s="1" t="str">
        <f aca="false">IF(Answers!K32="","",IF(ISNUMBER(IFERROR(VALUE(Answers!K32),"")),IF(AND(VALUE(Answers!K32)&gt;=1,VALUE(Answers!K32)&lt;=5,VALUE(Answers!K32)=INT(VALUE(Answers!K32))),VALUE(Answers!K32),"unread"),IFERROR(MATCH(TRIM(SUBSTITUTE(SUBSTITUTE(SUBSTITUTE(SUBSTITUTE(Answers!K32,"’","'"),"‘","'"),"“",""""),"”","""")),'Scoring key'!$B$5:$B$9,0),"unread")))</f>
        <v/>
      </c>
      <c r="U32" s="1" t="str">
        <f aca="false">IF(Answers!M32="","",IF(ISNUMBER(IFERROR(VALUE(Answers!M32),"")),IF(AND(VALUE(Answers!M32)&gt;=1,VALUE(Answers!M32)&lt;=5,VALUE(Answers!M32)=INT(VALUE(Answers!M32))),VALUE(Answers!M32),"unread"),IFERROR(MATCH(TRIM(SUBSTITUTE(SUBSTITUTE(SUBSTITUTE(SUBSTITUTE(Answers!M32,"’","'"),"‘","'"),"“",""""),"”","""")),'Scoring key'!$B$5:$B$9,0),"unread")))</f>
        <v/>
      </c>
      <c r="V32" s="1" t="str">
        <f aca="false">IF(Answers!P32="","",IF(ISNUMBER(IFERROR(VALUE(Answers!P32),"")),IF(AND(VALUE(Answers!P32)&gt;=1,VALUE(Answers!P32)&lt;=5,VALUE(Answers!P32)=INT(VALUE(Answers!P32))),VALUE(Answers!P32),"unread"),IFERROR(MATCH(TRIM(SUBSTITUTE(SUBSTITUTE(SUBSTITUTE(SUBSTITUTE(Answers!P32,"’","'"),"‘","'"),"“",""""),"”","""")),'Scoring key'!$B$5:$B$9,0),"unread")))</f>
        <v/>
      </c>
      <c r="W32" s="1" t="str">
        <f aca="false">IF(Answers!Q32="","",IF(ISNUMBER(IFERROR(VALUE(Answers!Q32),"")),IF(AND(VALUE(Answers!Q32)&gt;=1,VALUE(Answers!Q32)&lt;=5,VALUE(Answers!Q32)=INT(VALUE(Answers!Q32))),VALUE(Answers!Q32),"unread"),IFERROR(MATCH(TRIM(SUBSTITUTE(SUBSTITUTE(SUBSTITUTE(SUBSTITUTE(Answers!Q32,"’","'"),"‘","'"),"“",""""),"”","""")),'Scoring key'!$B$5:$B$9,0),"unread")))</f>
        <v/>
      </c>
      <c r="X32" s="1" t="str">
        <f aca="false">IF(Answers!B32="","",ISNUMBER(SEARCH("Drafting or editing emails and documents",TRIM(SUBSTITUTE(SUBSTITUTE(SUBSTITUTE(SUBSTITUTE(Answers!B32,"’","'"),"‘","'"),"“",""""),"”",""""))))*1+ISNUMBER(SEARCH("Summarizing documents, threads or meetings",TRIM(SUBSTITUTE(SUBSTITUTE(SUBSTITUTE(SUBSTITUTE(Answers!B32,"’","'"),"‘","'"),"“",""""),"”",""""))))*1+ISNUMBER(SEARCH("Research, or explaining something unfamiliar",TRIM(SUBSTITUTE(SUBSTITUTE(SUBSTITUTE(SUBSTITUTE(Answers!B32,"’","'"),"‘","'"),"“",""""),"”",""""))))*1+ISNUMBER(SEARCH("Working with data or spreadsheets",TRIM(SUBSTITUTE(SUBSTITUTE(SUBSTITUTE(SUBSTITUTE(Answers!B32,"’","'"),"‘","'"),"“",""""),"”",""""))))*1+ISNUMBER(SEARCH("Writing or reviewing code or scripts",TRIM(SUBSTITUTE(SUBSTITUTE(SUBSTITUTE(SUBSTITUTE(Answers!B32,"’","'"),"‘","'"),"“",""""),"”",""""))))*1+ISNUMBER(SEARCH("Brainstorming or planning",TRIM(SUBSTITUTE(SUBSTITUTE(SUBSTITUTE(SUBSTITUTE(Answers!B32,"’","'"),"‘","'"),"“",""""),"”",""""))))*1+ISNUMBER(SEARCH("Something else",TRIM(SUBSTITUTE(SUBSTITUTE(SUBSTITUTE(SUBSTITUTE(Answers!B32,"’","'"),"‘","'"),"“",""""),"”",""""))))*1)</f>
        <v/>
      </c>
      <c r="Y32" s="1" t="str">
        <f aca="false">IF(X32="","",IF(X32=0,IF(ISNUMBER(SEARCH("I don't use AI tools for work",TRIM(SUBSTITUTE(SUBSTITUTE(SUBSTITUTE(SUBSTITUTE(Answers!B32,"’","'"),"‘","'"),"“",""""),"”","""")))),1,"unread"),MIN(X32+1,5)))</f>
        <v/>
      </c>
      <c r="Z32" s="1" t="n">
        <f aca="false">IF(ISNUMBER(SEARCH("Clear guidance on what's allowed and what information can go in",TRIM(SUBSTITUTE(SUBSTITUTE(SUBSTITUTE(SUBSTITUTE(Answers!R32,"’","'"),"‘","'"),"“",""""),"”","""")))),1,0)</f>
        <v>0</v>
      </c>
      <c r="AA32" s="1" t="n">
        <f aca="false">IF(ISNUMBER(SEARCH("An approved AI tool with a work account",TRIM(SUBSTITUTE(SUBSTITUTE(SUBSTITUTE(SUBSTITUTE(Answers!R32,"’","'"),"‘","'"),"“",""""),"”","""")))),1,0)</f>
        <v>0</v>
      </c>
      <c r="AB32" s="1" t="n">
        <f aca="false">IF(ISNUMBER(SEARCH("Hands-on training using my own work tasks",TRIM(SUBSTITUTE(SUBSTITUTE(SUBSTITUTE(SUBSTITUTE(Answers!R32,"’","'"),"‘","'"),"“",""""),"”","""")))),1,0)</f>
        <v>0</v>
      </c>
      <c r="AC32" s="1" t="n">
        <f aca="false">IF(ISNUMBER(SEARCH("Ready-made prompts and templates for common tasks",TRIM(SUBSTITUTE(SUBSTITUTE(SUBSTITUTE(SUBSTITUTE(Answers!R32,"’","'"),"‘","'"),"“",""""),"”","""")))),1,0)</f>
        <v>0</v>
      </c>
      <c r="AD32" s="1" t="n">
        <f aca="false">IF(ISNUMBER(SEARCH("Help setting up an AI agent for my role",TRIM(SUBSTITUTE(SUBSTITUTE(SUBSTITUTE(SUBSTITUTE(Answers!R32,"’","'"),"‘","'"),"“",""""),"”","""")))),1,0)</f>
        <v>0</v>
      </c>
      <c r="AE32" s="1" t="n">
        <f aca="false">IF(ISNUMBER(SEARCH("Examples from people in jobs like mine",TRIM(SUBSTITUTE(SUBSTITUTE(SUBSTITUTE(SUBSTITUTE(Answers!R32,"’","'"),"‘","'"),"“",""""),"”","""")))),1,0)</f>
        <v>0</v>
      </c>
      <c r="AF32" s="1" t="n">
        <f aca="false">IF(ISNUMBER(SEARCH("Time set aside to practice",TRIM(SUBSTITUTE(SUBSTITUTE(SUBSTITUTE(SUBSTITUTE(Answers!R32,"’","'"),"‘","'"),"“",""""),"”","""")))),1,0)</f>
        <v>0</v>
      </c>
      <c r="AG32" s="1" t="n">
        <f aca="false">IF(ISNUMBER(SEARCH("I don't need help right now",TRIM(SUBSTITUTE(SUBSTITUTE(SUBSTITUTE(SUBSTITUTE(Answers!R32,"’","'"),"‘","'"),"“",""""),"”","""")))),1,0)</f>
        <v>0</v>
      </c>
      <c r="AH32" s="1" t="str">
        <f aca="false">IF(Answers!R32="","",IF(Z32+AA32+AB32+AC32+AD32+AE32+AF32+AG32=0,"unread",""))</f>
        <v/>
      </c>
      <c r="AI32" s="1" t="n">
        <f aca="false">IF(OR(D32=5,E32=5),1,0)</f>
        <v>0</v>
      </c>
    </row>
    <row r="33" customFormat="false" ht="15" hidden="false" customHeight="true" outlineLevel="0" collapsed="false">
      <c r="A33" s="1" t="n">
        <f aca="false">Answers!T33</f>
        <v>0</v>
      </c>
      <c r="B33" s="1" t="str">
        <f aca="false">IF(Answers!A33="","",IFERROR(MATCH(TRIM(SUBSTITUTE(SUBSTITUTE(SUBSTITUTE(SUBSTITUTE(Answers!A33,"’","'"),"‘","'"),"“",""""),"”","""")),'Scoring key'!$B$10:$B$14,0),"unread"))</f>
        <v/>
      </c>
      <c r="C33" s="1" t="str">
        <f aca="false">IF(Answers!C33="","",IFERROR(MATCH(TRIM(SUBSTITUTE(SUBSTITUTE(SUBSTITUTE(SUBSTITUTE(Answers!C33,"’","'"),"‘","'"),"“",""""),"”","""")),'Scoring key'!$B$15:$B$19,0),"unread"))</f>
        <v/>
      </c>
      <c r="D33" s="1" t="str">
        <f aca="false">IF(Answers!D33="","",IFERROR(MATCH(TRIM(SUBSTITUTE(SUBSTITUTE(SUBSTITUTE(SUBSTITUTE(Answers!D33,"’","'"),"‘","'"),"“",""""),"”","""")),'Scoring key'!$B$20:$B$24,0),"unread"))</f>
        <v/>
      </c>
      <c r="E33" s="1" t="str">
        <f aca="false">IF(Answers!E33="","",IFERROR(MATCH(TRIM(SUBSTITUTE(SUBSTITUTE(SUBSTITUTE(SUBSTITUTE(Answers!E33,"’","'"),"‘","'"),"“",""""),"”","""")),'Scoring key'!$B$25:$B$29,0),"unread"))</f>
        <v/>
      </c>
      <c r="F33" s="1" t="str">
        <f aca="false">IF(Answers!L33="","",IFERROR(MATCH(TRIM(SUBSTITUTE(SUBSTITUTE(SUBSTITUTE(SUBSTITUTE(Answers!L33,"’","'"),"‘","'"),"“",""""),"”","""")),'Scoring key'!$B$30:$B$34,0),"unread"))</f>
        <v/>
      </c>
      <c r="G33" s="1" t="str">
        <f aca="false">IF(Answers!N33="","",IFERROR(MATCH(TRIM(SUBSTITUTE(SUBSTITUTE(SUBSTITUTE(SUBSTITUTE(Answers!N33,"’","'"),"‘","'"),"“",""""),"”","""")),'Scoring key'!$B$35:$B$38,0),"unread"))</f>
        <v/>
      </c>
      <c r="H33" s="1" t="str">
        <f aca="false">IF(Answers!O33="","",IFERROR(MATCH(TRIM(SUBSTITUTE(SUBSTITUTE(SUBSTITUTE(SUBSTITUTE(Answers!O33,"’","'"),"‘","'"),"“",""""),"”","""")),'Scoring key'!$B$39:$B$42,0),"unread"))</f>
        <v/>
      </c>
      <c r="I33" s="1" t="str">
        <f aca="false">IF(Answers!S33="","",IFERROR(MATCH(TRIM(SUBSTITUTE(SUBSTITUTE(SUBSTITUTE(SUBSTITUTE(Answers!S33,"’","'"),"‘","'"),"“",""""),"”","""")),'Scoring key'!$B$43:$B$46,0),"unread"))</f>
        <v/>
      </c>
      <c r="J33" s="1" t="str">
        <f aca="false">IF(ISNUMBER(B33),IF(INDEX('Scoring key'!$C$10:$C$14,B33)="","",INDEX('Scoring key'!$C$10:$C$14,B33)),"")</f>
        <v/>
      </c>
      <c r="K33" s="1" t="str">
        <f aca="false">IF(ISNUMBER(E33),IF(INDEX('Scoring key'!$C$25:$C$29,E33)="","",INDEX('Scoring key'!$C$25:$C$29,E33)),"")</f>
        <v/>
      </c>
      <c r="L33" s="1" t="str">
        <f aca="false">IF(ISNUMBER(F33),IF(INDEX('Scoring key'!$C$30:$C$34,F33)="","",INDEX('Scoring key'!$C$30:$C$34,F33)),"")</f>
        <v/>
      </c>
      <c r="M33" s="1" t="str">
        <f aca="false">IF(ISNUMBER(G33),IF(INDEX('Scoring key'!$C$35:$C$38,G33)="","",INDEX('Scoring key'!$C$35:$C$38,G33)),"")</f>
        <v/>
      </c>
      <c r="N33" s="1" t="str">
        <f aca="false">IF(ISNUMBER(H33),IF(INDEX('Scoring key'!$C$39:$C$42,H33)="","",INDEX('Scoring key'!$C$39:$C$42,H33)),"")</f>
        <v/>
      </c>
      <c r="O33" s="1" t="str">
        <f aca="false">IF(Answers!F33="","",IF(ISNUMBER(IFERROR(VALUE(Answers!F33),"")),IF(AND(VALUE(Answers!F33)&gt;=1,VALUE(Answers!F33)&lt;=5,VALUE(Answers!F33)=INT(VALUE(Answers!F33))),VALUE(Answers!F33),"unread"),IFERROR(MATCH(TRIM(SUBSTITUTE(SUBSTITUTE(SUBSTITUTE(SUBSTITUTE(Answers!F33,"’","'"),"‘","'"),"“",""""),"”","""")),'Scoring key'!$B$5:$B$9,0),"unread")))</f>
        <v/>
      </c>
      <c r="P33" s="1" t="str">
        <f aca="false">IF(Answers!G33="","",IF(ISNUMBER(IFERROR(VALUE(Answers!G33),"")),IF(AND(VALUE(Answers!G33)&gt;=1,VALUE(Answers!G33)&lt;=5,VALUE(Answers!G33)=INT(VALUE(Answers!G33))),VALUE(Answers!G33),"unread"),IFERROR(MATCH(TRIM(SUBSTITUTE(SUBSTITUTE(SUBSTITUTE(SUBSTITUTE(Answers!G33,"’","'"),"‘","'"),"“",""""),"”","""")),'Scoring key'!$B$5:$B$9,0),"unread")))</f>
        <v/>
      </c>
      <c r="Q33" s="1" t="str">
        <f aca="false">IF(Answers!H33="","",IF(ISNUMBER(IFERROR(VALUE(Answers!H33),"")),IF(AND(VALUE(Answers!H33)&gt;=1,VALUE(Answers!H33)&lt;=5,VALUE(Answers!H33)=INT(VALUE(Answers!H33))),VALUE(Answers!H33),"unread"),IFERROR(MATCH(TRIM(SUBSTITUTE(SUBSTITUTE(SUBSTITUTE(SUBSTITUTE(Answers!H33,"’","'"),"‘","'"),"“",""""),"”","""")),'Scoring key'!$B$5:$B$9,0),"unread")))</f>
        <v/>
      </c>
      <c r="R33" s="1" t="str">
        <f aca="false">IF(Answers!I33="","",IF(ISNUMBER(IFERROR(VALUE(Answers!I33),"")),IF(AND(VALUE(Answers!I33)&gt;=1,VALUE(Answers!I33)&lt;=5,VALUE(Answers!I33)=INT(VALUE(Answers!I33))),VALUE(Answers!I33),"unread"),IFERROR(MATCH(TRIM(SUBSTITUTE(SUBSTITUTE(SUBSTITUTE(SUBSTITUTE(Answers!I33,"’","'"),"‘","'"),"“",""""),"”","""")),'Scoring key'!$B$5:$B$9,0),"unread")))</f>
        <v/>
      </c>
      <c r="S33" s="1" t="str">
        <f aca="false">IF(Answers!J33="","",IF(ISNUMBER(IFERROR(VALUE(Answers!J33),"")),IF(AND(VALUE(Answers!J33)&gt;=1,VALUE(Answers!J33)&lt;=5,VALUE(Answers!J33)=INT(VALUE(Answers!J33))),VALUE(Answers!J33),"unread"),IFERROR(MATCH(TRIM(SUBSTITUTE(SUBSTITUTE(SUBSTITUTE(SUBSTITUTE(Answers!J33,"’","'"),"‘","'"),"“",""""),"”","""")),'Scoring key'!$B$5:$B$9,0),"unread")))</f>
        <v/>
      </c>
      <c r="T33" s="1" t="str">
        <f aca="false">IF(Answers!K33="","",IF(ISNUMBER(IFERROR(VALUE(Answers!K33),"")),IF(AND(VALUE(Answers!K33)&gt;=1,VALUE(Answers!K33)&lt;=5,VALUE(Answers!K33)=INT(VALUE(Answers!K33))),VALUE(Answers!K33),"unread"),IFERROR(MATCH(TRIM(SUBSTITUTE(SUBSTITUTE(SUBSTITUTE(SUBSTITUTE(Answers!K33,"’","'"),"‘","'"),"“",""""),"”","""")),'Scoring key'!$B$5:$B$9,0),"unread")))</f>
        <v/>
      </c>
      <c r="U33" s="1" t="str">
        <f aca="false">IF(Answers!M33="","",IF(ISNUMBER(IFERROR(VALUE(Answers!M33),"")),IF(AND(VALUE(Answers!M33)&gt;=1,VALUE(Answers!M33)&lt;=5,VALUE(Answers!M33)=INT(VALUE(Answers!M33))),VALUE(Answers!M33),"unread"),IFERROR(MATCH(TRIM(SUBSTITUTE(SUBSTITUTE(SUBSTITUTE(SUBSTITUTE(Answers!M33,"’","'"),"‘","'"),"“",""""),"”","""")),'Scoring key'!$B$5:$B$9,0),"unread")))</f>
        <v/>
      </c>
      <c r="V33" s="1" t="str">
        <f aca="false">IF(Answers!P33="","",IF(ISNUMBER(IFERROR(VALUE(Answers!P33),"")),IF(AND(VALUE(Answers!P33)&gt;=1,VALUE(Answers!P33)&lt;=5,VALUE(Answers!P33)=INT(VALUE(Answers!P33))),VALUE(Answers!P33),"unread"),IFERROR(MATCH(TRIM(SUBSTITUTE(SUBSTITUTE(SUBSTITUTE(SUBSTITUTE(Answers!P33,"’","'"),"‘","'"),"“",""""),"”","""")),'Scoring key'!$B$5:$B$9,0),"unread")))</f>
        <v/>
      </c>
      <c r="W33" s="1" t="str">
        <f aca="false">IF(Answers!Q33="","",IF(ISNUMBER(IFERROR(VALUE(Answers!Q33),"")),IF(AND(VALUE(Answers!Q33)&gt;=1,VALUE(Answers!Q33)&lt;=5,VALUE(Answers!Q33)=INT(VALUE(Answers!Q33))),VALUE(Answers!Q33),"unread"),IFERROR(MATCH(TRIM(SUBSTITUTE(SUBSTITUTE(SUBSTITUTE(SUBSTITUTE(Answers!Q33,"’","'"),"‘","'"),"“",""""),"”","""")),'Scoring key'!$B$5:$B$9,0),"unread")))</f>
        <v/>
      </c>
      <c r="X33" s="1" t="str">
        <f aca="false">IF(Answers!B33="","",ISNUMBER(SEARCH("Drafting or editing emails and documents",TRIM(SUBSTITUTE(SUBSTITUTE(SUBSTITUTE(SUBSTITUTE(Answers!B33,"’","'"),"‘","'"),"“",""""),"”",""""))))*1+ISNUMBER(SEARCH("Summarizing documents, threads or meetings",TRIM(SUBSTITUTE(SUBSTITUTE(SUBSTITUTE(SUBSTITUTE(Answers!B33,"’","'"),"‘","'"),"“",""""),"”",""""))))*1+ISNUMBER(SEARCH("Research, or explaining something unfamiliar",TRIM(SUBSTITUTE(SUBSTITUTE(SUBSTITUTE(SUBSTITUTE(Answers!B33,"’","'"),"‘","'"),"“",""""),"”",""""))))*1+ISNUMBER(SEARCH("Working with data or spreadsheets",TRIM(SUBSTITUTE(SUBSTITUTE(SUBSTITUTE(SUBSTITUTE(Answers!B33,"’","'"),"‘","'"),"“",""""),"”",""""))))*1+ISNUMBER(SEARCH("Writing or reviewing code or scripts",TRIM(SUBSTITUTE(SUBSTITUTE(SUBSTITUTE(SUBSTITUTE(Answers!B33,"’","'"),"‘","'"),"“",""""),"”",""""))))*1+ISNUMBER(SEARCH("Brainstorming or planning",TRIM(SUBSTITUTE(SUBSTITUTE(SUBSTITUTE(SUBSTITUTE(Answers!B33,"’","'"),"‘","'"),"“",""""),"”",""""))))*1+ISNUMBER(SEARCH("Something else",TRIM(SUBSTITUTE(SUBSTITUTE(SUBSTITUTE(SUBSTITUTE(Answers!B33,"’","'"),"‘","'"),"“",""""),"”",""""))))*1)</f>
        <v/>
      </c>
      <c r="Y33" s="1" t="str">
        <f aca="false">IF(X33="","",IF(X33=0,IF(ISNUMBER(SEARCH("I don't use AI tools for work",TRIM(SUBSTITUTE(SUBSTITUTE(SUBSTITUTE(SUBSTITUTE(Answers!B33,"’","'"),"‘","'"),"“",""""),"”","""")))),1,"unread"),MIN(X33+1,5)))</f>
        <v/>
      </c>
      <c r="Z33" s="1" t="n">
        <f aca="false">IF(ISNUMBER(SEARCH("Clear guidance on what's allowed and what information can go in",TRIM(SUBSTITUTE(SUBSTITUTE(SUBSTITUTE(SUBSTITUTE(Answers!R33,"’","'"),"‘","'"),"“",""""),"”","""")))),1,0)</f>
        <v>0</v>
      </c>
      <c r="AA33" s="1" t="n">
        <f aca="false">IF(ISNUMBER(SEARCH("An approved AI tool with a work account",TRIM(SUBSTITUTE(SUBSTITUTE(SUBSTITUTE(SUBSTITUTE(Answers!R33,"’","'"),"‘","'"),"“",""""),"”","""")))),1,0)</f>
        <v>0</v>
      </c>
      <c r="AB33" s="1" t="n">
        <f aca="false">IF(ISNUMBER(SEARCH("Hands-on training using my own work tasks",TRIM(SUBSTITUTE(SUBSTITUTE(SUBSTITUTE(SUBSTITUTE(Answers!R33,"’","'"),"‘","'"),"“",""""),"”","""")))),1,0)</f>
        <v>0</v>
      </c>
      <c r="AC33" s="1" t="n">
        <f aca="false">IF(ISNUMBER(SEARCH("Ready-made prompts and templates for common tasks",TRIM(SUBSTITUTE(SUBSTITUTE(SUBSTITUTE(SUBSTITUTE(Answers!R33,"’","'"),"‘","'"),"“",""""),"”","""")))),1,0)</f>
        <v>0</v>
      </c>
      <c r="AD33" s="1" t="n">
        <f aca="false">IF(ISNUMBER(SEARCH("Help setting up an AI agent for my role",TRIM(SUBSTITUTE(SUBSTITUTE(SUBSTITUTE(SUBSTITUTE(Answers!R33,"’","'"),"‘","'"),"“",""""),"”","""")))),1,0)</f>
        <v>0</v>
      </c>
      <c r="AE33" s="1" t="n">
        <f aca="false">IF(ISNUMBER(SEARCH("Examples from people in jobs like mine",TRIM(SUBSTITUTE(SUBSTITUTE(SUBSTITUTE(SUBSTITUTE(Answers!R33,"’","'"),"‘","'"),"“",""""),"”","""")))),1,0)</f>
        <v>0</v>
      </c>
      <c r="AF33" s="1" t="n">
        <f aca="false">IF(ISNUMBER(SEARCH("Time set aside to practice",TRIM(SUBSTITUTE(SUBSTITUTE(SUBSTITUTE(SUBSTITUTE(Answers!R33,"’","'"),"‘","'"),"“",""""),"”","""")))),1,0)</f>
        <v>0</v>
      </c>
      <c r="AG33" s="1" t="n">
        <f aca="false">IF(ISNUMBER(SEARCH("I don't need help right now",TRIM(SUBSTITUTE(SUBSTITUTE(SUBSTITUTE(SUBSTITUTE(Answers!R33,"’","'"),"‘","'"),"“",""""),"”","""")))),1,0)</f>
        <v>0</v>
      </c>
      <c r="AH33" s="1" t="str">
        <f aca="false">IF(Answers!R33="","",IF(Z33+AA33+AB33+AC33+AD33+AE33+AF33+AG33=0,"unread",""))</f>
        <v/>
      </c>
      <c r="AI33" s="1" t="n">
        <f aca="false">IF(OR(D33=5,E33=5),1,0)</f>
        <v>0</v>
      </c>
    </row>
    <row r="34" customFormat="false" ht="15" hidden="false" customHeight="true" outlineLevel="0" collapsed="false">
      <c r="A34" s="1" t="n">
        <f aca="false">Answers!T34</f>
        <v>0</v>
      </c>
      <c r="B34" s="1" t="str">
        <f aca="false">IF(Answers!A34="","",IFERROR(MATCH(TRIM(SUBSTITUTE(SUBSTITUTE(SUBSTITUTE(SUBSTITUTE(Answers!A34,"’","'"),"‘","'"),"“",""""),"”","""")),'Scoring key'!$B$10:$B$14,0),"unread"))</f>
        <v/>
      </c>
      <c r="C34" s="1" t="str">
        <f aca="false">IF(Answers!C34="","",IFERROR(MATCH(TRIM(SUBSTITUTE(SUBSTITUTE(SUBSTITUTE(SUBSTITUTE(Answers!C34,"’","'"),"‘","'"),"“",""""),"”","""")),'Scoring key'!$B$15:$B$19,0),"unread"))</f>
        <v/>
      </c>
      <c r="D34" s="1" t="str">
        <f aca="false">IF(Answers!D34="","",IFERROR(MATCH(TRIM(SUBSTITUTE(SUBSTITUTE(SUBSTITUTE(SUBSTITUTE(Answers!D34,"’","'"),"‘","'"),"“",""""),"”","""")),'Scoring key'!$B$20:$B$24,0),"unread"))</f>
        <v/>
      </c>
      <c r="E34" s="1" t="str">
        <f aca="false">IF(Answers!E34="","",IFERROR(MATCH(TRIM(SUBSTITUTE(SUBSTITUTE(SUBSTITUTE(SUBSTITUTE(Answers!E34,"’","'"),"‘","'"),"“",""""),"”","""")),'Scoring key'!$B$25:$B$29,0),"unread"))</f>
        <v/>
      </c>
      <c r="F34" s="1" t="str">
        <f aca="false">IF(Answers!L34="","",IFERROR(MATCH(TRIM(SUBSTITUTE(SUBSTITUTE(SUBSTITUTE(SUBSTITUTE(Answers!L34,"’","'"),"‘","'"),"“",""""),"”","""")),'Scoring key'!$B$30:$B$34,0),"unread"))</f>
        <v/>
      </c>
      <c r="G34" s="1" t="str">
        <f aca="false">IF(Answers!N34="","",IFERROR(MATCH(TRIM(SUBSTITUTE(SUBSTITUTE(SUBSTITUTE(SUBSTITUTE(Answers!N34,"’","'"),"‘","'"),"“",""""),"”","""")),'Scoring key'!$B$35:$B$38,0),"unread"))</f>
        <v/>
      </c>
      <c r="H34" s="1" t="str">
        <f aca="false">IF(Answers!O34="","",IFERROR(MATCH(TRIM(SUBSTITUTE(SUBSTITUTE(SUBSTITUTE(SUBSTITUTE(Answers!O34,"’","'"),"‘","'"),"“",""""),"”","""")),'Scoring key'!$B$39:$B$42,0),"unread"))</f>
        <v/>
      </c>
      <c r="I34" s="1" t="str">
        <f aca="false">IF(Answers!S34="","",IFERROR(MATCH(TRIM(SUBSTITUTE(SUBSTITUTE(SUBSTITUTE(SUBSTITUTE(Answers!S34,"’","'"),"‘","'"),"“",""""),"”","""")),'Scoring key'!$B$43:$B$46,0),"unread"))</f>
        <v/>
      </c>
      <c r="J34" s="1" t="str">
        <f aca="false">IF(ISNUMBER(B34),IF(INDEX('Scoring key'!$C$10:$C$14,B34)="","",INDEX('Scoring key'!$C$10:$C$14,B34)),"")</f>
        <v/>
      </c>
      <c r="K34" s="1" t="str">
        <f aca="false">IF(ISNUMBER(E34),IF(INDEX('Scoring key'!$C$25:$C$29,E34)="","",INDEX('Scoring key'!$C$25:$C$29,E34)),"")</f>
        <v/>
      </c>
      <c r="L34" s="1" t="str">
        <f aca="false">IF(ISNUMBER(F34),IF(INDEX('Scoring key'!$C$30:$C$34,F34)="","",INDEX('Scoring key'!$C$30:$C$34,F34)),"")</f>
        <v/>
      </c>
      <c r="M34" s="1" t="str">
        <f aca="false">IF(ISNUMBER(G34),IF(INDEX('Scoring key'!$C$35:$C$38,G34)="","",INDEX('Scoring key'!$C$35:$C$38,G34)),"")</f>
        <v/>
      </c>
      <c r="N34" s="1" t="str">
        <f aca="false">IF(ISNUMBER(H34),IF(INDEX('Scoring key'!$C$39:$C$42,H34)="","",INDEX('Scoring key'!$C$39:$C$42,H34)),"")</f>
        <v/>
      </c>
      <c r="O34" s="1" t="str">
        <f aca="false">IF(Answers!F34="","",IF(ISNUMBER(IFERROR(VALUE(Answers!F34),"")),IF(AND(VALUE(Answers!F34)&gt;=1,VALUE(Answers!F34)&lt;=5,VALUE(Answers!F34)=INT(VALUE(Answers!F34))),VALUE(Answers!F34),"unread"),IFERROR(MATCH(TRIM(SUBSTITUTE(SUBSTITUTE(SUBSTITUTE(SUBSTITUTE(Answers!F34,"’","'"),"‘","'"),"“",""""),"”","""")),'Scoring key'!$B$5:$B$9,0),"unread")))</f>
        <v/>
      </c>
      <c r="P34" s="1" t="str">
        <f aca="false">IF(Answers!G34="","",IF(ISNUMBER(IFERROR(VALUE(Answers!G34),"")),IF(AND(VALUE(Answers!G34)&gt;=1,VALUE(Answers!G34)&lt;=5,VALUE(Answers!G34)=INT(VALUE(Answers!G34))),VALUE(Answers!G34),"unread"),IFERROR(MATCH(TRIM(SUBSTITUTE(SUBSTITUTE(SUBSTITUTE(SUBSTITUTE(Answers!G34,"’","'"),"‘","'"),"“",""""),"”","""")),'Scoring key'!$B$5:$B$9,0),"unread")))</f>
        <v/>
      </c>
      <c r="Q34" s="1" t="str">
        <f aca="false">IF(Answers!H34="","",IF(ISNUMBER(IFERROR(VALUE(Answers!H34),"")),IF(AND(VALUE(Answers!H34)&gt;=1,VALUE(Answers!H34)&lt;=5,VALUE(Answers!H34)=INT(VALUE(Answers!H34))),VALUE(Answers!H34),"unread"),IFERROR(MATCH(TRIM(SUBSTITUTE(SUBSTITUTE(SUBSTITUTE(SUBSTITUTE(Answers!H34,"’","'"),"‘","'"),"“",""""),"”","""")),'Scoring key'!$B$5:$B$9,0),"unread")))</f>
        <v/>
      </c>
      <c r="R34" s="1" t="str">
        <f aca="false">IF(Answers!I34="","",IF(ISNUMBER(IFERROR(VALUE(Answers!I34),"")),IF(AND(VALUE(Answers!I34)&gt;=1,VALUE(Answers!I34)&lt;=5,VALUE(Answers!I34)=INT(VALUE(Answers!I34))),VALUE(Answers!I34),"unread"),IFERROR(MATCH(TRIM(SUBSTITUTE(SUBSTITUTE(SUBSTITUTE(SUBSTITUTE(Answers!I34,"’","'"),"‘","'"),"“",""""),"”","""")),'Scoring key'!$B$5:$B$9,0),"unread")))</f>
        <v/>
      </c>
      <c r="S34" s="1" t="str">
        <f aca="false">IF(Answers!J34="","",IF(ISNUMBER(IFERROR(VALUE(Answers!J34),"")),IF(AND(VALUE(Answers!J34)&gt;=1,VALUE(Answers!J34)&lt;=5,VALUE(Answers!J34)=INT(VALUE(Answers!J34))),VALUE(Answers!J34),"unread"),IFERROR(MATCH(TRIM(SUBSTITUTE(SUBSTITUTE(SUBSTITUTE(SUBSTITUTE(Answers!J34,"’","'"),"‘","'"),"“",""""),"”","""")),'Scoring key'!$B$5:$B$9,0),"unread")))</f>
        <v/>
      </c>
      <c r="T34" s="1" t="str">
        <f aca="false">IF(Answers!K34="","",IF(ISNUMBER(IFERROR(VALUE(Answers!K34),"")),IF(AND(VALUE(Answers!K34)&gt;=1,VALUE(Answers!K34)&lt;=5,VALUE(Answers!K34)=INT(VALUE(Answers!K34))),VALUE(Answers!K34),"unread"),IFERROR(MATCH(TRIM(SUBSTITUTE(SUBSTITUTE(SUBSTITUTE(SUBSTITUTE(Answers!K34,"’","'"),"‘","'"),"“",""""),"”","""")),'Scoring key'!$B$5:$B$9,0),"unread")))</f>
        <v/>
      </c>
      <c r="U34" s="1" t="str">
        <f aca="false">IF(Answers!M34="","",IF(ISNUMBER(IFERROR(VALUE(Answers!M34),"")),IF(AND(VALUE(Answers!M34)&gt;=1,VALUE(Answers!M34)&lt;=5,VALUE(Answers!M34)=INT(VALUE(Answers!M34))),VALUE(Answers!M34),"unread"),IFERROR(MATCH(TRIM(SUBSTITUTE(SUBSTITUTE(SUBSTITUTE(SUBSTITUTE(Answers!M34,"’","'"),"‘","'"),"“",""""),"”","""")),'Scoring key'!$B$5:$B$9,0),"unread")))</f>
        <v/>
      </c>
      <c r="V34" s="1" t="str">
        <f aca="false">IF(Answers!P34="","",IF(ISNUMBER(IFERROR(VALUE(Answers!P34),"")),IF(AND(VALUE(Answers!P34)&gt;=1,VALUE(Answers!P34)&lt;=5,VALUE(Answers!P34)=INT(VALUE(Answers!P34))),VALUE(Answers!P34),"unread"),IFERROR(MATCH(TRIM(SUBSTITUTE(SUBSTITUTE(SUBSTITUTE(SUBSTITUTE(Answers!P34,"’","'"),"‘","'"),"“",""""),"”","""")),'Scoring key'!$B$5:$B$9,0),"unread")))</f>
        <v/>
      </c>
      <c r="W34" s="1" t="str">
        <f aca="false">IF(Answers!Q34="","",IF(ISNUMBER(IFERROR(VALUE(Answers!Q34),"")),IF(AND(VALUE(Answers!Q34)&gt;=1,VALUE(Answers!Q34)&lt;=5,VALUE(Answers!Q34)=INT(VALUE(Answers!Q34))),VALUE(Answers!Q34),"unread"),IFERROR(MATCH(TRIM(SUBSTITUTE(SUBSTITUTE(SUBSTITUTE(SUBSTITUTE(Answers!Q34,"’","'"),"‘","'"),"“",""""),"”","""")),'Scoring key'!$B$5:$B$9,0),"unread")))</f>
        <v/>
      </c>
      <c r="X34" s="1" t="str">
        <f aca="false">IF(Answers!B34="","",ISNUMBER(SEARCH("Drafting or editing emails and documents",TRIM(SUBSTITUTE(SUBSTITUTE(SUBSTITUTE(SUBSTITUTE(Answers!B34,"’","'"),"‘","'"),"“",""""),"”",""""))))*1+ISNUMBER(SEARCH("Summarizing documents, threads or meetings",TRIM(SUBSTITUTE(SUBSTITUTE(SUBSTITUTE(SUBSTITUTE(Answers!B34,"’","'"),"‘","'"),"“",""""),"”",""""))))*1+ISNUMBER(SEARCH("Research, or explaining something unfamiliar",TRIM(SUBSTITUTE(SUBSTITUTE(SUBSTITUTE(SUBSTITUTE(Answers!B34,"’","'"),"‘","'"),"“",""""),"”",""""))))*1+ISNUMBER(SEARCH("Working with data or spreadsheets",TRIM(SUBSTITUTE(SUBSTITUTE(SUBSTITUTE(SUBSTITUTE(Answers!B34,"’","'"),"‘","'"),"“",""""),"”",""""))))*1+ISNUMBER(SEARCH("Writing or reviewing code or scripts",TRIM(SUBSTITUTE(SUBSTITUTE(SUBSTITUTE(SUBSTITUTE(Answers!B34,"’","'"),"‘","'"),"“",""""),"”",""""))))*1+ISNUMBER(SEARCH("Brainstorming or planning",TRIM(SUBSTITUTE(SUBSTITUTE(SUBSTITUTE(SUBSTITUTE(Answers!B34,"’","'"),"‘","'"),"“",""""),"”",""""))))*1+ISNUMBER(SEARCH("Something else",TRIM(SUBSTITUTE(SUBSTITUTE(SUBSTITUTE(SUBSTITUTE(Answers!B34,"’","'"),"‘","'"),"“",""""),"”",""""))))*1)</f>
        <v/>
      </c>
      <c r="Y34" s="1" t="str">
        <f aca="false">IF(X34="","",IF(X34=0,IF(ISNUMBER(SEARCH("I don't use AI tools for work",TRIM(SUBSTITUTE(SUBSTITUTE(SUBSTITUTE(SUBSTITUTE(Answers!B34,"’","'"),"‘","'"),"“",""""),"”","""")))),1,"unread"),MIN(X34+1,5)))</f>
        <v/>
      </c>
      <c r="Z34" s="1" t="n">
        <f aca="false">IF(ISNUMBER(SEARCH("Clear guidance on what's allowed and what information can go in",TRIM(SUBSTITUTE(SUBSTITUTE(SUBSTITUTE(SUBSTITUTE(Answers!R34,"’","'"),"‘","'"),"“",""""),"”","""")))),1,0)</f>
        <v>0</v>
      </c>
      <c r="AA34" s="1" t="n">
        <f aca="false">IF(ISNUMBER(SEARCH("An approved AI tool with a work account",TRIM(SUBSTITUTE(SUBSTITUTE(SUBSTITUTE(SUBSTITUTE(Answers!R34,"’","'"),"‘","'"),"“",""""),"”","""")))),1,0)</f>
        <v>0</v>
      </c>
      <c r="AB34" s="1" t="n">
        <f aca="false">IF(ISNUMBER(SEARCH("Hands-on training using my own work tasks",TRIM(SUBSTITUTE(SUBSTITUTE(SUBSTITUTE(SUBSTITUTE(Answers!R34,"’","'"),"‘","'"),"“",""""),"”","""")))),1,0)</f>
        <v>0</v>
      </c>
      <c r="AC34" s="1" t="n">
        <f aca="false">IF(ISNUMBER(SEARCH("Ready-made prompts and templates for common tasks",TRIM(SUBSTITUTE(SUBSTITUTE(SUBSTITUTE(SUBSTITUTE(Answers!R34,"’","'"),"‘","'"),"“",""""),"”","""")))),1,0)</f>
        <v>0</v>
      </c>
      <c r="AD34" s="1" t="n">
        <f aca="false">IF(ISNUMBER(SEARCH("Help setting up an AI agent for my role",TRIM(SUBSTITUTE(SUBSTITUTE(SUBSTITUTE(SUBSTITUTE(Answers!R34,"’","'"),"‘","'"),"“",""""),"”","""")))),1,0)</f>
        <v>0</v>
      </c>
      <c r="AE34" s="1" t="n">
        <f aca="false">IF(ISNUMBER(SEARCH("Examples from people in jobs like mine",TRIM(SUBSTITUTE(SUBSTITUTE(SUBSTITUTE(SUBSTITUTE(Answers!R34,"’","'"),"‘","'"),"“",""""),"”","""")))),1,0)</f>
        <v>0</v>
      </c>
      <c r="AF34" s="1" t="n">
        <f aca="false">IF(ISNUMBER(SEARCH("Time set aside to practice",TRIM(SUBSTITUTE(SUBSTITUTE(SUBSTITUTE(SUBSTITUTE(Answers!R34,"’","'"),"‘","'"),"“",""""),"”","""")))),1,0)</f>
        <v>0</v>
      </c>
      <c r="AG34" s="1" t="n">
        <f aca="false">IF(ISNUMBER(SEARCH("I don't need help right now",TRIM(SUBSTITUTE(SUBSTITUTE(SUBSTITUTE(SUBSTITUTE(Answers!R34,"’","'"),"‘","'"),"“",""""),"”","""")))),1,0)</f>
        <v>0</v>
      </c>
      <c r="AH34" s="1" t="str">
        <f aca="false">IF(Answers!R34="","",IF(Z34+AA34+AB34+AC34+AD34+AE34+AF34+AG34=0,"unread",""))</f>
        <v/>
      </c>
      <c r="AI34" s="1" t="n">
        <f aca="false">IF(OR(D34=5,E34=5),1,0)</f>
        <v>0</v>
      </c>
    </row>
    <row r="35" customFormat="false" ht="15" hidden="false" customHeight="true" outlineLevel="0" collapsed="false">
      <c r="A35" s="1" t="n">
        <f aca="false">Answers!T35</f>
        <v>0</v>
      </c>
      <c r="B35" s="1" t="str">
        <f aca="false">IF(Answers!A35="","",IFERROR(MATCH(TRIM(SUBSTITUTE(SUBSTITUTE(SUBSTITUTE(SUBSTITUTE(Answers!A35,"’","'"),"‘","'"),"“",""""),"”","""")),'Scoring key'!$B$10:$B$14,0),"unread"))</f>
        <v/>
      </c>
      <c r="C35" s="1" t="str">
        <f aca="false">IF(Answers!C35="","",IFERROR(MATCH(TRIM(SUBSTITUTE(SUBSTITUTE(SUBSTITUTE(SUBSTITUTE(Answers!C35,"’","'"),"‘","'"),"“",""""),"”","""")),'Scoring key'!$B$15:$B$19,0),"unread"))</f>
        <v/>
      </c>
      <c r="D35" s="1" t="str">
        <f aca="false">IF(Answers!D35="","",IFERROR(MATCH(TRIM(SUBSTITUTE(SUBSTITUTE(SUBSTITUTE(SUBSTITUTE(Answers!D35,"’","'"),"‘","'"),"“",""""),"”","""")),'Scoring key'!$B$20:$B$24,0),"unread"))</f>
        <v/>
      </c>
      <c r="E35" s="1" t="str">
        <f aca="false">IF(Answers!E35="","",IFERROR(MATCH(TRIM(SUBSTITUTE(SUBSTITUTE(SUBSTITUTE(SUBSTITUTE(Answers!E35,"’","'"),"‘","'"),"“",""""),"”","""")),'Scoring key'!$B$25:$B$29,0),"unread"))</f>
        <v/>
      </c>
      <c r="F35" s="1" t="str">
        <f aca="false">IF(Answers!L35="","",IFERROR(MATCH(TRIM(SUBSTITUTE(SUBSTITUTE(SUBSTITUTE(SUBSTITUTE(Answers!L35,"’","'"),"‘","'"),"“",""""),"”","""")),'Scoring key'!$B$30:$B$34,0),"unread"))</f>
        <v/>
      </c>
      <c r="G35" s="1" t="str">
        <f aca="false">IF(Answers!N35="","",IFERROR(MATCH(TRIM(SUBSTITUTE(SUBSTITUTE(SUBSTITUTE(SUBSTITUTE(Answers!N35,"’","'"),"‘","'"),"“",""""),"”","""")),'Scoring key'!$B$35:$B$38,0),"unread"))</f>
        <v/>
      </c>
      <c r="H35" s="1" t="str">
        <f aca="false">IF(Answers!O35="","",IFERROR(MATCH(TRIM(SUBSTITUTE(SUBSTITUTE(SUBSTITUTE(SUBSTITUTE(Answers!O35,"’","'"),"‘","'"),"“",""""),"”","""")),'Scoring key'!$B$39:$B$42,0),"unread"))</f>
        <v/>
      </c>
      <c r="I35" s="1" t="str">
        <f aca="false">IF(Answers!S35="","",IFERROR(MATCH(TRIM(SUBSTITUTE(SUBSTITUTE(SUBSTITUTE(SUBSTITUTE(Answers!S35,"’","'"),"‘","'"),"“",""""),"”","""")),'Scoring key'!$B$43:$B$46,0),"unread"))</f>
        <v/>
      </c>
      <c r="J35" s="1" t="str">
        <f aca="false">IF(ISNUMBER(B35),IF(INDEX('Scoring key'!$C$10:$C$14,B35)="","",INDEX('Scoring key'!$C$10:$C$14,B35)),"")</f>
        <v/>
      </c>
      <c r="K35" s="1" t="str">
        <f aca="false">IF(ISNUMBER(E35),IF(INDEX('Scoring key'!$C$25:$C$29,E35)="","",INDEX('Scoring key'!$C$25:$C$29,E35)),"")</f>
        <v/>
      </c>
      <c r="L35" s="1" t="str">
        <f aca="false">IF(ISNUMBER(F35),IF(INDEX('Scoring key'!$C$30:$C$34,F35)="","",INDEX('Scoring key'!$C$30:$C$34,F35)),"")</f>
        <v/>
      </c>
      <c r="M35" s="1" t="str">
        <f aca="false">IF(ISNUMBER(G35),IF(INDEX('Scoring key'!$C$35:$C$38,G35)="","",INDEX('Scoring key'!$C$35:$C$38,G35)),"")</f>
        <v/>
      </c>
      <c r="N35" s="1" t="str">
        <f aca="false">IF(ISNUMBER(H35),IF(INDEX('Scoring key'!$C$39:$C$42,H35)="","",INDEX('Scoring key'!$C$39:$C$42,H35)),"")</f>
        <v/>
      </c>
      <c r="O35" s="1" t="str">
        <f aca="false">IF(Answers!F35="","",IF(ISNUMBER(IFERROR(VALUE(Answers!F35),"")),IF(AND(VALUE(Answers!F35)&gt;=1,VALUE(Answers!F35)&lt;=5,VALUE(Answers!F35)=INT(VALUE(Answers!F35))),VALUE(Answers!F35),"unread"),IFERROR(MATCH(TRIM(SUBSTITUTE(SUBSTITUTE(SUBSTITUTE(SUBSTITUTE(Answers!F35,"’","'"),"‘","'"),"“",""""),"”","""")),'Scoring key'!$B$5:$B$9,0),"unread")))</f>
        <v/>
      </c>
      <c r="P35" s="1" t="str">
        <f aca="false">IF(Answers!G35="","",IF(ISNUMBER(IFERROR(VALUE(Answers!G35),"")),IF(AND(VALUE(Answers!G35)&gt;=1,VALUE(Answers!G35)&lt;=5,VALUE(Answers!G35)=INT(VALUE(Answers!G35))),VALUE(Answers!G35),"unread"),IFERROR(MATCH(TRIM(SUBSTITUTE(SUBSTITUTE(SUBSTITUTE(SUBSTITUTE(Answers!G35,"’","'"),"‘","'"),"“",""""),"”","""")),'Scoring key'!$B$5:$B$9,0),"unread")))</f>
        <v/>
      </c>
      <c r="Q35" s="1" t="str">
        <f aca="false">IF(Answers!H35="","",IF(ISNUMBER(IFERROR(VALUE(Answers!H35),"")),IF(AND(VALUE(Answers!H35)&gt;=1,VALUE(Answers!H35)&lt;=5,VALUE(Answers!H35)=INT(VALUE(Answers!H35))),VALUE(Answers!H35),"unread"),IFERROR(MATCH(TRIM(SUBSTITUTE(SUBSTITUTE(SUBSTITUTE(SUBSTITUTE(Answers!H35,"’","'"),"‘","'"),"“",""""),"”","""")),'Scoring key'!$B$5:$B$9,0),"unread")))</f>
        <v/>
      </c>
      <c r="R35" s="1" t="str">
        <f aca="false">IF(Answers!I35="","",IF(ISNUMBER(IFERROR(VALUE(Answers!I35),"")),IF(AND(VALUE(Answers!I35)&gt;=1,VALUE(Answers!I35)&lt;=5,VALUE(Answers!I35)=INT(VALUE(Answers!I35))),VALUE(Answers!I35),"unread"),IFERROR(MATCH(TRIM(SUBSTITUTE(SUBSTITUTE(SUBSTITUTE(SUBSTITUTE(Answers!I35,"’","'"),"‘","'"),"“",""""),"”","""")),'Scoring key'!$B$5:$B$9,0),"unread")))</f>
        <v/>
      </c>
      <c r="S35" s="1" t="str">
        <f aca="false">IF(Answers!J35="","",IF(ISNUMBER(IFERROR(VALUE(Answers!J35),"")),IF(AND(VALUE(Answers!J35)&gt;=1,VALUE(Answers!J35)&lt;=5,VALUE(Answers!J35)=INT(VALUE(Answers!J35))),VALUE(Answers!J35),"unread"),IFERROR(MATCH(TRIM(SUBSTITUTE(SUBSTITUTE(SUBSTITUTE(SUBSTITUTE(Answers!J35,"’","'"),"‘","'"),"“",""""),"”","""")),'Scoring key'!$B$5:$B$9,0),"unread")))</f>
        <v/>
      </c>
      <c r="T35" s="1" t="str">
        <f aca="false">IF(Answers!K35="","",IF(ISNUMBER(IFERROR(VALUE(Answers!K35),"")),IF(AND(VALUE(Answers!K35)&gt;=1,VALUE(Answers!K35)&lt;=5,VALUE(Answers!K35)=INT(VALUE(Answers!K35))),VALUE(Answers!K35),"unread"),IFERROR(MATCH(TRIM(SUBSTITUTE(SUBSTITUTE(SUBSTITUTE(SUBSTITUTE(Answers!K35,"’","'"),"‘","'"),"“",""""),"”","""")),'Scoring key'!$B$5:$B$9,0),"unread")))</f>
        <v/>
      </c>
      <c r="U35" s="1" t="str">
        <f aca="false">IF(Answers!M35="","",IF(ISNUMBER(IFERROR(VALUE(Answers!M35),"")),IF(AND(VALUE(Answers!M35)&gt;=1,VALUE(Answers!M35)&lt;=5,VALUE(Answers!M35)=INT(VALUE(Answers!M35))),VALUE(Answers!M35),"unread"),IFERROR(MATCH(TRIM(SUBSTITUTE(SUBSTITUTE(SUBSTITUTE(SUBSTITUTE(Answers!M35,"’","'"),"‘","'"),"“",""""),"”","""")),'Scoring key'!$B$5:$B$9,0),"unread")))</f>
        <v/>
      </c>
      <c r="V35" s="1" t="str">
        <f aca="false">IF(Answers!P35="","",IF(ISNUMBER(IFERROR(VALUE(Answers!P35),"")),IF(AND(VALUE(Answers!P35)&gt;=1,VALUE(Answers!P35)&lt;=5,VALUE(Answers!P35)=INT(VALUE(Answers!P35))),VALUE(Answers!P35),"unread"),IFERROR(MATCH(TRIM(SUBSTITUTE(SUBSTITUTE(SUBSTITUTE(SUBSTITUTE(Answers!P35,"’","'"),"‘","'"),"“",""""),"”","""")),'Scoring key'!$B$5:$B$9,0),"unread")))</f>
        <v/>
      </c>
      <c r="W35" s="1" t="str">
        <f aca="false">IF(Answers!Q35="","",IF(ISNUMBER(IFERROR(VALUE(Answers!Q35),"")),IF(AND(VALUE(Answers!Q35)&gt;=1,VALUE(Answers!Q35)&lt;=5,VALUE(Answers!Q35)=INT(VALUE(Answers!Q35))),VALUE(Answers!Q35),"unread"),IFERROR(MATCH(TRIM(SUBSTITUTE(SUBSTITUTE(SUBSTITUTE(SUBSTITUTE(Answers!Q35,"’","'"),"‘","'"),"“",""""),"”","""")),'Scoring key'!$B$5:$B$9,0),"unread")))</f>
        <v/>
      </c>
      <c r="X35" s="1" t="str">
        <f aca="false">IF(Answers!B35="","",ISNUMBER(SEARCH("Drafting or editing emails and documents",TRIM(SUBSTITUTE(SUBSTITUTE(SUBSTITUTE(SUBSTITUTE(Answers!B35,"’","'"),"‘","'"),"“",""""),"”",""""))))*1+ISNUMBER(SEARCH("Summarizing documents, threads or meetings",TRIM(SUBSTITUTE(SUBSTITUTE(SUBSTITUTE(SUBSTITUTE(Answers!B35,"’","'"),"‘","'"),"“",""""),"”",""""))))*1+ISNUMBER(SEARCH("Research, or explaining something unfamiliar",TRIM(SUBSTITUTE(SUBSTITUTE(SUBSTITUTE(SUBSTITUTE(Answers!B35,"’","'"),"‘","'"),"“",""""),"”",""""))))*1+ISNUMBER(SEARCH("Working with data or spreadsheets",TRIM(SUBSTITUTE(SUBSTITUTE(SUBSTITUTE(SUBSTITUTE(Answers!B35,"’","'"),"‘","'"),"“",""""),"”",""""))))*1+ISNUMBER(SEARCH("Writing or reviewing code or scripts",TRIM(SUBSTITUTE(SUBSTITUTE(SUBSTITUTE(SUBSTITUTE(Answers!B35,"’","'"),"‘","'"),"“",""""),"”",""""))))*1+ISNUMBER(SEARCH("Brainstorming or planning",TRIM(SUBSTITUTE(SUBSTITUTE(SUBSTITUTE(SUBSTITUTE(Answers!B35,"’","'"),"‘","'"),"“",""""),"”",""""))))*1+ISNUMBER(SEARCH("Something else",TRIM(SUBSTITUTE(SUBSTITUTE(SUBSTITUTE(SUBSTITUTE(Answers!B35,"’","'"),"‘","'"),"“",""""),"”",""""))))*1)</f>
        <v/>
      </c>
      <c r="Y35" s="1" t="str">
        <f aca="false">IF(X35="","",IF(X35=0,IF(ISNUMBER(SEARCH("I don't use AI tools for work",TRIM(SUBSTITUTE(SUBSTITUTE(SUBSTITUTE(SUBSTITUTE(Answers!B35,"’","'"),"‘","'"),"“",""""),"”","""")))),1,"unread"),MIN(X35+1,5)))</f>
        <v/>
      </c>
      <c r="Z35" s="1" t="n">
        <f aca="false">IF(ISNUMBER(SEARCH("Clear guidance on what's allowed and what information can go in",TRIM(SUBSTITUTE(SUBSTITUTE(SUBSTITUTE(SUBSTITUTE(Answers!R35,"’","'"),"‘","'"),"“",""""),"”","""")))),1,0)</f>
        <v>0</v>
      </c>
      <c r="AA35" s="1" t="n">
        <f aca="false">IF(ISNUMBER(SEARCH("An approved AI tool with a work account",TRIM(SUBSTITUTE(SUBSTITUTE(SUBSTITUTE(SUBSTITUTE(Answers!R35,"’","'"),"‘","'"),"“",""""),"”","""")))),1,0)</f>
        <v>0</v>
      </c>
      <c r="AB35" s="1" t="n">
        <f aca="false">IF(ISNUMBER(SEARCH("Hands-on training using my own work tasks",TRIM(SUBSTITUTE(SUBSTITUTE(SUBSTITUTE(SUBSTITUTE(Answers!R35,"’","'"),"‘","'"),"“",""""),"”","""")))),1,0)</f>
        <v>0</v>
      </c>
      <c r="AC35" s="1" t="n">
        <f aca="false">IF(ISNUMBER(SEARCH("Ready-made prompts and templates for common tasks",TRIM(SUBSTITUTE(SUBSTITUTE(SUBSTITUTE(SUBSTITUTE(Answers!R35,"’","'"),"‘","'"),"“",""""),"”","""")))),1,0)</f>
        <v>0</v>
      </c>
      <c r="AD35" s="1" t="n">
        <f aca="false">IF(ISNUMBER(SEARCH("Help setting up an AI agent for my role",TRIM(SUBSTITUTE(SUBSTITUTE(SUBSTITUTE(SUBSTITUTE(Answers!R35,"’","'"),"‘","'"),"“",""""),"”","""")))),1,0)</f>
        <v>0</v>
      </c>
      <c r="AE35" s="1" t="n">
        <f aca="false">IF(ISNUMBER(SEARCH("Examples from people in jobs like mine",TRIM(SUBSTITUTE(SUBSTITUTE(SUBSTITUTE(SUBSTITUTE(Answers!R35,"’","'"),"‘","'"),"“",""""),"”","""")))),1,0)</f>
        <v>0</v>
      </c>
      <c r="AF35" s="1" t="n">
        <f aca="false">IF(ISNUMBER(SEARCH("Time set aside to practice",TRIM(SUBSTITUTE(SUBSTITUTE(SUBSTITUTE(SUBSTITUTE(Answers!R35,"’","'"),"‘","'"),"“",""""),"”","""")))),1,0)</f>
        <v>0</v>
      </c>
      <c r="AG35" s="1" t="n">
        <f aca="false">IF(ISNUMBER(SEARCH("I don't need help right now",TRIM(SUBSTITUTE(SUBSTITUTE(SUBSTITUTE(SUBSTITUTE(Answers!R35,"’","'"),"‘","'"),"“",""""),"”","""")))),1,0)</f>
        <v>0</v>
      </c>
      <c r="AH35" s="1" t="str">
        <f aca="false">IF(Answers!R35="","",IF(Z35+AA35+AB35+AC35+AD35+AE35+AF35+AG35=0,"unread",""))</f>
        <v/>
      </c>
      <c r="AI35" s="1" t="n">
        <f aca="false">IF(OR(D35=5,E35=5),1,0)</f>
        <v>0</v>
      </c>
    </row>
    <row r="36" customFormat="false" ht="15" hidden="false" customHeight="true" outlineLevel="0" collapsed="false">
      <c r="A36" s="1" t="n">
        <f aca="false">Answers!T36</f>
        <v>0</v>
      </c>
      <c r="B36" s="1" t="str">
        <f aca="false">IF(Answers!A36="","",IFERROR(MATCH(TRIM(SUBSTITUTE(SUBSTITUTE(SUBSTITUTE(SUBSTITUTE(Answers!A36,"’","'"),"‘","'"),"“",""""),"”","""")),'Scoring key'!$B$10:$B$14,0),"unread"))</f>
        <v/>
      </c>
      <c r="C36" s="1" t="str">
        <f aca="false">IF(Answers!C36="","",IFERROR(MATCH(TRIM(SUBSTITUTE(SUBSTITUTE(SUBSTITUTE(SUBSTITUTE(Answers!C36,"’","'"),"‘","'"),"“",""""),"”","""")),'Scoring key'!$B$15:$B$19,0),"unread"))</f>
        <v/>
      </c>
      <c r="D36" s="1" t="str">
        <f aca="false">IF(Answers!D36="","",IFERROR(MATCH(TRIM(SUBSTITUTE(SUBSTITUTE(SUBSTITUTE(SUBSTITUTE(Answers!D36,"’","'"),"‘","'"),"“",""""),"”","""")),'Scoring key'!$B$20:$B$24,0),"unread"))</f>
        <v/>
      </c>
      <c r="E36" s="1" t="str">
        <f aca="false">IF(Answers!E36="","",IFERROR(MATCH(TRIM(SUBSTITUTE(SUBSTITUTE(SUBSTITUTE(SUBSTITUTE(Answers!E36,"’","'"),"‘","'"),"“",""""),"”","""")),'Scoring key'!$B$25:$B$29,0),"unread"))</f>
        <v/>
      </c>
      <c r="F36" s="1" t="str">
        <f aca="false">IF(Answers!L36="","",IFERROR(MATCH(TRIM(SUBSTITUTE(SUBSTITUTE(SUBSTITUTE(SUBSTITUTE(Answers!L36,"’","'"),"‘","'"),"“",""""),"”","""")),'Scoring key'!$B$30:$B$34,0),"unread"))</f>
        <v/>
      </c>
      <c r="G36" s="1" t="str">
        <f aca="false">IF(Answers!N36="","",IFERROR(MATCH(TRIM(SUBSTITUTE(SUBSTITUTE(SUBSTITUTE(SUBSTITUTE(Answers!N36,"’","'"),"‘","'"),"“",""""),"”","""")),'Scoring key'!$B$35:$B$38,0),"unread"))</f>
        <v/>
      </c>
      <c r="H36" s="1" t="str">
        <f aca="false">IF(Answers!O36="","",IFERROR(MATCH(TRIM(SUBSTITUTE(SUBSTITUTE(SUBSTITUTE(SUBSTITUTE(Answers!O36,"’","'"),"‘","'"),"“",""""),"”","""")),'Scoring key'!$B$39:$B$42,0),"unread"))</f>
        <v/>
      </c>
      <c r="I36" s="1" t="str">
        <f aca="false">IF(Answers!S36="","",IFERROR(MATCH(TRIM(SUBSTITUTE(SUBSTITUTE(SUBSTITUTE(SUBSTITUTE(Answers!S36,"’","'"),"‘","'"),"“",""""),"”","""")),'Scoring key'!$B$43:$B$46,0),"unread"))</f>
        <v/>
      </c>
      <c r="J36" s="1" t="str">
        <f aca="false">IF(ISNUMBER(B36),IF(INDEX('Scoring key'!$C$10:$C$14,B36)="","",INDEX('Scoring key'!$C$10:$C$14,B36)),"")</f>
        <v/>
      </c>
      <c r="K36" s="1" t="str">
        <f aca="false">IF(ISNUMBER(E36),IF(INDEX('Scoring key'!$C$25:$C$29,E36)="","",INDEX('Scoring key'!$C$25:$C$29,E36)),"")</f>
        <v/>
      </c>
      <c r="L36" s="1" t="str">
        <f aca="false">IF(ISNUMBER(F36),IF(INDEX('Scoring key'!$C$30:$C$34,F36)="","",INDEX('Scoring key'!$C$30:$C$34,F36)),"")</f>
        <v/>
      </c>
      <c r="M36" s="1" t="str">
        <f aca="false">IF(ISNUMBER(G36),IF(INDEX('Scoring key'!$C$35:$C$38,G36)="","",INDEX('Scoring key'!$C$35:$C$38,G36)),"")</f>
        <v/>
      </c>
      <c r="N36" s="1" t="str">
        <f aca="false">IF(ISNUMBER(H36),IF(INDEX('Scoring key'!$C$39:$C$42,H36)="","",INDEX('Scoring key'!$C$39:$C$42,H36)),"")</f>
        <v/>
      </c>
      <c r="O36" s="1" t="str">
        <f aca="false">IF(Answers!F36="","",IF(ISNUMBER(IFERROR(VALUE(Answers!F36),"")),IF(AND(VALUE(Answers!F36)&gt;=1,VALUE(Answers!F36)&lt;=5,VALUE(Answers!F36)=INT(VALUE(Answers!F36))),VALUE(Answers!F36),"unread"),IFERROR(MATCH(TRIM(SUBSTITUTE(SUBSTITUTE(SUBSTITUTE(SUBSTITUTE(Answers!F36,"’","'"),"‘","'"),"“",""""),"”","""")),'Scoring key'!$B$5:$B$9,0),"unread")))</f>
        <v/>
      </c>
      <c r="P36" s="1" t="str">
        <f aca="false">IF(Answers!G36="","",IF(ISNUMBER(IFERROR(VALUE(Answers!G36),"")),IF(AND(VALUE(Answers!G36)&gt;=1,VALUE(Answers!G36)&lt;=5,VALUE(Answers!G36)=INT(VALUE(Answers!G36))),VALUE(Answers!G36),"unread"),IFERROR(MATCH(TRIM(SUBSTITUTE(SUBSTITUTE(SUBSTITUTE(SUBSTITUTE(Answers!G36,"’","'"),"‘","'"),"“",""""),"”","""")),'Scoring key'!$B$5:$B$9,0),"unread")))</f>
        <v/>
      </c>
      <c r="Q36" s="1" t="str">
        <f aca="false">IF(Answers!H36="","",IF(ISNUMBER(IFERROR(VALUE(Answers!H36),"")),IF(AND(VALUE(Answers!H36)&gt;=1,VALUE(Answers!H36)&lt;=5,VALUE(Answers!H36)=INT(VALUE(Answers!H36))),VALUE(Answers!H36),"unread"),IFERROR(MATCH(TRIM(SUBSTITUTE(SUBSTITUTE(SUBSTITUTE(SUBSTITUTE(Answers!H36,"’","'"),"‘","'"),"“",""""),"”","""")),'Scoring key'!$B$5:$B$9,0),"unread")))</f>
        <v/>
      </c>
      <c r="R36" s="1" t="str">
        <f aca="false">IF(Answers!I36="","",IF(ISNUMBER(IFERROR(VALUE(Answers!I36),"")),IF(AND(VALUE(Answers!I36)&gt;=1,VALUE(Answers!I36)&lt;=5,VALUE(Answers!I36)=INT(VALUE(Answers!I36))),VALUE(Answers!I36),"unread"),IFERROR(MATCH(TRIM(SUBSTITUTE(SUBSTITUTE(SUBSTITUTE(SUBSTITUTE(Answers!I36,"’","'"),"‘","'"),"“",""""),"”","""")),'Scoring key'!$B$5:$B$9,0),"unread")))</f>
        <v/>
      </c>
      <c r="S36" s="1" t="str">
        <f aca="false">IF(Answers!J36="","",IF(ISNUMBER(IFERROR(VALUE(Answers!J36),"")),IF(AND(VALUE(Answers!J36)&gt;=1,VALUE(Answers!J36)&lt;=5,VALUE(Answers!J36)=INT(VALUE(Answers!J36))),VALUE(Answers!J36),"unread"),IFERROR(MATCH(TRIM(SUBSTITUTE(SUBSTITUTE(SUBSTITUTE(SUBSTITUTE(Answers!J36,"’","'"),"‘","'"),"“",""""),"”","""")),'Scoring key'!$B$5:$B$9,0),"unread")))</f>
        <v/>
      </c>
      <c r="T36" s="1" t="str">
        <f aca="false">IF(Answers!K36="","",IF(ISNUMBER(IFERROR(VALUE(Answers!K36),"")),IF(AND(VALUE(Answers!K36)&gt;=1,VALUE(Answers!K36)&lt;=5,VALUE(Answers!K36)=INT(VALUE(Answers!K36))),VALUE(Answers!K36),"unread"),IFERROR(MATCH(TRIM(SUBSTITUTE(SUBSTITUTE(SUBSTITUTE(SUBSTITUTE(Answers!K36,"’","'"),"‘","'"),"“",""""),"”","""")),'Scoring key'!$B$5:$B$9,0),"unread")))</f>
        <v/>
      </c>
      <c r="U36" s="1" t="str">
        <f aca="false">IF(Answers!M36="","",IF(ISNUMBER(IFERROR(VALUE(Answers!M36),"")),IF(AND(VALUE(Answers!M36)&gt;=1,VALUE(Answers!M36)&lt;=5,VALUE(Answers!M36)=INT(VALUE(Answers!M36))),VALUE(Answers!M36),"unread"),IFERROR(MATCH(TRIM(SUBSTITUTE(SUBSTITUTE(SUBSTITUTE(SUBSTITUTE(Answers!M36,"’","'"),"‘","'"),"“",""""),"”","""")),'Scoring key'!$B$5:$B$9,0),"unread")))</f>
        <v/>
      </c>
      <c r="V36" s="1" t="str">
        <f aca="false">IF(Answers!P36="","",IF(ISNUMBER(IFERROR(VALUE(Answers!P36),"")),IF(AND(VALUE(Answers!P36)&gt;=1,VALUE(Answers!P36)&lt;=5,VALUE(Answers!P36)=INT(VALUE(Answers!P36))),VALUE(Answers!P36),"unread"),IFERROR(MATCH(TRIM(SUBSTITUTE(SUBSTITUTE(SUBSTITUTE(SUBSTITUTE(Answers!P36,"’","'"),"‘","'"),"“",""""),"”","""")),'Scoring key'!$B$5:$B$9,0),"unread")))</f>
        <v/>
      </c>
      <c r="W36" s="1" t="str">
        <f aca="false">IF(Answers!Q36="","",IF(ISNUMBER(IFERROR(VALUE(Answers!Q36),"")),IF(AND(VALUE(Answers!Q36)&gt;=1,VALUE(Answers!Q36)&lt;=5,VALUE(Answers!Q36)=INT(VALUE(Answers!Q36))),VALUE(Answers!Q36),"unread"),IFERROR(MATCH(TRIM(SUBSTITUTE(SUBSTITUTE(SUBSTITUTE(SUBSTITUTE(Answers!Q36,"’","'"),"‘","'"),"“",""""),"”","""")),'Scoring key'!$B$5:$B$9,0),"unread")))</f>
        <v/>
      </c>
      <c r="X36" s="1" t="str">
        <f aca="false">IF(Answers!B36="","",ISNUMBER(SEARCH("Drafting or editing emails and documents",TRIM(SUBSTITUTE(SUBSTITUTE(SUBSTITUTE(SUBSTITUTE(Answers!B36,"’","'"),"‘","'"),"“",""""),"”",""""))))*1+ISNUMBER(SEARCH("Summarizing documents, threads or meetings",TRIM(SUBSTITUTE(SUBSTITUTE(SUBSTITUTE(SUBSTITUTE(Answers!B36,"’","'"),"‘","'"),"“",""""),"”",""""))))*1+ISNUMBER(SEARCH("Research, or explaining something unfamiliar",TRIM(SUBSTITUTE(SUBSTITUTE(SUBSTITUTE(SUBSTITUTE(Answers!B36,"’","'"),"‘","'"),"“",""""),"”",""""))))*1+ISNUMBER(SEARCH("Working with data or spreadsheets",TRIM(SUBSTITUTE(SUBSTITUTE(SUBSTITUTE(SUBSTITUTE(Answers!B36,"’","'"),"‘","'"),"“",""""),"”",""""))))*1+ISNUMBER(SEARCH("Writing or reviewing code or scripts",TRIM(SUBSTITUTE(SUBSTITUTE(SUBSTITUTE(SUBSTITUTE(Answers!B36,"’","'"),"‘","'"),"“",""""),"”",""""))))*1+ISNUMBER(SEARCH("Brainstorming or planning",TRIM(SUBSTITUTE(SUBSTITUTE(SUBSTITUTE(SUBSTITUTE(Answers!B36,"’","'"),"‘","'"),"“",""""),"”",""""))))*1+ISNUMBER(SEARCH("Something else",TRIM(SUBSTITUTE(SUBSTITUTE(SUBSTITUTE(SUBSTITUTE(Answers!B36,"’","'"),"‘","'"),"“",""""),"”",""""))))*1)</f>
        <v/>
      </c>
      <c r="Y36" s="1" t="str">
        <f aca="false">IF(X36="","",IF(X36=0,IF(ISNUMBER(SEARCH("I don't use AI tools for work",TRIM(SUBSTITUTE(SUBSTITUTE(SUBSTITUTE(SUBSTITUTE(Answers!B36,"’","'"),"‘","'"),"“",""""),"”","""")))),1,"unread"),MIN(X36+1,5)))</f>
        <v/>
      </c>
      <c r="Z36" s="1" t="n">
        <f aca="false">IF(ISNUMBER(SEARCH("Clear guidance on what's allowed and what information can go in",TRIM(SUBSTITUTE(SUBSTITUTE(SUBSTITUTE(SUBSTITUTE(Answers!R36,"’","'"),"‘","'"),"“",""""),"”","""")))),1,0)</f>
        <v>0</v>
      </c>
      <c r="AA36" s="1" t="n">
        <f aca="false">IF(ISNUMBER(SEARCH("An approved AI tool with a work account",TRIM(SUBSTITUTE(SUBSTITUTE(SUBSTITUTE(SUBSTITUTE(Answers!R36,"’","'"),"‘","'"),"“",""""),"”","""")))),1,0)</f>
        <v>0</v>
      </c>
      <c r="AB36" s="1" t="n">
        <f aca="false">IF(ISNUMBER(SEARCH("Hands-on training using my own work tasks",TRIM(SUBSTITUTE(SUBSTITUTE(SUBSTITUTE(SUBSTITUTE(Answers!R36,"’","'"),"‘","'"),"“",""""),"”","""")))),1,0)</f>
        <v>0</v>
      </c>
      <c r="AC36" s="1" t="n">
        <f aca="false">IF(ISNUMBER(SEARCH("Ready-made prompts and templates for common tasks",TRIM(SUBSTITUTE(SUBSTITUTE(SUBSTITUTE(SUBSTITUTE(Answers!R36,"’","'"),"‘","'"),"“",""""),"”","""")))),1,0)</f>
        <v>0</v>
      </c>
      <c r="AD36" s="1" t="n">
        <f aca="false">IF(ISNUMBER(SEARCH("Help setting up an AI agent for my role",TRIM(SUBSTITUTE(SUBSTITUTE(SUBSTITUTE(SUBSTITUTE(Answers!R36,"’","'"),"‘","'"),"“",""""),"”","""")))),1,0)</f>
        <v>0</v>
      </c>
      <c r="AE36" s="1" t="n">
        <f aca="false">IF(ISNUMBER(SEARCH("Examples from people in jobs like mine",TRIM(SUBSTITUTE(SUBSTITUTE(SUBSTITUTE(SUBSTITUTE(Answers!R36,"’","'"),"‘","'"),"“",""""),"”","""")))),1,0)</f>
        <v>0</v>
      </c>
      <c r="AF36" s="1" t="n">
        <f aca="false">IF(ISNUMBER(SEARCH("Time set aside to practice",TRIM(SUBSTITUTE(SUBSTITUTE(SUBSTITUTE(SUBSTITUTE(Answers!R36,"’","'"),"‘","'"),"“",""""),"”","""")))),1,0)</f>
        <v>0</v>
      </c>
      <c r="AG36" s="1" t="n">
        <f aca="false">IF(ISNUMBER(SEARCH("I don't need help right now",TRIM(SUBSTITUTE(SUBSTITUTE(SUBSTITUTE(SUBSTITUTE(Answers!R36,"’","'"),"‘","'"),"“",""""),"”","""")))),1,0)</f>
        <v>0</v>
      </c>
      <c r="AH36" s="1" t="str">
        <f aca="false">IF(Answers!R36="","",IF(Z36+AA36+AB36+AC36+AD36+AE36+AF36+AG36=0,"unread",""))</f>
        <v/>
      </c>
      <c r="AI36" s="1" t="n">
        <f aca="false">IF(OR(D36=5,E36=5),1,0)</f>
        <v>0</v>
      </c>
    </row>
    <row r="37" customFormat="false" ht="15" hidden="false" customHeight="true" outlineLevel="0" collapsed="false">
      <c r="A37" s="1" t="n">
        <f aca="false">Answers!T37</f>
        <v>0</v>
      </c>
      <c r="B37" s="1" t="str">
        <f aca="false">IF(Answers!A37="","",IFERROR(MATCH(TRIM(SUBSTITUTE(SUBSTITUTE(SUBSTITUTE(SUBSTITUTE(Answers!A37,"’","'"),"‘","'"),"“",""""),"”","""")),'Scoring key'!$B$10:$B$14,0),"unread"))</f>
        <v/>
      </c>
      <c r="C37" s="1" t="str">
        <f aca="false">IF(Answers!C37="","",IFERROR(MATCH(TRIM(SUBSTITUTE(SUBSTITUTE(SUBSTITUTE(SUBSTITUTE(Answers!C37,"’","'"),"‘","'"),"“",""""),"”","""")),'Scoring key'!$B$15:$B$19,0),"unread"))</f>
        <v/>
      </c>
      <c r="D37" s="1" t="str">
        <f aca="false">IF(Answers!D37="","",IFERROR(MATCH(TRIM(SUBSTITUTE(SUBSTITUTE(SUBSTITUTE(SUBSTITUTE(Answers!D37,"’","'"),"‘","'"),"“",""""),"”","""")),'Scoring key'!$B$20:$B$24,0),"unread"))</f>
        <v/>
      </c>
      <c r="E37" s="1" t="str">
        <f aca="false">IF(Answers!E37="","",IFERROR(MATCH(TRIM(SUBSTITUTE(SUBSTITUTE(SUBSTITUTE(SUBSTITUTE(Answers!E37,"’","'"),"‘","'"),"“",""""),"”","""")),'Scoring key'!$B$25:$B$29,0),"unread"))</f>
        <v/>
      </c>
      <c r="F37" s="1" t="str">
        <f aca="false">IF(Answers!L37="","",IFERROR(MATCH(TRIM(SUBSTITUTE(SUBSTITUTE(SUBSTITUTE(SUBSTITUTE(Answers!L37,"’","'"),"‘","'"),"“",""""),"”","""")),'Scoring key'!$B$30:$B$34,0),"unread"))</f>
        <v/>
      </c>
      <c r="G37" s="1" t="str">
        <f aca="false">IF(Answers!N37="","",IFERROR(MATCH(TRIM(SUBSTITUTE(SUBSTITUTE(SUBSTITUTE(SUBSTITUTE(Answers!N37,"’","'"),"‘","'"),"“",""""),"”","""")),'Scoring key'!$B$35:$B$38,0),"unread"))</f>
        <v/>
      </c>
      <c r="H37" s="1" t="str">
        <f aca="false">IF(Answers!O37="","",IFERROR(MATCH(TRIM(SUBSTITUTE(SUBSTITUTE(SUBSTITUTE(SUBSTITUTE(Answers!O37,"’","'"),"‘","'"),"“",""""),"”","""")),'Scoring key'!$B$39:$B$42,0),"unread"))</f>
        <v/>
      </c>
      <c r="I37" s="1" t="str">
        <f aca="false">IF(Answers!S37="","",IFERROR(MATCH(TRIM(SUBSTITUTE(SUBSTITUTE(SUBSTITUTE(SUBSTITUTE(Answers!S37,"’","'"),"‘","'"),"“",""""),"”","""")),'Scoring key'!$B$43:$B$46,0),"unread"))</f>
        <v/>
      </c>
      <c r="J37" s="1" t="str">
        <f aca="false">IF(ISNUMBER(B37),IF(INDEX('Scoring key'!$C$10:$C$14,B37)="","",INDEX('Scoring key'!$C$10:$C$14,B37)),"")</f>
        <v/>
      </c>
      <c r="K37" s="1" t="str">
        <f aca="false">IF(ISNUMBER(E37),IF(INDEX('Scoring key'!$C$25:$C$29,E37)="","",INDEX('Scoring key'!$C$25:$C$29,E37)),"")</f>
        <v/>
      </c>
      <c r="L37" s="1" t="str">
        <f aca="false">IF(ISNUMBER(F37),IF(INDEX('Scoring key'!$C$30:$C$34,F37)="","",INDEX('Scoring key'!$C$30:$C$34,F37)),"")</f>
        <v/>
      </c>
      <c r="M37" s="1" t="str">
        <f aca="false">IF(ISNUMBER(G37),IF(INDEX('Scoring key'!$C$35:$C$38,G37)="","",INDEX('Scoring key'!$C$35:$C$38,G37)),"")</f>
        <v/>
      </c>
      <c r="N37" s="1" t="str">
        <f aca="false">IF(ISNUMBER(H37),IF(INDEX('Scoring key'!$C$39:$C$42,H37)="","",INDEX('Scoring key'!$C$39:$C$42,H37)),"")</f>
        <v/>
      </c>
      <c r="O37" s="1" t="str">
        <f aca="false">IF(Answers!F37="","",IF(ISNUMBER(IFERROR(VALUE(Answers!F37),"")),IF(AND(VALUE(Answers!F37)&gt;=1,VALUE(Answers!F37)&lt;=5,VALUE(Answers!F37)=INT(VALUE(Answers!F37))),VALUE(Answers!F37),"unread"),IFERROR(MATCH(TRIM(SUBSTITUTE(SUBSTITUTE(SUBSTITUTE(SUBSTITUTE(Answers!F37,"’","'"),"‘","'"),"“",""""),"”","""")),'Scoring key'!$B$5:$B$9,0),"unread")))</f>
        <v/>
      </c>
      <c r="P37" s="1" t="str">
        <f aca="false">IF(Answers!G37="","",IF(ISNUMBER(IFERROR(VALUE(Answers!G37),"")),IF(AND(VALUE(Answers!G37)&gt;=1,VALUE(Answers!G37)&lt;=5,VALUE(Answers!G37)=INT(VALUE(Answers!G37))),VALUE(Answers!G37),"unread"),IFERROR(MATCH(TRIM(SUBSTITUTE(SUBSTITUTE(SUBSTITUTE(SUBSTITUTE(Answers!G37,"’","'"),"‘","'"),"“",""""),"”","""")),'Scoring key'!$B$5:$B$9,0),"unread")))</f>
        <v/>
      </c>
      <c r="Q37" s="1" t="str">
        <f aca="false">IF(Answers!H37="","",IF(ISNUMBER(IFERROR(VALUE(Answers!H37),"")),IF(AND(VALUE(Answers!H37)&gt;=1,VALUE(Answers!H37)&lt;=5,VALUE(Answers!H37)=INT(VALUE(Answers!H37))),VALUE(Answers!H37),"unread"),IFERROR(MATCH(TRIM(SUBSTITUTE(SUBSTITUTE(SUBSTITUTE(SUBSTITUTE(Answers!H37,"’","'"),"‘","'"),"“",""""),"”","""")),'Scoring key'!$B$5:$B$9,0),"unread")))</f>
        <v/>
      </c>
      <c r="R37" s="1" t="str">
        <f aca="false">IF(Answers!I37="","",IF(ISNUMBER(IFERROR(VALUE(Answers!I37),"")),IF(AND(VALUE(Answers!I37)&gt;=1,VALUE(Answers!I37)&lt;=5,VALUE(Answers!I37)=INT(VALUE(Answers!I37))),VALUE(Answers!I37),"unread"),IFERROR(MATCH(TRIM(SUBSTITUTE(SUBSTITUTE(SUBSTITUTE(SUBSTITUTE(Answers!I37,"’","'"),"‘","'"),"“",""""),"”","""")),'Scoring key'!$B$5:$B$9,0),"unread")))</f>
        <v/>
      </c>
      <c r="S37" s="1" t="str">
        <f aca="false">IF(Answers!J37="","",IF(ISNUMBER(IFERROR(VALUE(Answers!J37),"")),IF(AND(VALUE(Answers!J37)&gt;=1,VALUE(Answers!J37)&lt;=5,VALUE(Answers!J37)=INT(VALUE(Answers!J37))),VALUE(Answers!J37),"unread"),IFERROR(MATCH(TRIM(SUBSTITUTE(SUBSTITUTE(SUBSTITUTE(SUBSTITUTE(Answers!J37,"’","'"),"‘","'"),"“",""""),"”","""")),'Scoring key'!$B$5:$B$9,0),"unread")))</f>
        <v/>
      </c>
      <c r="T37" s="1" t="str">
        <f aca="false">IF(Answers!K37="","",IF(ISNUMBER(IFERROR(VALUE(Answers!K37),"")),IF(AND(VALUE(Answers!K37)&gt;=1,VALUE(Answers!K37)&lt;=5,VALUE(Answers!K37)=INT(VALUE(Answers!K37))),VALUE(Answers!K37),"unread"),IFERROR(MATCH(TRIM(SUBSTITUTE(SUBSTITUTE(SUBSTITUTE(SUBSTITUTE(Answers!K37,"’","'"),"‘","'"),"“",""""),"”","""")),'Scoring key'!$B$5:$B$9,0),"unread")))</f>
        <v/>
      </c>
      <c r="U37" s="1" t="str">
        <f aca="false">IF(Answers!M37="","",IF(ISNUMBER(IFERROR(VALUE(Answers!M37),"")),IF(AND(VALUE(Answers!M37)&gt;=1,VALUE(Answers!M37)&lt;=5,VALUE(Answers!M37)=INT(VALUE(Answers!M37))),VALUE(Answers!M37),"unread"),IFERROR(MATCH(TRIM(SUBSTITUTE(SUBSTITUTE(SUBSTITUTE(SUBSTITUTE(Answers!M37,"’","'"),"‘","'"),"“",""""),"”","""")),'Scoring key'!$B$5:$B$9,0),"unread")))</f>
        <v/>
      </c>
      <c r="V37" s="1" t="str">
        <f aca="false">IF(Answers!P37="","",IF(ISNUMBER(IFERROR(VALUE(Answers!P37),"")),IF(AND(VALUE(Answers!P37)&gt;=1,VALUE(Answers!P37)&lt;=5,VALUE(Answers!P37)=INT(VALUE(Answers!P37))),VALUE(Answers!P37),"unread"),IFERROR(MATCH(TRIM(SUBSTITUTE(SUBSTITUTE(SUBSTITUTE(SUBSTITUTE(Answers!P37,"’","'"),"‘","'"),"“",""""),"”","""")),'Scoring key'!$B$5:$B$9,0),"unread")))</f>
        <v/>
      </c>
      <c r="W37" s="1" t="str">
        <f aca="false">IF(Answers!Q37="","",IF(ISNUMBER(IFERROR(VALUE(Answers!Q37),"")),IF(AND(VALUE(Answers!Q37)&gt;=1,VALUE(Answers!Q37)&lt;=5,VALUE(Answers!Q37)=INT(VALUE(Answers!Q37))),VALUE(Answers!Q37),"unread"),IFERROR(MATCH(TRIM(SUBSTITUTE(SUBSTITUTE(SUBSTITUTE(SUBSTITUTE(Answers!Q37,"’","'"),"‘","'"),"“",""""),"”","""")),'Scoring key'!$B$5:$B$9,0),"unread")))</f>
        <v/>
      </c>
      <c r="X37" s="1" t="str">
        <f aca="false">IF(Answers!B37="","",ISNUMBER(SEARCH("Drafting or editing emails and documents",TRIM(SUBSTITUTE(SUBSTITUTE(SUBSTITUTE(SUBSTITUTE(Answers!B37,"’","'"),"‘","'"),"“",""""),"”",""""))))*1+ISNUMBER(SEARCH("Summarizing documents, threads or meetings",TRIM(SUBSTITUTE(SUBSTITUTE(SUBSTITUTE(SUBSTITUTE(Answers!B37,"’","'"),"‘","'"),"“",""""),"”",""""))))*1+ISNUMBER(SEARCH("Research, or explaining something unfamiliar",TRIM(SUBSTITUTE(SUBSTITUTE(SUBSTITUTE(SUBSTITUTE(Answers!B37,"’","'"),"‘","'"),"“",""""),"”",""""))))*1+ISNUMBER(SEARCH("Working with data or spreadsheets",TRIM(SUBSTITUTE(SUBSTITUTE(SUBSTITUTE(SUBSTITUTE(Answers!B37,"’","'"),"‘","'"),"“",""""),"”",""""))))*1+ISNUMBER(SEARCH("Writing or reviewing code or scripts",TRIM(SUBSTITUTE(SUBSTITUTE(SUBSTITUTE(SUBSTITUTE(Answers!B37,"’","'"),"‘","'"),"“",""""),"”",""""))))*1+ISNUMBER(SEARCH("Brainstorming or planning",TRIM(SUBSTITUTE(SUBSTITUTE(SUBSTITUTE(SUBSTITUTE(Answers!B37,"’","'"),"‘","'"),"“",""""),"”",""""))))*1+ISNUMBER(SEARCH("Something else",TRIM(SUBSTITUTE(SUBSTITUTE(SUBSTITUTE(SUBSTITUTE(Answers!B37,"’","'"),"‘","'"),"“",""""),"”",""""))))*1)</f>
        <v/>
      </c>
      <c r="Y37" s="1" t="str">
        <f aca="false">IF(X37="","",IF(X37=0,IF(ISNUMBER(SEARCH("I don't use AI tools for work",TRIM(SUBSTITUTE(SUBSTITUTE(SUBSTITUTE(SUBSTITUTE(Answers!B37,"’","'"),"‘","'"),"“",""""),"”","""")))),1,"unread"),MIN(X37+1,5)))</f>
        <v/>
      </c>
      <c r="Z37" s="1" t="n">
        <f aca="false">IF(ISNUMBER(SEARCH("Clear guidance on what's allowed and what information can go in",TRIM(SUBSTITUTE(SUBSTITUTE(SUBSTITUTE(SUBSTITUTE(Answers!R37,"’","'"),"‘","'"),"“",""""),"”","""")))),1,0)</f>
        <v>0</v>
      </c>
      <c r="AA37" s="1" t="n">
        <f aca="false">IF(ISNUMBER(SEARCH("An approved AI tool with a work account",TRIM(SUBSTITUTE(SUBSTITUTE(SUBSTITUTE(SUBSTITUTE(Answers!R37,"’","'"),"‘","'"),"“",""""),"”","""")))),1,0)</f>
        <v>0</v>
      </c>
      <c r="AB37" s="1" t="n">
        <f aca="false">IF(ISNUMBER(SEARCH("Hands-on training using my own work tasks",TRIM(SUBSTITUTE(SUBSTITUTE(SUBSTITUTE(SUBSTITUTE(Answers!R37,"’","'"),"‘","'"),"“",""""),"”","""")))),1,0)</f>
        <v>0</v>
      </c>
      <c r="AC37" s="1" t="n">
        <f aca="false">IF(ISNUMBER(SEARCH("Ready-made prompts and templates for common tasks",TRIM(SUBSTITUTE(SUBSTITUTE(SUBSTITUTE(SUBSTITUTE(Answers!R37,"’","'"),"‘","'"),"“",""""),"”","""")))),1,0)</f>
        <v>0</v>
      </c>
      <c r="AD37" s="1" t="n">
        <f aca="false">IF(ISNUMBER(SEARCH("Help setting up an AI agent for my role",TRIM(SUBSTITUTE(SUBSTITUTE(SUBSTITUTE(SUBSTITUTE(Answers!R37,"’","'"),"‘","'"),"“",""""),"”","""")))),1,0)</f>
        <v>0</v>
      </c>
      <c r="AE37" s="1" t="n">
        <f aca="false">IF(ISNUMBER(SEARCH("Examples from people in jobs like mine",TRIM(SUBSTITUTE(SUBSTITUTE(SUBSTITUTE(SUBSTITUTE(Answers!R37,"’","'"),"‘","'"),"“",""""),"”","""")))),1,0)</f>
        <v>0</v>
      </c>
      <c r="AF37" s="1" t="n">
        <f aca="false">IF(ISNUMBER(SEARCH("Time set aside to practice",TRIM(SUBSTITUTE(SUBSTITUTE(SUBSTITUTE(SUBSTITUTE(Answers!R37,"’","'"),"‘","'"),"“",""""),"”","""")))),1,0)</f>
        <v>0</v>
      </c>
      <c r="AG37" s="1" t="n">
        <f aca="false">IF(ISNUMBER(SEARCH("I don't need help right now",TRIM(SUBSTITUTE(SUBSTITUTE(SUBSTITUTE(SUBSTITUTE(Answers!R37,"’","'"),"‘","'"),"“",""""),"”","""")))),1,0)</f>
        <v>0</v>
      </c>
      <c r="AH37" s="1" t="str">
        <f aca="false">IF(Answers!R37="","",IF(Z37+AA37+AB37+AC37+AD37+AE37+AF37+AG37=0,"unread",""))</f>
        <v/>
      </c>
      <c r="AI37" s="1" t="n">
        <f aca="false">IF(OR(D37=5,E37=5),1,0)</f>
        <v>0</v>
      </c>
    </row>
    <row r="38" customFormat="false" ht="15" hidden="false" customHeight="true" outlineLevel="0" collapsed="false">
      <c r="A38" s="1" t="n">
        <f aca="false">Answers!T38</f>
        <v>0</v>
      </c>
      <c r="B38" s="1" t="str">
        <f aca="false">IF(Answers!A38="","",IFERROR(MATCH(TRIM(SUBSTITUTE(SUBSTITUTE(SUBSTITUTE(SUBSTITUTE(Answers!A38,"’","'"),"‘","'"),"“",""""),"”","""")),'Scoring key'!$B$10:$B$14,0),"unread"))</f>
        <v/>
      </c>
      <c r="C38" s="1" t="str">
        <f aca="false">IF(Answers!C38="","",IFERROR(MATCH(TRIM(SUBSTITUTE(SUBSTITUTE(SUBSTITUTE(SUBSTITUTE(Answers!C38,"’","'"),"‘","'"),"“",""""),"”","""")),'Scoring key'!$B$15:$B$19,0),"unread"))</f>
        <v/>
      </c>
      <c r="D38" s="1" t="str">
        <f aca="false">IF(Answers!D38="","",IFERROR(MATCH(TRIM(SUBSTITUTE(SUBSTITUTE(SUBSTITUTE(SUBSTITUTE(Answers!D38,"’","'"),"‘","'"),"“",""""),"”","""")),'Scoring key'!$B$20:$B$24,0),"unread"))</f>
        <v/>
      </c>
      <c r="E38" s="1" t="str">
        <f aca="false">IF(Answers!E38="","",IFERROR(MATCH(TRIM(SUBSTITUTE(SUBSTITUTE(SUBSTITUTE(SUBSTITUTE(Answers!E38,"’","'"),"‘","'"),"“",""""),"”","""")),'Scoring key'!$B$25:$B$29,0),"unread"))</f>
        <v/>
      </c>
      <c r="F38" s="1" t="str">
        <f aca="false">IF(Answers!L38="","",IFERROR(MATCH(TRIM(SUBSTITUTE(SUBSTITUTE(SUBSTITUTE(SUBSTITUTE(Answers!L38,"’","'"),"‘","'"),"“",""""),"”","""")),'Scoring key'!$B$30:$B$34,0),"unread"))</f>
        <v/>
      </c>
      <c r="G38" s="1" t="str">
        <f aca="false">IF(Answers!N38="","",IFERROR(MATCH(TRIM(SUBSTITUTE(SUBSTITUTE(SUBSTITUTE(SUBSTITUTE(Answers!N38,"’","'"),"‘","'"),"“",""""),"”","""")),'Scoring key'!$B$35:$B$38,0),"unread"))</f>
        <v/>
      </c>
      <c r="H38" s="1" t="str">
        <f aca="false">IF(Answers!O38="","",IFERROR(MATCH(TRIM(SUBSTITUTE(SUBSTITUTE(SUBSTITUTE(SUBSTITUTE(Answers!O38,"’","'"),"‘","'"),"“",""""),"”","""")),'Scoring key'!$B$39:$B$42,0),"unread"))</f>
        <v/>
      </c>
      <c r="I38" s="1" t="str">
        <f aca="false">IF(Answers!S38="","",IFERROR(MATCH(TRIM(SUBSTITUTE(SUBSTITUTE(SUBSTITUTE(SUBSTITUTE(Answers!S38,"’","'"),"‘","'"),"“",""""),"”","""")),'Scoring key'!$B$43:$B$46,0),"unread"))</f>
        <v/>
      </c>
      <c r="J38" s="1" t="str">
        <f aca="false">IF(ISNUMBER(B38),IF(INDEX('Scoring key'!$C$10:$C$14,B38)="","",INDEX('Scoring key'!$C$10:$C$14,B38)),"")</f>
        <v/>
      </c>
      <c r="K38" s="1" t="str">
        <f aca="false">IF(ISNUMBER(E38),IF(INDEX('Scoring key'!$C$25:$C$29,E38)="","",INDEX('Scoring key'!$C$25:$C$29,E38)),"")</f>
        <v/>
      </c>
      <c r="L38" s="1" t="str">
        <f aca="false">IF(ISNUMBER(F38),IF(INDEX('Scoring key'!$C$30:$C$34,F38)="","",INDEX('Scoring key'!$C$30:$C$34,F38)),"")</f>
        <v/>
      </c>
      <c r="M38" s="1" t="str">
        <f aca="false">IF(ISNUMBER(G38),IF(INDEX('Scoring key'!$C$35:$C$38,G38)="","",INDEX('Scoring key'!$C$35:$C$38,G38)),"")</f>
        <v/>
      </c>
      <c r="N38" s="1" t="str">
        <f aca="false">IF(ISNUMBER(H38),IF(INDEX('Scoring key'!$C$39:$C$42,H38)="","",INDEX('Scoring key'!$C$39:$C$42,H38)),"")</f>
        <v/>
      </c>
      <c r="O38" s="1" t="str">
        <f aca="false">IF(Answers!F38="","",IF(ISNUMBER(IFERROR(VALUE(Answers!F38),"")),IF(AND(VALUE(Answers!F38)&gt;=1,VALUE(Answers!F38)&lt;=5,VALUE(Answers!F38)=INT(VALUE(Answers!F38))),VALUE(Answers!F38),"unread"),IFERROR(MATCH(TRIM(SUBSTITUTE(SUBSTITUTE(SUBSTITUTE(SUBSTITUTE(Answers!F38,"’","'"),"‘","'"),"“",""""),"”","""")),'Scoring key'!$B$5:$B$9,0),"unread")))</f>
        <v/>
      </c>
      <c r="P38" s="1" t="str">
        <f aca="false">IF(Answers!G38="","",IF(ISNUMBER(IFERROR(VALUE(Answers!G38),"")),IF(AND(VALUE(Answers!G38)&gt;=1,VALUE(Answers!G38)&lt;=5,VALUE(Answers!G38)=INT(VALUE(Answers!G38))),VALUE(Answers!G38),"unread"),IFERROR(MATCH(TRIM(SUBSTITUTE(SUBSTITUTE(SUBSTITUTE(SUBSTITUTE(Answers!G38,"’","'"),"‘","'"),"“",""""),"”","""")),'Scoring key'!$B$5:$B$9,0),"unread")))</f>
        <v/>
      </c>
      <c r="Q38" s="1" t="str">
        <f aca="false">IF(Answers!H38="","",IF(ISNUMBER(IFERROR(VALUE(Answers!H38),"")),IF(AND(VALUE(Answers!H38)&gt;=1,VALUE(Answers!H38)&lt;=5,VALUE(Answers!H38)=INT(VALUE(Answers!H38))),VALUE(Answers!H38),"unread"),IFERROR(MATCH(TRIM(SUBSTITUTE(SUBSTITUTE(SUBSTITUTE(SUBSTITUTE(Answers!H38,"’","'"),"‘","'"),"“",""""),"”","""")),'Scoring key'!$B$5:$B$9,0),"unread")))</f>
        <v/>
      </c>
      <c r="R38" s="1" t="str">
        <f aca="false">IF(Answers!I38="","",IF(ISNUMBER(IFERROR(VALUE(Answers!I38),"")),IF(AND(VALUE(Answers!I38)&gt;=1,VALUE(Answers!I38)&lt;=5,VALUE(Answers!I38)=INT(VALUE(Answers!I38))),VALUE(Answers!I38),"unread"),IFERROR(MATCH(TRIM(SUBSTITUTE(SUBSTITUTE(SUBSTITUTE(SUBSTITUTE(Answers!I38,"’","'"),"‘","'"),"“",""""),"”","""")),'Scoring key'!$B$5:$B$9,0),"unread")))</f>
        <v/>
      </c>
      <c r="S38" s="1" t="str">
        <f aca="false">IF(Answers!J38="","",IF(ISNUMBER(IFERROR(VALUE(Answers!J38),"")),IF(AND(VALUE(Answers!J38)&gt;=1,VALUE(Answers!J38)&lt;=5,VALUE(Answers!J38)=INT(VALUE(Answers!J38))),VALUE(Answers!J38),"unread"),IFERROR(MATCH(TRIM(SUBSTITUTE(SUBSTITUTE(SUBSTITUTE(SUBSTITUTE(Answers!J38,"’","'"),"‘","'"),"“",""""),"”","""")),'Scoring key'!$B$5:$B$9,0),"unread")))</f>
        <v/>
      </c>
      <c r="T38" s="1" t="str">
        <f aca="false">IF(Answers!K38="","",IF(ISNUMBER(IFERROR(VALUE(Answers!K38),"")),IF(AND(VALUE(Answers!K38)&gt;=1,VALUE(Answers!K38)&lt;=5,VALUE(Answers!K38)=INT(VALUE(Answers!K38))),VALUE(Answers!K38),"unread"),IFERROR(MATCH(TRIM(SUBSTITUTE(SUBSTITUTE(SUBSTITUTE(SUBSTITUTE(Answers!K38,"’","'"),"‘","'"),"“",""""),"”","""")),'Scoring key'!$B$5:$B$9,0),"unread")))</f>
        <v/>
      </c>
      <c r="U38" s="1" t="str">
        <f aca="false">IF(Answers!M38="","",IF(ISNUMBER(IFERROR(VALUE(Answers!M38),"")),IF(AND(VALUE(Answers!M38)&gt;=1,VALUE(Answers!M38)&lt;=5,VALUE(Answers!M38)=INT(VALUE(Answers!M38))),VALUE(Answers!M38),"unread"),IFERROR(MATCH(TRIM(SUBSTITUTE(SUBSTITUTE(SUBSTITUTE(SUBSTITUTE(Answers!M38,"’","'"),"‘","'"),"“",""""),"”","""")),'Scoring key'!$B$5:$B$9,0),"unread")))</f>
        <v/>
      </c>
      <c r="V38" s="1" t="str">
        <f aca="false">IF(Answers!P38="","",IF(ISNUMBER(IFERROR(VALUE(Answers!P38),"")),IF(AND(VALUE(Answers!P38)&gt;=1,VALUE(Answers!P38)&lt;=5,VALUE(Answers!P38)=INT(VALUE(Answers!P38))),VALUE(Answers!P38),"unread"),IFERROR(MATCH(TRIM(SUBSTITUTE(SUBSTITUTE(SUBSTITUTE(SUBSTITUTE(Answers!P38,"’","'"),"‘","'"),"“",""""),"”","""")),'Scoring key'!$B$5:$B$9,0),"unread")))</f>
        <v/>
      </c>
      <c r="W38" s="1" t="str">
        <f aca="false">IF(Answers!Q38="","",IF(ISNUMBER(IFERROR(VALUE(Answers!Q38),"")),IF(AND(VALUE(Answers!Q38)&gt;=1,VALUE(Answers!Q38)&lt;=5,VALUE(Answers!Q38)=INT(VALUE(Answers!Q38))),VALUE(Answers!Q38),"unread"),IFERROR(MATCH(TRIM(SUBSTITUTE(SUBSTITUTE(SUBSTITUTE(SUBSTITUTE(Answers!Q38,"’","'"),"‘","'"),"“",""""),"”","""")),'Scoring key'!$B$5:$B$9,0),"unread")))</f>
        <v/>
      </c>
      <c r="X38" s="1" t="str">
        <f aca="false">IF(Answers!B38="","",ISNUMBER(SEARCH("Drafting or editing emails and documents",TRIM(SUBSTITUTE(SUBSTITUTE(SUBSTITUTE(SUBSTITUTE(Answers!B38,"’","'"),"‘","'"),"“",""""),"”",""""))))*1+ISNUMBER(SEARCH("Summarizing documents, threads or meetings",TRIM(SUBSTITUTE(SUBSTITUTE(SUBSTITUTE(SUBSTITUTE(Answers!B38,"’","'"),"‘","'"),"“",""""),"”",""""))))*1+ISNUMBER(SEARCH("Research, or explaining something unfamiliar",TRIM(SUBSTITUTE(SUBSTITUTE(SUBSTITUTE(SUBSTITUTE(Answers!B38,"’","'"),"‘","'"),"“",""""),"”",""""))))*1+ISNUMBER(SEARCH("Working with data or spreadsheets",TRIM(SUBSTITUTE(SUBSTITUTE(SUBSTITUTE(SUBSTITUTE(Answers!B38,"’","'"),"‘","'"),"“",""""),"”",""""))))*1+ISNUMBER(SEARCH("Writing or reviewing code or scripts",TRIM(SUBSTITUTE(SUBSTITUTE(SUBSTITUTE(SUBSTITUTE(Answers!B38,"’","'"),"‘","'"),"“",""""),"”",""""))))*1+ISNUMBER(SEARCH("Brainstorming or planning",TRIM(SUBSTITUTE(SUBSTITUTE(SUBSTITUTE(SUBSTITUTE(Answers!B38,"’","'"),"‘","'"),"“",""""),"”",""""))))*1+ISNUMBER(SEARCH("Something else",TRIM(SUBSTITUTE(SUBSTITUTE(SUBSTITUTE(SUBSTITUTE(Answers!B38,"’","'"),"‘","'"),"“",""""),"”",""""))))*1)</f>
        <v/>
      </c>
      <c r="Y38" s="1" t="str">
        <f aca="false">IF(X38="","",IF(X38=0,IF(ISNUMBER(SEARCH("I don't use AI tools for work",TRIM(SUBSTITUTE(SUBSTITUTE(SUBSTITUTE(SUBSTITUTE(Answers!B38,"’","'"),"‘","'"),"“",""""),"”","""")))),1,"unread"),MIN(X38+1,5)))</f>
        <v/>
      </c>
      <c r="Z38" s="1" t="n">
        <f aca="false">IF(ISNUMBER(SEARCH("Clear guidance on what's allowed and what information can go in",TRIM(SUBSTITUTE(SUBSTITUTE(SUBSTITUTE(SUBSTITUTE(Answers!R38,"’","'"),"‘","'"),"“",""""),"”","""")))),1,0)</f>
        <v>0</v>
      </c>
      <c r="AA38" s="1" t="n">
        <f aca="false">IF(ISNUMBER(SEARCH("An approved AI tool with a work account",TRIM(SUBSTITUTE(SUBSTITUTE(SUBSTITUTE(SUBSTITUTE(Answers!R38,"’","'"),"‘","'"),"“",""""),"”","""")))),1,0)</f>
        <v>0</v>
      </c>
      <c r="AB38" s="1" t="n">
        <f aca="false">IF(ISNUMBER(SEARCH("Hands-on training using my own work tasks",TRIM(SUBSTITUTE(SUBSTITUTE(SUBSTITUTE(SUBSTITUTE(Answers!R38,"’","'"),"‘","'"),"“",""""),"”","""")))),1,0)</f>
        <v>0</v>
      </c>
      <c r="AC38" s="1" t="n">
        <f aca="false">IF(ISNUMBER(SEARCH("Ready-made prompts and templates for common tasks",TRIM(SUBSTITUTE(SUBSTITUTE(SUBSTITUTE(SUBSTITUTE(Answers!R38,"’","'"),"‘","'"),"“",""""),"”","""")))),1,0)</f>
        <v>0</v>
      </c>
      <c r="AD38" s="1" t="n">
        <f aca="false">IF(ISNUMBER(SEARCH("Help setting up an AI agent for my role",TRIM(SUBSTITUTE(SUBSTITUTE(SUBSTITUTE(SUBSTITUTE(Answers!R38,"’","'"),"‘","'"),"“",""""),"”","""")))),1,0)</f>
        <v>0</v>
      </c>
      <c r="AE38" s="1" t="n">
        <f aca="false">IF(ISNUMBER(SEARCH("Examples from people in jobs like mine",TRIM(SUBSTITUTE(SUBSTITUTE(SUBSTITUTE(SUBSTITUTE(Answers!R38,"’","'"),"‘","'"),"“",""""),"”","""")))),1,0)</f>
        <v>0</v>
      </c>
      <c r="AF38" s="1" t="n">
        <f aca="false">IF(ISNUMBER(SEARCH("Time set aside to practice",TRIM(SUBSTITUTE(SUBSTITUTE(SUBSTITUTE(SUBSTITUTE(Answers!R38,"’","'"),"‘","'"),"“",""""),"”","""")))),1,0)</f>
        <v>0</v>
      </c>
      <c r="AG38" s="1" t="n">
        <f aca="false">IF(ISNUMBER(SEARCH("I don't need help right now",TRIM(SUBSTITUTE(SUBSTITUTE(SUBSTITUTE(SUBSTITUTE(Answers!R38,"’","'"),"‘","'"),"“",""""),"”","""")))),1,0)</f>
        <v>0</v>
      </c>
      <c r="AH38" s="1" t="str">
        <f aca="false">IF(Answers!R38="","",IF(Z38+AA38+AB38+AC38+AD38+AE38+AF38+AG38=0,"unread",""))</f>
        <v/>
      </c>
      <c r="AI38" s="1" t="n">
        <f aca="false">IF(OR(D38=5,E38=5),1,0)</f>
        <v>0</v>
      </c>
    </row>
    <row r="39" customFormat="false" ht="15" hidden="false" customHeight="true" outlineLevel="0" collapsed="false">
      <c r="A39" s="1" t="n">
        <f aca="false">Answers!T39</f>
        <v>0</v>
      </c>
      <c r="B39" s="1" t="str">
        <f aca="false">IF(Answers!A39="","",IFERROR(MATCH(TRIM(SUBSTITUTE(SUBSTITUTE(SUBSTITUTE(SUBSTITUTE(Answers!A39,"’","'"),"‘","'"),"“",""""),"”","""")),'Scoring key'!$B$10:$B$14,0),"unread"))</f>
        <v/>
      </c>
      <c r="C39" s="1" t="str">
        <f aca="false">IF(Answers!C39="","",IFERROR(MATCH(TRIM(SUBSTITUTE(SUBSTITUTE(SUBSTITUTE(SUBSTITUTE(Answers!C39,"’","'"),"‘","'"),"“",""""),"”","""")),'Scoring key'!$B$15:$B$19,0),"unread"))</f>
        <v/>
      </c>
      <c r="D39" s="1" t="str">
        <f aca="false">IF(Answers!D39="","",IFERROR(MATCH(TRIM(SUBSTITUTE(SUBSTITUTE(SUBSTITUTE(SUBSTITUTE(Answers!D39,"’","'"),"‘","'"),"“",""""),"”","""")),'Scoring key'!$B$20:$B$24,0),"unread"))</f>
        <v/>
      </c>
      <c r="E39" s="1" t="str">
        <f aca="false">IF(Answers!E39="","",IFERROR(MATCH(TRIM(SUBSTITUTE(SUBSTITUTE(SUBSTITUTE(SUBSTITUTE(Answers!E39,"’","'"),"‘","'"),"“",""""),"”","""")),'Scoring key'!$B$25:$B$29,0),"unread"))</f>
        <v/>
      </c>
      <c r="F39" s="1" t="str">
        <f aca="false">IF(Answers!L39="","",IFERROR(MATCH(TRIM(SUBSTITUTE(SUBSTITUTE(SUBSTITUTE(SUBSTITUTE(Answers!L39,"’","'"),"‘","'"),"“",""""),"”","""")),'Scoring key'!$B$30:$B$34,0),"unread"))</f>
        <v/>
      </c>
      <c r="G39" s="1" t="str">
        <f aca="false">IF(Answers!N39="","",IFERROR(MATCH(TRIM(SUBSTITUTE(SUBSTITUTE(SUBSTITUTE(SUBSTITUTE(Answers!N39,"’","'"),"‘","'"),"“",""""),"”","""")),'Scoring key'!$B$35:$B$38,0),"unread"))</f>
        <v/>
      </c>
      <c r="H39" s="1" t="str">
        <f aca="false">IF(Answers!O39="","",IFERROR(MATCH(TRIM(SUBSTITUTE(SUBSTITUTE(SUBSTITUTE(SUBSTITUTE(Answers!O39,"’","'"),"‘","'"),"“",""""),"”","""")),'Scoring key'!$B$39:$B$42,0),"unread"))</f>
        <v/>
      </c>
      <c r="I39" s="1" t="str">
        <f aca="false">IF(Answers!S39="","",IFERROR(MATCH(TRIM(SUBSTITUTE(SUBSTITUTE(SUBSTITUTE(SUBSTITUTE(Answers!S39,"’","'"),"‘","'"),"“",""""),"”","""")),'Scoring key'!$B$43:$B$46,0),"unread"))</f>
        <v/>
      </c>
      <c r="J39" s="1" t="str">
        <f aca="false">IF(ISNUMBER(B39),IF(INDEX('Scoring key'!$C$10:$C$14,B39)="","",INDEX('Scoring key'!$C$10:$C$14,B39)),"")</f>
        <v/>
      </c>
      <c r="K39" s="1" t="str">
        <f aca="false">IF(ISNUMBER(E39),IF(INDEX('Scoring key'!$C$25:$C$29,E39)="","",INDEX('Scoring key'!$C$25:$C$29,E39)),"")</f>
        <v/>
      </c>
      <c r="L39" s="1" t="str">
        <f aca="false">IF(ISNUMBER(F39),IF(INDEX('Scoring key'!$C$30:$C$34,F39)="","",INDEX('Scoring key'!$C$30:$C$34,F39)),"")</f>
        <v/>
      </c>
      <c r="M39" s="1" t="str">
        <f aca="false">IF(ISNUMBER(G39),IF(INDEX('Scoring key'!$C$35:$C$38,G39)="","",INDEX('Scoring key'!$C$35:$C$38,G39)),"")</f>
        <v/>
      </c>
      <c r="N39" s="1" t="str">
        <f aca="false">IF(ISNUMBER(H39),IF(INDEX('Scoring key'!$C$39:$C$42,H39)="","",INDEX('Scoring key'!$C$39:$C$42,H39)),"")</f>
        <v/>
      </c>
      <c r="O39" s="1" t="str">
        <f aca="false">IF(Answers!F39="","",IF(ISNUMBER(IFERROR(VALUE(Answers!F39),"")),IF(AND(VALUE(Answers!F39)&gt;=1,VALUE(Answers!F39)&lt;=5,VALUE(Answers!F39)=INT(VALUE(Answers!F39))),VALUE(Answers!F39),"unread"),IFERROR(MATCH(TRIM(SUBSTITUTE(SUBSTITUTE(SUBSTITUTE(SUBSTITUTE(Answers!F39,"’","'"),"‘","'"),"“",""""),"”","""")),'Scoring key'!$B$5:$B$9,0),"unread")))</f>
        <v/>
      </c>
      <c r="P39" s="1" t="str">
        <f aca="false">IF(Answers!G39="","",IF(ISNUMBER(IFERROR(VALUE(Answers!G39),"")),IF(AND(VALUE(Answers!G39)&gt;=1,VALUE(Answers!G39)&lt;=5,VALUE(Answers!G39)=INT(VALUE(Answers!G39))),VALUE(Answers!G39),"unread"),IFERROR(MATCH(TRIM(SUBSTITUTE(SUBSTITUTE(SUBSTITUTE(SUBSTITUTE(Answers!G39,"’","'"),"‘","'"),"“",""""),"”","""")),'Scoring key'!$B$5:$B$9,0),"unread")))</f>
        <v/>
      </c>
      <c r="Q39" s="1" t="str">
        <f aca="false">IF(Answers!H39="","",IF(ISNUMBER(IFERROR(VALUE(Answers!H39),"")),IF(AND(VALUE(Answers!H39)&gt;=1,VALUE(Answers!H39)&lt;=5,VALUE(Answers!H39)=INT(VALUE(Answers!H39))),VALUE(Answers!H39),"unread"),IFERROR(MATCH(TRIM(SUBSTITUTE(SUBSTITUTE(SUBSTITUTE(SUBSTITUTE(Answers!H39,"’","'"),"‘","'"),"“",""""),"”","""")),'Scoring key'!$B$5:$B$9,0),"unread")))</f>
        <v/>
      </c>
      <c r="R39" s="1" t="str">
        <f aca="false">IF(Answers!I39="","",IF(ISNUMBER(IFERROR(VALUE(Answers!I39),"")),IF(AND(VALUE(Answers!I39)&gt;=1,VALUE(Answers!I39)&lt;=5,VALUE(Answers!I39)=INT(VALUE(Answers!I39))),VALUE(Answers!I39),"unread"),IFERROR(MATCH(TRIM(SUBSTITUTE(SUBSTITUTE(SUBSTITUTE(SUBSTITUTE(Answers!I39,"’","'"),"‘","'"),"“",""""),"”","""")),'Scoring key'!$B$5:$B$9,0),"unread")))</f>
        <v/>
      </c>
      <c r="S39" s="1" t="str">
        <f aca="false">IF(Answers!J39="","",IF(ISNUMBER(IFERROR(VALUE(Answers!J39),"")),IF(AND(VALUE(Answers!J39)&gt;=1,VALUE(Answers!J39)&lt;=5,VALUE(Answers!J39)=INT(VALUE(Answers!J39))),VALUE(Answers!J39),"unread"),IFERROR(MATCH(TRIM(SUBSTITUTE(SUBSTITUTE(SUBSTITUTE(SUBSTITUTE(Answers!J39,"’","'"),"‘","'"),"“",""""),"”","""")),'Scoring key'!$B$5:$B$9,0),"unread")))</f>
        <v/>
      </c>
      <c r="T39" s="1" t="str">
        <f aca="false">IF(Answers!K39="","",IF(ISNUMBER(IFERROR(VALUE(Answers!K39),"")),IF(AND(VALUE(Answers!K39)&gt;=1,VALUE(Answers!K39)&lt;=5,VALUE(Answers!K39)=INT(VALUE(Answers!K39))),VALUE(Answers!K39),"unread"),IFERROR(MATCH(TRIM(SUBSTITUTE(SUBSTITUTE(SUBSTITUTE(SUBSTITUTE(Answers!K39,"’","'"),"‘","'"),"“",""""),"”","""")),'Scoring key'!$B$5:$B$9,0),"unread")))</f>
        <v/>
      </c>
      <c r="U39" s="1" t="str">
        <f aca="false">IF(Answers!M39="","",IF(ISNUMBER(IFERROR(VALUE(Answers!M39),"")),IF(AND(VALUE(Answers!M39)&gt;=1,VALUE(Answers!M39)&lt;=5,VALUE(Answers!M39)=INT(VALUE(Answers!M39))),VALUE(Answers!M39),"unread"),IFERROR(MATCH(TRIM(SUBSTITUTE(SUBSTITUTE(SUBSTITUTE(SUBSTITUTE(Answers!M39,"’","'"),"‘","'"),"“",""""),"”","""")),'Scoring key'!$B$5:$B$9,0),"unread")))</f>
        <v/>
      </c>
      <c r="V39" s="1" t="str">
        <f aca="false">IF(Answers!P39="","",IF(ISNUMBER(IFERROR(VALUE(Answers!P39),"")),IF(AND(VALUE(Answers!P39)&gt;=1,VALUE(Answers!P39)&lt;=5,VALUE(Answers!P39)=INT(VALUE(Answers!P39))),VALUE(Answers!P39),"unread"),IFERROR(MATCH(TRIM(SUBSTITUTE(SUBSTITUTE(SUBSTITUTE(SUBSTITUTE(Answers!P39,"’","'"),"‘","'"),"“",""""),"”","""")),'Scoring key'!$B$5:$B$9,0),"unread")))</f>
        <v/>
      </c>
      <c r="W39" s="1" t="str">
        <f aca="false">IF(Answers!Q39="","",IF(ISNUMBER(IFERROR(VALUE(Answers!Q39),"")),IF(AND(VALUE(Answers!Q39)&gt;=1,VALUE(Answers!Q39)&lt;=5,VALUE(Answers!Q39)=INT(VALUE(Answers!Q39))),VALUE(Answers!Q39),"unread"),IFERROR(MATCH(TRIM(SUBSTITUTE(SUBSTITUTE(SUBSTITUTE(SUBSTITUTE(Answers!Q39,"’","'"),"‘","'"),"“",""""),"”","""")),'Scoring key'!$B$5:$B$9,0),"unread")))</f>
        <v/>
      </c>
      <c r="X39" s="1" t="str">
        <f aca="false">IF(Answers!B39="","",ISNUMBER(SEARCH("Drafting or editing emails and documents",TRIM(SUBSTITUTE(SUBSTITUTE(SUBSTITUTE(SUBSTITUTE(Answers!B39,"’","'"),"‘","'"),"“",""""),"”",""""))))*1+ISNUMBER(SEARCH("Summarizing documents, threads or meetings",TRIM(SUBSTITUTE(SUBSTITUTE(SUBSTITUTE(SUBSTITUTE(Answers!B39,"’","'"),"‘","'"),"“",""""),"”",""""))))*1+ISNUMBER(SEARCH("Research, or explaining something unfamiliar",TRIM(SUBSTITUTE(SUBSTITUTE(SUBSTITUTE(SUBSTITUTE(Answers!B39,"’","'"),"‘","'"),"“",""""),"”",""""))))*1+ISNUMBER(SEARCH("Working with data or spreadsheets",TRIM(SUBSTITUTE(SUBSTITUTE(SUBSTITUTE(SUBSTITUTE(Answers!B39,"’","'"),"‘","'"),"“",""""),"”",""""))))*1+ISNUMBER(SEARCH("Writing or reviewing code or scripts",TRIM(SUBSTITUTE(SUBSTITUTE(SUBSTITUTE(SUBSTITUTE(Answers!B39,"’","'"),"‘","'"),"“",""""),"”",""""))))*1+ISNUMBER(SEARCH("Brainstorming or planning",TRIM(SUBSTITUTE(SUBSTITUTE(SUBSTITUTE(SUBSTITUTE(Answers!B39,"’","'"),"‘","'"),"“",""""),"”",""""))))*1+ISNUMBER(SEARCH("Something else",TRIM(SUBSTITUTE(SUBSTITUTE(SUBSTITUTE(SUBSTITUTE(Answers!B39,"’","'"),"‘","'"),"“",""""),"”",""""))))*1)</f>
        <v/>
      </c>
      <c r="Y39" s="1" t="str">
        <f aca="false">IF(X39="","",IF(X39=0,IF(ISNUMBER(SEARCH("I don't use AI tools for work",TRIM(SUBSTITUTE(SUBSTITUTE(SUBSTITUTE(SUBSTITUTE(Answers!B39,"’","'"),"‘","'"),"“",""""),"”","""")))),1,"unread"),MIN(X39+1,5)))</f>
        <v/>
      </c>
      <c r="Z39" s="1" t="n">
        <f aca="false">IF(ISNUMBER(SEARCH("Clear guidance on what's allowed and what information can go in",TRIM(SUBSTITUTE(SUBSTITUTE(SUBSTITUTE(SUBSTITUTE(Answers!R39,"’","'"),"‘","'"),"“",""""),"”","""")))),1,0)</f>
        <v>0</v>
      </c>
      <c r="AA39" s="1" t="n">
        <f aca="false">IF(ISNUMBER(SEARCH("An approved AI tool with a work account",TRIM(SUBSTITUTE(SUBSTITUTE(SUBSTITUTE(SUBSTITUTE(Answers!R39,"’","'"),"‘","'"),"“",""""),"”","""")))),1,0)</f>
        <v>0</v>
      </c>
      <c r="AB39" s="1" t="n">
        <f aca="false">IF(ISNUMBER(SEARCH("Hands-on training using my own work tasks",TRIM(SUBSTITUTE(SUBSTITUTE(SUBSTITUTE(SUBSTITUTE(Answers!R39,"’","'"),"‘","'"),"“",""""),"”","""")))),1,0)</f>
        <v>0</v>
      </c>
      <c r="AC39" s="1" t="n">
        <f aca="false">IF(ISNUMBER(SEARCH("Ready-made prompts and templates for common tasks",TRIM(SUBSTITUTE(SUBSTITUTE(SUBSTITUTE(SUBSTITUTE(Answers!R39,"’","'"),"‘","'"),"“",""""),"”","""")))),1,0)</f>
        <v>0</v>
      </c>
      <c r="AD39" s="1" t="n">
        <f aca="false">IF(ISNUMBER(SEARCH("Help setting up an AI agent for my role",TRIM(SUBSTITUTE(SUBSTITUTE(SUBSTITUTE(SUBSTITUTE(Answers!R39,"’","'"),"‘","'"),"“",""""),"”","""")))),1,0)</f>
        <v>0</v>
      </c>
      <c r="AE39" s="1" t="n">
        <f aca="false">IF(ISNUMBER(SEARCH("Examples from people in jobs like mine",TRIM(SUBSTITUTE(SUBSTITUTE(SUBSTITUTE(SUBSTITUTE(Answers!R39,"’","'"),"‘","'"),"“",""""),"”","""")))),1,0)</f>
        <v>0</v>
      </c>
      <c r="AF39" s="1" t="n">
        <f aca="false">IF(ISNUMBER(SEARCH("Time set aside to practice",TRIM(SUBSTITUTE(SUBSTITUTE(SUBSTITUTE(SUBSTITUTE(Answers!R39,"’","'"),"‘","'"),"“",""""),"”","""")))),1,0)</f>
        <v>0</v>
      </c>
      <c r="AG39" s="1" t="n">
        <f aca="false">IF(ISNUMBER(SEARCH("I don't need help right now",TRIM(SUBSTITUTE(SUBSTITUTE(SUBSTITUTE(SUBSTITUTE(Answers!R39,"’","'"),"‘","'"),"“",""""),"”","""")))),1,0)</f>
        <v>0</v>
      </c>
      <c r="AH39" s="1" t="str">
        <f aca="false">IF(Answers!R39="","",IF(Z39+AA39+AB39+AC39+AD39+AE39+AF39+AG39=0,"unread",""))</f>
        <v/>
      </c>
      <c r="AI39" s="1" t="n">
        <f aca="false">IF(OR(D39=5,E39=5),1,0)</f>
        <v>0</v>
      </c>
    </row>
    <row r="40" customFormat="false" ht="15" hidden="false" customHeight="true" outlineLevel="0" collapsed="false">
      <c r="A40" s="1" t="n">
        <f aca="false">Answers!T40</f>
        <v>0</v>
      </c>
      <c r="B40" s="1" t="str">
        <f aca="false">IF(Answers!A40="","",IFERROR(MATCH(TRIM(SUBSTITUTE(SUBSTITUTE(SUBSTITUTE(SUBSTITUTE(Answers!A40,"’","'"),"‘","'"),"“",""""),"”","""")),'Scoring key'!$B$10:$B$14,0),"unread"))</f>
        <v/>
      </c>
      <c r="C40" s="1" t="str">
        <f aca="false">IF(Answers!C40="","",IFERROR(MATCH(TRIM(SUBSTITUTE(SUBSTITUTE(SUBSTITUTE(SUBSTITUTE(Answers!C40,"’","'"),"‘","'"),"“",""""),"”","""")),'Scoring key'!$B$15:$B$19,0),"unread"))</f>
        <v/>
      </c>
      <c r="D40" s="1" t="str">
        <f aca="false">IF(Answers!D40="","",IFERROR(MATCH(TRIM(SUBSTITUTE(SUBSTITUTE(SUBSTITUTE(SUBSTITUTE(Answers!D40,"’","'"),"‘","'"),"“",""""),"”","""")),'Scoring key'!$B$20:$B$24,0),"unread"))</f>
        <v/>
      </c>
      <c r="E40" s="1" t="str">
        <f aca="false">IF(Answers!E40="","",IFERROR(MATCH(TRIM(SUBSTITUTE(SUBSTITUTE(SUBSTITUTE(SUBSTITUTE(Answers!E40,"’","'"),"‘","'"),"“",""""),"”","""")),'Scoring key'!$B$25:$B$29,0),"unread"))</f>
        <v/>
      </c>
      <c r="F40" s="1" t="str">
        <f aca="false">IF(Answers!L40="","",IFERROR(MATCH(TRIM(SUBSTITUTE(SUBSTITUTE(SUBSTITUTE(SUBSTITUTE(Answers!L40,"’","'"),"‘","'"),"“",""""),"”","""")),'Scoring key'!$B$30:$B$34,0),"unread"))</f>
        <v/>
      </c>
      <c r="G40" s="1" t="str">
        <f aca="false">IF(Answers!N40="","",IFERROR(MATCH(TRIM(SUBSTITUTE(SUBSTITUTE(SUBSTITUTE(SUBSTITUTE(Answers!N40,"’","'"),"‘","'"),"“",""""),"”","""")),'Scoring key'!$B$35:$B$38,0),"unread"))</f>
        <v/>
      </c>
      <c r="H40" s="1" t="str">
        <f aca="false">IF(Answers!O40="","",IFERROR(MATCH(TRIM(SUBSTITUTE(SUBSTITUTE(SUBSTITUTE(SUBSTITUTE(Answers!O40,"’","'"),"‘","'"),"“",""""),"”","""")),'Scoring key'!$B$39:$B$42,0),"unread"))</f>
        <v/>
      </c>
      <c r="I40" s="1" t="str">
        <f aca="false">IF(Answers!S40="","",IFERROR(MATCH(TRIM(SUBSTITUTE(SUBSTITUTE(SUBSTITUTE(SUBSTITUTE(Answers!S40,"’","'"),"‘","'"),"“",""""),"”","""")),'Scoring key'!$B$43:$B$46,0),"unread"))</f>
        <v/>
      </c>
      <c r="J40" s="1" t="str">
        <f aca="false">IF(ISNUMBER(B40),IF(INDEX('Scoring key'!$C$10:$C$14,B40)="","",INDEX('Scoring key'!$C$10:$C$14,B40)),"")</f>
        <v/>
      </c>
      <c r="K40" s="1" t="str">
        <f aca="false">IF(ISNUMBER(E40),IF(INDEX('Scoring key'!$C$25:$C$29,E40)="","",INDEX('Scoring key'!$C$25:$C$29,E40)),"")</f>
        <v/>
      </c>
      <c r="L40" s="1" t="str">
        <f aca="false">IF(ISNUMBER(F40),IF(INDEX('Scoring key'!$C$30:$C$34,F40)="","",INDEX('Scoring key'!$C$30:$C$34,F40)),"")</f>
        <v/>
      </c>
      <c r="M40" s="1" t="str">
        <f aca="false">IF(ISNUMBER(G40),IF(INDEX('Scoring key'!$C$35:$C$38,G40)="","",INDEX('Scoring key'!$C$35:$C$38,G40)),"")</f>
        <v/>
      </c>
      <c r="N40" s="1" t="str">
        <f aca="false">IF(ISNUMBER(H40),IF(INDEX('Scoring key'!$C$39:$C$42,H40)="","",INDEX('Scoring key'!$C$39:$C$42,H40)),"")</f>
        <v/>
      </c>
      <c r="O40" s="1" t="str">
        <f aca="false">IF(Answers!F40="","",IF(ISNUMBER(IFERROR(VALUE(Answers!F40),"")),IF(AND(VALUE(Answers!F40)&gt;=1,VALUE(Answers!F40)&lt;=5,VALUE(Answers!F40)=INT(VALUE(Answers!F40))),VALUE(Answers!F40),"unread"),IFERROR(MATCH(TRIM(SUBSTITUTE(SUBSTITUTE(SUBSTITUTE(SUBSTITUTE(Answers!F40,"’","'"),"‘","'"),"“",""""),"”","""")),'Scoring key'!$B$5:$B$9,0),"unread")))</f>
        <v/>
      </c>
      <c r="P40" s="1" t="str">
        <f aca="false">IF(Answers!G40="","",IF(ISNUMBER(IFERROR(VALUE(Answers!G40),"")),IF(AND(VALUE(Answers!G40)&gt;=1,VALUE(Answers!G40)&lt;=5,VALUE(Answers!G40)=INT(VALUE(Answers!G40))),VALUE(Answers!G40),"unread"),IFERROR(MATCH(TRIM(SUBSTITUTE(SUBSTITUTE(SUBSTITUTE(SUBSTITUTE(Answers!G40,"’","'"),"‘","'"),"“",""""),"”","""")),'Scoring key'!$B$5:$B$9,0),"unread")))</f>
        <v/>
      </c>
      <c r="Q40" s="1" t="str">
        <f aca="false">IF(Answers!H40="","",IF(ISNUMBER(IFERROR(VALUE(Answers!H40),"")),IF(AND(VALUE(Answers!H40)&gt;=1,VALUE(Answers!H40)&lt;=5,VALUE(Answers!H40)=INT(VALUE(Answers!H40))),VALUE(Answers!H40),"unread"),IFERROR(MATCH(TRIM(SUBSTITUTE(SUBSTITUTE(SUBSTITUTE(SUBSTITUTE(Answers!H40,"’","'"),"‘","'"),"“",""""),"”","""")),'Scoring key'!$B$5:$B$9,0),"unread")))</f>
        <v/>
      </c>
      <c r="R40" s="1" t="str">
        <f aca="false">IF(Answers!I40="","",IF(ISNUMBER(IFERROR(VALUE(Answers!I40),"")),IF(AND(VALUE(Answers!I40)&gt;=1,VALUE(Answers!I40)&lt;=5,VALUE(Answers!I40)=INT(VALUE(Answers!I40))),VALUE(Answers!I40),"unread"),IFERROR(MATCH(TRIM(SUBSTITUTE(SUBSTITUTE(SUBSTITUTE(SUBSTITUTE(Answers!I40,"’","'"),"‘","'"),"“",""""),"”","""")),'Scoring key'!$B$5:$B$9,0),"unread")))</f>
        <v/>
      </c>
      <c r="S40" s="1" t="str">
        <f aca="false">IF(Answers!J40="","",IF(ISNUMBER(IFERROR(VALUE(Answers!J40),"")),IF(AND(VALUE(Answers!J40)&gt;=1,VALUE(Answers!J40)&lt;=5,VALUE(Answers!J40)=INT(VALUE(Answers!J40))),VALUE(Answers!J40),"unread"),IFERROR(MATCH(TRIM(SUBSTITUTE(SUBSTITUTE(SUBSTITUTE(SUBSTITUTE(Answers!J40,"’","'"),"‘","'"),"“",""""),"”","""")),'Scoring key'!$B$5:$B$9,0),"unread")))</f>
        <v/>
      </c>
      <c r="T40" s="1" t="str">
        <f aca="false">IF(Answers!K40="","",IF(ISNUMBER(IFERROR(VALUE(Answers!K40),"")),IF(AND(VALUE(Answers!K40)&gt;=1,VALUE(Answers!K40)&lt;=5,VALUE(Answers!K40)=INT(VALUE(Answers!K40))),VALUE(Answers!K40),"unread"),IFERROR(MATCH(TRIM(SUBSTITUTE(SUBSTITUTE(SUBSTITUTE(SUBSTITUTE(Answers!K40,"’","'"),"‘","'"),"“",""""),"”","""")),'Scoring key'!$B$5:$B$9,0),"unread")))</f>
        <v/>
      </c>
      <c r="U40" s="1" t="str">
        <f aca="false">IF(Answers!M40="","",IF(ISNUMBER(IFERROR(VALUE(Answers!M40),"")),IF(AND(VALUE(Answers!M40)&gt;=1,VALUE(Answers!M40)&lt;=5,VALUE(Answers!M40)=INT(VALUE(Answers!M40))),VALUE(Answers!M40),"unread"),IFERROR(MATCH(TRIM(SUBSTITUTE(SUBSTITUTE(SUBSTITUTE(SUBSTITUTE(Answers!M40,"’","'"),"‘","'"),"“",""""),"”","""")),'Scoring key'!$B$5:$B$9,0),"unread")))</f>
        <v/>
      </c>
      <c r="V40" s="1" t="str">
        <f aca="false">IF(Answers!P40="","",IF(ISNUMBER(IFERROR(VALUE(Answers!P40),"")),IF(AND(VALUE(Answers!P40)&gt;=1,VALUE(Answers!P40)&lt;=5,VALUE(Answers!P40)=INT(VALUE(Answers!P40))),VALUE(Answers!P40),"unread"),IFERROR(MATCH(TRIM(SUBSTITUTE(SUBSTITUTE(SUBSTITUTE(SUBSTITUTE(Answers!P40,"’","'"),"‘","'"),"“",""""),"”","""")),'Scoring key'!$B$5:$B$9,0),"unread")))</f>
        <v/>
      </c>
      <c r="W40" s="1" t="str">
        <f aca="false">IF(Answers!Q40="","",IF(ISNUMBER(IFERROR(VALUE(Answers!Q40),"")),IF(AND(VALUE(Answers!Q40)&gt;=1,VALUE(Answers!Q40)&lt;=5,VALUE(Answers!Q40)=INT(VALUE(Answers!Q40))),VALUE(Answers!Q40),"unread"),IFERROR(MATCH(TRIM(SUBSTITUTE(SUBSTITUTE(SUBSTITUTE(SUBSTITUTE(Answers!Q40,"’","'"),"‘","'"),"“",""""),"”","""")),'Scoring key'!$B$5:$B$9,0),"unread")))</f>
        <v/>
      </c>
      <c r="X40" s="1" t="str">
        <f aca="false">IF(Answers!B40="","",ISNUMBER(SEARCH("Drafting or editing emails and documents",TRIM(SUBSTITUTE(SUBSTITUTE(SUBSTITUTE(SUBSTITUTE(Answers!B40,"’","'"),"‘","'"),"“",""""),"”",""""))))*1+ISNUMBER(SEARCH("Summarizing documents, threads or meetings",TRIM(SUBSTITUTE(SUBSTITUTE(SUBSTITUTE(SUBSTITUTE(Answers!B40,"’","'"),"‘","'"),"“",""""),"”",""""))))*1+ISNUMBER(SEARCH("Research, or explaining something unfamiliar",TRIM(SUBSTITUTE(SUBSTITUTE(SUBSTITUTE(SUBSTITUTE(Answers!B40,"’","'"),"‘","'"),"“",""""),"”",""""))))*1+ISNUMBER(SEARCH("Working with data or spreadsheets",TRIM(SUBSTITUTE(SUBSTITUTE(SUBSTITUTE(SUBSTITUTE(Answers!B40,"’","'"),"‘","'"),"“",""""),"”",""""))))*1+ISNUMBER(SEARCH("Writing or reviewing code or scripts",TRIM(SUBSTITUTE(SUBSTITUTE(SUBSTITUTE(SUBSTITUTE(Answers!B40,"’","'"),"‘","'"),"“",""""),"”",""""))))*1+ISNUMBER(SEARCH("Brainstorming or planning",TRIM(SUBSTITUTE(SUBSTITUTE(SUBSTITUTE(SUBSTITUTE(Answers!B40,"’","'"),"‘","'"),"“",""""),"”",""""))))*1+ISNUMBER(SEARCH("Something else",TRIM(SUBSTITUTE(SUBSTITUTE(SUBSTITUTE(SUBSTITUTE(Answers!B40,"’","'"),"‘","'"),"“",""""),"”",""""))))*1)</f>
        <v/>
      </c>
      <c r="Y40" s="1" t="str">
        <f aca="false">IF(X40="","",IF(X40=0,IF(ISNUMBER(SEARCH("I don't use AI tools for work",TRIM(SUBSTITUTE(SUBSTITUTE(SUBSTITUTE(SUBSTITUTE(Answers!B40,"’","'"),"‘","'"),"“",""""),"”","""")))),1,"unread"),MIN(X40+1,5)))</f>
        <v/>
      </c>
      <c r="Z40" s="1" t="n">
        <f aca="false">IF(ISNUMBER(SEARCH("Clear guidance on what's allowed and what information can go in",TRIM(SUBSTITUTE(SUBSTITUTE(SUBSTITUTE(SUBSTITUTE(Answers!R40,"’","'"),"‘","'"),"“",""""),"”","""")))),1,0)</f>
        <v>0</v>
      </c>
      <c r="AA40" s="1" t="n">
        <f aca="false">IF(ISNUMBER(SEARCH("An approved AI tool with a work account",TRIM(SUBSTITUTE(SUBSTITUTE(SUBSTITUTE(SUBSTITUTE(Answers!R40,"’","'"),"‘","'"),"“",""""),"”","""")))),1,0)</f>
        <v>0</v>
      </c>
      <c r="AB40" s="1" t="n">
        <f aca="false">IF(ISNUMBER(SEARCH("Hands-on training using my own work tasks",TRIM(SUBSTITUTE(SUBSTITUTE(SUBSTITUTE(SUBSTITUTE(Answers!R40,"’","'"),"‘","'"),"“",""""),"”","""")))),1,0)</f>
        <v>0</v>
      </c>
      <c r="AC40" s="1" t="n">
        <f aca="false">IF(ISNUMBER(SEARCH("Ready-made prompts and templates for common tasks",TRIM(SUBSTITUTE(SUBSTITUTE(SUBSTITUTE(SUBSTITUTE(Answers!R40,"’","'"),"‘","'"),"“",""""),"”","""")))),1,0)</f>
        <v>0</v>
      </c>
      <c r="AD40" s="1" t="n">
        <f aca="false">IF(ISNUMBER(SEARCH("Help setting up an AI agent for my role",TRIM(SUBSTITUTE(SUBSTITUTE(SUBSTITUTE(SUBSTITUTE(Answers!R40,"’","'"),"‘","'"),"“",""""),"”","""")))),1,0)</f>
        <v>0</v>
      </c>
      <c r="AE40" s="1" t="n">
        <f aca="false">IF(ISNUMBER(SEARCH("Examples from people in jobs like mine",TRIM(SUBSTITUTE(SUBSTITUTE(SUBSTITUTE(SUBSTITUTE(Answers!R40,"’","'"),"‘","'"),"“",""""),"”","""")))),1,0)</f>
        <v>0</v>
      </c>
      <c r="AF40" s="1" t="n">
        <f aca="false">IF(ISNUMBER(SEARCH("Time set aside to practice",TRIM(SUBSTITUTE(SUBSTITUTE(SUBSTITUTE(SUBSTITUTE(Answers!R40,"’","'"),"‘","'"),"“",""""),"”","""")))),1,0)</f>
        <v>0</v>
      </c>
      <c r="AG40" s="1" t="n">
        <f aca="false">IF(ISNUMBER(SEARCH("I don't need help right now",TRIM(SUBSTITUTE(SUBSTITUTE(SUBSTITUTE(SUBSTITUTE(Answers!R40,"’","'"),"‘","'"),"“",""""),"”","""")))),1,0)</f>
        <v>0</v>
      </c>
      <c r="AH40" s="1" t="str">
        <f aca="false">IF(Answers!R40="","",IF(Z40+AA40+AB40+AC40+AD40+AE40+AF40+AG40=0,"unread",""))</f>
        <v/>
      </c>
      <c r="AI40" s="1" t="n">
        <f aca="false">IF(OR(D40=5,E40=5),1,0)</f>
        <v>0</v>
      </c>
    </row>
    <row r="41" customFormat="false" ht="15" hidden="false" customHeight="true" outlineLevel="0" collapsed="false">
      <c r="A41" s="1" t="n">
        <f aca="false">Answers!T41</f>
        <v>0</v>
      </c>
      <c r="B41" s="1" t="str">
        <f aca="false">IF(Answers!A41="","",IFERROR(MATCH(TRIM(SUBSTITUTE(SUBSTITUTE(SUBSTITUTE(SUBSTITUTE(Answers!A41,"’","'"),"‘","'"),"“",""""),"”","""")),'Scoring key'!$B$10:$B$14,0),"unread"))</f>
        <v/>
      </c>
      <c r="C41" s="1" t="str">
        <f aca="false">IF(Answers!C41="","",IFERROR(MATCH(TRIM(SUBSTITUTE(SUBSTITUTE(SUBSTITUTE(SUBSTITUTE(Answers!C41,"’","'"),"‘","'"),"“",""""),"”","""")),'Scoring key'!$B$15:$B$19,0),"unread"))</f>
        <v/>
      </c>
      <c r="D41" s="1" t="str">
        <f aca="false">IF(Answers!D41="","",IFERROR(MATCH(TRIM(SUBSTITUTE(SUBSTITUTE(SUBSTITUTE(SUBSTITUTE(Answers!D41,"’","'"),"‘","'"),"“",""""),"”","""")),'Scoring key'!$B$20:$B$24,0),"unread"))</f>
        <v/>
      </c>
      <c r="E41" s="1" t="str">
        <f aca="false">IF(Answers!E41="","",IFERROR(MATCH(TRIM(SUBSTITUTE(SUBSTITUTE(SUBSTITUTE(SUBSTITUTE(Answers!E41,"’","'"),"‘","'"),"“",""""),"”","""")),'Scoring key'!$B$25:$B$29,0),"unread"))</f>
        <v/>
      </c>
      <c r="F41" s="1" t="str">
        <f aca="false">IF(Answers!L41="","",IFERROR(MATCH(TRIM(SUBSTITUTE(SUBSTITUTE(SUBSTITUTE(SUBSTITUTE(Answers!L41,"’","'"),"‘","'"),"“",""""),"”","""")),'Scoring key'!$B$30:$B$34,0),"unread"))</f>
        <v/>
      </c>
      <c r="G41" s="1" t="str">
        <f aca="false">IF(Answers!N41="","",IFERROR(MATCH(TRIM(SUBSTITUTE(SUBSTITUTE(SUBSTITUTE(SUBSTITUTE(Answers!N41,"’","'"),"‘","'"),"“",""""),"”","""")),'Scoring key'!$B$35:$B$38,0),"unread"))</f>
        <v/>
      </c>
      <c r="H41" s="1" t="str">
        <f aca="false">IF(Answers!O41="","",IFERROR(MATCH(TRIM(SUBSTITUTE(SUBSTITUTE(SUBSTITUTE(SUBSTITUTE(Answers!O41,"’","'"),"‘","'"),"“",""""),"”","""")),'Scoring key'!$B$39:$B$42,0),"unread"))</f>
        <v/>
      </c>
      <c r="I41" s="1" t="str">
        <f aca="false">IF(Answers!S41="","",IFERROR(MATCH(TRIM(SUBSTITUTE(SUBSTITUTE(SUBSTITUTE(SUBSTITUTE(Answers!S41,"’","'"),"‘","'"),"“",""""),"”","""")),'Scoring key'!$B$43:$B$46,0),"unread"))</f>
        <v/>
      </c>
      <c r="J41" s="1" t="str">
        <f aca="false">IF(ISNUMBER(B41),IF(INDEX('Scoring key'!$C$10:$C$14,B41)="","",INDEX('Scoring key'!$C$10:$C$14,B41)),"")</f>
        <v/>
      </c>
      <c r="K41" s="1" t="str">
        <f aca="false">IF(ISNUMBER(E41),IF(INDEX('Scoring key'!$C$25:$C$29,E41)="","",INDEX('Scoring key'!$C$25:$C$29,E41)),"")</f>
        <v/>
      </c>
      <c r="L41" s="1" t="str">
        <f aca="false">IF(ISNUMBER(F41),IF(INDEX('Scoring key'!$C$30:$C$34,F41)="","",INDEX('Scoring key'!$C$30:$C$34,F41)),"")</f>
        <v/>
      </c>
      <c r="M41" s="1" t="str">
        <f aca="false">IF(ISNUMBER(G41),IF(INDEX('Scoring key'!$C$35:$C$38,G41)="","",INDEX('Scoring key'!$C$35:$C$38,G41)),"")</f>
        <v/>
      </c>
      <c r="N41" s="1" t="str">
        <f aca="false">IF(ISNUMBER(H41),IF(INDEX('Scoring key'!$C$39:$C$42,H41)="","",INDEX('Scoring key'!$C$39:$C$42,H41)),"")</f>
        <v/>
      </c>
      <c r="O41" s="1" t="str">
        <f aca="false">IF(Answers!F41="","",IF(ISNUMBER(IFERROR(VALUE(Answers!F41),"")),IF(AND(VALUE(Answers!F41)&gt;=1,VALUE(Answers!F41)&lt;=5,VALUE(Answers!F41)=INT(VALUE(Answers!F41))),VALUE(Answers!F41),"unread"),IFERROR(MATCH(TRIM(SUBSTITUTE(SUBSTITUTE(SUBSTITUTE(SUBSTITUTE(Answers!F41,"’","'"),"‘","'"),"“",""""),"”","""")),'Scoring key'!$B$5:$B$9,0),"unread")))</f>
        <v/>
      </c>
      <c r="P41" s="1" t="str">
        <f aca="false">IF(Answers!G41="","",IF(ISNUMBER(IFERROR(VALUE(Answers!G41),"")),IF(AND(VALUE(Answers!G41)&gt;=1,VALUE(Answers!G41)&lt;=5,VALUE(Answers!G41)=INT(VALUE(Answers!G41))),VALUE(Answers!G41),"unread"),IFERROR(MATCH(TRIM(SUBSTITUTE(SUBSTITUTE(SUBSTITUTE(SUBSTITUTE(Answers!G41,"’","'"),"‘","'"),"“",""""),"”","""")),'Scoring key'!$B$5:$B$9,0),"unread")))</f>
        <v/>
      </c>
      <c r="Q41" s="1" t="str">
        <f aca="false">IF(Answers!H41="","",IF(ISNUMBER(IFERROR(VALUE(Answers!H41),"")),IF(AND(VALUE(Answers!H41)&gt;=1,VALUE(Answers!H41)&lt;=5,VALUE(Answers!H41)=INT(VALUE(Answers!H41))),VALUE(Answers!H41),"unread"),IFERROR(MATCH(TRIM(SUBSTITUTE(SUBSTITUTE(SUBSTITUTE(SUBSTITUTE(Answers!H41,"’","'"),"‘","'"),"“",""""),"”","""")),'Scoring key'!$B$5:$B$9,0),"unread")))</f>
        <v/>
      </c>
      <c r="R41" s="1" t="str">
        <f aca="false">IF(Answers!I41="","",IF(ISNUMBER(IFERROR(VALUE(Answers!I41),"")),IF(AND(VALUE(Answers!I41)&gt;=1,VALUE(Answers!I41)&lt;=5,VALUE(Answers!I41)=INT(VALUE(Answers!I41))),VALUE(Answers!I41),"unread"),IFERROR(MATCH(TRIM(SUBSTITUTE(SUBSTITUTE(SUBSTITUTE(SUBSTITUTE(Answers!I41,"’","'"),"‘","'"),"“",""""),"”","""")),'Scoring key'!$B$5:$B$9,0),"unread")))</f>
        <v/>
      </c>
      <c r="S41" s="1" t="str">
        <f aca="false">IF(Answers!J41="","",IF(ISNUMBER(IFERROR(VALUE(Answers!J41),"")),IF(AND(VALUE(Answers!J41)&gt;=1,VALUE(Answers!J41)&lt;=5,VALUE(Answers!J41)=INT(VALUE(Answers!J41))),VALUE(Answers!J41),"unread"),IFERROR(MATCH(TRIM(SUBSTITUTE(SUBSTITUTE(SUBSTITUTE(SUBSTITUTE(Answers!J41,"’","'"),"‘","'"),"“",""""),"”","""")),'Scoring key'!$B$5:$B$9,0),"unread")))</f>
        <v/>
      </c>
      <c r="T41" s="1" t="str">
        <f aca="false">IF(Answers!K41="","",IF(ISNUMBER(IFERROR(VALUE(Answers!K41),"")),IF(AND(VALUE(Answers!K41)&gt;=1,VALUE(Answers!K41)&lt;=5,VALUE(Answers!K41)=INT(VALUE(Answers!K41))),VALUE(Answers!K41),"unread"),IFERROR(MATCH(TRIM(SUBSTITUTE(SUBSTITUTE(SUBSTITUTE(SUBSTITUTE(Answers!K41,"’","'"),"‘","'"),"“",""""),"”","""")),'Scoring key'!$B$5:$B$9,0),"unread")))</f>
        <v/>
      </c>
      <c r="U41" s="1" t="str">
        <f aca="false">IF(Answers!M41="","",IF(ISNUMBER(IFERROR(VALUE(Answers!M41),"")),IF(AND(VALUE(Answers!M41)&gt;=1,VALUE(Answers!M41)&lt;=5,VALUE(Answers!M41)=INT(VALUE(Answers!M41))),VALUE(Answers!M41),"unread"),IFERROR(MATCH(TRIM(SUBSTITUTE(SUBSTITUTE(SUBSTITUTE(SUBSTITUTE(Answers!M41,"’","'"),"‘","'"),"“",""""),"”","""")),'Scoring key'!$B$5:$B$9,0),"unread")))</f>
        <v/>
      </c>
      <c r="V41" s="1" t="str">
        <f aca="false">IF(Answers!P41="","",IF(ISNUMBER(IFERROR(VALUE(Answers!P41),"")),IF(AND(VALUE(Answers!P41)&gt;=1,VALUE(Answers!P41)&lt;=5,VALUE(Answers!P41)=INT(VALUE(Answers!P41))),VALUE(Answers!P41),"unread"),IFERROR(MATCH(TRIM(SUBSTITUTE(SUBSTITUTE(SUBSTITUTE(SUBSTITUTE(Answers!P41,"’","'"),"‘","'"),"“",""""),"”","""")),'Scoring key'!$B$5:$B$9,0),"unread")))</f>
        <v/>
      </c>
      <c r="W41" s="1" t="str">
        <f aca="false">IF(Answers!Q41="","",IF(ISNUMBER(IFERROR(VALUE(Answers!Q41),"")),IF(AND(VALUE(Answers!Q41)&gt;=1,VALUE(Answers!Q41)&lt;=5,VALUE(Answers!Q41)=INT(VALUE(Answers!Q41))),VALUE(Answers!Q41),"unread"),IFERROR(MATCH(TRIM(SUBSTITUTE(SUBSTITUTE(SUBSTITUTE(SUBSTITUTE(Answers!Q41,"’","'"),"‘","'"),"“",""""),"”","""")),'Scoring key'!$B$5:$B$9,0),"unread")))</f>
        <v/>
      </c>
      <c r="X41" s="1" t="str">
        <f aca="false">IF(Answers!B41="","",ISNUMBER(SEARCH("Drafting or editing emails and documents",TRIM(SUBSTITUTE(SUBSTITUTE(SUBSTITUTE(SUBSTITUTE(Answers!B41,"’","'"),"‘","'"),"“",""""),"”",""""))))*1+ISNUMBER(SEARCH("Summarizing documents, threads or meetings",TRIM(SUBSTITUTE(SUBSTITUTE(SUBSTITUTE(SUBSTITUTE(Answers!B41,"’","'"),"‘","'"),"“",""""),"”",""""))))*1+ISNUMBER(SEARCH("Research, or explaining something unfamiliar",TRIM(SUBSTITUTE(SUBSTITUTE(SUBSTITUTE(SUBSTITUTE(Answers!B41,"’","'"),"‘","'"),"“",""""),"”",""""))))*1+ISNUMBER(SEARCH("Working with data or spreadsheets",TRIM(SUBSTITUTE(SUBSTITUTE(SUBSTITUTE(SUBSTITUTE(Answers!B41,"’","'"),"‘","'"),"“",""""),"”",""""))))*1+ISNUMBER(SEARCH("Writing or reviewing code or scripts",TRIM(SUBSTITUTE(SUBSTITUTE(SUBSTITUTE(SUBSTITUTE(Answers!B41,"’","'"),"‘","'"),"“",""""),"”",""""))))*1+ISNUMBER(SEARCH("Brainstorming or planning",TRIM(SUBSTITUTE(SUBSTITUTE(SUBSTITUTE(SUBSTITUTE(Answers!B41,"’","'"),"‘","'"),"“",""""),"”",""""))))*1+ISNUMBER(SEARCH("Something else",TRIM(SUBSTITUTE(SUBSTITUTE(SUBSTITUTE(SUBSTITUTE(Answers!B41,"’","'"),"‘","'"),"“",""""),"”",""""))))*1)</f>
        <v/>
      </c>
      <c r="Y41" s="1" t="str">
        <f aca="false">IF(X41="","",IF(X41=0,IF(ISNUMBER(SEARCH("I don't use AI tools for work",TRIM(SUBSTITUTE(SUBSTITUTE(SUBSTITUTE(SUBSTITUTE(Answers!B41,"’","'"),"‘","'"),"“",""""),"”","""")))),1,"unread"),MIN(X41+1,5)))</f>
        <v/>
      </c>
      <c r="Z41" s="1" t="n">
        <f aca="false">IF(ISNUMBER(SEARCH("Clear guidance on what's allowed and what information can go in",TRIM(SUBSTITUTE(SUBSTITUTE(SUBSTITUTE(SUBSTITUTE(Answers!R41,"’","'"),"‘","'"),"“",""""),"”","""")))),1,0)</f>
        <v>0</v>
      </c>
      <c r="AA41" s="1" t="n">
        <f aca="false">IF(ISNUMBER(SEARCH("An approved AI tool with a work account",TRIM(SUBSTITUTE(SUBSTITUTE(SUBSTITUTE(SUBSTITUTE(Answers!R41,"’","'"),"‘","'"),"“",""""),"”","""")))),1,0)</f>
        <v>0</v>
      </c>
      <c r="AB41" s="1" t="n">
        <f aca="false">IF(ISNUMBER(SEARCH("Hands-on training using my own work tasks",TRIM(SUBSTITUTE(SUBSTITUTE(SUBSTITUTE(SUBSTITUTE(Answers!R41,"’","'"),"‘","'"),"“",""""),"”","""")))),1,0)</f>
        <v>0</v>
      </c>
      <c r="AC41" s="1" t="n">
        <f aca="false">IF(ISNUMBER(SEARCH("Ready-made prompts and templates for common tasks",TRIM(SUBSTITUTE(SUBSTITUTE(SUBSTITUTE(SUBSTITUTE(Answers!R41,"’","'"),"‘","'"),"“",""""),"”","""")))),1,0)</f>
        <v>0</v>
      </c>
      <c r="AD41" s="1" t="n">
        <f aca="false">IF(ISNUMBER(SEARCH("Help setting up an AI agent for my role",TRIM(SUBSTITUTE(SUBSTITUTE(SUBSTITUTE(SUBSTITUTE(Answers!R41,"’","'"),"‘","'"),"“",""""),"”","""")))),1,0)</f>
        <v>0</v>
      </c>
      <c r="AE41" s="1" t="n">
        <f aca="false">IF(ISNUMBER(SEARCH("Examples from people in jobs like mine",TRIM(SUBSTITUTE(SUBSTITUTE(SUBSTITUTE(SUBSTITUTE(Answers!R41,"’","'"),"‘","'"),"“",""""),"”","""")))),1,0)</f>
        <v>0</v>
      </c>
      <c r="AF41" s="1" t="n">
        <f aca="false">IF(ISNUMBER(SEARCH("Time set aside to practice",TRIM(SUBSTITUTE(SUBSTITUTE(SUBSTITUTE(SUBSTITUTE(Answers!R41,"’","'"),"‘","'"),"“",""""),"”","""")))),1,0)</f>
        <v>0</v>
      </c>
      <c r="AG41" s="1" t="n">
        <f aca="false">IF(ISNUMBER(SEARCH("I don't need help right now",TRIM(SUBSTITUTE(SUBSTITUTE(SUBSTITUTE(SUBSTITUTE(Answers!R41,"’","'"),"‘","'"),"“",""""),"”","""")))),1,0)</f>
        <v>0</v>
      </c>
      <c r="AH41" s="1" t="str">
        <f aca="false">IF(Answers!R41="","",IF(Z41+AA41+AB41+AC41+AD41+AE41+AF41+AG41=0,"unread",""))</f>
        <v/>
      </c>
      <c r="AI41" s="1" t="n">
        <f aca="false">IF(OR(D41=5,E41=5),1,0)</f>
        <v>0</v>
      </c>
    </row>
    <row r="42" customFormat="false" ht="15" hidden="false" customHeight="true" outlineLevel="0" collapsed="false">
      <c r="A42" s="1" t="n">
        <f aca="false">Answers!T42</f>
        <v>0</v>
      </c>
      <c r="B42" s="1" t="str">
        <f aca="false">IF(Answers!A42="","",IFERROR(MATCH(TRIM(SUBSTITUTE(SUBSTITUTE(SUBSTITUTE(SUBSTITUTE(Answers!A42,"’","'"),"‘","'"),"“",""""),"”","""")),'Scoring key'!$B$10:$B$14,0),"unread"))</f>
        <v/>
      </c>
      <c r="C42" s="1" t="str">
        <f aca="false">IF(Answers!C42="","",IFERROR(MATCH(TRIM(SUBSTITUTE(SUBSTITUTE(SUBSTITUTE(SUBSTITUTE(Answers!C42,"’","'"),"‘","'"),"“",""""),"”","""")),'Scoring key'!$B$15:$B$19,0),"unread"))</f>
        <v/>
      </c>
      <c r="D42" s="1" t="str">
        <f aca="false">IF(Answers!D42="","",IFERROR(MATCH(TRIM(SUBSTITUTE(SUBSTITUTE(SUBSTITUTE(SUBSTITUTE(Answers!D42,"’","'"),"‘","'"),"“",""""),"”","""")),'Scoring key'!$B$20:$B$24,0),"unread"))</f>
        <v/>
      </c>
      <c r="E42" s="1" t="str">
        <f aca="false">IF(Answers!E42="","",IFERROR(MATCH(TRIM(SUBSTITUTE(SUBSTITUTE(SUBSTITUTE(SUBSTITUTE(Answers!E42,"’","'"),"‘","'"),"“",""""),"”","""")),'Scoring key'!$B$25:$B$29,0),"unread"))</f>
        <v/>
      </c>
      <c r="F42" s="1" t="str">
        <f aca="false">IF(Answers!L42="","",IFERROR(MATCH(TRIM(SUBSTITUTE(SUBSTITUTE(SUBSTITUTE(SUBSTITUTE(Answers!L42,"’","'"),"‘","'"),"“",""""),"”","""")),'Scoring key'!$B$30:$B$34,0),"unread"))</f>
        <v/>
      </c>
      <c r="G42" s="1" t="str">
        <f aca="false">IF(Answers!N42="","",IFERROR(MATCH(TRIM(SUBSTITUTE(SUBSTITUTE(SUBSTITUTE(SUBSTITUTE(Answers!N42,"’","'"),"‘","'"),"“",""""),"”","""")),'Scoring key'!$B$35:$B$38,0),"unread"))</f>
        <v/>
      </c>
      <c r="H42" s="1" t="str">
        <f aca="false">IF(Answers!O42="","",IFERROR(MATCH(TRIM(SUBSTITUTE(SUBSTITUTE(SUBSTITUTE(SUBSTITUTE(Answers!O42,"’","'"),"‘","'"),"“",""""),"”","""")),'Scoring key'!$B$39:$B$42,0),"unread"))</f>
        <v/>
      </c>
      <c r="I42" s="1" t="str">
        <f aca="false">IF(Answers!S42="","",IFERROR(MATCH(TRIM(SUBSTITUTE(SUBSTITUTE(SUBSTITUTE(SUBSTITUTE(Answers!S42,"’","'"),"‘","'"),"“",""""),"”","""")),'Scoring key'!$B$43:$B$46,0),"unread"))</f>
        <v/>
      </c>
      <c r="J42" s="1" t="str">
        <f aca="false">IF(ISNUMBER(B42),IF(INDEX('Scoring key'!$C$10:$C$14,B42)="","",INDEX('Scoring key'!$C$10:$C$14,B42)),"")</f>
        <v/>
      </c>
      <c r="K42" s="1" t="str">
        <f aca="false">IF(ISNUMBER(E42),IF(INDEX('Scoring key'!$C$25:$C$29,E42)="","",INDEX('Scoring key'!$C$25:$C$29,E42)),"")</f>
        <v/>
      </c>
      <c r="L42" s="1" t="str">
        <f aca="false">IF(ISNUMBER(F42),IF(INDEX('Scoring key'!$C$30:$C$34,F42)="","",INDEX('Scoring key'!$C$30:$C$34,F42)),"")</f>
        <v/>
      </c>
      <c r="M42" s="1" t="str">
        <f aca="false">IF(ISNUMBER(G42),IF(INDEX('Scoring key'!$C$35:$C$38,G42)="","",INDEX('Scoring key'!$C$35:$C$38,G42)),"")</f>
        <v/>
      </c>
      <c r="N42" s="1" t="str">
        <f aca="false">IF(ISNUMBER(H42),IF(INDEX('Scoring key'!$C$39:$C$42,H42)="","",INDEX('Scoring key'!$C$39:$C$42,H42)),"")</f>
        <v/>
      </c>
      <c r="O42" s="1" t="str">
        <f aca="false">IF(Answers!F42="","",IF(ISNUMBER(IFERROR(VALUE(Answers!F42),"")),IF(AND(VALUE(Answers!F42)&gt;=1,VALUE(Answers!F42)&lt;=5,VALUE(Answers!F42)=INT(VALUE(Answers!F42))),VALUE(Answers!F42),"unread"),IFERROR(MATCH(TRIM(SUBSTITUTE(SUBSTITUTE(SUBSTITUTE(SUBSTITUTE(Answers!F42,"’","'"),"‘","'"),"“",""""),"”","""")),'Scoring key'!$B$5:$B$9,0),"unread")))</f>
        <v/>
      </c>
      <c r="P42" s="1" t="str">
        <f aca="false">IF(Answers!G42="","",IF(ISNUMBER(IFERROR(VALUE(Answers!G42),"")),IF(AND(VALUE(Answers!G42)&gt;=1,VALUE(Answers!G42)&lt;=5,VALUE(Answers!G42)=INT(VALUE(Answers!G42))),VALUE(Answers!G42),"unread"),IFERROR(MATCH(TRIM(SUBSTITUTE(SUBSTITUTE(SUBSTITUTE(SUBSTITUTE(Answers!G42,"’","'"),"‘","'"),"“",""""),"”","""")),'Scoring key'!$B$5:$B$9,0),"unread")))</f>
        <v/>
      </c>
      <c r="Q42" s="1" t="str">
        <f aca="false">IF(Answers!H42="","",IF(ISNUMBER(IFERROR(VALUE(Answers!H42),"")),IF(AND(VALUE(Answers!H42)&gt;=1,VALUE(Answers!H42)&lt;=5,VALUE(Answers!H42)=INT(VALUE(Answers!H42))),VALUE(Answers!H42),"unread"),IFERROR(MATCH(TRIM(SUBSTITUTE(SUBSTITUTE(SUBSTITUTE(SUBSTITUTE(Answers!H42,"’","'"),"‘","'"),"“",""""),"”","""")),'Scoring key'!$B$5:$B$9,0),"unread")))</f>
        <v/>
      </c>
      <c r="R42" s="1" t="str">
        <f aca="false">IF(Answers!I42="","",IF(ISNUMBER(IFERROR(VALUE(Answers!I42),"")),IF(AND(VALUE(Answers!I42)&gt;=1,VALUE(Answers!I42)&lt;=5,VALUE(Answers!I42)=INT(VALUE(Answers!I42))),VALUE(Answers!I42),"unread"),IFERROR(MATCH(TRIM(SUBSTITUTE(SUBSTITUTE(SUBSTITUTE(SUBSTITUTE(Answers!I42,"’","'"),"‘","'"),"“",""""),"”","""")),'Scoring key'!$B$5:$B$9,0),"unread")))</f>
        <v/>
      </c>
      <c r="S42" s="1" t="str">
        <f aca="false">IF(Answers!J42="","",IF(ISNUMBER(IFERROR(VALUE(Answers!J42),"")),IF(AND(VALUE(Answers!J42)&gt;=1,VALUE(Answers!J42)&lt;=5,VALUE(Answers!J42)=INT(VALUE(Answers!J42))),VALUE(Answers!J42),"unread"),IFERROR(MATCH(TRIM(SUBSTITUTE(SUBSTITUTE(SUBSTITUTE(SUBSTITUTE(Answers!J42,"’","'"),"‘","'"),"“",""""),"”","""")),'Scoring key'!$B$5:$B$9,0),"unread")))</f>
        <v/>
      </c>
      <c r="T42" s="1" t="str">
        <f aca="false">IF(Answers!K42="","",IF(ISNUMBER(IFERROR(VALUE(Answers!K42),"")),IF(AND(VALUE(Answers!K42)&gt;=1,VALUE(Answers!K42)&lt;=5,VALUE(Answers!K42)=INT(VALUE(Answers!K42))),VALUE(Answers!K42),"unread"),IFERROR(MATCH(TRIM(SUBSTITUTE(SUBSTITUTE(SUBSTITUTE(SUBSTITUTE(Answers!K42,"’","'"),"‘","'"),"“",""""),"”","""")),'Scoring key'!$B$5:$B$9,0),"unread")))</f>
        <v/>
      </c>
      <c r="U42" s="1" t="str">
        <f aca="false">IF(Answers!M42="","",IF(ISNUMBER(IFERROR(VALUE(Answers!M42),"")),IF(AND(VALUE(Answers!M42)&gt;=1,VALUE(Answers!M42)&lt;=5,VALUE(Answers!M42)=INT(VALUE(Answers!M42))),VALUE(Answers!M42),"unread"),IFERROR(MATCH(TRIM(SUBSTITUTE(SUBSTITUTE(SUBSTITUTE(SUBSTITUTE(Answers!M42,"’","'"),"‘","'"),"“",""""),"”","""")),'Scoring key'!$B$5:$B$9,0),"unread")))</f>
        <v/>
      </c>
      <c r="V42" s="1" t="str">
        <f aca="false">IF(Answers!P42="","",IF(ISNUMBER(IFERROR(VALUE(Answers!P42),"")),IF(AND(VALUE(Answers!P42)&gt;=1,VALUE(Answers!P42)&lt;=5,VALUE(Answers!P42)=INT(VALUE(Answers!P42))),VALUE(Answers!P42),"unread"),IFERROR(MATCH(TRIM(SUBSTITUTE(SUBSTITUTE(SUBSTITUTE(SUBSTITUTE(Answers!P42,"’","'"),"‘","'"),"“",""""),"”","""")),'Scoring key'!$B$5:$B$9,0),"unread")))</f>
        <v/>
      </c>
      <c r="W42" s="1" t="str">
        <f aca="false">IF(Answers!Q42="","",IF(ISNUMBER(IFERROR(VALUE(Answers!Q42),"")),IF(AND(VALUE(Answers!Q42)&gt;=1,VALUE(Answers!Q42)&lt;=5,VALUE(Answers!Q42)=INT(VALUE(Answers!Q42))),VALUE(Answers!Q42),"unread"),IFERROR(MATCH(TRIM(SUBSTITUTE(SUBSTITUTE(SUBSTITUTE(SUBSTITUTE(Answers!Q42,"’","'"),"‘","'"),"“",""""),"”","""")),'Scoring key'!$B$5:$B$9,0),"unread")))</f>
        <v/>
      </c>
      <c r="X42" s="1" t="str">
        <f aca="false">IF(Answers!B42="","",ISNUMBER(SEARCH("Drafting or editing emails and documents",TRIM(SUBSTITUTE(SUBSTITUTE(SUBSTITUTE(SUBSTITUTE(Answers!B42,"’","'"),"‘","'"),"“",""""),"”",""""))))*1+ISNUMBER(SEARCH("Summarizing documents, threads or meetings",TRIM(SUBSTITUTE(SUBSTITUTE(SUBSTITUTE(SUBSTITUTE(Answers!B42,"’","'"),"‘","'"),"“",""""),"”",""""))))*1+ISNUMBER(SEARCH("Research, or explaining something unfamiliar",TRIM(SUBSTITUTE(SUBSTITUTE(SUBSTITUTE(SUBSTITUTE(Answers!B42,"’","'"),"‘","'"),"“",""""),"”",""""))))*1+ISNUMBER(SEARCH("Working with data or spreadsheets",TRIM(SUBSTITUTE(SUBSTITUTE(SUBSTITUTE(SUBSTITUTE(Answers!B42,"’","'"),"‘","'"),"“",""""),"”",""""))))*1+ISNUMBER(SEARCH("Writing or reviewing code or scripts",TRIM(SUBSTITUTE(SUBSTITUTE(SUBSTITUTE(SUBSTITUTE(Answers!B42,"’","'"),"‘","'"),"“",""""),"”",""""))))*1+ISNUMBER(SEARCH("Brainstorming or planning",TRIM(SUBSTITUTE(SUBSTITUTE(SUBSTITUTE(SUBSTITUTE(Answers!B42,"’","'"),"‘","'"),"“",""""),"”",""""))))*1+ISNUMBER(SEARCH("Something else",TRIM(SUBSTITUTE(SUBSTITUTE(SUBSTITUTE(SUBSTITUTE(Answers!B42,"’","'"),"‘","'"),"“",""""),"”",""""))))*1)</f>
        <v/>
      </c>
      <c r="Y42" s="1" t="str">
        <f aca="false">IF(X42="","",IF(X42=0,IF(ISNUMBER(SEARCH("I don't use AI tools for work",TRIM(SUBSTITUTE(SUBSTITUTE(SUBSTITUTE(SUBSTITUTE(Answers!B42,"’","'"),"‘","'"),"“",""""),"”","""")))),1,"unread"),MIN(X42+1,5)))</f>
        <v/>
      </c>
      <c r="Z42" s="1" t="n">
        <f aca="false">IF(ISNUMBER(SEARCH("Clear guidance on what's allowed and what information can go in",TRIM(SUBSTITUTE(SUBSTITUTE(SUBSTITUTE(SUBSTITUTE(Answers!R42,"’","'"),"‘","'"),"“",""""),"”","""")))),1,0)</f>
        <v>0</v>
      </c>
      <c r="AA42" s="1" t="n">
        <f aca="false">IF(ISNUMBER(SEARCH("An approved AI tool with a work account",TRIM(SUBSTITUTE(SUBSTITUTE(SUBSTITUTE(SUBSTITUTE(Answers!R42,"’","'"),"‘","'"),"“",""""),"”","""")))),1,0)</f>
        <v>0</v>
      </c>
      <c r="AB42" s="1" t="n">
        <f aca="false">IF(ISNUMBER(SEARCH("Hands-on training using my own work tasks",TRIM(SUBSTITUTE(SUBSTITUTE(SUBSTITUTE(SUBSTITUTE(Answers!R42,"’","'"),"‘","'"),"“",""""),"”","""")))),1,0)</f>
        <v>0</v>
      </c>
      <c r="AC42" s="1" t="n">
        <f aca="false">IF(ISNUMBER(SEARCH("Ready-made prompts and templates for common tasks",TRIM(SUBSTITUTE(SUBSTITUTE(SUBSTITUTE(SUBSTITUTE(Answers!R42,"’","'"),"‘","'"),"“",""""),"”","""")))),1,0)</f>
        <v>0</v>
      </c>
      <c r="AD42" s="1" t="n">
        <f aca="false">IF(ISNUMBER(SEARCH("Help setting up an AI agent for my role",TRIM(SUBSTITUTE(SUBSTITUTE(SUBSTITUTE(SUBSTITUTE(Answers!R42,"’","'"),"‘","'"),"“",""""),"”","""")))),1,0)</f>
        <v>0</v>
      </c>
      <c r="AE42" s="1" t="n">
        <f aca="false">IF(ISNUMBER(SEARCH("Examples from people in jobs like mine",TRIM(SUBSTITUTE(SUBSTITUTE(SUBSTITUTE(SUBSTITUTE(Answers!R42,"’","'"),"‘","'"),"“",""""),"”","""")))),1,0)</f>
        <v>0</v>
      </c>
      <c r="AF42" s="1" t="n">
        <f aca="false">IF(ISNUMBER(SEARCH("Time set aside to practice",TRIM(SUBSTITUTE(SUBSTITUTE(SUBSTITUTE(SUBSTITUTE(Answers!R42,"’","'"),"‘","'"),"“",""""),"”","""")))),1,0)</f>
        <v>0</v>
      </c>
      <c r="AG42" s="1" t="n">
        <f aca="false">IF(ISNUMBER(SEARCH("I don't need help right now",TRIM(SUBSTITUTE(SUBSTITUTE(SUBSTITUTE(SUBSTITUTE(Answers!R42,"’","'"),"‘","'"),"“",""""),"”","""")))),1,0)</f>
        <v>0</v>
      </c>
      <c r="AH42" s="1" t="str">
        <f aca="false">IF(Answers!R42="","",IF(Z42+AA42+AB42+AC42+AD42+AE42+AF42+AG42=0,"unread",""))</f>
        <v/>
      </c>
      <c r="AI42" s="1" t="n">
        <f aca="false">IF(OR(D42=5,E42=5),1,0)</f>
        <v>0</v>
      </c>
    </row>
    <row r="43" customFormat="false" ht="15" hidden="false" customHeight="true" outlineLevel="0" collapsed="false">
      <c r="A43" s="1" t="n">
        <f aca="false">Answers!T43</f>
        <v>0</v>
      </c>
      <c r="B43" s="1" t="str">
        <f aca="false">IF(Answers!A43="","",IFERROR(MATCH(TRIM(SUBSTITUTE(SUBSTITUTE(SUBSTITUTE(SUBSTITUTE(Answers!A43,"’","'"),"‘","'"),"“",""""),"”","""")),'Scoring key'!$B$10:$B$14,0),"unread"))</f>
        <v/>
      </c>
      <c r="C43" s="1" t="str">
        <f aca="false">IF(Answers!C43="","",IFERROR(MATCH(TRIM(SUBSTITUTE(SUBSTITUTE(SUBSTITUTE(SUBSTITUTE(Answers!C43,"’","'"),"‘","'"),"“",""""),"”","""")),'Scoring key'!$B$15:$B$19,0),"unread"))</f>
        <v/>
      </c>
      <c r="D43" s="1" t="str">
        <f aca="false">IF(Answers!D43="","",IFERROR(MATCH(TRIM(SUBSTITUTE(SUBSTITUTE(SUBSTITUTE(SUBSTITUTE(Answers!D43,"’","'"),"‘","'"),"“",""""),"”","""")),'Scoring key'!$B$20:$B$24,0),"unread"))</f>
        <v/>
      </c>
      <c r="E43" s="1" t="str">
        <f aca="false">IF(Answers!E43="","",IFERROR(MATCH(TRIM(SUBSTITUTE(SUBSTITUTE(SUBSTITUTE(SUBSTITUTE(Answers!E43,"’","'"),"‘","'"),"“",""""),"”","""")),'Scoring key'!$B$25:$B$29,0),"unread"))</f>
        <v/>
      </c>
      <c r="F43" s="1" t="str">
        <f aca="false">IF(Answers!L43="","",IFERROR(MATCH(TRIM(SUBSTITUTE(SUBSTITUTE(SUBSTITUTE(SUBSTITUTE(Answers!L43,"’","'"),"‘","'"),"“",""""),"”","""")),'Scoring key'!$B$30:$B$34,0),"unread"))</f>
        <v/>
      </c>
      <c r="G43" s="1" t="str">
        <f aca="false">IF(Answers!N43="","",IFERROR(MATCH(TRIM(SUBSTITUTE(SUBSTITUTE(SUBSTITUTE(SUBSTITUTE(Answers!N43,"’","'"),"‘","'"),"“",""""),"”","""")),'Scoring key'!$B$35:$B$38,0),"unread"))</f>
        <v/>
      </c>
      <c r="H43" s="1" t="str">
        <f aca="false">IF(Answers!O43="","",IFERROR(MATCH(TRIM(SUBSTITUTE(SUBSTITUTE(SUBSTITUTE(SUBSTITUTE(Answers!O43,"’","'"),"‘","'"),"“",""""),"”","""")),'Scoring key'!$B$39:$B$42,0),"unread"))</f>
        <v/>
      </c>
      <c r="I43" s="1" t="str">
        <f aca="false">IF(Answers!S43="","",IFERROR(MATCH(TRIM(SUBSTITUTE(SUBSTITUTE(SUBSTITUTE(SUBSTITUTE(Answers!S43,"’","'"),"‘","'"),"“",""""),"”","""")),'Scoring key'!$B$43:$B$46,0),"unread"))</f>
        <v/>
      </c>
      <c r="J43" s="1" t="str">
        <f aca="false">IF(ISNUMBER(B43),IF(INDEX('Scoring key'!$C$10:$C$14,B43)="","",INDEX('Scoring key'!$C$10:$C$14,B43)),"")</f>
        <v/>
      </c>
      <c r="K43" s="1" t="str">
        <f aca="false">IF(ISNUMBER(E43),IF(INDEX('Scoring key'!$C$25:$C$29,E43)="","",INDEX('Scoring key'!$C$25:$C$29,E43)),"")</f>
        <v/>
      </c>
      <c r="L43" s="1" t="str">
        <f aca="false">IF(ISNUMBER(F43),IF(INDEX('Scoring key'!$C$30:$C$34,F43)="","",INDEX('Scoring key'!$C$30:$C$34,F43)),"")</f>
        <v/>
      </c>
      <c r="M43" s="1" t="str">
        <f aca="false">IF(ISNUMBER(G43),IF(INDEX('Scoring key'!$C$35:$C$38,G43)="","",INDEX('Scoring key'!$C$35:$C$38,G43)),"")</f>
        <v/>
      </c>
      <c r="N43" s="1" t="str">
        <f aca="false">IF(ISNUMBER(H43),IF(INDEX('Scoring key'!$C$39:$C$42,H43)="","",INDEX('Scoring key'!$C$39:$C$42,H43)),"")</f>
        <v/>
      </c>
      <c r="O43" s="1" t="str">
        <f aca="false">IF(Answers!F43="","",IF(ISNUMBER(IFERROR(VALUE(Answers!F43),"")),IF(AND(VALUE(Answers!F43)&gt;=1,VALUE(Answers!F43)&lt;=5,VALUE(Answers!F43)=INT(VALUE(Answers!F43))),VALUE(Answers!F43),"unread"),IFERROR(MATCH(TRIM(SUBSTITUTE(SUBSTITUTE(SUBSTITUTE(SUBSTITUTE(Answers!F43,"’","'"),"‘","'"),"“",""""),"”","""")),'Scoring key'!$B$5:$B$9,0),"unread")))</f>
        <v/>
      </c>
      <c r="P43" s="1" t="str">
        <f aca="false">IF(Answers!G43="","",IF(ISNUMBER(IFERROR(VALUE(Answers!G43),"")),IF(AND(VALUE(Answers!G43)&gt;=1,VALUE(Answers!G43)&lt;=5,VALUE(Answers!G43)=INT(VALUE(Answers!G43))),VALUE(Answers!G43),"unread"),IFERROR(MATCH(TRIM(SUBSTITUTE(SUBSTITUTE(SUBSTITUTE(SUBSTITUTE(Answers!G43,"’","'"),"‘","'"),"“",""""),"”","""")),'Scoring key'!$B$5:$B$9,0),"unread")))</f>
        <v/>
      </c>
      <c r="Q43" s="1" t="str">
        <f aca="false">IF(Answers!H43="","",IF(ISNUMBER(IFERROR(VALUE(Answers!H43),"")),IF(AND(VALUE(Answers!H43)&gt;=1,VALUE(Answers!H43)&lt;=5,VALUE(Answers!H43)=INT(VALUE(Answers!H43))),VALUE(Answers!H43),"unread"),IFERROR(MATCH(TRIM(SUBSTITUTE(SUBSTITUTE(SUBSTITUTE(SUBSTITUTE(Answers!H43,"’","'"),"‘","'"),"“",""""),"”","""")),'Scoring key'!$B$5:$B$9,0),"unread")))</f>
        <v/>
      </c>
      <c r="R43" s="1" t="str">
        <f aca="false">IF(Answers!I43="","",IF(ISNUMBER(IFERROR(VALUE(Answers!I43),"")),IF(AND(VALUE(Answers!I43)&gt;=1,VALUE(Answers!I43)&lt;=5,VALUE(Answers!I43)=INT(VALUE(Answers!I43))),VALUE(Answers!I43),"unread"),IFERROR(MATCH(TRIM(SUBSTITUTE(SUBSTITUTE(SUBSTITUTE(SUBSTITUTE(Answers!I43,"’","'"),"‘","'"),"“",""""),"”","""")),'Scoring key'!$B$5:$B$9,0),"unread")))</f>
        <v/>
      </c>
      <c r="S43" s="1" t="str">
        <f aca="false">IF(Answers!J43="","",IF(ISNUMBER(IFERROR(VALUE(Answers!J43),"")),IF(AND(VALUE(Answers!J43)&gt;=1,VALUE(Answers!J43)&lt;=5,VALUE(Answers!J43)=INT(VALUE(Answers!J43))),VALUE(Answers!J43),"unread"),IFERROR(MATCH(TRIM(SUBSTITUTE(SUBSTITUTE(SUBSTITUTE(SUBSTITUTE(Answers!J43,"’","'"),"‘","'"),"“",""""),"”","""")),'Scoring key'!$B$5:$B$9,0),"unread")))</f>
        <v/>
      </c>
      <c r="T43" s="1" t="str">
        <f aca="false">IF(Answers!K43="","",IF(ISNUMBER(IFERROR(VALUE(Answers!K43),"")),IF(AND(VALUE(Answers!K43)&gt;=1,VALUE(Answers!K43)&lt;=5,VALUE(Answers!K43)=INT(VALUE(Answers!K43))),VALUE(Answers!K43),"unread"),IFERROR(MATCH(TRIM(SUBSTITUTE(SUBSTITUTE(SUBSTITUTE(SUBSTITUTE(Answers!K43,"’","'"),"‘","'"),"“",""""),"”","""")),'Scoring key'!$B$5:$B$9,0),"unread")))</f>
        <v/>
      </c>
      <c r="U43" s="1" t="str">
        <f aca="false">IF(Answers!M43="","",IF(ISNUMBER(IFERROR(VALUE(Answers!M43),"")),IF(AND(VALUE(Answers!M43)&gt;=1,VALUE(Answers!M43)&lt;=5,VALUE(Answers!M43)=INT(VALUE(Answers!M43))),VALUE(Answers!M43),"unread"),IFERROR(MATCH(TRIM(SUBSTITUTE(SUBSTITUTE(SUBSTITUTE(SUBSTITUTE(Answers!M43,"’","'"),"‘","'"),"“",""""),"”","""")),'Scoring key'!$B$5:$B$9,0),"unread")))</f>
        <v/>
      </c>
      <c r="V43" s="1" t="str">
        <f aca="false">IF(Answers!P43="","",IF(ISNUMBER(IFERROR(VALUE(Answers!P43),"")),IF(AND(VALUE(Answers!P43)&gt;=1,VALUE(Answers!P43)&lt;=5,VALUE(Answers!P43)=INT(VALUE(Answers!P43))),VALUE(Answers!P43),"unread"),IFERROR(MATCH(TRIM(SUBSTITUTE(SUBSTITUTE(SUBSTITUTE(SUBSTITUTE(Answers!P43,"’","'"),"‘","'"),"“",""""),"”","""")),'Scoring key'!$B$5:$B$9,0),"unread")))</f>
        <v/>
      </c>
      <c r="W43" s="1" t="str">
        <f aca="false">IF(Answers!Q43="","",IF(ISNUMBER(IFERROR(VALUE(Answers!Q43),"")),IF(AND(VALUE(Answers!Q43)&gt;=1,VALUE(Answers!Q43)&lt;=5,VALUE(Answers!Q43)=INT(VALUE(Answers!Q43))),VALUE(Answers!Q43),"unread"),IFERROR(MATCH(TRIM(SUBSTITUTE(SUBSTITUTE(SUBSTITUTE(SUBSTITUTE(Answers!Q43,"’","'"),"‘","'"),"“",""""),"”","""")),'Scoring key'!$B$5:$B$9,0),"unread")))</f>
        <v/>
      </c>
      <c r="X43" s="1" t="str">
        <f aca="false">IF(Answers!B43="","",ISNUMBER(SEARCH("Drafting or editing emails and documents",TRIM(SUBSTITUTE(SUBSTITUTE(SUBSTITUTE(SUBSTITUTE(Answers!B43,"’","'"),"‘","'"),"“",""""),"”",""""))))*1+ISNUMBER(SEARCH("Summarizing documents, threads or meetings",TRIM(SUBSTITUTE(SUBSTITUTE(SUBSTITUTE(SUBSTITUTE(Answers!B43,"’","'"),"‘","'"),"“",""""),"”",""""))))*1+ISNUMBER(SEARCH("Research, or explaining something unfamiliar",TRIM(SUBSTITUTE(SUBSTITUTE(SUBSTITUTE(SUBSTITUTE(Answers!B43,"’","'"),"‘","'"),"“",""""),"”",""""))))*1+ISNUMBER(SEARCH("Working with data or spreadsheets",TRIM(SUBSTITUTE(SUBSTITUTE(SUBSTITUTE(SUBSTITUTE(Answers!B43,"’","'"),"‘","'"),"“",""""),"”",""""))))*1+ISNUMBER(SEARCH("Writing or reviewing code or scripts",TRIM(SUBSTITUTE(SUBSTITUTE(SUBSTITUTE(SUBSTITUTE(Answers!B43,"’","'"),"‘","'"),"“",""""),"”",""""))))*1+ISNUMBER(SEARCH("Brainstorming or planning",TRIM(SUBSTITUTE(SUBSTITUTE(SUBSTITUTE(SUBSTITUTE(Answers!B43,"’","'"),"‘","'"),"“",""""),"”",""""))))*1+ISNUMBER(SEARCH("Something else",TRIM(SUBSTITUTE(SUBSTITUTE(SUBSTITUTE(SUBSTITUTE(Answers!B43,"’","'"),"‘","'"),"“",""""),"”",""""))))*1)</f>
        <v/>
      </c>
      <c r="Y43" s="1" t="str">
        <f aca="false">IF(X43="","",IF(X43=0,IF(ISNUMBER(SEARCH("I don't use AI tools for work",TRIM(SUBSTITUTE(SUBSTITUTE(SUBSTITUTE(SUBSTITUTE(Answers!B43,"’","'"),"‘","'"),"“",""""),"”","""")))),1,"unread"),MIN(X43+1,5)))</f>
        <v/>
      </c>
      <c r="Z43" s="1" t="n">
        <f aca="false">IF(ISNUMBER(SEARCH("Clear guidance on what's allowed and what information can go in",TRIM(SUBSTITUTE(SUBSTITUTE(SUBSTITUTE(SUBSTITUTE(Answers!R43,"’","'"),"‘","'"),"“",""""),"”","""")))),1,0)</f>
        <v>0</v>
      </c>
      <c r="AA43" s="1" t="n">
        <f aca="false">IF(ISNUMBER(SEARCH("An approved AI tool with a work account",TRIM(SUBSTITUTE(SUBSTITUTE(SUBSTITUTE(SUBSTITUTE(Answers!R43,"’","'"),"‘","'"),"“",""""),"”","""")))),1,0)</f>
        <v>0</v>
      </c>
      <c r="AB43" s="1" t="n">
        <f aca="false">IF(ISNUMBER(SEARCH("Hands-on training using my own work tasks",TRIM(SUBSTITUTE(SUBSTITUTE(SUBSTITUTE(SUBSTITUTE(Answers!R43,"’","'"),"‘","'"),"“",""""),"”","""")))),1,0)</f>
        <v>0</v>
      </c>
      <c r="AC43" s="1" t="n">
        <f aca="false">IF(ISNUMBER(SEARCH("Ready-made prompts and templates for common tasks",TRIM(SUBSTITUTE(SUBSTITUTE(SUBSTITUTE(SUBSTITUTE(Answers!R43,"’","'"),"‘","'"),"“",""""),"”","""")))),1,0)</f>
        <v>0</v>
      </c>
      <c r="AD43" s="1" t="n">
        <f aca="false">IF(ISNUMBER(SEARCH("Help setting up an AI agent for my role",TRIM(SUBSTITUTE(SUBSTITUTE(SUBSTITUTE(SUBSTITUTE(Answers!R43,"’","'"),"‘","'"),"“",""""),"”","""")))),1,0)</f>
        <v>0</v>
      </c>
      <c r="AE43" s="1" t="n">
        <f aca="false">IF(ISNUMBER(SEARCH("Examples from people in jobs like mine",TRIM(SUBSTITUTE(SUBSTITUTE(SUBSTITUTE(SUBSTITUTE(Answers!R43,"’","'"),"‘","'"),"“",""""),"”","""")))),1,0)</f>
        <v>0</v>
      </c>
      <c r="AF43" s="1" t="n">
        <f aca="false">IF(ISNUMBER(SEARCH("Time set aside to practice",TRIM(SUBSTITUTE(SUBSTITUTE(SUBSTITUTE(SUBSTITUTE(Answers!R43,"’","'"),"‘","'"),"“",""""),"”","""")))),1,0)</f>
        <v>0</v>
      </c>
      <c r="AG43" s="1" t="n">
        <f aca="false">IF(ISNUMBER(SEARCH("I don't need help right now",TRIM(SUBSTITUTE(SUBSTITUTE(SUBSTITUTE(SUBSTITUTE(Answers!R43,"’","'"),"‘","'"),"“",""""),"”","""")))),1,0)</f>
        <v>0</v>
      </c>
      <c r="AH43" s="1" t="str">
        <f aca="false">IF(Answers!R43="","",IF(Z43+AA43+AB43+AC43+AD43+AE43+AF43+AG43=0,"unread",""))</f>
        <v/>
      </c>
      <c r="AI43" s="1" t="n">
        <f aca="false">IF(OR(D43=5,E43=5),1,0)</f>
        <v>0</v>
      </c>
    </row>
    <row r="44" customFormat="false" ht="15" hidden="false" customHeight="true" outlineLevel="0" collapsed="false">
      <c r="A44" s="1" t="n">
        <f aca="false">Answers!T44</f>
        <v>0</v>
      </c>
      <c r="B44" s="1" t="str">
        <f aca="false">IF(Answers!A44="","",IFERROR(MATCH(TRIM(SUBSTITUTE(SUBSTITUTE(SUBSTITUTE(SUBSTITUTE(Answers!A44,"’","'"),"‘","'"),"“",""""),"”","""")),'Scoring key'!$B$10:$B$14,0),"unread"))</f>
        <v/>
      </c>
      <c r="C44" s="1" t="str">
        <f aca="false">IF(Answers!C44="","",IFERROR(MATCH(TRIM(SUBSTITUTE(SUBSTITUTE(SUBSTITUTE(SUBSTITUTE(Answers!C44,"’","'"),"‘","'"),"“",""""),"”","""")),'Scoring key'!$B$15:$B$19,0),"unread"))</f>
        <v/>
      </c>
      <c r="D44" s="1" t="str">
        <f aca="false">IF(Answers!D44="","",IFERROR(MATCH(TRIM(SUBSTITUTE(SUBSTITUTE(SUBSTITUTE(SUBSTITUTE(Answers!D44,"’","'"),"‘","'"),"“",""""),"”","""")),'Scoring key'!$B$20:$B$24,0),"unread"))</f>
        <v/>
      </c>
      <c r="E44" s="1" t="str">
        <f aca="false">IF(Answers!E44="","",IFERROR(MATCH(TRIM(SUBSTITUTE(SUBSTITUTE(SUBSTITUTE(SUBSTITUTE(Answers!E44,"’","'"),"‘","'"),"“",""""),"”","""")),'Scoring key'!$B$25:$B$29,0),"unread"))</f>
        <v/>
      </c>
      <c r="F44" s="1" t="str">
        <f aca="false">IF(Answers!L44="","",IFERROR(MATCH(TRIM(SUBSTITUTE(SUBSTITUTE(SUBSTITUTE(SUBSTITUTE(Answers!L44,"’","'"),"‘","'"),"“",""""),"”","""")),'Scoring key'!$B$30:$B$34,0),"unread"))</f>
        <v/>
      </c>
      <c r="G44" s="1" t="str">
        <f aca="false">IF(Answers!N44="","",IFERROR(MATCH(TRIM(SUBSTITUTE(SUBSTITUTE(SUBSTITUTE(SUBSTITUTE(Answers!N44,"’","'"),"‘","'"),"“",""""),"”","""")),'Scoring key'!$B$35:$B$38,0),"unread"))</f>
        <v/>
      </c>
      <c r="H44" s="1" t="str">
        <f aca="false">IF(Answers!O44="","",IFERROR(MATCH(TRIM(SUBSTITUTE(SUBSTITUTE(SUBSTITUTE(SUBSTITUTE(Answers!O44,"’","'"),"‘","'"),"“",""""),"”","""")),'Scoring key'!$B$39:$B$42,0),"unread"))</f>
        <v/>
      </c>
      <c r="I44" s="1" t="str">
        <f aca="false">IF(Answers!S44="","",IFERROR(MATCH(TRIM(SUBSTITUTE(SUBSTITUTE(SUBSTITUTE(SUBSTITUTE(Answers!S44,"’","'"),"‘","'"),"“",""""),"”","""")),'Scoring key'!$B$43:$B$46,0),"unread"))</f>
        <v/>
      </c>
      <c r="J44" s="1" t="str">
        <f aca="false">IF(ISNUMBER(B44),IF(INDEX('Scoring key'!$C$10:$C$14,B44)="","",INDEX('Scoring key'!$C$10:$C$14,B44)),"")</f>
        <v/>
      </c>
      <c r="K44" s="1" t="str">
        <f aca="false">IF(ISNUMBER(E44),IF(INDEX('Scoring key'!$C$25:$C$29,E44)="","",INDEX('Scoring key'!$C$25:$C$29,E44)),"")</f>
        <v/>
      </c>
      <c r="L44" s="1" t="str">
        <f aca="false">IF(ISNUMBER(F44),IF(INDEX('Scoring key'!$C$30:$C$34,F44)="","",INDEX('Scoring key'!$C$30:$C$34,F44)),"")</f>
        <v/>
      </c>
      <c r="M44" s="1" t="str">
        <f aca="false">IF(ISNUMBER(G44),IF(INDEX('Scoring key'!$C$35:$C$38,G44)="","",INDEX('Scoring key'!$C$35:$C$38,G44)),"")</f>
        <v/>
      </c>
      <c r="N44" s="1" t="str">
        <f aca="false">IF(ISNUMBER(H44),IF(INDEX('Scoring key'!$C$39:$C$42,H44)="","",INDEX('Scoring key'!$C$39:$C$42,H44)),"")</f>
        <v/>
      </c>
      <c r="O44" s="1" t="str">
        <f aca="false">IF(Answers!F44="","",IF(ISNUMBER(IFERROR(VALUE(Answers!F44),"")),IF(AND(VALUE(Answers!F44)&gt;=1,VALUE(Answers!F44)&lt;=5,VALUE(Answers!F44)=INT(VALUE(Answers!F44))),VALUE(Answers!F44),"unread"),IFERROR(MATCH(TRIM(SUBSTITUTE(SUBSTITUTE(SUBSTITUTE(SUBSTITUTE(Answers!F44,"’","'"),"‘","'"),"“",""""),"”","""")),'Scoring key'!$B$5:$B$9,0),"unread")))</f>
        <v/>
      </c>
      <c r="P44" s="1" t="str">
        <f aca="false">IF(Answers!G44="","",IF(ISNUMBER(IFERROR(VALUE(Answers!G44),"")),IF(AND(VALUE(Answers!G44)&gt;=1,VALUE(Answers!G44)&lt;=5,VALUE(Answers!G44)=INT(VALUE(Answers!G44))),VALUE(Answers!G44),"unread"),IFERROR(MATCH(TRIM(SUBSTITUTE(SUBSTITUTE(SUBSTITUTE(SUBSTITUTE(Answers!G44,"’","'"),"‘","'"),"“",""""),"”","""")),'Scoring key'!$B$5:$B$9,0),"unread")))</f>
        <v/>
      </c>
      <c r="Q44" s="1" t="str">
        <f aca="false">IF(Answers!H44="","",IF(ISNUMBER(IFERROR(VALUE(Answers!H44),"")),IF(AND(VALUE(Answers!H44)&gt;=1,VALUE(Answers!H44)&lt;=5,VALUE(Answers!H44)=INT(VALUE(Answers!H44))),VALUE(Answers!H44),"unread"),IFERROR(MATCH(TRIM(SUBSTITUTE(SUBSTITUTE(SUBSTITUTE(SUBSTITUTE(Answers!H44,"’","'"),"‘","'"),"“",""""),"”","""")),'Scoring key'!$B$5:$B$9,0),"unread")))</f>
        <v/>
      </c>
      <c r="R44" s="1" t="str">
        <f aca="false">IF(Answers!I44="","",IF(ISNUMBER(IFERROR(VALUE(Answers!I44),"")),IF(AND(VALUE(Answers!I44)&gt;=1,VALUE(Answers!I44)&lt;=5,VALUE(Answers!I44)=INT(VALUE(Answers!I44))),VALUE(Answers!I44),"unread"),IFERROR(MATCH(TRIM(SUBSTITUTE(SUBSTITUTE(SUBSTITUTE(SUBSTITUTE(Answers!I44,"’","'"),"‘","'"),"“",""""),"”","""")),'Scoring key'!$B$5:$B$9,0),"unread")))</f>
        <v/>
      </c>
      <c r="S44" s="1" t="str">
        <f aca="false">IF(Answers!J44="","",IF(ISNUMBER(IFERROR(VALUE(Answers!J44),"")),IF(AND(VALUE(Answers!J44)&gt;=1,VALUE(Answers!J44)&lt;=5,VALUE(Answers!J44)=INT(VALUE(Answers!J44))),VALUE(Answers!J44),"unread"),IFERROR(MATCH(TRIM(SUBSTITUTE(SUBSTITUTE(SUBSTITUTE(SUBSTITUTE(Answers!J44,"’","'"),"‘","'"),"“",""""),"”","""")),'Scoring key'!$B$5:$B$9,0),"unread")))</f>
        <v/>
      </c>
      <c r="T44" s="1" t="str">
        <f aca="false">IF(Answers!K44="","",IF(ISNUMBER(IFERROR(VALUE(Answers!K44),"")),IF(AND(VALUE(Answers!K44)&gt;=1,VALUE(Answers!K44)&lt;=5,VALUE(Answers!K44)=INT(VALUE(Answers!K44))),VALUE(Answers!K44),"unread"),IFERROR(MATCH(TRIM(SUBSTITUTE(SUBSTITUTE(SUBSTITUTE(SUBSTITUTE(Answers!K44,"’","'"),"‘","'"),"“",""""),"”","""")),'Scoring key'!$B$5:$B$9,0),"unread")))</f>
        <v/>
      </c>
      <c r="U44" s="1" t="str">
        <f aca="false">IF(Answers!M44="","",IF(ISNUMBER(IFERROR(VALUE(Answers!M44),"")),IF(AND(VALUE(Answers!M44)&gt;=1,VALUE(Answers!M44)&lt;=5,VALUE(Answers!M44)=INT(VALUE(Answers!M44))),VALUE(Answers!M44),"unread"),IFERROR(MATCH(TRIM(SUBSTITUTE(SUBSTITUTE(SUBSTITUTE(SUBSTITUTE(Answers!M44,"’","'"),"‘","'"),"“",""""),"”","""")),'Scoring key'!$B$5:$B$9,0),"unread")))</f>
        <v/>
      </c>
      <c r="V44" s="1" t="str">
        <f aca="false">IF(Answers!P44="","",IF(ISNUMBER(IFERROR(VALUE(Answers!P44),"")),IF(AND(VALUE(Answers!P44)&gt;=1,VALUE(Answers!P44)&lt;=5,VALUE(Answers!P44)=INT(VALUE(Answers!P44))),VALUE(Answers!P44),"unread"),IFERROR(MATCH(TRIM(SUBSTITUTE(SUBSTITUTE(SUBSTITUTE(SUBSTITUTE(Answers!P44,"’","'"),"‘","'"),"“",""""),"”","""")),'Scoring key'!$B$5:$B$9,0),"unread")))</f>
        <v/>
      </c>
      <c r="W44" s="1" t="str">
        <f aca="false">IF(Answers!Q44="","",IF(ISNUMBER(IFERROR(VALUE(Answers!Q44),"")),IF(AND(VALUE(Answers!Q44)&gt;=1,VALUE(Answers!Q44)&lt;=5,VALUE(Answers!Q44)=INT(VALUE(Answers!Q44))),VALUE(Answers!Q44),"unread"),IFERROR(MATCH(TRIM(SUBSTITUTE(SUBSTITUTE(SUBSTITUTE(SUBSTITUTE(Answers!Q44,"’","'"),"‘","'"),"“",""""),"”","""")),'Scoring key'!$B$5:$B$9,0),"unread")))</f>
        <v/>
      </c>
      <c r="X44" s="1" t="str">
        <f aca="false">IF(Answers!B44="","",ISNUMBER(SEARCH("Drafting or editing emails and documents",TRIM(SUBSTITUTE(SUBSTITUTE(SUBSTITUTE(SUBSTITUTE(Answers!B44,"’","'"),"‘","'"),"“",""""),"”",""""))))*1+ISNUMBER(SEARCH("Summarizing documents, threads or meetings",TRIM(SUBSTITUTE(SUBSTITUTE(SUBSTITUTE(SUBSTITUTE(Answers!B44,"’","'"),"‘","'"),"“",""""),"”",""""))))*1+ISNUMBER(SEARCH("Research, or explaining something unfamiliar",TRIM(SUBSTITUTE(SUBSTITUTE(SUBSTITUTE(SUBSTITUTE(Answers!B44,"’","'"),"‘","'"),"“",""""),"”",""""))))*1+ISNUMBER(SEARCH("Working with data or spreadsheets",TRIM(SUBSTITUTE(SUBSTITUTE(SUBSTITUTE(SUBSTITUTE(Answers!B44,"’","'"),"‘","'"),"“",""""),"”",""""))))*1+ISNUMBER(SEARCH("Writing or reviewing code or scripts",TRIM(SUBSTITUTE(SUBSTITUTE(SUBSTITUTE(SUBSTITUTE(Answers!B44,"’","'"),"‘","'"),"“",""""),"”",""""))))*1+ISNUMBER(SEARCH("Brainstorming or planning",TRIM(SUBSTITUTE(SUBSTITUTE(SUBSTITUTE(SUBSTITUTE(Answers!B44,"’","'"),"‘","'"),"“",""""),"”",""""))))*1+ISNUMBER(SEARCH("Something else",TRIM(SUBSTITUTE(SUBSTITUTE(SUBSTITUTE(SUBSTITUTE(Answers!B44,"’","'"),"‘","'"),"“",""""),"”",""""))))*1)</f>
        <v/>
      </c>
      <c r="Y44" s="1" t="str">
        <f aca="false">IF(X44="","",IF(X44=0,IF(ISNUMBER(SEARCH("I don't use AI tools for work",TRIM(SUBSTITUTE(SUBSTITUTE(SUBSTITUTE(SUBSTITUTE(Answers!B44,"’","'"),"‘","'"),"“",""""),"”","""")))),1,"unread"),MIN(X44+1,5)))</f>
        <v/>
      </c>
      <c r="Z44" s="1" t="n">
        <f aca="false">IF(ISNUMBER(SEARCH("Clear guidance on what's allowed and what information can go in",TRIM(SUBSTITUTE(SUBSTITUTE(SUBSTITUTE(SUBSTITUTE(Answers!R44,"’","'"),"‘","'"),"“",""""),"”","""")))),1,0)</f>
        <v>0</v>
      </c>
      <c r="AA44" s="1" t="n">
        <f aca="false">IF(ISNUMBER(SEARCH("An approved AI tool with a work account",TRIM(SUBSTITUTE(SUBSTITUTE(SUBSTITUTE(SUBSTITUTE(Answers!R44,"’","'"),"‘","'"),"“",""""),"”","""")))),1,0)</f>
        <v>0</v>
      </c>
      <c r="AB44" s="1" t="n">
        <f aca="false">IF(ISNUMBER(SEARCH("Hands-on training using my own work tasks",TRIM(SUBSTITUTE(SUBSTITUTE(SUBSTITUTE(SUBSTITUTE(Answers!R44,"’","'"),"‘","'"),"“",""""),"”","""")))),1,0)</f>
        <v>0</v>
      </c>
      <c r="AC44" s="1" t="n">
        <f aca="false">IF(ISNUMBER(SEARCH("Ready-made prompts and templates for common tasks",TRIM(SUBSTITUTE(SUBSTITUTE(SUBSTITUTE(SUBSTITUTE(Answers!R44,"’","'"),"‘","'"),"“",""""),"”","""")))),1,0)</f>
        <v>0</v>
      </c>
      <c r="AD44" s="1" t="n">
        <f aca="false">IF(ISNUMBER(SEARCH("Help setting up an AI agent for my role",TRIM(SUBSTITUTE(SUBSTITUTE(SUBSTITUTE(SUBSTITUTE(Answers!R44,"’","'"),"‘","'"),"“",""""),"”","""")))),1,0)</f>
        <v>0</v>
      </c>
      <c r="AE44" s="1" t="n">
        <f aca="false">IF(ISNUMBER(SEARCH("Examples from people in jobs like mine",TRIM(SUBSTITUTE(SUBSTITUTE(SUBSTITUTE(SUBSTITUTE(Answers!R44,"’","'"),"‘","'"),"“",""""),"”","""")))),1,0)</f>
        <v>0</v>
      </c>
      <c r="AF44" s="1" t="n">
        <f aca="false">IF(ISNUMBER(SEARCH("Time set aside to practice",TRIM(SUBSTITUTE(SUBSTITUTE(SUBSTITUTE(SUBSTITUTE(Answers!R44,"’","'"),"‘","'"),"“",""""),"”","""")))),1,0)</f>
        <v>0</v>
      </c>
      <c r="AG44" s="1" t="n">
        <f aca="false">IF(ISNUMBER(SEARCH("I don't need help right now",TRIM(SUBSTITUTE(SUBSTITUTE(SUBSTITUTE(SUBSTITUTE(Answers!R44,"’","'"),"‘","'"),"“",""""),"”","""")))),1,0)</f>
        <v>0</v>
      </c>
      <c r="AH44" s="1" t="str">
        <f aca="false">IF(Answers!R44="","",IF(Z44+AA44+AB44+AC44+AD44+AE44+AF44+AG44=0,"unread",""))</f>
        <v/>
      </c>
      <c r="AI44" s="1" t="n">
        <f aca="false">IF(OR(D44=5,E44=5),1,0)</f>
        <v>0</v>
      </c>
    </row>
    <row r="45" customFormat="false" ht="15" hidden="false" customHeight="true" outlineLevel="0" collapsed="false">
      <c r="A45" s="1" t="n">
        <f aca="false">Answers!T45</f>
        <v>0</v>
      </c>
      <c r="B45" s="1" t="str">
        <f aca="false">IF(Answers!A45="","",IFERROR(MATCH(TRIM(SUBSTITUTE(SUBSTITUTE(SUBSTITUTE(SUBSTITUTE(Answers!A45,"’","'"),"‘","'"),"“",""""),"”","""")),'Scoring key'!$B$10:$B$14,0),"unread"))</f>
        <v/>
      </c>
      <c r="C45" s="1" t="str">
        <f aca="false">IF(Answers!C45="","",IFERROR(MATCH(TRIM(SUBSTITUTE(SUBSTITUTE(SUBSTITUTE(SUBSTITUTE(Answers!C45,"’","'"),"‘","'"),"“",""""),"”","""")),'Scoring key'!$B$15:$B$19,0),"unread"))</f>
        <v/>
      </c>
      <c r="D45" s="1" t="str">
        <f aca="false">IF(Answers!D45="","",IFERROR(MATCH(TRIM(SUBSTITUTE(SUBSTITUTE(SUBSTITUTE(SUBSTITUTE(Answers!D45,"’","'"),"‘","'"),"“",""""),"”","""")),'Scoring key'!$B$20:$B$24,0),"unread"))</f>
        <v/>
      </c>
      <c r="E45" s="1" t="str">
        <f aca="false">IF(Answers!E45="","",IFERROR(MATCH(TRIM(SUBSTITUTE(SUBSTITUTE(SUBSTITUTE(SUBSTITUTE(Answers!E45,"’","'"),"‘","'"),"“",""""),"”","""")),'Scoring key'!$B$25:$B$29,0),"unread"))</f>
        <v/>
      </c>
      <c r="F45" s="1" t="str">
        <f aca="false">IF(Answers!L45="","",IFERROR(MATCH(TRIM(SUBSTITUTE(SUBSTITUTE(SUBSTITUTE(SUBSTITUTE(Answers!L45,"’","'"),"‘","'"),"“",""""),"”","""")),'Scoring key'!$B$30:$B$34,0),"unread"))</f>
        <v/>
      </c>
      <c r="G45" s="1" t="str">
        <f aca="false">IF(Answers!N45="","",IFERROR(MATCH(TRIM(SUBSTITUTE(SUBSTITUTE(SUBSTITUTE(SUBSTITUTE(Answers!N45,"’","'"),"‘","'"),"“",""""),"”","""")),'Scoring key'!$B$35:$B$38,0),"unread"))</f>
        <v/>
      </c>
      <c r="H45" s="1" t="str">
        <f aca="false">IF(Answers!O45="","",IFERROR(MATCH(TRIM(SUBSTITUTE(SUBSTITUTE(SUBSTITUTE(SUBSTITUTE(Answers!O45,"’","'"),"‘","'"),"“",""""),"”","""")),'Scoring key'!$B$39:$B$42,0),"unread"))</f>
        <v/>
      </c>
      <c r="I45" s="1" t="str">
        <f aca="false">IF(Answers!S45="","",IFERROR(MATCH(TRIM(SUBSTITUTE(SUBSTITUTE(SUBSTITUTE(SUBSTITUTE(Answers!S45,"’","'"),"‘","'"),"“",""""),"”","""")),'Scoring key'!$B$43:$B$46,0),"unread"))</f>
        <v/>
      </c>
      <c r="J45" s="1" t="str">
        <f aca="false">IF(ISNUMBER(B45),IF(INDEX('Scoring key'!$C$10:$C$14,B45)="","",INDEX('Scoring key'!$C$10:$C$14,B45)),"")</f>
        <v/>
      </c>
      <c r="K45" s="1" t="str">
        <f aca="false">IF(ISNUMBER(E45),IF(INDEX('Scoring key'!$C$25:$C$29,E45)="","",INDEX('Scoring key'!$C$25:$C$29,E45)),"")</f>
        <v/>
      </c>
      <c r="L45" s="1" t="str">
        <f aca="false">IF(ISNUMBER(F45),IF(INDEX('Scoring key'!$C$30:$C$34,F45)="","",INDEX('Scoring key'!$C$30:$C$34,F45)),"")</f>
        <v/>
      </c>
      <c r="M45" s="1" t="str">
        <f aca="false">IF(ISNUMBER(G45),IF(INDEX('Scoring key'!$C$35:$C$38,G45)="","",INDEX('Scoring key'!$C$35:$C$38,G45)),"")</f>
        <v/>
      </c>
      <c r="N45" s="1" t="str">
        <f aca="false">IF(ISNUMBER(H45),IF(INDEX('Scoring key'!$C$39:$C$42,H45)="","",INDEX('Scoring key'!$C$39:$C$42,H45)),"")</f>
        <v/>
      </c>
      <c r="O45" s="1" t="str">
        <f aca="false">IF(Answers!F45="","",IF(ISNUMBER(IFERROR(VALUE(Answers!F45),"")),IF(AND(VALUE(Answers!F45)&gt;=1,VALUE(Answers!F45)&lt;=5,VALUE(Answers!F45)=INT(VALUE(Answers!F45))),VALUE(Answers!F45),"unread"),IFERROR(MATCH(TRIM(SUBSTITUTE(SUBSTITUTE(SUBSTITUTE(SUBSTITUTE(Answers!F45,"’","'"),"‘","'"),"“",""""),"”","""")),'Scoring key'!$B$5:$B$9,0),"unread")))</f>
        <v/>
      </c>
      <c r="P45" s="1" t="str">
        <f aca="false">IF(Answers!G45="","",IF(ISNUMBER(IFERROR(VALUE(Answers!G45),"")),IF(AND(VALUE(Answers!G45)&gt;=1,VALUE(Answers!G45)&lt;=5,VALUE(Answers!G45)=INT(VALUE(Answers!G45))),VALUE(Answers!G45),"unread"),IFERROR(MATCH(TRIM(SUBSTITUTE(SUBSTITUTE(SUBSTITUTE(SUBSTITUTE(Answers!G45,"’","'"),"‘","'"),"“",""""),"”","""")),'Scoring key'!$B$5:$B$9,0),"unread")))</f>
        <v/>
      </c>
      <c r="Q45" s="1" t="str">
        <f aca="false">IF(Answers!H45="","",IF(ISNUMBER(IFERROR(VALUE(Answers!H45),"")),IF(AND(VALUE(Answers!H45)&gt;=1,VALUE(Answers!H45)&lt;=5,VALUE(Answers!H45)=INT(VALUE(Answers!H45))),VALUE(Answers!H45),"unread"),IFERROR(MATCH(TRIM(SUBSTITUTE(SUBSTITUTE(SUBSTITUTE(SUBSTITUTE(Answers!H45,"’","'"),"‘","'"),"“",""""),"”","""")),'Scoring key'!$B$5:$B$9,0),"unread")))</f>
        <v/>
      </c>
      <c r="R45" s="1" t="str">
        <f aca="false">IF(Answers!I45="","",IF(ISNUMBER(IFERROR(VALUE(Answers!I45),"")),IF(AND(VALUE(Answers!I45)&gt;=1,VALUE(Answers!I45)&lt;=5,VALUE(Answers!I45)=INT(VALUE(Answers!I45))),VALUE(Answers!I45),"unread"),IFERROR(MATCH(TRIM(SUBSTITUTE(SUBSTITUTE(SUBSTITUTE(SUBSTITUTE(Answers!I45,"’","'"),"‘","'"),"“",""""),"”","""")),'Scoring key'!$B$5:$B$9,0),"unread")))</f>
        <v/>
      </c>
      <c r="S45" s="1" t="str">
        <f aca="false">IF(Answers!J45="","",IF(ISNUMBER(IFERROR(VALUE(Answers!J45),"")),IF(AND(VALUE(Answers!J45)&gt;=1,VALUE(Answers!J45)&lt;=5,VALUE(Answers!J45)=INT(VALUE(Answers!J45))),VALUE(Answers!J45),"unread"),IFERROR(MATCH(TRIM(SUBSTITUTE(SUBSTITUTE(SUBSTITUTE(SUBSTITUTE(Answers!J45,"’","'"),"‘","'"),"“",""""),"”","""")),'Scoring key'!$B$5:$B$9,0),"unread")))</f>
        <v/>
      </c>
      <c r="T45" s="1" t="str">
        <f aca="false">IF(Answers!K45="","",IF(ISNUMBER(IFERROR(VALUE(Answers!K45),"")),IF(AND(VALUE(Answers!K45)&gt;=1,VALUE(Answers!K45)&lt;=5,VALUE(Answers!K45)=INT(VALUE(Answers!K45))),VALUE(Answers!K45),"unread"),IFERROR(MATCH(TRIM(SUBSTITUTE(SUBSTITUTE(SUBSTITUTE(SUBSTITUTE(Answers!K45,"’","'"),"‘","'"),"“",""""),"”","""")),'Scoring key'!$B$5:$B$9,0),"unread")))</f>
        <v/>
      </c>
      <c r="U45" s="1" t="str">
        <f aca="false">IF(Answers!M45="","",IF(ISNUMBER(IFERROR(VALUE(Answers!M45),"")),IF(AND(VALUE(Answers!M45)&gt;=1,VALUE(Answers!M45)&lt;=5,VALUE(Answers!M45)=INT(VALUE(Answers!M45))),VALUE(Answers!M45),"unread"),IFERROR(MATCH(TRIM(SUBSTITUTE(SUBSTITUTE(SUBSTITUTE(SUBSTITUTE(Answers!M45,"’","'"),"‘","'"),"“",""""),"”","""")),'Scoring key'!$B$5:$B$9,0),"unread")))</f>
        <v/>
      </c>
      <c r="V45" s="1" t="str">
        <f aca="false">IF(Answers!P45="","",IF(ISNUMBER(IFERROR(VALUE(Answers!P45),"")),IF(AND(VALUE(Answers!P45)&gt;=1,VALUE(Answers!P45)&lt;=5,VALUE(Answers!P45)=INT(VALUE(Answers!P45))),VALUE(Answers!P45),"unread"),IFERROR(MATCH(TRIM(SUBSTITUTE(SUBSTITUTE(SUBSTITUTE(SUBSTITUTE(Answers!P45,"’","'"),"‘","'"),"“",""""),"”","""")),'Scoring key'!$B$5:$B$9,0),"unread")))</f>
        <v/>
      </c>
      <c r="W45" s="1" t="str">
        <f aca="false">IF(Answers!Q45="","",IF(ISNUMBER(IFERROR(VALUE(Answers!Q45),"")),IF(AND(VALUE(Answers!Q45)&gt;=1,VALUE(Answers!Q45)&lt;=5,VALUE(Answers!Q45)=INT(VALUE(Answers!Q45))),VALUE(Answers!Q45),"unread"),IFERROR(MATCH(TRIM(SUBSTITUTE(SUBSTITUTE(SUBSTITUTE(SUBSTITUTE(Answers!Q45,"’","'"),"‘","'"),"“",""""),"”","""")),'Scoring key'!$B$5:$B$9,0),"unread")))</f>
        <v/>
      </c>
      <c r="X45" s="1" t="str">
        <f aca="false">IF(Answers!B45="","",ISNUMBER(SEARCH("Drafting or editing emails and documents",TRIM(SUBSTITUTE(SUBSTITUTE(SUBSTITUTE(SUBSTITUTE(Answers!B45,"’","'"),"‘","'"),"“",""""),"”",""""))))*1+ISNUMBER(SEARCH("Summarizing documents, threads or meetings",TRIM(SUBSTITUTE(SUBSTITUTE(SUBSTITUTE(SUBSTITUTE(Answers!B45,"’","'"),"‘","'"),"“",""""),"”",""""))))*1+ISNUMBER(SEARCH("Research, or explaining something unfamiliar",TRIM(SUBSTITUTE(SUBSTITUTE(SUBSTITUTE(SUBSTITUTE(Answers!B45,"’","'"),"‘","'"),"“",""""),"”",""""))))*1+ISNUMBER(SEARCH("Working with data or spreadsheets",TRIM(SUBSTITUTE(SUBSTITUTE(SUBSTITUTE(SUBSTITUTE(Answers!B45,"’","'"),"‘","'"),"“",""""),"”",""""))))*1+ISNUMBER(SEARCH("Writing or reviewing code or scripts",TRIM(SUBSTITUTE(SUBSTITUTE(SUBSTITUTE(SUBSTITUTE(Answers!B45,"’","'"),"‘","'"),"“",""""),"”",""""))))*1+ISNUMBER(SEARCH("Brainstorming or planning",TRIM(SUBSTITUTE(SUBSTITUTE(SUBSTITUTE(SUBSTITUTE(Answers!B45,"’","'"),"‘","'"),"“",""""),"”",""""))))*1+ISNUMBER(SEARCH("Something else",TRIM(SUBSTITUTE(SUBSTITUTE(SUBSTITUTE(SUBSTITUTE(Answers!B45,"’","'"),"‘","'"),"“",""""),"”",""""))))*1)</f>
        <v/>
      </c>
      <c r="Y45" s="1" t="str">
        <f aca="false">IF(X45="","",IF(X45=0,IF(ISNUMBER(SEARCH("I don't use AI tools for work",TRIM(SUBSTITUTE(SUBSTITUTE(SUBSTITUTE(SUBSTITUTE(Answers!B45,"’","'"),"‘","'"),"“",""""),"”","""")))),1,"unread"),MIN(X45+1,5)))</f>
        <v/>
      </c>
      <c r="Z45" s="1" t="n">
        <f aca="false">IF(ISNUMBER(SEARCH("Clear guidance on what's allowed and what information can go in",TRIM(SUBSTITUTE(SUBSTITUTE(SUBSTITUTE(SUBSTITUTE(Answers!R45,"’","'"),"‘","'"),"“",""""),"”","""")))),1,0)</f>
        <v>0</v>
      </c>
      <c r="AA45" s="1" t="n">
        <f aca="false">IF(ISNUMBER(SEARCH("An approved AI tool with a work account",TRIM(SUBSTITUTE(SUBSTITUTE(SUBSTITUTE(SUBSTITUTE(Answers!R45,"’","'"),"‘","'"),"“",""""),"”","""")))),1,0)</f>
        <v>0</v>
      </c>
      <c r="AB45" s="1" t="n">
        <f aca="false">IF(ISNUMBER(SEARCH("Hands-on training using my own work tasks",TRIM(SUBSTITUTE(SUBSTITUTE(SUBSTITUTE(SUBSTITUTE(Answers!R45,"’","'"),"‘","'"),"“",""""),"”","""")))),1,0)</f>
        <v>0</v>
      </c>
      <c r="AC45" s="1" t="n">
        <f aca="false">IF(ISNUMBER(SEARCH("Ready-made prompts and templates for common tasks",TRIM(SUBSTITUTE(SUBSTITUTE(SUBSTITUTE(SUBSTITUTE(Answers!R45,"’","'"),"‘","'"),"“",""""),"”","""")))),1,0)</f>
        <v>0</v>
      </c>
      <c r="AD45" s="1" t="n">
        <f aca="false">IF(ISNUMBER(SEARCH("Help setting up an AI agent for my role",TRIM(SUBSTITUTE(SUBSTITUTE(SUBSTITUTE(SUBSTITUTE(Answers!R45,"’","'"),"‘","'"),"“",""""),"”","""")))),1,0)</f>
        <v>0</v>
      </c>
      <c r="AE45" s="1" t="n">
        <f aca="false">IF(ISNUMBER(SEARCH("Examples from people in jobs like mine",TRIM(SUBSTITUTE(SUBSTITUTE(SUBSTITUTE(SUBSTITUTE(Answers!R45,"’","'"),"‘","'"),"“",""""),"”","""")))),1,0)</f>
        <v>0</v>
      </c>
      <c r="AF45" s="1" t="n">
        <f aca="false">IF(ISNUMBER(SEARCH("Time set aside to practice",TRIM(SUBSTITUTE(SUBSTITUTE(SUBSTITUTE(SUBSTITUTE(Answers!R45,"’","'"),"‘","'"),"“",""""),"”","""")))),1,0)</f>
        <v>0</v>
      </c>
      <c r="AG45" s="1" t="n">
        <f aca="false">IF(ISNUMBER(SEARCH("I don't need help right now",TRIM(SUBSTITUTE(SUBSTITUTE(SUBSTITUTE(SUBSTITUTE(Answers!R45,"’","'"),"‘","'"),"“",""""),"”","""")))),1,0)</f>
        <v>0</v>
      </c>
      <c r="AH45" s="1" t="str">
        <f aca="false">IF(Answers!R45="","",IF(Z45+AA45+AB45+AC45+AD45+AE45+AF45+AG45=0,"unread",""))</f>
        <v/>
      </c>
      <c r="AI45" s="1" t="n">
        <f aca="false">IF(OR(D45=5,E45=5),1,0)</f>
        <v>0</v>
      </c>
    </row>
    <row r="46" customFormat="false" ht="15" hidden="false" customHeight="true" outlineLevel="0" collapsed="false">
      <c r="A46" s="1" t="n">
        <f aca="false">Answers!T46</f>
        <v>0</v>
      </c>
      <c r="B46" s="1" t="str">
        <f aca="false">IF(Answers!A46="","",IFERROR(MATCH(TRIM(SUBSTITUTE(SUBSTITUTE(SUBSTITUTE(SUBSTITUTE(Answers!A46,"’","'"),"‘","'"),"“",""""),"”","""")),'Scoring key'!$B$10:$B$14,0),"unread"))</f>
        <v/>
      </c>
      <c r="C46" s="1" t="str">
        <f aca="false">IF(Answers!C46="","",IFERROR(MATCH(TRIM(SUBSTITUTE(SUBSTITUTE(SUBSTITUTE(SUBSTITUTE(Answers!C46,"’","'"),"‘","'"),"“",""""),"”","""")),'Scoring key'!$B$15:$B$19,0),"unread"))</f>
        <v/>
      </c>
      <c r="D46" s="1" t="str">
        <f aca="false">IF(Answers!D46="","",IFERROR(MATCH(TRIM(SUBSTITUTE(SUBSTITUTE(SUBSTITUTE(SUBSTITUTE(Answers!D46,"’","'"),"‘","'"),"“",""""),"”","""")),'Scoring key'!$B$20:$B$24,0),"unread"))</f>
        <v/>
      </c>
      <c r="E46" s="1" t="str">
        <f aca="false">IF(Answers!E46="","",IFERROR(MATCH(TRIM(SUBSTITUTE(SUBSTITUTE(SUBSTITUTE(SUBSTITUTE(Answers!E46,"’","'"),"‘","'"),"“",""""),"”","""")),'Scoring key'!$B$25:$B$29,0),"unread"))</f>
        <v/>
      </c>
      <c r="F46" s="1" t="str">
        <f aca="false">IF(Answers!L46="","",IFERROR(MATCH(TRIM(SUBSTITUTE(SUBSTITUTE(SUBSTITUTE(SUBSTITUTE(Answers!L46,"’","'"),"‘","'"),"“",""""),"”","""")),'Scoring key'!$B$30:$B$34,0),"unread"))</f>
        <v/>
      </c>
      <c r="G46" s="1" t="str">
        <f aca="false">IF(Answers!N46="","",IFERROR(MATCH(TRIM(SUBSTITUTE(SUBSTITUTE(SUBSTITUTE(SUBSTITUTE(Answers!N46,"’","'"),"‘","'"),"“",""""),"”","""")),'Scoring key'!$B$35:$B$38,0),"unread"))</f>
        <v/>
      </c>
      <c r="H46" s="1" t="str">
        <f aca="false">IF(Answers!O46="","",IFERROR(MATCH(TRIM(SUBSTITUTE(SUBSTITUTE(SUBSTITUTE(SUBSTITUTE(Answers!O46,"’","'"),"‘","'"),"“",""""),"”","""")),'Scoring key'!$B$39:$B$42,0),"unread"))</f>
        <v/>
      </c>
      <c r="I46" s="1" t="str">
        <f aca="false">IF(Answers!S46="","",IFERROR(MATCH(TRIM(SUBSTITUTE(SUBSTITUTE(SUBSTITUTE(SUBSTITUTE(Answers!S46,"’","'"),"‘","'"),"“",""""),"”","""")),'Scoring key'!$B$43:$B$46,0),"unread"))</f>
        <v/>
      </c>
      <c r="J46" s="1" t="str">
        <f aca="false">IF(ISNUMBER(B46),IF(INDEX('Scoring key'!$C$10:$C$14,B46)="","",INDEX('Scoring key'!$C$10:$C$14,B46)),"")</f>
        <v/>
      </c>
      <c r="K46" s="1" t="str">
        <f aca="false">IF(ISNUMBER(E46),IF(INDEX('Scoring key'!$C$25:$C$29,E46)="","",INDEX('Scoring key'!$C$25:$C$29,E46)),"")</f>
        <v/>
      </c>
      <c r="L46" s="1" t="str">
        <f aca="false">IF(ISNUMBER(F46),IF(INDEX('Scoring key'!$C$30:$C$34,F46)="","",INDEX('Scoring key'!$C$30:$C$34,F46)),"")</f>
        <v/>
      </c>
      <c r="M46" s="1" t="str">
        <f aca="false">IF(ISNUMBER(G46),IF(INDEX('Scoring key'!$C$35:$C$38,G46)="","",INDEX('Scoring key'!$C$35:$C$38,G46)),"")</f>
        <v/>
      </c>
      <c r="N46" s="1" t="str">
        <f aca="false">IF(ISNUMBER(H46),IF(INDEX('Scoring key'!$C$39:$C$42,H46)="","",INDEX('Scoring key'!$C$39:$C$42,H46)),"")</f>
        <v/>
      </c>
      <c r="O46" s="1" t="str">
        <f aca="false">IF(Answers!F46="","",IF(ISNUMBER(IFERROR(VALUE(Answers!F46),"")),IF(AND(VALUE(Answers!F46)&gt;=1,VALUE(Answers!F46)&lt;=5,VALUE(Answers!F46)=INT(VALUE(Answers!F46))),VALUE(Answers!F46),"unread"),IFERROR(MATCH(TRIM(SUBSTITUTE(SUBSTITUTE(SUBSTITUTE(SUBSTITUTE(Answers!F46,"’","'"),"‘","'"),"“",""""),"”","""")),'Scoring key'!$B$5:$B$9,0),"unread")))</f>
        <v/>
      </c>
      <c r="P46" s="1" t="str">
        <f aca="false">IF(Answers!G46="","",IF(ISNUMBER(IFERROR(VALUE(Answers!G46),"")),IF(AND(VALUE(Answers!G46)&gt;=1,VALUE(Answers!G46)&lt;=5,VALUE(Answers!G46)=INT(VALUE(Answers!G46))),VALUE(Answers!G46),"unread"),IFERROR(MATCH(TRIM(SUBSTITUTE(SUBSTITUTE(SUBSTITUTE(SUBSTITUTE(Answers!G46,"’","'"),"‘","'"),"“",""""),"”","""")),'Scoring key'!$B$5:$B$9,0),"unread")))</f>
        <v/>
      </c>
      <c r="Q46" s="1" t="str">
        <f aca="false">IF(Answers!H46="","",IF(ISNUMBER(IFERROR(VALUE(Answers!H46),"")),IF(AND(VALUE(Answers!H46)&gt;=1,VALUE(Answers!H46)&lt;=5,VALUE(Answers!H46)=INT(VALUE(Answers!H46))),VALUE(Answers!H46),"unread"),IFERROR(MATCH(TRIM(SUBSTITUTE(SUBSTITUTE(SUBSTITUTE(SUBSTITUTE(Answers!H46,"’","'"),"‘","'"),"“",""""),"”","""")),'Scoring key'!$B$5:$B$9,0),"unread")))</f>
        <v/>
      </c>
      <c r="R46" s="1" t="str">
        <f aca="false">IF(Answers!I46="","",IF(ISNUMBER(IFERROR(VALUE(Answers!I46),"")),IF(AND(VALUE(Answers!I46)&gt;=1,VALUE(Answers!I46)&lt;=5,VALUE(Answers!I46)=INT(VALUE(Answers!I46))),VALUE(Answers!I46),"unread"),IFERROR(MATCH(TRIM(SUBSTITUTE(SUBSTITUTE(SUBSTITUTE(SUBSTITUTE(Answers!I46,"’","'"),"‘","'"),"“",""""),"”","""")),'Scoring key'!$B$5:$B$9,0),"unread")))</f>
        <v/>
      </c>
      <c r="S46" s="1" t="str">
        <f aca="false">IF(Answers!J46="","",IF(ISNUMBER(IFERROR(VALUE(Answers!J46),"")),IF(AND(VALUE(Answers!J46)&gt;=1,VALUE(Answers!J46)&lt;=5,VALUE(Answers!J46)=INT(VALUE(Answers!J46))),VALUE(Answers!J46),"unread"),IFERROR(MATCH(TRIM(SUBSTITUTE(SUBSTITUTE(SUBSTITUTE(SUBSTITUTE(Answers!J46,"’","'"),"‘","'"),"“",""""),"”","""")),'Scoring key'!$B$5:$B$9,0),"unread")))</f>
        <v/>
      </c>
      <c r="T46" s="1" t="str">
        <f aca="false">IF(Answers!K46="","",IF(ISNUMBER(IFERROR(VALUE(Answers!K46),"")),IF(AND(VALUE(Answers!K46)&gt;=1,VALUE(Answers!K46)&lt;=5,VALUE(Answers!K46)=INT(VALUE(Answers!K46))),VALUE(Answers!K46),"unread"),IFERROR(MATCH(TRIM(SUBSTITUTE(SUBSTITUTE(SUBSTITUTE(SUBSTITUTE(Answers!K46,"’","'"),"‘","'"),"“",""""),"”","""")),'Scoring key'!$B$5:$B$9,0),"unread")))</f>
        <v/>
      </c>
      <c r="U46" s="1" t="str">
        <f aca="false">IF(Answers!M46="","",IF(ISNUMBER(IFERROR(VALUE(Answers!M46),"")),IF(AND(VALUE(Answers!M46)&gt;=1,VALUE(Answers!M46)&lt;=5,VALUE(Answers!M46)=INT(VALUE(Answers!M46))),VALUE(Answers!M46),"unread"),IFERROR(MATCH(TRIM(SUBSTITUTE(SUBSTITUTE(SUBSTITUTE(SUBSTITUTE(Answers!M46,"’","'"),"‘","'"),"“",""""),"”","""")),'Scoring key'!$B$5:$B$9,0),"unread")))</f>
        <v/>
      </c>
      <c r="V46" s="1" t="str">
        <f aca="false">IF(Answers!P46="","",IF(ISNUMBER(IFERROR(VALUE(Answers!P46),"")),IF(AND(VALUE(Answers!P46)&gt;=1,VALUE(Answers!P46)&lt;=5,VALUE(Answers!P46)=INT(VALUE(Answers!P46))),VALUE(Answers!P46),"unread"),IFERROR(MATCH(TRIM(SUBSTITUTE(SUBSTITUTE(SUBSTITUTE(SUBSTITUTE(Answers!P46,"’","'"),"‘","'"),"“",""""),"”","""")),'Scoring key'!$B$5:$B$9,0),"unread")))</f>
        <v/>
      </c>
      <c r="W46" s="1" t="str">
        <f aca="false">IF(Answers!Q46="","",IF(ISNUMBER(IFERROR(VALUE(Answers!Q46),"")),IF(AND(VALUE(Answers!Q46)&gt;=1,VALUE(Answers!Q46)&lt;=5,VALUE(Answers!Q46)=INT(VALUE(Answers!Q46))),VALUE(Answers!Q46),"unread"),IFERROR(MATCH(TRIM(SUBSTITUTE(SUBSTITUTE(SUBSTITUTE(SUBSTITUTE(Answers!Q46,"’","'"),"‘","'"),"“",""""),"”","""")),'Scoring key'!$B$5:$B$9,0),"unread")))</f>
        <v/>
      </c>
      <c r="X46" s="1" t="str">
        <f aca="false">IF(Answers!B46="","",ISNUMBER(SEARCH("Drafting or editing emails and documents",TRIM(SUBSTITUTE(SUBSTITUTE(SUBSTITUTE(SUBSTITUTE(Answers!B46,"’","'"),"‘","'"),"“",""""),"”",""""))))*1+ISNUMBER(SEARCH("Summarizing documents, threads or meetings",TRIM(SUBSTITUTE(SUBSTITUTE(SUBSTITUTE(SUBSTITUTE(Answers!B46,"’","'"),"‘","'"),"“",""""),"”",""""))))*1+ISNUMBER(SEARCH("Research, or explaining something unfamiliar",TRIM(SUBSTITUTE(SUBSTITUTE(SUBSTITUTE(SUBSTITUTE(Answers!B46,"’","'"),"‘","'"),"“",""""),"”",""""))))*1+ISNUMBER(SEARCH("Working with data or spreadsheets",TRIM(SUBSTITUTE(SUBSTITUTE(SUBSTITUTE(SUBSTITUTE(Answers!B46,"’","'"),"‘","'"),"“",""""),"”",""""))))*1+ISNUMBER(SEARCH("Writing or reviewing code or scripts",TRIM(SUBSTITUTE(SUBSTITUTE(SUBSTITUTE(SUBSTITUTE(Answers!B46,"’","'"),"‘","'"),"“",""""),"”",""""))))*1+ISNUMBER(SEARCH("Brainstorming or planning",TRIM(SUBSTITUTE(SUBSTITUTE(SUBSTITUTE(SUBSTITUTE(Answers!B46,"’","'"),"‘","'"),"“",""""),"”",""""))))*1+ISNUMBER(SEARCH("Something else",TRIM(SUBSTITUTE(SUBSTITUTE(SUBSTITUTE(SUBSTITUTE(Answers!B46,"’","'"),"‘","'"),"“",""""),"”",""""))))*1)</f>
        <v/>
      </c>
      <c r="Y46" s="1" t="str">
        <f aca="false">IF(X46="","",IF(X46=0,IF(ISNUMBER(SEARCH("I don't use AI tools for work",TRIM(SUBSTITUTE(SUBSTITUTE(SUBSTITUTE(SUBSTITUTE(Answers!B46,"’","'"),"‘","'"),"“",""""),"”","""")))),1,"unread"),MIN(X46+1,5)))</f>
        <v/>
      </c>
      <c r="Z46" s="1" t="n">
        <f aca="false">IF(ISNUMBER(SEARCH("Clear guidance on what's allowed and what information can go in",TRIM(SUBSTITUTE(SUBSTITUTE(SUBSTITUTE(SUBSTITUTE(Answers!R46,"’","'"),"‘","'"),"“",""""),"”","""")))),1,0)</f>
        <v>0</v>
      </c>
      <c r="AA46" s="1" t="n">
        <f aca="false">IF(ISNUMBER(SEARCH("An approved AI tool with a work account",TRIM(SUBSTITUTE(SUBSTITUTE(SUBSTITUTE(SUBSTITUTE(Answers!R46,"’","'"),"‘","'"),"“",""""),"”","""")))),1,0)</f>
        <v>0</v>
      </c>
      <c r="AB46" s="1" t="n">
        <f aca="false">IF(ISNUMBER(SEARCH("Hands-on training using my own work tasks",TRIM(SUBSTITUTE(SUBSTITUTE(SUBSTITUTE(SUBSTITUTE(Answers!R46,"’","'"),"‘","'"),"“",""""),"”","""")))),1,0)</f>
        <v>0</v>
      </c>
      <c r="AC46" s="1" t="n">
        <f aca="false">IF(ISNUMBER(SEARCH("Ready-made prompts and templates for common tasks",TRIM(SUBSTITUTE(SUBSTITUTE(SUBSTITUTE(SUBSTITUTE(Answers!R46,"’","'"),"‘","'"),"“",""""),"”","""")))),1,0)</f>
        <v>0</v>
      </c>
      <c r="AD46" s="1" t="n">
        <f aca="false">IF(ISNUMBER(SEARCH("Help setting up an AI agent for my role",TRIM(SUBSTITUTE(SUBSTITUTE(SUBSTITUTE(SUBSTITUTE(Answers!R46,"’","'"),"‘","'"),"“",""""),"”","""")))),1,0)</f>
        <v>0</v>
      </c>
      <c r="AE46" s="1" t="n">
        <f aca="false">IF(ISNUMBER(SEARCH("Examples from people in jobs like mine",TRIM(SUBSTITUTE(SUBSTITUTE(SUBSTITUTE(SUBSTITUTE(Answers!R46,"’","'"),"‘","'"),"“",""""),"”","""")))),1,0)</f>
        <v>0</v>
      </c>
      <c r="AF46" s="1" t="n">
        <f aca="false">IF(ISNUMBER(SEARCH("Time set aside to practice",TRIM(SUBSTITUTE(SUBSTITUTE(SUBSTITUTE(SUBSTITUTE(Answers!R46,"’","'"),"‘","'"),"“",""""),"”","""")))),1,0)</f>
        <v>0</v>
      </c>
      <c r="AG46" s="1" t="n">
        <f aca="false">IF(ISNUMBER(SEARCH("I don't need help right now",TRIM(SUBSTITUTE(SUBSTITUTE(SUBSTITUTE(SUBSTITUTE(Answers!R46,"’","'"),"‘","'"),"“",""""),"”","""")))),1,0)</f>
        <v>0</v>
      </c>
      <c r="AH46" s="1" t="str">
        <f aca="false">IF(Answers!R46="","",IF(Z46+AA46+AB46+AC46+AD46+AE46+AF46+AG46=0,"unread",""))</f>
        <v/>
      </c>
      <c r="AI46" s="1" t="n">
        <f aca="false">IF(OR(D46=5,E46=5),1,0)</f>
        <v>0</v>
      </c>
    </row>
    <row r="47" customFormat="false" ht="15" hidden="false" customHeight="true" outlineLevel="0" collapsed="false">
      <c r="A47" s="1" t="n">
        <f aca="false">Answers!T47</f>
        <v>0</v>
      </c>
      <c r="B47" s="1" t="str">
        <f aca="false">IF(Answers!A47="","",IFERROR(MATCH(TRIM(SUBSTITUTE(SUBSTITUTE(SUBSTITUTE(SUBSTITUTE(Answers!A47,"’","'"),"‘","'"),"“",""""),"”","""")),'Scoring key'!$B$10:$B$14,0),"unread"))</f>
        <v/>
      </c>
      <c r="C47" s="1" t="str">
        <f aca="false">IF(Answers!C47="","",IFERROR(MATCH(TRIM(SUBSTITUTE(SUBSTITUTE(SUBSTITUTE(SUBSTITUTE(Answers!C47,"’","'"),"‘","'"),"“",""""),"”","""")),'Scoring key'!$B$15:$B$19,0),"unread"))</f>
        <v/>
      </c>
      <c r="D47" s="1" t="str">
        <f aca="false">IF(Answers!D47="","",IFERROR(MATCH(TRIM(SUBSTITUTE(SUBSTITUTE(SUBSTITUTE(SUBSTITUTE(Answers!D47,"’","'"),"‘","'"),"“",""""),"”","""")),'Scoring key'!$B$20:$B$24,0),"unread"))</f>
        <v/>
      </c>
      <c r="E47" s="1" t="str">
        <f aca="false">IF(Answers!E47="","",IFERROR(MATCH(TRIM(SUBSTITUTE(SUBSTITUTE(SUBSTITUTE(SUBSTITUTE(Answers!E47,"’","'"),"‘","'"),"“",""""),"”","""")),'Scoring key'!$B$25:$B$29,0),"unread"))</f>
        <v/>
      </c>
      <c r="F47" s="1" t="str">
        <f aca="false">IF(Answers!L47="","",IFERROR(MATCH(TRIM(SUBSTITUTE(SUBSTITUTE(SUBSTITUTE(SUBSTITUTE(Answers!L47,"’","'"),"‘","'"),"“",""""),"”","""")),'Scoring key'!$B$30:$B$34,0),"unread"))</f>
        <v/>
      </c>
      <c r="G47" s="1" t="str">
        <f aca="false">IF(Answers!N47="","",IFERROR(MATCH(TRIM(SUBSTITUTE(SUBSTITUTE(SUBSTITUTE(SUBSTITUTE(Answers!N47,"’","'"),"‘","'"),"“",""""),"”","""")),'Scoring key'!$B$35:$B$38,0),"unread"))</f>
        <v/>
      </c>
      <c r="H47" s="1" t="str">
        <f aca="false">IF(Answers!O47="","",IFERROR(MATCH(TRIM(SUBSTITUTE(SUBSTITUTE(SUBSTITUTE(SUBSTITUTE(Answers!O47,"’","'"),"‘","'"),"“",""""),"”","""")),'Scoring key'!$B$39:$B$42,0),"unread"))</f>
        <v/>
      </c>
      <c r="I47" s="1" t="str">
        <f aca="false">IF(Answers!S47="","",IFERROR(MATCH(TRIM(SUBSTITUTE(SUBSTITUTE(SUBSTITUTE(SUBSTITUTE(Answers!S47,"’","'"),"‘","'"),"“",""""),"”","""")),'Scoring key'!$B$43:$B$46,0),"unread"))</f>
        <v/>
      </c>
      <c r="J47" s="1" t="str">
        <f aca="false">IF(ISNUMBER(B47),IF(INDEX('Scoring key'!$C$10:$C$14,B47)="","",INDEX('Scoring key'!$C$10:$C$14,B47)),"")</f>
        <v/>
      </c>
      <c r="K47" s="1" t="str">
        <f aca="false">IF(ISNUMBER(E47),IF(INDEX('Scoring key'!$C$25:$C$29,E47)="","",INDEX('Scoring key'!$C$25:$C$29,E47)),"")</f>
        <v/>
      </c>
      <c r="L47" s="1" t="str">
        <f aca="false">IF(ISNUMBER(F47),IF(INDEX('Scoring key'!$C$30:$C$34,F47)="","",INDEX('Scoring key'!$C$30:$C$34,F47)),"")</f>
        <v/>
      </c>
      <c r="M47" s="1" t="str">
        <f aca="false">IF(ISNUMBER(G47),IF(INDEX('Scoring key'!$C$35:$C$38,G47)="","",INDEX('Scoring key'!$C$35:$C$38,G47)),"")</f>
        <v/>
      </c>
      <c r="N47" s="1" t="str">
        <f aca="false">IF(ISNUMBER(H47),IF(INDEX('Scoring key'!$C$39:$C$42,H47)="","",INDEX('Scoring key'!$C$39:$C$42,H47)),"")</f>
        <v/>
      </c>
      <c r="O47" s="1" t="str">
        <f aca="false">IF(Answers!F47="","",IF(ISNUMBER(IFERROR(VALUE(Answers!F47),"")),IF(AND(VALUE(Answers!F47)&gt;=1,VALUE(Answers!F47)&lt;=5,VALUE(Answers!F47)=INT(VALUE(Answers!F47))),VALUE(Answers!F47),"unread"),IFERROR(MATCH(TRIM(SUBSTITUTE(SUBSTITUTE(SUBSTITUTE(SUBSTITUTE(Answers!F47,"’","'"),"‘","'"),"“",""""),"”","""")),'Scoring key'!$B$5:$B$9,0),"unread")))</f>
        <v/>
      </c>
      <c r="P47" s="1" t="str">
        <f aca="false">IF(Answers!G47="","",IF(ISNUMBER(IFERROR(VALUE(Answers!G47),"")),IF(AND(VALUE(Answers!G47)&gt;=1,VALUE(Answers!G47)&lt;=5,VALUE(Answers!G47)=INT(VALUE(Answers!G47))),VALUE(Answers!G47),"unread"),IFERROR(MATCH(TRIM(SUBSTITUTE(SUBSTITUTE(SUBSTITUTE(SUBSTITUTE(Answers!G47,"’","'"),"‘","'"),"“",""""),"”","""")),'Scoring key'!$B$5:$B$9,0),"unread")))</f>
        <v/>
      </c>
      <c r="Q47" s="1" t="str">
        <f aca="false">IF(Answers!H47="","",IF(ISNUMBER(IFERROR(VALUE(Answers!H47),"")),IF(AND(VALUE(Answers!H47)&gt;=1,VALUE(Answers!H47)&lt;=5,VALUE(Answers!H47)=INT(VALUE(Answers!H47))),VALUE(Answers!H47),"unread"),IFERROR(MATCH(TRIM(SUBSTITUTE(SUBSTITUTE(SUBSTITUTE(SUBSTITUTE(Answers!H47,"’","'"),"‘","'"),"“",""""),"”","""")),'Scoring key'!$B$5:$B$9,0),"unread")))</f>
        <v/>
      </c>
      <c r="R47" s="1" t="str">
        <f aca="false">IF(Answers!I47="","",IF(ISNUMBER(IFERROR(VALUE(Answers!I47),"")),IF(AND(VALUE(Answers!I47)&gt;=1,VALUE(Answers!I47)&lt;=5,VALUE(Answers!I47)=INT(VALUE(Answers!I47))),VALUE(Answers!I47),"unread"),IFERROR(MATCH(TRIM(SUBSTITUTE(SUBSTITUTE(SUBSTITUTE(SUBSTITUTE(Answers!I47,"’","'"),"‘","'"),"“",""""),"”","""")),'Scoring key'!$B$5:$B$9,0),"unread")))</f>
        <v/>
      </c>
      <c r="S47" s="1" t="str">
        <f aca="false">IF(Answers!J47="","",IF(ISNUMBER(IFERROR(VALUE(Answers!J47),"")),IF(AND(VALUE(Answers!J47)&gt;=1,VALUE(Answers!J47)&lt;=5,VALUE(Answers!J47)=INT(VALUE(Answers!J47))),VALUE(Answers!J47),"unread"),IFERROR(MATCH(TRIM(SUBSTITUTE(SUBSTITUTE(SUBSTITUTE(SUBSTITUTE(Answers!J47,"’","'"),"‘","'"),"“",""""),"”","""")),'Scoring key'!$B$5:$B$9,0),"unread")))</f>
        <v/>
      </c>
      <c r="T47" s="1" t="str">
        <f aca="false">IF(Answers!K47="","",IF(ISNUMBER(IFERROR(VALUE(Answers!K47),"")),IF(AND(VALUE(Answers!K47)&gt;=1,VALUE(Answers!K47)&lt;=5,VALUE(Answers!K47)=INT(VALUE(Answers!K47))),VALUE(Answers!K47),"unread"),IFERROR(MATCH(TRIM(SUBSTITUTE(SUBSTITUTE(SUBSTITUTE(SUBSTITUTE(Answers!K47,"’","'"),"‘","'"),"“",""""),"”","""")),'Scoring key'!$B$5:$B$9,0),"unread")))</f>
        <v/>
      </c>
      <c r="U47" s="1" t="str">
        <f aca="false">IF(Answers!M47="","",IF(ISNUMBER(IFERROR(VALUE(Answers!M47),"")),IF(AND(VALUE(Answers!M47)&gt;=1,VALUE(Answers!M47)&lt;=5,VALUE(Answers!M47)=INT(VALUE(Answers!M47))),VALUE(Answers!M47),"unread"),IFERROR(MATCH(TRIM(SUBSTITUTE(SUBSTITUTE(SUBSTITUTE(SUBSTITUTE(Answers!M47,"’","'"),"‘","'"),"“",""""),"”","""")),'Scoring key'!$B$5:$B$9,0),"unread")))</f>
        <v/>
      </c>
      <c r="V47" s="1" t="str">
        <f aca="false">IF(Answers!P47="","",IF(ISNUMBER(IFERROR(VALUE(Answers!P47),"")),IF(AND(VALUE(Answers!P47)&gt;=1,VALUE(Answers!P47)&lt;=5,VALUE(Answers!P47)=INT(VALUE(Answers!P47))),VALUE(Answers!P47),"unread"),IFERROR(MATCH(TRIM(SUBSTITUTE(SUBSTITUTE(SUBSTITUTE(SUBSTITUTE(Answers!P47,"’","'"),"‘","'"),"“",""""),"”","""")),'Scoring key'!$B$5:$B$9,0),"unread")))</f>
        <v/>
      </c>
      <c r="W47" s="1" t="str">
        <f aca="false">IF(Answers!Q47="","",IF(ISNUMBER(IFERROR(VALUE(Answers!Q47),"")),IF(AND(VALUE(Answers!Q47)&gt;=1,VALUE(Answers!Q47)&lt;=5,VALUE(Answers!Q47)=INT(VALUE(Answers!Q47))),VALUE(Answers!Q47),"unread"),IFERROR(MATCH(TRIM(SUBSTITUTE(SUBSTITUTE(SUBSTITUTE(SUBSTITUTE(Answers!Q47,"’","'"),"‘","'"),"“",""""),"”","""")),'Scoring key'!$B$5:$B$9,0),"unread")))</f>
        <v/>
      </c>
      <c r="X47" s="1" t="str">
        <f aca="false">IF(Answers!B47="","",ISNUMBER(SEARCH("Drafting or editing emails and documents",TRIM(SUBSTITUTE(SUBSTITUTE(SUBSTITUTE(SUBSTITUTE(Answers!B47,"’","'"),"‘","'"),"“",""""),"”",""""))))*1+ISNUMBER(SEARCH("Summarizing documents, threads or meetings",TRIM(SUBSTITUTE(SUBSTITUTE(SUBSTITUTE(SUBSTITUTE(Answers!B47,"’","'"),"‘","'"),"“",""""),"”",""""))))*1+ISNUMBER(SEARCH("Research, or explaining something unfamiliar",TRIM(SUBSTITUTE(SUBSTITUTE(SUBSTITUTE(SUBSTITUTE(Answers!B47,"’","'"),"‘","'"),"“",""""),"”",""""))))*1+ISNUMBER(SEARCH("Working with data or spreadsheets",TRIM(SUBSTITUTE(SUBSTITUTE(SUBSTITUTE(SUBSTITUTE(Answers!B47,"’","'"),"‘","'"),"“",""""),"”",""""))))*1+ISNUMBER(SEARCH("Writing or reviewing code or scripts",TRIM(SUBSTITUTE(SUBSTITUTE(SUBSTITUTE(SUBSTITUTE(Answers!B47,"’","'"),"‘","'"),"“",""""),"”",""""))))*1+ISNUMBER(SEARCH("Brainstorming or planning",TRIM(SUBSTITUTE(SUBSTITUTE(SUBSTITUTE(SUBSTITUTE(Answers!B47,"’","'"),"‘","'"),"“",""""),"”",""""))))*1+ISNUMBER(SEARCH("Something else",TRIM(SUBSTITUTE(SUBSTITUTE(SUBSTITUTE(SUBSTITUTE(Answers!B47,"’","'"),"‘","'"),"“",""""),"”",""""))))*1)</f>
        <v/>
      </c>
      <c r="Y47" s="1" t="str">
        <f aca="false">IF(X47="","",IF(X47=0,IF(ISNUMBER(SEARCH("I don't use AI tools for work",TRIM(SUBSTITUTE(SUBSTITUTE(SUBSTITUTE(SUBSTITUTE(Answers!B47,"’","'"),"‘","'"),"“",""""),"”","""")))),1,"unread"),MIN(X47+1,5)))</f>
        <v/>
      </c>
      <c r="Z47" s="1" t="n">
        <f aca="false">IF(ISNUMBER(SEARCH("Clear guidance on what's allowed and what information can go in",TRIM(SUBSTITUTE(SUBSTITUTE(SUBSTITUTE(SUBSTITUTE(Answers!R47,"’","'"),"‘","'"),"“",""""),"”","""")))),1,0)</f>
        <v>0</v>
      </c>
      <c r="AA47" s="1" t="n">
        <f aca="false">IF(ISNUMBER(SEARCH("An approved AI tool with a work account",TRIM(SUBSTITUTE(SUBSTITUTE(SUBSTITUTE(SUBSTITUTE(Answers!R47,"’","'"),"‘","'"),"“",""""),"”","""")))),1,0)</f>
        <v>0</v>
      </c>
      <c r="AB47" s="1" t="n">
        <f aca="false">IF(ISNUMBER(SEARCH("Hands-on training using my own work tasks",TRIM(SUBSTITUTE(SUBSTITUTE(SUBSTITUTE(SUBSTITUTE(Answers!R47,"’","'"),"‘","'"),"“",""""),"”","""")))),1,0)</f>
        <v>0</v>
      </c>
      <c r="AC47" s="1" t="n">
        <f aca="false">IF(ISNUMBER(SEARCH("Ready-made prompts and templates for common tasks",TRIM(SUBSTITUTE(SUBSTITUTE(SUBSTITUTE(SUBSTITUTE(Answers!R47,"’","'"),"‘","'"),"“",""""),"”","""")))),1,0)</f>
        <v>0</v>
      </c>
      <c r="AD47" s="1" t="n">
        <f aca="false">IF(ISNUMBER(SEARCH("Help setting up an AI agent for my role",TRIM(SUBSTITUTE(SUBSTITUTE(SUBSTITUTE(SUBSTITUTE(Answers!R47,"’","'"),"‘","'"),"“",""""),"”","""")))),1,0)</f>
        <v>0</v>
      </c>
      <c r="AE47" s="1" t="n">
        <f aca="false">IF(ISNUMBER(SEARCH("Examples from people in jobs like mine",TRIM(SUBSTITUTE(SUBSTITUTE(SUBSTITUTE(SUBSTITUTE(Answers!R47,"’","'"),"‘","'"),"“",""""),"”","""")))),1,0)</f>
        <v>0</v>
      </c>
      <c r="AF47" s="1" t="n">
        <f aca="false">IF(ISNUMBER(SEARCH("Time set aside to practice",TRIM(SUBSTITUTE(SUBSTITUTE(SUBSTITUTE(SUBSTITUTE(Answers!R47,"’","'"),"‘","'"),"“",""""),"”","""")))),1,0)</f>
        <v>0</v>
      </c>
      <c r="AG47" s="1" t="n">
        <f aca="false">IF(ISNUMBER(SEARCH("I don't need help right now",TRIM(SUBSTITUTE(SUBSTITUTE(SUBSTITUTE(SUBSTITUTE(Answers!R47,"’","'"),"‘","'"),"“",""""),"”","""")))),1,0)</f>
        <v>0</v>
      </c>
      <c r="AH47" s="1" t="str">
        <f aca="false">IF(Answers!R47="","",IF(Z47+AA47+AB47+AC47+AD47+AE47+AF47+AG47=0,"unread",""))</f>
        <v/>
      </c>
      <c r="AI47" s="1" t="n">
        <f aca="false">IF(OR(D47=5,E47=5),1,0)</f>
        <v>0</v>
      </c>
    </row>
    <row r="48" customFormat="false" ht="15" hidden="false" customHeight="true" outlineLevel="0" collapsed="false">
      <c r="A48" s="1" t="n">
        <f aca="false">Answers!T48</f>
        <v>0</v>
      </c>
      <c r="B48" s="1" t="str">
        <f aca="false">IF(Answers!A48="","",IFERROR(MATCH(TRIM(SUBSTITUTE(SUBSTITUTE(SUBSTITUTE(SUBSTITUTE(Answers!A48,"’","'"),"‘","'"),"“",""""),"”","""")),'Scoring key'!$B$10:$B$14,0),"unread"))</f>
        <v/>
      </c>
      <c r="C48" s="1" t="str">
        <f aca="false">IF(Answers!C48="","",IFERROR(MATCH(TRIM(SUBSTITUTE(SUBSTITUTE(SUBSTITUTE(SUBSTITUTE(Answers!C48,"’","'"),"‘","'"),"“",""""),"”","""")),'Scoring key'!$B$15:$B$19,0),"unread"))</f>
        <v/>
      </c>
      <c r="D48" s="1" t="str">
        <f aca="false">IF(Answers!D48="","",IFERROR(MATCH(TRIM(SUBSTITUTE(SUBSTITUTE(SUBSTITUTE(SUBSTITUTE(Answers!D48,"’","'"),"‘","'"),"“",""""),"”","""")),'Scoring key'!$B$20:$B$24,0),"unread"))</f>
        <v/>
      </c>
      <c r="E48" s="1" t="str">
        <f aca="false">IF(Answers!E48="","",IFERROR(MATCH(TRIM(SUBSTITUTE(SUBSTITUTE(SUBSTITUTE(SUBSTITUTE(Answers!E48,"’","'"),"‘","'"),"“",""""),"”","""")),'Scoring key'!$B$25:$B$29,0),"unread"))</f>
        <v/>
      </c>
      <c r="F48" s="1" t="str">
        <f aca="false">IF(Answers!L48="","",IFERROR(MATCH(TRIM(SUBSTITUTE(SUBSTITUTE(SUBSTITUTE(SUBSTITUTE(Answers!L48,"’","'"),"‘","'"),"“",""""),"”","""")),'Scoring key'!$B$30:$B$34,0),"unread"))</f>
        <v/>
      </c>
      <c r="G48" s="1" t="str">
        <f aca="false">IF(Answers!N48="","",IFERROR(MATCH(TRIM(SUBSTITUTE(SUBSTITUTE(SUBSTITUTE(SUBSTITUTE(Answers!N48,"’","'"),"‘","'"),"“",""""),"”","""")),'Scoring key'!$B$35:$B$38,0),"unread"))</f>
        <v/>
      </c>
      <c r="H48" s="1" t="str">
        <f aca="false">IF(Answers!O48="","",IFERROR(MATCH(TRIM(SUBSTITUTE(SUBSTITUTE(SUBSTITUTE(SUBSTITUTE(Answers!O48,"’","'"),"‘","'"),"“",""""),"”","""")),'Scoring key'!$B$39:$B$42,0),"unread"))</f>
        <v/>
      </c>
      <c r="I48" s="1" t="str">
        <f aca="false">IF(Answers!S48="","",IFERROR(MATCH(TRIM(SUBSTITUTE(SUBSTITUTE(SUBSTITUTE(SUBSTITUTE(Answers!S48,"’","'"),"‘","'"),"“",""""),"”","""")),'Scoring key'!$B$43:$B$46,0),"unread"))</f>
        <v/>
      </c>
      <c r="J48" s="1" t="str">
        <f aca="false">IF(ISNUMBER(B48),IF(INDEX('Scoring key'!$C$10:$C$14,B48)="","",INDEX('Scoring key'!$C$10:$C$14,B48)),"")</f>
        <v/>
      </c>
      <c r="K48" s="1" t="str">
        <f aca="false">IF(ISNUMBER(E48),IF(INDEX('Scoring key'!$C$25:$C$29,E48)="","",INDEX('Scoring key'!$C$25:$C$29,E48)),"")</f>
        <v/>
      </c>
      <c r="L48" s="1" t="str">
        <f aca="false">IF(ISNUMBER(F48),IF(INDEX('Scoring key'!$C$30:$C$34,F48)="","",INDEX('Scoring key'!$C$30:$C$34,F48)),"")</f>
        <v/>
      </c>
      <c r="M48" s="1" t="str">
        <f aca="false">IF(ISNUMBER(G48),IF(INDEX('Scoring key'!$C$35:$C$38,G48)="","",INDEX('Scoring key'!$C$35:$C$38,G48)),"")</f>
        <v/>
      </c>
      <c r="N48" s="1" t="str">
        <f aca="false">IF(ISNUMBER(H48),IF(INDEX('Scoring key'!$C$39:$C$42,H48)="","",INDEX('Scoring key'!$C$39:$C$42,H48)),"")</f>
        <v/>
      </c>
      <c r="O48" s="1" t="str">
        <f aca="false">IF(Answers!F48="","",IF(ISNUMBER(IFERROR(VALUE(Answers!F48),"")),IF(AND(VALUE(Answers!F48)&gt;=1,VALUE(Answers!F48)&lt;=5,VALUE(Answers!F48)=INT(VALUE(Answers!F48))),VALUE(Answers!F48),"unread"),IFERROR(MATCH(TRIM(SUBSTITUTE(SUBSTITUTE(SUBSTITUTE(SUBSTITUTE(Answers!F48,"’","'"),"‘","'"),"“",""""),"”","""")),'Scoring key'!$B$5:$B$9,0),"unread")))</f>
        <v/>
      </c>
      <c r="P48" s="1" t="str">
        <f aca="false">IF(Answers!G48="","",IF(ISNUMBER(IFERROR(VALUE(Answers!G48),"")),IF(AND(VALUE(Answers!G48)&gt;=1,VALUE(Answers!G48)&lt;=5,VALUE(Answers!G48)=INT(VALUE(Answers!G48))),VALUE(Answers!G48),"unread"),IFERROR(MATCH(TRIM(SUBSTITUTE(SUBSTITUTE(SUBSTITUTE(SUBSTITUTE(Answers!G48,"’","'"),"‘","'"),"“",""""),"”","""")),'Scoring key'!$B$5:$B$9,0),"unread")))</f>
        <v/>
      </c>
      <c r="Q48" s="1" t="str">
        <f aca="false">IF(Answers!H48="","",IF(ISNUMBER(IFERROR(VALUE(Answers!H48),"")),IF(AND(VALUE(Answers!H48)&gt;=1,VALUE(Answers!H48)&lt;=5,VALUE(Answers!H48)=INT(VALUE(Answers!H48))),VALUE(Answers!H48),"unread"),IFERROR(MATCH(TRIM(SUBSTITUTE(SUBSTITUTE(SUBSTITUTE(SUBSTITUTE(Answers!H48,"’","'"),"‘","'"),"“",""""),"”","""")),'Scoring key'!$B$5:$B$9,0),"unread")))</f>
        <v/>
      </c>
      <c r="R48" s="1" t="str">
        <f aca="false">IF(Answers!I48="","",IF(ISNUMBER(IFERROR(VALUE(Answers!I48),"")),IF(AND(VALUE(Answers!I48)&gt;=1,VALUE(Answers!I48)&lt;=5,VALUE(Answers!I48)=INT(VALUE(Answers!I48))),VALUE(Answers!I48),"unread"),IFERROR(MATCH(TRIM(SUBSTITUTE(SUBSTITUTE(SUBSTITUTE(SUBSTITUTE(Answers!I48,"’","'"),"‘","'"),"“",""""),"”","""")),'Scoring key'!$B$5:$B$9,0),"unread")))</f>
        <v/>
      </c>
      <c r="S48" s="1" t="str">
        <f aca="false">IF(Answers!J48="","",IF(ISNUMBER(IFERROR(VALUE(Answers!J48),"")),IF(AND(VALUE(Answers!J48)&gt;=1,VALUE(Answers!J48)&lt;=5,VALUE(Answers!J48)=INT(VALUE(Answers!J48))),VALUE(Answers!J48),"unread"),IFERROR(MATCH(TRIM(SUBSTITUTE(SUBSTITUTE(SUBSTITUTE(SUBSTITUTE(Answers!J48,"’","'"),"‘","'"),"“",""""),"”","""")),'Scoring key'!$B$5:$B$9,0),"unread")))</f>
        <v/>
      </c>
      <c r="T48" s="1" t="str">
        <f aca="false">IF(Answers!K48="","",IF(ISNUMBER(IFERROR(VALUE(Answers!K48),"")),IF(AND(VALUE(Answers!K48)&gt;=1,VALUE(Answers!K48)&lt;=5,VALUE(Answers!K48)=INT(VALUE(Answers!K48))),VALUE(Answers!K48),"unread"),IFERROR(MATCH(TRIM(SUBSTITUTE(SUBSTITUTE(SUBSTITUTE(SUBSTITUTE(Answers!K48,"’","'"),"‘","'"),"“",""""),"”","""")),'Scoring key'!$B$5:$B$9,0),"unread")))</f>
        <v/>
      </c>
      <c r="U48" s="1" t="str">
        <f aca="false">IF(Answers!M48="","",IF(ISNUMBER(IFERROR(VALUE(Answers!M48),"")),IF(AND(VALUE(Answers!M48)&gt;=1,VALUE(Answers!M48)&lt;=5,VALUE(Answers!M48)=INT(VALUE(Answers!M48))),VALUE(Answers!M48),"unread"),IFERROR(MATCH(TRIM(SUBSTITUTE(SUBSTITUTE(SUBSTITUTE(SUBSTITUTE(Answers!M48,"’","'"),"‘","'"),"“",""""),"”","""")),'Scoring key'!$B$5:$B$9,0),"unread")))</f>
        <v/>
      </c>
      <c r="V48" s="1" t="str">
        <f aca="false">IF(Answers!P48="","",IF(ISNUMBER(IFERROR(VALUE(Answers!P48),"")),IF(AND(VALUE(Answers!P48)&gt;=1,VALUE(Answers!P48)&lt;=5,VALUE(Answers!P48)=INT(VALUE(Answers!P48))),VALUE(Answers!P48),"unread"),IFERROR(MATCH(TRIM(SUBSTITUTE(SUBSTITUTE(SUBSTITUTE(SUBSTITUTE(Answers!P48,"’","'"),"‘","'"),"“",""""),"”","""")),'Scoring key'!$B$5:$B$9,0),"unread")))</f>
        <v/>
      </c>
      <c r="W48" s="1" t="str">
        <f aca="false">IF(Answers!Q48="","",IF(ISNUMBER(IFERROR(VALUE(Answers!Q48),"")),IF(AND(VALUE(Answers!Q48)&gt;=1,VALUE(Answers!Q48)&lt;=5,VALUE(Answers!Q48)=INT(VALUE(Answers!Q48))),VALUE(Answers!Q48),"unread"),IFERROR(MATCH(TRIM(SUBSTITUTE(SUBSTITUTE(SUBSTITUTE(SUBSTITUTE(Answers!Q48,"’","'"),"‘","'"),"“",""""),"”","""")),'Scoring key'!$B$5:$B$9,0),"unread")))</f>
        <v/>
      </c>
      <c r="X48" s="1" t="str">
        <f aca="false">IF(Answers!B48="","",ISNUMBER(SEARCH("Drafting or editing emails and documents",TRIM(SUBSTITUTE(SUBSTITUTE(SUBSTITUTE(SUBSTITUTE(Answers!B48,"’","'"),"‘","'"),"“",""""),"”",""""))))*1+ISNUMBER(SEARCH("Summarizing documents, threads or meetings",TRIM(SUBSTITUTE(SUBSTITUTE(SUBSTITUTE(SUBSTITUTE(Answers!B48,"’","'"),"‘","'"),"“",""""),"”",""""))))*1+ISNUMBER(SEARCH("Research, or explaining something unfamiliar",TRIM(SUBSTITUTE(SUBSTITUTE(SUBSTITUTE(SUBSTITUTE(Answers!B48,"’","'"),"‘","'"),"“",""""),"”",""""))))*1+ISNUMBER(SEARCH("Working with data or spreadsheets",TRIM(SUBSTITUTE(SUBSTITUTE(SUBSTITUTE(SUBSTITUTE(Answers!B48,"’","'"),"‘","'"),"“",""""),"”",""""))))*1+ISNUMBER(SEARCH("Writing or reviewing code or scripts",TRIM(SUBSTITUTE(SUBSTITUTE(SUBSTITUTE(SUBSTITUTE(Answers!B48,"’","'"),"‘","'"),"“",""""),"”",""""))))*1+ISNUMBER(SEARCH("Brainstorming or planning",TRIM(SUBSTITUTE(SUBSTITUTE(SUBSTITUTE(SUBSTITUTE(Answers!B48,"’","'"),"‘","'"),"“",""""),"”",""""))))*1+ISNUMBER(SEARCH("Something else",TRIM(SUBSTITUTE(SUBSTITUTE(SUBSTITUTE(SUBSTITUTE(Answers!B48,"’","'"),"‘","'"),"“",""""),"”",""""))))*1)</f>
        <v/>
      </c>
      <c r="Y48" s="1" t="str">
        <f aca="false">IF(X48="","",IF(X48=0,IF(ISNUMBER(SEARCH("I don't use AI tools for work",TRIM(SUBSTITUTE(SUBSTITUTE(SUBSTITUTE(SUBSTITUTE(Answers!B48,"’","'"),"‘","'"),"“",""""),"”","""")))),1,"unread"),MIN(X48+1,5)))</f>
        <v/>
      </c>
      <c r="Z48" s="1" t="n">
        <f aca="false">IF(ISNUMBER(SEARCH("Clear guidance on what's allowed and what information can go in",TRIM(SUBSTITUTE(SUBSTITUTE(SUBSTITUTE(SUBSTITUTE(Answers!R48,"’","'"),"‘","'"),"“",""""),"”","""")))),1,0)</f>
        <v>0</v>
      </c>
      <c r="AA48" s="1" t="n">
        <f aca="false">IF(ISNUMBER(SEARCH("An approved AI tool with a work account",TRIM(SUBSTITUTE(SUBSTITUTE(SUBSTITUTE(SUBSTITUTE(Answers!R48,"’","'"),"‘","'"),"“",""""),"”","""")))),1,0)</f>
        <v>0</v>
      </c>
      <c r="AB48" s="1" t="n">
        <f aca="false">IF(ISNUMBER(SEARCH("Hands-on training using my own work tasks",TRIM(SUBSTITUTE(SUBSTITUTE(SUBSTITUTE(SUBSTITUTE(Answers!R48,"’","'"),"‘","'"),"“",""""),"”","""")))),1,0)</f>
        <v>0</v>
      </c>
      <c r="AC48" s="1" t="n">
        <f aca="false">IF(ISNUMBER(SEARCH("Ready-made prompts and templates for common tasks",TRIM(SUBSTITUTE(SUBSTITUTE(SUBSTITUTE(SUBSTITUTE(Answers!R48,"’","'"),"‘","'"),"“",""""),"”","""")))),1,0)</f>
        <v>0</v>
      </c>
      <c r="AD48" s="1" t="n">
        <f aca="false">IF(ISNUMBER(SEARCH("Help setting up an AI agent for my role",TRIM(SUBSTITUTE(SUBSTITUTE(SUBSTITUTE(SUBSTITUTE(Answers!R48,"’","'"),"‘","'"),"“",""""),"”","""")))),1,0)</f>
        <v>0</v>
      </c>
      <c r="AE48" s="1" t="n">
        <f aca="false">IF(ISNUMBER(SEARCH("Examples from people in jobs like mine",TRIM(SUBSTITUTE(SUBSTITUTE(SUBSTITUTE(SUBSTITUTE(Answers!R48,"’","'"),"‘","'"),"“",""""),"”","""")))),1,0)</f>
        <v>0</v>
      </c>
      <c r="AF48" s="1" t="n">
        <f aca="false">IF(ISNUMBER(SEARCH("Time set aside to practice",TRIM(SUBSTITUTE(SUBSTITUTE(SUBSTITUTE(SUBSTITUTE(Answers!R48,"’","'"),"‘","'"),"“",""""),"”","""")))),1,0)</f>
        <v>0</v>
      </c>
      <c r="AG48" s="1" t="n">
        <f aca="false">IF(ISNUMBER(SEARCH("I don't need help right now",TRIM(SUBSTITUTE(SUBSTITUTE(SUBSTITUTE(SUBSTITUTE(Answers!R48,"’","'"),"‘","'"),"“",""""),"”","""")))),1,0)</f>
        <v>0</v>
      </c>
      <c r="AH48" s="1" t="str">
        <f aca="false">IF(Answers!R48="","",IF(Z48+AA48+AB48+AC48+AD48+AE48+AF48+AG48=0,"unread",""))</f>
        <v/>
      </c>
      <c r="AI48" s="1" t="n">
        <f aca="false">IF(OR(D48=5,E48=5),1,0)</f>
        <v>0</v>
      </c>
    </row>
    <row r="49" customFormat="false" ht="15" hidden="false" customHeight="true" outlineLevel="0" collapsed="false">
      <c r="A49" s="1" t="n">
        <f aca="false">Answers!T49</f>
        <v>0</v>
      </c>
      <c r="B49" s="1" t="str">
        <f aca="false">IF(Answers!A49="","",IFERROR(MATCH(TRIM(SUBSTITUTE(SUBSTITUTE(SUBSTITUTE(SUBSTITUTE(Answers!A49,"’","'"),"‘","'"),"“",""""),"”","""")),'Scoring key'!$B$10:$B$14,0),"unread"))</f>
        <v/>
      </c>
      <c r="C49" s="1" t="str">
        <f aca="false">IF(Answers!C49="","",IFERROR(MATCH(TRIM(SUBSTITUTE(SUBSTITUTE(SUBSTITUTE(SUBSTITUTE(Answers!C49,"’","'"),"‘","'"),"“",""""),"”","""")),'Scoring key'!$B$15:$B$19,0),"unread"))</f>
        <v/>
      </c>
      <c r="D49" s="1" t="str">
        <f aca="false">IF(Answers!D49="","",IFERROR(MATCH(TRIM(SUBSTITUTE(SUBSTITUTE(SUBSTITUTE(SUBSTITUTE(Answers!D49,"’","'"),"‘","'"),"“",""""),"”","""")),'Scoring key'!$B$20:$B$24,0),"unread"))</f>
        <v/>
      </c>
      <c r="E49" s="1" t="str">
        <f aca="false">IF(Answers!E49="","",IFERROR(MATCH(TRIM(SUBSTITUTE(SUBSTITUTE(SUBSTITUTE(SUBSTITUTE(Answers!E49,"’","'"),"‘","'"),"“",""""),"”","""")),'Scoring key'!$B$25:$B$29,0),"unread"))</f>
        <v/>
      </c>
      <c r="F49" s="1" t="str">
        <f aca="false">IF(Answers!L49="","",IFERROR(MATCH(TRIM(SUBSTITUTE(SUBSTITUTE(SUBSTITUTE(SUBSTITUTE(Answers!L49,"’","'"),"‘","'"),"“",""""),"”","""")),'Scoring key'!$B$30:$B$34,0),"unread"))</f>
        <v/>
      </c>
      <c r="G49" s="1" t="str">
        <f aca="false">IF(Answers!N49="","",IFERROR(MATCH(TRIM(SUBSTITUTE(SUBSTITUTE(SUBSTITUTE(SUBSTITUTE(Answers!N49,"’","'"),"‘","'"),"“",""""),"”","""")),'Scoring key'!$B$35:$B$38,0),"unread"))</f>
        <v/>
      </c>
      <c r="H49" s="1" t="str">
        <f aca="false">IF(Answers!O49="","",IFERROR(MATCH(TRIM(SUBSTITUTE(SUBSTITUTE(SUBSTITUTE(SUBSTITUTE(Answers!O49,"’","'"),"‘","'"),"“",""""),"”","""")),'Scoring key'!$B$39:$B$42,0),"unread"))</f>
        <v/>
      </c>
      <c r="I49" s="1" t="str">
        <f aca="false">IF(Answers!S49="","",IFERROR(MATCH(TRIM(SUBSTITUTE(SUBSTITUTE(SUBSTITUTE(SUBSTITUTE(Answers!S49,"’","'"),"‘","'"),"“",""""),"”","""")),'Scoring key'!$B$43:$B$46,0),"unread"))</f>
        <v/>
      </c>
      <c r="J49" s="1" t="str">
        <f aca="false">IF(ISNUMBER(B49),IF(INDEX('Scoring key'!$C$10:$C$14,B49)="","",INDEX('Scoring key'!$C$10:$C$14,B49)),"")</f>
        <v/>
      </c>
      <c r="K49" s="1" t="str">
        <f aca="false">IF(ISNUMBER(E49),IF(INDEX('Scoring key'!$C$25:$C$29,E49)="","",INDEX('Scoring key'!$C$25:$C$29,E49)),"")</f>
        <v/>
      </c>
      <c r="L49" s="1" t="str">
        <f aca="false">IF(ISNUMBER(F49),IF(INDEX('Scoring key'!$C$30:$C$34,F49)="","",INDEX('Scoring key'!$C$30:$C$34,F49)),"")</f>
        <v/>
      </c>
      <c r="M49" s="1" t="str">
        <f aca="false">IF(ISNUMBER(G49),IF(INDEX('Scoring key'!$C$35:$C$38,G49)="","",INDEX('Scoring key'!$C$35:$C$38,G49)),"")</f>
        <v/>
      </c>
      <c r="N49" s="1" t="str">
        <f aca="false">IF(ISNUMBER(H49),IF(INDEX('Scoring key'!$C$39:$C$42,H49)="","",INDEX('Scoring key'!$C$39:$C$42,H49)),"")</f>
        <v/>
      </c>
      <c r="O49" s="1" t="str">
        <f aca="false">IF(Answers!F49="","",IF(ISNUMBER(IFERROR(VALUE(Answers!F49),"")),IF(AND(VALUE(Answers!F49)&gt;=1,VALUE(Answers!F49)&lt;=5,VALUE(Answers!F49)=INT(VALUE(Answers!F49))),VALUE(Answers!F49),"unread"),IFERROR(MATCH(TRIM(SUBSTITUTE(SUBSTITUTE(SUBSTITUTE(SUBSTITUTE(Answers!F49,"’","'"),"‘","'"),"“",""""),"”","""")),'Scoring key'!$B$5:$B$9,0),"unread")))</f>
        <v/>
      </c>
      <c r="P49" s="1" t="str">
        <f aca="false">IF(Answers!G49="","",IF(ISNUMBER(IFERROR(VALUE(Answers!G49),"")),IF(AND(VALUE(Answers!G49)&gt;=1,VALUE(Answers!G49)&lt;=5,VALUE(Answers!G49)=INT(VALUE(Answers!G49))),VALUE(Answers!G49),"unread"),IFERROR(MATCH(TRIM(SUBSTITUTE(SUBSTITUTE(SUBSTITUTE(SUBSTITUTE(Answers!G49,"’","'"),"‘","'"),"“",""""),"”","""")),'Scoring key'!$B$5:$B$9,0),"unread")))</f>
        <v/>
      </c>
      <c r="Q49" s="1" t="str">
        <f aca="false">IF(Answers!H49="","",IF(ISNUMBER(IFERROR(VALUE(Answers!H49),"")),IF(AND(VALUE(Answers!H49)&gt;=1,VALUE(Answers!H49)&lt;=5,VALUE(Answers!H49)=INT(VALUE(Answers!H49))),VALUE(Answers!H49),"unread"),IFERROR(MATCH(TRIM(SUBSTITUTE(SUBSTITUTE(SUBSTITUTE(SUBSTITUTE(Answers!H49,"’","'"),"‘","'"),"“",""""),"”","""")),'Scoring key'!$B$5:$B$9,0),"unread")))</f>
        <v/>
      </c>
      <c r="R49" s="1" t="str">
        <f aca="false">IF(Answers!I49="","",IF(ISNUMBER(IFERROR(VALUE(Answers!I49),"")),IF(AND(VALUE(Answers!I49)&gt;=1,VALUE(Answers!I49)&lt;=5,VALUE(Answers!I49)=INT(VALUE(Answers!I49))),VALUE(Answers!I49),"unread"),IFERROR(MATCH(TRIM(SUBSTITUTE(SUBSTITUTE(SUBSTITUTE(SUBSTITUTE(Answers!I49,"’","'"),"‘","'"),"“",""""),"”","""")),'Scoring key'!$B$5:$B$9,0),"unread")))</f>
        <v/>
      </c>
      <c r="S49" s="1" t="str">
        <f aca="false">IF(Answers!J49="","",IF(ISNUMBER(IFERROR(VALUE(Answers!J49),"")),IF(AND(VALUE(Answers!J49)&gt;=1,VALUE(Answers!J49)&lt;=5,VALUE(Answers!J49)=INT(VALUE(Answers!J49))),VALUE(Answers!J49),"unread"),IFERROR(MATCH(TRIM(SUBSTITUTE(SUBSTITUTE(SUBSTITUTE(SUBSTITUTE(Answers!J49,"’","'"),"‘","'"),"“",""""),"”","""")),'Scoring key'!$B$5:$B$9,0),"unread")))</f>
        <v/>
      </c>
      <c r="T49" s="1" t="str">
        <f aca="false">IF(Answers!K49="","",IF(ISNUMBER(IFERROR(VALUE(Answers!K49),"")),IF(AND(VALUE(Answers!K49)&gt;=1,VALUE(Answers!K49)&lt;=5,VALUE(Answers!K49)=INT(VALUE(Answers!K49))),VALUE(Answers!K49),"unread"),IFERROR(MATCH(TRIM(SUBSTITUTE(SUBSTITUTE(SUBSTITUTE(SUBSTITUTE(Answers!K49,"’","'"),"‘","'"),"“",""""),"”","""")),'Scoring key'!$B$5:$B$9,0),"unread")))</f>
        <v/>
      </c>
      <c r="U49" s="1" t="str">
        <f aca="false">IF(Answers!M49="","",IF(ISNUMBER(IFERROR(VALUE(Answers!M49),"")),IF(AND(VALUE(Answers!M49)&gt;=1,VALUE(Answers!M49)&lt;=5,VALUE(Answers!M49)=INT(VALUE(Answers!M49))),VALUE(Answers!M49),"unread"),IFERROR(MATCH(TRIM(SUBSTITUTE(SUBSTITUTE(SUBSTITUTE(SUBSTITUTE(Answers!M49,"’","'"),"‘","'"),"“",""""),"”","""")),'Scoring key'!$B$5:$B$9,0),"unread")))</f>
        <v/>
      </c>
      <c r="V49" s="1" t="str">
        <f aca="false">IF(Answers!P49="","",IF(ISNUMBER(IFERROR(VALUE(Answers!P49),"")),IF(AND(VALUE(Answers!P49)&gt;=1,VALUE(Answers!P49)&lt;=5,VALUE(Answers!P49)=INT(VALUE(Answers!P49))),VALUE(Answers!P49),"unread"),IFERROR(MATCH(TRIM(SUBSTITUTE(SUBSTITUTE(SUBSTITUTE(SUBSTITUTE(Answers!P49,"’","'"),"‘","'"),"“",""""),"”","""")),'Scoring key'!$B$5:$B$9,0),"unread")))</f>
        <v/>
      </c>
      <c r="W49" s="1" t="str">
        <f aca="false">IF(Answers!Q49="","",IF(ISNUMBER(IFERROR(VALUE(Answers!Q49),"")),IF(AND(VALUE(Answers!Q49)&gt;=1,VALUE(Answers!Q49)&lt;=5,VALUE(Answers!Q49)=INT(VALUE(Answers!Q49))),VALUE(Answers!Q49),"unread"),IFERROR(MATCH(TRIM(SUBSTITUTE(SUBSTITUTE(SUBSTITUTE(SUBSTITUTE(Answers!Q49,"’","'"),"‘","'"),"“",""""),"”","""")),'Scoring key'!$B$5:$B$9,0),"unread")))</f>
        <v/>
      </c>
      <c r="X49" s="1" t="str">
        <f aca="false">IF(Answers!B49="","",ISNUMBER(SEARCH("Drafting or editing emails and documents",TRIM(SUBSTITUTE(SUBSTITUTE(SUBSTITUTE(SUBSTITUTE(Answers!B49,"’","'"),"‘","'"),"“",""""),"”",""""))))*1+ISNUMBER(SEARCH("Summarizing documents, threads or meetings",TRIM(SUBSTITUTE(SUBSTITUTE(SUBSTITUTE(SUBSTITUTE(Answers!B49,"’","'"),"‘","'"),"“",""""),"”",""""))))*1+ISNUMBER(SEARCH("Research, or explaining something unfamiliar",TRIM(SUBSTITUTE(SUBSTITUTE(SUBSTITUTE(SUBSTITUTE(Answers!B49,"’","'"),"‘","'"),"“",""""),"”",""""))))*1+ISNUMBER(SEARCH("Working with data or spreadsheets",TRIM(SUBSTITUTE(SUBSTITUTE(SUBSTITUTE(SUBSTITUTE(Answers!B49,"’","'"),"‘","'"),"“",""""),"”",""""))))*1+ISNUMBER(SEARCH("Writing or reviewing code or scripts",TRIM(SUBSTITUTE(SUBSTITUTE(SUBSTITUTE(SUBSTITUTE(Answers!B49,"’","'"),"‘","'"),"“",""""),"”",""""))))*1+ISNUMBER(SEARCH("Brainstorming or planning",TRIM(SUBSTITUTE(SUBSTITUTE(SUBSTITUTE(SUBSTITUTE(Answers!B49,"’","'"),"‘","'"),"“",""""),"”",""""))))*1+ISNUMBER(SEARCH("Something else",TRIM(SUBSTITUTE(SUBSTITUTE(SUBSTITUTE(SUBSTITUTE(Answers!B49,"’","'"),"‘","'"),"“",""""),"”",""""))))*1)</f>
        <v/>
      </c>
      <c r="Y49" s="1" t="str">
        <f aca="false">IF(X49="","",IF(X49=0,IF(ISNUMBER(SEARCH("I don't use AI tools for work",TRIM(SUBSTITUTE(SUBSTITUTE(SUBSTITUTE(SUBSTITUTE(Answers!B49,"’","'"),"‘","'"),"“",""""),"”","""")))),1,"unread"),MIN(X49+1,5)))</f>
        <v/>
      </c>
      <c r="Z49" s="1" t="n">
        <f aca="false">IF(ISNUMBER(SEARCH("Clear guidance on what's allowed and what information can go in",TRIM(SUBSTITUTE(SUBSTITUTE(SUBSTITUTE(SUBSTITUTE(Answers!R49,"’","'"),"‘","'"),"“",""""),"”","""")))),1,0)</f>
        <v>0</v>
      </c>
      <c r="AA49" s="1" t="n">
        <f aca="false">IF(ISNUMBER(SEARCH("An approved AI tool with a work account",TRIM(SUBSTITUTE(SUBSTITUTE(SUBSTITUTE(SUBSTITUTE(Answers!R49,"’","'"),"‘","'"),"“",""""),"”","""")))),1,0)</f>
        <v>0</v>
      </c>
      <c r="AB49" s="1" t="n">
        <f aca="false">IF(ISNUMBER(SEARCH("Hands-on training using my own work tasks",TRIM(SUBSTITUTE(SUBSTITUTE(SUBSTITUTE(SUBSTITUTE(Answers!R49,"’","'"),"‘","'"),"“",""""),"”","""")))),1,0)</f>
        <v>0</v>
      </c>
      <c r="AC49" s="1" t="n">
        <f aca="false">IF(ISNUMBER(SEARCH("Ready-made prompts and templates for common tasks",TRIM(SUBSTITUTE(SUBSTITUTE(SUBSTITUTE(SUBSTITUTE(Answers!R49,"’","'"),"‘","'"),"“",""""),"”","""")))),1,0)</f>
        <v>0</v>
      </c>
      <c r="AD49" s="1" t="n">
        <f aca="false">IF(ISNUMBER(SEARCH("Help setting up an AI agent for my role",TRIM(SUBSTITUTE(SUBSTITUTE(SUBSTITUTE(SUBSTITUTE(Answers!R49,"’","'"),"‘","'"),"“",""""),"”","""")))),1,0)</f>
        <v>0</v>
      </c>
      <c r="AE49" s="1" t="n">
        <f aca="false">IF(ISNUMBER(SEARCH("Examples from people in jobs like mine",TRIM(SUBSTITUTE(SUBSTITUTE(SUBSTITUTE(SUBSTITUTE(Answers!R49,"’","'"),"‘","'"),"“",""""),"”","""")))),1,0)</f>
        <v>0</v>
      </c>
      <c r="AF49" s="1" t="n">
        <f aca="false">IF(ISNUMBER(SEARCH("Time set aside to practice",TRIM(SUBSTITUTE(SUBSTITUTE(SUBSTITUTE(SUBSTITUTE(Answers!R49,"’","'"),"‘","'"),"“",""""),"”","""")))),1,0)</f>
        <v>0</v>
      </c>
      <c r="AG49" s="1" t="n">
        <f aca="false">IF(ISNUMBER(SEARCH("I don't need help right now",TRIM(SUBSTITUTE(SUBSTITUTE(SUBSTITUTE(SUBSTITUTE(Answers!R49,"’","'"),"‘","'"),"“",""""),"”","""")))),1,0)</f>
        <v>0</v>
      </c>
      <c r="AH49" s="1" t="str">
        <f aca="false">IF(Answers!R49="","",IF(Z49+AA49+AB49+AC49+AD49+AE49+AF49+AG49=0,"unread",""))</f>
        <v/>
      </c>
      <c r="AI49" s="1" t="n">
        <f aca="false">IF(OR(D49=5,E49=5),1,0)</f>
        <v>0</v>
      </c>
    </row>
    <row r="50" customFormat="false" ht="15" hidden="false" customHeight="true" outlineLevel="0" collapsed="false">
      <c r="A50" s="1" t="n">
        <f aca="false">Answers!T50</f>
        <v>0</v>
      </c>
      <c r="B50" s="1" t="str">
        <f aca="false">IF(Answers!A50="","",IFERROR(MATCH(TRIM(SUBSTITUTE(SUBSTITUTE(SUBSTITUTE(SUBSTITUTE(Answers!A50,"’","'"),"‘","'"),"“",""""),"”","""")),'Scoring key'!$B$10:$B$14,0),"unread"))</f>
        <v/>
      </c>
      <c r="C50" s="1" t="str">
        <f aca="false">IF(Answers!C50="","",IFERROR(MATCH(TRIM(SUBSTITUTE(SUBSTITUTE(SUBSTITUTE(SUBSTITUTE(Answers!C50,"’","'"),"‘","'"),"“",""""),"”","""")),'Scoring key'!$B$15:$B$19,0),"unread"))</f>
        <v/>
      </c>
      <c r="D50" s="1" t="str">
        <f aca="false">IF(Answers!D50="","",IFERROR(MATCH(TRIM(SUBSTITUTE(SUBSTITUTE(SUBSTITUTE(SUBSTITUTE(Answers!D50,"’","'"),"‘","'"),"“",""""),"”","""")),'Scoring key'!$B$20:$B$24,0),"unread"))</f>
        <v/>
      </c>
      <c r="E50" s="1" t="str">
        <f aca="false">IF(Answers!E50="","",IFERROR(MATCH(TRIM(SUBSTITUTE(SUBSTITUTE(SUBSTITUTE(SUBSTITUTE(Answers!E50,"’","'"),"‘","'"),"“",""""),"”","""")),'Scoring key'!$B$25:$B$29,0),"unread"))</f>
        <v/>
      </c>
      <c r="F50" s="1" t="str">
        <f aca="false">IF(Answers!L50="","",IFERROR(MATCH(TRIM(SUBSTITUTE(SUBSTITUTE(SUBSTITUTE(SUBSTITUTE(Answers!L50,"’","'"),"‘","'"),"“",""""),"”","""")),'Scoring key'!$B$30:$B$34,0),"unread"))</f>
        <v/>
      </c>
      <c r="G50" s="1" t="str">
        <f aca="false">IF(Answers!N50="","",IFERROR(MATCH(TRIM(SUBSTITUTE(SUBSTITUTE(SUBSTITUTE(SUBSTITUTE(Answers!N50,"’","'"),"‘","'"),"“",""""),"”","""")),'Scoring key'!$B$35:$B$38,0),"unread"))</f>
        <v/>
      </c>
      <c r="H50" s="1" t="str">
        <f aca="false">IF(Answers!O50="","",IFERROR(MATCH(TRIM(SUBSTITUTE(SUBSTITUTE(SUBSTITUTE(SUBSTITUTE(Answers!O50,"’","'"),"‘","'"),"“",""""),"”","""")),'Scoring key'!$B$39:$B$42,0),"unread"))</f>
        <v/>
      </c>
      <c r="I50" s="1" t="str">
        <f aca="false">IF(Answers!S50="","",IFERROR(MATCH(TRIM(SUBSTITUTE(SUBSTITUTE(SUBSTITUTE(SUBSTITUTE(Answers!S50,"’","'"),"‘","'"),"“",""""),"”","""")),'Scoring key'!$B$43:$B$46,0),"unread"))</f>
        <v/>
      </c>
      <c r="J50" s="1" t="str">
        <f aca="false">IF(ISNUMBER(B50),IF(INDEX('Scoring key'!$C$10:$C$14,B50)="","",INDEX('Scoring key'!$C$10:$C$14,B50)),"")</f>
        <v/>
      </c>
      <c r="K50" s="1" t="str">
        <f aca="false">IF(ISNUMBER(E50),IF(INDEX('Scoring key'!$C$25:$C$29,E50)="","",INDEX('Scoring key'!$C$25:$C$29,E50)),"")</f>
        <v/>
      </c>
      <c r="L50" s="1" t="str">
        <f aca="false">IF(ISNUMBER(F50),IF(INDEX('Scoring key'!$C$30:$C$34,F50)="","",INDEX('Scoring key'!$C$30:$C$34,F50)),"")</f>
        <v/>
      </c>
      <c r="M50" s="1" t="str">
        <f aca="false">IF(ISNUMBER(G50),IF(INDEX('Scoring key'!$C$35:$C$38,G50)="","",INDEX('Scoring key'!$C$35:$C$38,G50)),"")</f>
        <v/>
      </c>
      <c r="N50" s="1" t="str">
        <f aca="false">IF(ISNUMBER(H50),IF(INDEX('Scoring key'!$C$39:$C$42,H50)="","",INDEX('Scoring key'!$C$39:$C$42,H50)),"")</f>
        <v/>
      </c>
      <c r="O50" s="1" t="str">
        <f aca="false">IF(Answers!F50="","",IF(ISNUMBER(IFERROR(VALUE(Answers!F50),"")),IF(AND(VALUE(Answers!F50)&gt;=1,VALUE(Answers!F50)&lt;=5,VALUE(Answers!F50)=INT(VALUE(Answers!F50))),VALUE(Answers!F50),"unread"),IFERROR(MATCH(TRIM(SUBSTITUTE(SUBSTITUTE(SUBSTITUTE(SUBSTITUTE(Answers!F50,"’","'"),"‘","'"),"“",""""),"”","""")),'Scoring key'!$B$5:$B$9,0),"unread")))</f>
        <v/>
      </c>
      <c r="P50" s="1" t="str">
        <f aca="false">IF(Answers!G50="","",IF(ISNUMBER(IFERROR(VALUE(Answers!G50),"")),IF(AND(VALUE(Answers!G50)&gt;=1,VALUE(Answers!G50)&lt;=5,VALUE(Answers!G50)=INT(VALUE(Answers!G50))),VALUE(Answers!G50),"unread"),IFERROR(MATCH(TRIM(SUBSTITUTE(SUBSTITUTE(SUBSTITUTE(SUBSTITUTE(Answers!G50,"’","'"),"‘","'"),"“",""""),"”","""")),'Scoring key'!$B$5:$B$9,0),"unread")))</f>
        <v/>
      </c>
      <c r="Q50" s="1" t="str">
        <f aca="false">IF(Answers!H50="","",IF(ISNUMBER(IFERROR(VALUE(Answers!H50),"")),IF(AND(VALUE(Answers!H50)&gt;=1,VALUE(Answers!H50)&lt;=5,VALUE(Answers!H50)=INT(VALUE(Answers!H50))),VALUE(Answers!H50),"unread"),IFERROR(MATCH(TRIM(SUBSTITUTE(SUBSTITUTE(SUBSTITUTE(SUBSTITUTE(Answers!H50,"’","'"),"‘","'"),"“",""""),"”","""")),'Scoring key'!$B$5:$B$9,0),"unread")))</f>
        <v/>
      </c>
      <c r="R50" s="1" t="str">
        <f aca="false">IF(Answers!I50="","",IF(ISNUMBER(IFERROR(VALUE(Answers!I50),"")),IF(AND(VALUE(Answers!I50)&gt;=1,VALUE(Answers!I50)&lt;=5,VALUE(Answers!I50)=INT(VALUE(Answers!I50))),VALUE(Answers!I50),"unread"),IFERROR(MATCH(TRIM(SUBSTITUTE(SUBSTITUTE(SUBSTITUTE(SUBSTITUTE(Answers!I50,"’","'"),"‘","'"),"“",""""),"”","""")),'Scoring key'!$B$5:$B$9,0),"unread")))</f>
        <v/>
      </c>
      <c r="S50" s="1" t="str">
        <f aca="false">IF(Answers!J50="","",IF(ISNUMBER(IFERROR(VALUE(Answers!J50),"")),IF(AND(VALUE(Answers!J50)&gt;=1,VALUE(Answers!J50)&lt;=5,VALUE(Answers!J50)=INT(VALUE(Answers!J50))),VALUE(Answers!J50),"unread"),IFERROR(MATCH(TRIM(SUBSTITUTE(SUBSTITUTE(SUBSTITUTE(SUBSTITUTE(Answers!J50,"’","'"),"‘","'"),"“",""""),"”","""")),'Scoring key'!$B$5:$B$9,0),"unread")))</f>
        <v/>
      </c>
      <c r="T50" s="1" t="str">
        <f aca="false">IF(Answers!K50="","",IF(ISNUMBER(IFERROR(VALUE(Answers!K50),"")),IF(AND(VALUE(Answers!K50)&gt;=1,VALUE(Answers!K50)&lt;=5,VALUE(Answers!K50)=INT(VALUE(Answers!K50))),VALUE(Answers!K50),"unread"),IFERROR(MATCH(TRIM(SUBSTITUTE(SUBSTITUTE(SUBSTITUTE(SUBSTITUTE(Answers!K50,"’","'"),"‘","'"),"“",""""),"”","""")),'Scoring key'!$B$5:$B$9,0),"unread")))</f>
        <v/>
      </c>
      <c r="U50" s="1" t="str">
        <f aca="false">IF(Answers!M50="","",IF(ISNUMBER(IFERROR(VALUE(Answers!M50),"")),IF(AND(VALUE(Answers!M50)&gt;=1,VALUE(Answers!M50)&lt;=5,VALUE(Answers!M50)=INT(VALUE(Answers!M50))),VALUE(Answers!M50),"unread"),IFERROR(MATCH(TRIM(SUBSTITUTE(SUBSTITUTE(SUBSTITUTE(SUBSTITUTE(Answers!M50,"’","'"),"‘","'"),"“",""""),"”","""")),'Scoring key'!$B$5:$B$9,0),"unread")))</f>
        <v/>
      </c>
      <c r="V50" s="1" t="str">
        <f aca="false">IF(Answers!P50="","",IF(ISNUMBER(IFERROR(VALUE(Answers!P50),"")),IF(AND(VALUE(Answers!P50)&gt;=1,VALUE(Answers!P50)&lt;=5,VALUE(Answers!P50)=INT(VALUE(Answers!P50))),VALUE(Answers!P50),"unread"),IFERROR(MATCH(TRIM(SUBSTITUTE(SUBSTITUTE(SUBSTITUTE(SUBSTITUTE(Answers!P50,"’","'"),"‘","'"),"“",""""),"”","""")),'Scoring key'!$B$5:$B$9,0),"unread")))</f>
        <v/>
      </c>
      <c r="W50" s="1" t="str">
        <f aca="false">IF(Answers!Q50="","",IF(ISNUMBER(IFERROR(VALUE(Answers!Q50),"")),IF(AND(VALUE(Answers!Q50)&gt;=1,VALUE(Answers!Q50)&lt;=5,VALUE(Answers!Q50)=INT(VALUE(Answers!Q50))),VALUE(Answers!Q50),"unread"),IFERROR(MATCH(TRIM(SUBSTITUTE(SUBSTITUTE(SUBSTITUTE(SUBSTITUTE(Answers!Q50,"’","'"),"‘","'"),"“",""""),"”","""")),'Scoring key'!$B$5:$B$9,0),"unread")))</f>
        <v/>
      </c>
      <c r="X50" s="1" t="str">
        <f aca="false">IF(Answers!B50="","",ISNUMBER(SEARCH("Drafting or editing emails and documents",TRIM(SUBSTITUTE(SUBSTITUTE(SUBSTITUTE(SUBSTITUTE(Answers!B50,"’","'"),"‘","'"),"“",""""),"”",""""))))*1+ISNUMBER(SEARCH("Summarizing documents, threads or meetings",TRIM(SUBSTITUTE(SUBSTITUTE(SUBSTITUTE(SUBSTITUTE(Answers!B50,"’","'"),"‘","'"),"“",""""),"”",""""))))*1+ISNUMBER(SEARCH("Research, or explaining something unfamiliar",TRIM(SUBSTITUTE(SUBSTITUTE(SUBSTITUTE(SUBSTITUTE(Answers!B50,"’","'"),"‘","'"),"“",""""),"”",""""))))*1+ISNUMBER(SEARCH("Working with data or spreadsheets",TRIM(SUBSTITUTE(SUBSTITUTE(SUBSTITUTE(SUBSTITUTE(Answers!B50,"’","'"),"‘","'"),"“",""""),"”",""""))))*1+ISNUMBER(SEARCH("Writing or reviewing code or scripts",TRIM(SUBSTITUTE(SUBSTITUTE(SUBSTITUTE(SUBSTITUTE(Answers!B50,"’","'"),"‘","'"),"“",""""),"”",""""))))*1+ISNUMBER(SEARCH("Brainstorming or planning",TRIM(SUBSTITUTE(SUBSTITUTE(SUBSTITUTE(SUBSTITUTE(Answers!B50,"’","'"),"‘","'"),"“",""""),"”",""""))))*1+ISNUMBER(SEARCH("Something else",TRIM(SUBSTITUTE(SUBSTITUTE(SUBSTITUTE(SUBSTITUTE(Answers!B50,"’","'"),"‘","'"),"“",""""),"”",""""))))*1)</f>
        <v/>
      </c>
      <c r="Y50" s="1" t="str">
        <f aca="false">IF(X50="","",IF(X50=0,IF(ISNUMBER(SEARCH("I don't use AI tools for work",TRIM(SUBSTITUTE(SUBSTITUTE(SUBSTITUTE(SUBSTITUTE(Answers!B50,"’","'"),"‘","'"),"“",""""),"”","""")))),1,"unread"),MIN(X50+1,5)))</f>
        <v/>
      </c>
      <c r="Z50" s="1" t="n">
        <f aca="false">IF(ISNUMBER(SEARCH("Clear guidance on what's allowed and what information can go in",TRIM(SUBSTITUTE(SUBSTITUTE(SUBSTITUTE(SUBSTITUTE(Answers!R50,"’","'"),"‘","'"),"“",""""),"”","""")))),1,0)</f>
        <v>0</v>
      </c>
      <c r="AA50" s="1" t="n">
        <f aca="false">IF(ISNUMBER(SEARCH("An approved AI tool with a work account",TRIM(SUBSTITUTE(SUBSTITUTE(SUBSTITUTE(SUBSTITUTE(Answers!R50,"’","'"),"‘","'"),"“",""""),"”","""")))),1,0)</f>
        <v>0</v>
      </c>
      <c r="AB50" s="1" t="n">
        <f aca="false">IF(ISNUMBER(SEARCH("Hands-on training using my own work tasks",TRIM(SUBSTITUTE(SUBSTITUTE(SUBSTITUTE(SUBSTITUTE(Answers!R50,"’","'"),"‘","'"),"“",""""),"”","""")))),1,0)</f>
        <v>0</v>
      </c>
      <c r="AC50" s="1" t="n">
        <f aca="false">IF(ISNUMBER(SEARCH("Ready-made prompts and templates for common tasks",TRIM(SUBSTITUTE(SUBSTITUTE(SUBSTITUTE(SUBSTITUTE(Answers!R50,"’","'"),"‘","'"),"“",""""),"”","""")))),1,0)</f>
        <v>0</v>
      </c>
      <c r="AD50" s="1" t="n">
        <f aca="false">IF(ISNUMBER(SEARCH("Help setting up an AI agent for my role",TRIM(SUBSTITUTE(SUBSTITUTE(SUBSTITUTE(SUBSTITUTE(Answers!R50,"’","'"),"‘","'"),"“",""""),"”","""")))),1,0)</f>
        <v>0</v>
      </c>
      <c r="AE50" s="1" t="n">
        <f aca="false">IF(ISNUMBER(SEARCH("Examples from people in jobs like mine",TRIM(SUBSTITUTE(SUBSTITUTE(SUBSTITUTE(SUBSTITUTE(Answers!R50,"’","'"),"‘","'"),"“",""""),"”","""")))),1,0)</f>
        <v>0</v>
      </c>
      <c r="AF50" s="1" t="n">
        <f aca="false">IF(ISNUMBER(SEARCH("Time set aside to practice",TRIM(SUBSTITUTE(SUBSTITUTE(SUBSTITUTE(SUBSTITUTE(Answers!R50,"’","'"),"‘","'"),"“",""""),"”","""")))),1,0)</f>
        <v>0</v>
      </c>
      <c r="AG50" s="1" t="n">
        <f aca="false">IF(ISNUMBER(SEARCH("I don't need help right now",TRIM(SUBSTITUTE(SUBSTITUTE(SUBSTITUTE(SUBSTITUTE(Answers!R50,"’","'"),"‘","'"),"“",""""),"”","""")))),1,0)</f>
        <v>0</v>
      </c>
      <c r="AH50" s="1" t="str">
        <f aca="false">IF(Answers!R50="","",IF(Z50+AA50+AB50+AC50+AD50+AE50+AF50+AG50=0,"unread",""))</f>
        <v/>
      </c>
      <c r="AI50" s="1" t="n">
        <f aca="false">IF(OR(D50=5,E50=5),1,0)</f>
        <v>0</v>
      </c>
    </row>
    <row r="51" customFormat="false" ht="15" hidden="false" customHeight="true" outlineLevel="0" collapsed="false">
      <c r="A51" s="1" t="n">
        <f aca="false">Answers!T51</f>
        <v>0</v>
      </c>
      <c r="B51" s="1" t="str">
        <f aca="false">IF(Answers!A51="","",IFERROR(MATCH(TRIM(SUBSTITUTE(SUBSTITUTE(SUBSTITUTE(SUBSTITUTE(Answers!A51,"’","'"),"‘","'"),"“",""""),"”","""")),'Scoring key'!$B$10:$B$14,0),"unread"))</f>
        <v/>
      </c>
      <c r="C51" s="1" t="str">
        <f aca="false">IF(Answers!C51="","",IFERROR(MATCH(TRIM(SUBSTITUTE(SUBSTITUTE(SUBSTITUTE(SUBSTITUTE(Answers!C51,"’","'"),"‘","'"),"“",""""),"”","""")),'Scoring key'!$B$15:$B$19,0),"unread"))</f>
        <v/>
      </c>
      <c r="D51" s="1" t="str">
        <f aca="false">IF(Answers!D51="","",IFERROR(MATCH(TRIM(SUBSTITUTE(SUBSTITUTE(SUBSTITUTE(SUBSTITUTE(Answers!D51,"’","'"),"‘","'"),"“",""""),"”","""")),'Scoring key'!$B$20:$B$24,0),"unread"))</f>
        <v/>
      </c>
      <c r="E51" s="1" t="str">
        <f aca="false">IF(Answers!E51="","",IFERROR(MATCH(TRIM(SUBSTITUTE(SUBSTITUTE(SUBSTITUTE(SUBSTITUTE(Answers!E51,"’","'"),"‘","'"),"“",""""),"”","""")),'Scoring key'!$B$25:$B$29,0),"unread"))</f>
        <v/>
      </c>
      <c r="F51" s="1" t="str">
        <f aca="false">IF(Answers!L51="","",IFERROR(MATCH(TRIM(SUBSTITUTE(SUBSTITUTE(SUBSTITUTE(SUBSTITUTE(Answers!L51,"’","'"),"‘","'"),"“",""""),"”","""")),'Scoring key'!$B$30:$B$34,0),"unread"))</f>
        <v/>
      </c>
      <c r="G51" s="1" t="str">
        <f aca="false">IF(Answers!N51="","",IFERROR(MATCH(TRIM(SUBSTITUTE(SUBSTITUTE(SUBSTITUTE(SUBSTITUTE(Answers!N51,"’","'"),"‘","'"),"“",""""),"”","""")),'Scoring key'!$B$35:$B$38,0),"unread"))</f>
        <v/>
      </c>
      <c r="H51" s="1" t="str">
        <f aca="false">IF(Answers!O51="","",IFERROR(MATCH(TRIM(SUBSTITUTE(SUBSTITUTE(SUBSTITUTE(SUBSTITUTE(Answers!O51,"’","'"),"‘","'"),"“",""""),"”","""")),'Scoring key'!$B$39:$B$42,0),"unread"))</f>
        <v/>
      </c>
      <c r="I51" s="1" t="str">
        <f aca="false">IF(Answers!S51="","",IFERROR(MATCH(TRIM(SUBSTITUTE(SUBSTITUTE(SUBSTITUTE(SUBSTITUTE(Answers!S51,"’","'"),"‘","'"),"“",""""),"”","""")),'Scoring key'!$B$43:$B$46,0),"unread"))</f>
        <v/>
      </c>
      <c r="J51" s="1" t="str">
        <f aca="false">IF(ISNUMBER(B51),IF(INDEX('Scoring key'!$C$10:$C$14,B51)="","",INDEX('Scoring key'!$C$10:$C$14,B51)),"")</f>
        <v/>
      </c>
      <c r="K51" s="1" t="str">
        <f aca="false">IF(ISNUMBER(E51),IF(INDEX('Scoring key'!$C$25:$C$29,E51)="","",INDEX('Scoring key'!$C$25:$C$29,E51)),"")</f>
        <v/>
      </c>
      <c r="L51" s="1" t="str">
        <f aca="false">IF(ISNUMBER(F51),IF(INDEX('Scoring key'!$C$30:$C$34,F51)="","",INDEX('Scoring key'!$C$30:$C$34,F51)),"")</f>
        <v/>
      </c>
      <c r="M51" s="1" t="str">
        <f aca="false">IF(ISNUMBER(G51),IF(INDEX('Scoring key'!$C$35:$C$38,G51)="","",INDEX('Scoring key'!$C$35:$C$38,G51)),"")</f>
        <v/>
      </c>
      <c r="N51" s="1" t="str">
        <f aca="false">IF(ISNUMBER(H51),IF(INDEX('Scoring key'!$C$39:$C$42,H51)="","",INDEX('Scoring key'!$C$39:$C$42,H51)),"")</f>
        <v/>
      </c>
      <c r="O51" s="1" t="str">
        <f aca="false">IF(Answers!F51="","",IF(ISNUMBER(IFERROR(VALUE(Answers!F51),"")),IF(AND(VALUE(Answers!F51)&gt;=1,VALUE(Answers!F51)&lt;=5,VALUE(Answers!F51)=INT(VALUE(Answers!F51))),VALUE(Answers!F51),"unread"),IFERROR(MATCH(TRIM(SUBSTITUTE(SUBSTITUTE(SUBSTITUTE(SUBSTITUTE(Answers!F51,"’","'"),"‘","'"),"“",""""),"”","""")),'Scoring key'!$B$5:$B$9,0),"unread")))</f>
        <v/>
      </c>
      <c r="P51" s="1" t="str">
        <f aca="false">IF(Answers!G51="","",IF(ISNUMBER(IFERROR(VALUE(Answers!G51),"")),IF(AND(VALUE(Answers!G51)&gt;=1,VALUE(Answers!G51)&lt;=5,VALUE(Answers!G51)=INT(VALUE(Answers!G51))),VALUE(Answers!G51),"unread"),IFERROR(MATCH(TRIM(SUBSTITUTE(SUBSTITUTE(SUBSTITUTE(SUBSTITUTE(Answers!G51,"’","'"),"‘","'"),"“",""""),"”","""")),'Scoring key'!$B$5:$B$9,0),"unread")))</f>
        <v/>
      </c>
      <c r="Q51" s="1" t="str">
        <f aca="false">IF(Answers!H51="","",IF(ISNUMBER(IFERROR(VALUE(Answers!H51),"")),IF(AND(VALUE(Answers!H51)&gt;=1,VALUE(Answers!H51)&lt;=5,VALUE(Answers!H51)=INT(VALUE(Answers!H51))),VALUE(Answers!H51),"unread"),IFERROR(MATCH(TRIM(SUBSTITUTE(SUBSTITUTE(SUBSTITUTE(SUBSTITUTE(Answers!H51,"’","'"),"‘","'"),"“",""""),"”","""")),'Scoring key'!$B$5:$B$9,0),"unread")))</f>
        <v/>
      </c>
      <c r="R51" s="1" t="str">
        <f aca="false">IF(Answers!I51="","",IF(ISNUMBER(IFERROR(VALUE(Answers!I51),"")),IF(AND(VALUE(Answers!I51)&gt;=1,VALUE(Answers!I51)&lt;=5,VALUE(Answers!I51)=INT(VALUE(Answers!I51))),VALUE(Answers!I51),"unread"),IFERROR(MATCH(TRIM(SUBSTITUTE(SUBSTITUTE(SUBSTITUTE(SUBSTITUTE(Answers!I51,"’","'"),"‘","'"),"“",""""),"”","""")),'Scoring key'!$B$5:$B$9,0),"unread")))</f>
        <v/>
      </c>
      <c r="S51" s="1" t="str">
        <f aca="false">IF(Answers!J51="","",IF(ISNUMBER(IFERROR(VALUE(Answers!J51),"")),IF(AND(VALUE(Answers!J51)&gt;=1,VALUE(Answers!J51)&lt;=5,VALUE(Answers!J51)=INT(VALUE(Answers!J51))),VALUE(Answers!J51),"unread"),IFERROR(MATCH(TRIM(SUBSTITUTE(SUBSTITUTE(SUBSTITUTE(SUBSTITUTE(Answers!J51,"’","'"),"‘","'"),"“",""""),"”","""")),'Scoring key'!$B$5:$B$9,0),"unread")))</f>
        <v/>
      </c>
      <c r="T51" s="1" t="str">
        <f aca="false">IF(Answers!K51="","",IF(ISNUMBER(IFERROR(VALUE(Answers!K51),"")),IF(AND(VALUE(Answers!K51)&gt;=1,VALUE(Answers!K51)&lt;=5,VALUE(Answers!K51)=INT(VALUE(Answers!K51))),VALUE(Answers!K51),"unread"),IFERROR(MATCH(TRIM(SUBSTITUTE(SUBSTITUTE(SUBSTITUTE(SUBSTITUTE(Answers!K51,"’","'"),"‘","'"),"“",""""),"”","""")),'Scoring key'!$B$5:$B$9,0),"unread")))</f>
        <v/>
      </c>
      <c r="U51" s="1" t="str">
        <f aca="false">IF(Answers!M51="","",IF(ISNUMBER(IFERROR(VALUE(Answers!M51),"")),IF(AND(VALUE(Answers!M51)&gt;=1,VALUE(Answers!M51)&lt;=5,VALUE(Answers!M51)=INT(VALUE(Answers!M51))),VALUE(Answers!M51),"unread"),IFERROR(MATCH(TRIM(SUBSTITUTE(SUBSTITUTE(SUBSTITUTE(SUBSTITUTE(Answers!M51,"’","'"),"‘","'"),"“",""""),"”","""")),'Scoring key'!$B$5:$B$9,0),"unread")))</f>
        <v/>
      </c>
      <c r="V51" s="1" t="str">
        <f aca="false">IF(Answers!P51="","",IF(ISNUMBER(IFERROR(VALUE(Answers!P51),"")),IF(AND(VALUE(Answers!P51)&gt;=1,VALUE(Answers!P51)&lt;=5,VALUE(Answers!P51)=INT(VALUE(Answers!P51))),VALUE(Answers!P51),"unread"),IFERROR(MATCH(TRIM(SUBSTITUTE(SUBSTITUTE(SUBSTITUTE(SUBSTITUTE(Answers!P51,"’","'"),"‘","'"),"“",""""),"”","""")),'Scoring key'!$B$5:$B$9,0),"unread")))</f>
        <v/>
      </c>
      <c r="W51" s="1" t="str">
        <f aca="false">IF(Answers!Q51="","",IF(ISNUMBER(IFERROR(VALUE(Answers!Q51),"")),IF(AND(VALUE(Answers!Q51)&gt;=1,VALUE(Answers!Q51)&lt;=5,VALUE(Answers!Q51)=INT(VALUE(Answers!Q51))),VALUE(Answers!Q51),"unread"),IFERROR(MATCH(TRIM(SUBSTITUTE(SUBSTITUTE(SUBSTITUTE(SUBSTITUTE(Answers!Q51,"’","'"),"‘","'"),"“",""""),"”","""")),'Scoring key'!$B$5:$B$9,0),"unread")))</f>
        <v/>
      </c>
      <c r="X51" s="1" t="str">
        <f aca="false">IF(Answers!B51="","",ISNUMBER(SEARCH("Drafting or editing emails and documents",TRIM(SUBSTITUTE(SUBSTITUTE(SUBSTITUTE(SUBSTITUTE(Answers!B51,"’","'"),"‘","'"),"“",""""),"”",""""))))*1+ISNUMBER(SEARCH("Summarizing documents, threads or meetings",TRIM(SUBSTITUTE(SUBSTITUTE(SUBSTITUTE(SUBSTITUTE(Answers!B51,"’","'"),"‘","'"),"“",""""),"”",""""))))*1+ISNUMBER(SEARCH("Research, or explaining something unfamiliar",TRIM(SUBSTITUTE(SUBSTITUTE(SUBSTITUTE(SUBSTITUTE(Answers!B51,"’","'"),"‘","'"),"“",""""),"”",""""))))*1+ISNUMBER(SEARCH("Working with data or spreadsheets",TRIM(SUBSTITUTE(SUBSTITUTE(SUBSTITUTE(SUBSTITUTE(Answers!B51,"’","'"),"‘","'"),"“",""""),"”",""""))))*1+ISNUMBER(SEARCH("Writing or reviewing code or scripts",TRIM(SUBSTITUTE(SUBSTITUTE(SUBSTITUTE(SUBSTITUTE(Answers!B51,"’","'"),"‘","'"),"“",""""),"”",""""))))*1+ISNUMBER(SEARCH("Brainstorming or planning",TRIM(SUBSTITUTE(SUBSTITUTE(SUBSTITUTE(SUBSTITUTE(Answers!B51,"’","'"),"‘","'"),"“",""""),"”",""""))))*1+ISNUMBER(SEARCH("Something else",TRIM(SUBSTITUTE(SUBSTITUTE(SUBSTITUTE(SUBSTITUTE(Answers!B51,"’","'"),"‘","'"),"“",""""),"”",""""))))*1)</f>
        <v/>
      </c>
      <c r="Y51" s="1" t="str">
        <f aca="false">IF(X51="","",IF(X51=0,IF(ISNUMBER(SEARCH("I don't use AI tools for work",TRIM(SUBSTITUTE(SUBSTITUTE(SUBSTITUTE(SUBSTITUTE(Answers!B51,"’","'"),"‘","'"),"“",""""),"”","""")))),1,"unread"),MIN(X51+1,5)))</f>
        <v/>
      </c>
      <c r="Z51" s="1" t="n">
        <f aca="false">IF(ISNUMBER(SEARCH("Clear guidance on what's allowed and what information can go in",TRIM(SUBSTITUTE(SUBSTITUTE(SUBSTITUTE(SUBSTITUTE(Answers!R51,"’","'"),"‘","'"),"“",""""),"”","""")))),1,0)</f>
        <v>0</v>
      </c>
      <c r="AA51" s="1" t="n">
        <f aca="false">IF(ISNUMBER(SEARCH("An approved AI tool with a work account",TRIM(SUBSTITUTE(SUBSTITUTE(SUBSTITUTE(SUBSTITUTE(Answers!R51,"’","'"),"‘","'"),"“",""""),"”","""")))),1,0)</f>
        <v>0</v>
      </c>
      <c r="AB51" s="1" t="n">
        <f aca="false">IF(ISNUMBER(SEARCH("Hands-on training using my own work tasks",TRIM(SUBSTITUTE(SUBSTITUTE(SUBSTITUTE(SUBSTITUTE(Answers!R51,"’","'"),"‘","'"),"“",""""),"”","""")))),1,0)</f>
        <v>0</v>
      </c>
      <c r="AC51" s="1" t="n">
        <f aca="false">IF(ISNUMBER(SEARCH("Ready-made prompts and templates for common tasks",TRIM(SUBSTITUTE(SUBSTITUTE(SUBSTITUTE(SUBSTITUTE(Answers!R51,"’","'"),"‘","'"),"“",""""),"”","""")))),1,0)</f>
        <v>0</v>
      </c>
      <c r="AD51" s="1" t="n">
        <f aca="false">IF(ISNUMBER(SEARCH("Help setting up an AI agent for my role",TRIM(SUBSTITUTE(SUBSTITUTE(SUBSTITUTE(SUBSTITUTE(Answers!R51,"’","'"),"‘","'"),"“",""""),"”","""")))),1,0)</f>
        <v>0</v>
      </c>
      <c r="AE51" s="1" t="n">
        <f aca="false">IF(ISNUMBER(SEARCH("Examples from people in jobs like mine",TRIM(SUBSTITUTE(SUBSTITUTE(SUBSTITUTE(SUBSTITUTE(Answers!R51,"’","'"),"‘","'"),"“",""""),"”","""")))),1,0)</f>
        <v>0</v>
      </c>
      <c r="AF51" s="1" t="n">
        <f aca="false">IF(ISNUMBER(SEARCH("Time set aside to practice",TRIM(SUBSTITUTE(SUBSTITUTE(SUBSTITUTE(SUBSTITUTE(Answers!R51,"’","'"),"‘","'"),"“",""""),"”","""")))),1,0)</f>
        <v>0</v>
      </c>
      <c r="AG51" s="1" t="n">
        <f aca="false">IF(ISNUMBER(SEARCH("I don't need help right now",TRIM(SUBSTITUTE(SUBSTITUTE(SUBSTITUTE(SUBSTITUTE(Answers!R51,"’","'"),"‘","'"),"“",""""),"”","""")))),1,0)</f>
        <v>0</v>
      </c>
      <c r="AH51" s="1" t="str">
        <f aca="false">IF(Answers!R51="","",IF(Z51+AA51+AB51+AC51+AD51+AE51+AF51+AG51=0,"unread",""))</f>
        <v/>
      </c>
      <c r="AI51" s="1" t="n">
        <f aca="false">IF(OR(D51=5,E51=5),1,0)</f>
        <v>0</v>
      </c>
    </row>
    <row r="52" customFormat="false" ht="15" hidden="false" customHeight="true" outlineLevel="0" collapsed="false">
      <c r="A52" s="1" t="n">
        <f aca="false">Answers!T52</f>
        <v>0</v>
      </c>
      <c r="B52" s="1" t="str">
        <f aca="false">IF(Answers!A52="","",IFERROR(MATCH(TRIM(SUBSTITUTE(SUBSTITUTE(SUBSTITUTE(SUBSTITUTE(Answers!A52,"’","'"),"‘","'"),"“",""""),"”","""")),'Scoring key'!$B$10:$B$14,0),"unread"))</f>
        <v/>
      </c>
      <c r="C52" s="1" t="str">
        <f aca="false">IF(Answers!C52="","",IFERROR(MATCH(TRIM(SUBSTITUTE(SUBSTITUTE(SUBSTITUTE(SUBSTITUTE(Answers!C52,"’","'"),"‘","'"),"“",""""),"”","""")),'Scoring key'!$B$15:$B$19,0),"unread"))</f>
        <v/>
      </c>
      <c r="D52" s="1" t="str">
        <f aca="false">IF(Answers!D52="","",IFERROR(MATCH(TRIM(SUBSTITUTE(SUBSTITUTE(SUBSTITUTE(SUBSTITUTE(Answers!D52,"’","'"),"‘","'"),"“",""""),"”","""")),'Scoring key'!$B$20:$B$24,0),"unread"))</f>
        <v/>
      </c>
      <c r="E52" s="1" t="str">
        <f aca="false">IF(Answers!E52="","",IFERROR(MATCH(TRIM(SUBSTITUTE(SUBSTITUTE(SUBSTITUTE(SUBSTITUTE(Answers!E52,"’","'"),"‘","'"),"“",""""),"”","""")),'Scoring key'!$B$25:$B$29,0),"unread"))</f>
        <v/>
      </c>
      <c r="F52" s="1" t="str">
        <f aca="false">IF(Answers!L52="","",IFERROR(MATCH(TRIM(SUBSTITUTE(SUBSTITUTE(SUBSTITUTE(SUBSTITUTE(Answers!L52,"’","'"),"‘","'"),"“",""""),"”","""")),'Scoring key'!$B$30:$B$34,0),"unread"))</f>
        <v/>
      </c>
      <c r="G52" s="1" t="str">
        <f aca="false">IF(Answers!N52="","",IFERROR(MATCH(TRIM(SUBSTITUTE(SUBSTITUTE(SUBSTITUTE(SUBSTITUTE(Answers!N52,"’","'"),"‘","'"),"“",""""),"”","""")),'Scoring key'!$B$35:$B$38,0),"unread"))</f>
        <v/>
      </c>
      <c r="H52" s="1" t="str">
        <f aca="false">IF(Answers!O52="","",IFERROR(MATCH(TRIM(SUBSTITUTE(SUBSTITUTE(SUBSTITUTE(SUBSTITUTE(Answers!O52,"’","'"),"‘","'"),"“",""""),"”","""")),'Scoring key'!$B$39:$B$42,0),"unread"))</f>
        <v/>
      </c>
      <c r="I52" s="1" t="str">
        <f aca="false">IF(Answers!S52="","",IFERROR(MATCH(TRIM(SUBSTITUTE(SUBSTITUTE(SUBSTITUTE(SUBSTITUTE(Answers!S52,"’","'"),"‘","'"),"“",""""),"”","""")),'Scoring key'!$B$43:$B$46,0),"unread"))</f>
        <v/>
      </c>
      <c r="J52" s="1" t="str">
        <f aca="false">IF(ISNUMBER(B52),IF(INDEX('Scoring key'!$C$10:$C$14,B52)="","",INDEX('Scoring key'!$C$10:$C$14,B52)),"")</f>
        <v/>
      </c>
      <c r="K52" s="1" t="str">
        <f aca="false">IF(ISNUMBER(E52),IF(INDEX('Scoring key'!$C$25:$C$29,E52)="","",INDEX('Scoring key'!$C$25:$C$29,E52)),"")</f>
        <v/>
      </c>
      <c r="L52" s="1" t="str">
        <f aca="false">IF(ISNUMBER(F52),IF(INDEX('Scoring key'!$C$30:$C$34,F52)="","",INDEX('Scoring key'!$C$30:$C$34,F52)),"")</f>
        <v/>
      </c>
      <c r="M52" s="1" t="str">
        <f aca="false">IF(ISNUMBER(G52),IF(INDEX('Scoring key'!$C$35:$C$38,G52)="","",INDEX('Scoring key'!$C$35:$C$38,G52)),"")</f>
        <v/>
      </c>
      <c r="N52" s="1" t="str">
        <f aca="false">IF(ISNUMBER(H52),IF(INDEX('Scoring key'!$C$39:$C$42,H52)="","",INDEX('Scoring key'!$C$39:$C$42,H52)),"")</f>
        <v/>
      </c>
      <c r="O52" s="1" t="str">
        <f aca="false">IF(Answers!F52="","",IF(ISNUMBER(IFERROR(VALUE(Answers!F52),"")),IF(AND(VALUE(Answers!F52)&gt;=1,VALUE(Answers!F52)&lt;=5,VALUE(Answers!F52)=INT(VALUE(Answers!F52))),VALUE(Answers!F52),"unread"),IFERROR(MATCH(TRIM(SUBSTITUTE(SUBSTITUTE(SUBSTITUTE(SUBSTITUTE(Answers!F52,"’","'"),"‘","'"),"“",""""),"”","""")),'Scoring key'!$B$5:$B$9,0),"unread")))</f>
        <v/>
      </c>
      <c r="P52" s="1" t="str">
        <f aca="false">IF(Answers!G52="","",IF(ISNUMBER(IFERROR(VALUE(Answers!G52),"")),IF(AND(VALUE(Answers!G52)&gt;=1,VALUE(Answers!G52)&lt;=5,VALUE(Answers!G52)=INT(VALUE(Answers!G52))),VALUE(Answers!G52),"unread"),IFERROR(MATCH(TRIM(SUBSTITUTE(SUBSTITUTE(SUBSTITUTE(SUBSTITUTE(Answers!G52,"’","'"),"‘","'"),"“",""""),"”","""")),'Scoring key'!$B$5:$B$9,0),"unread")))</f>
        <v/>
      </c>
      <c r="Q52" s="1" t="str">
        <f aca="false">IF(Answers!H52="","",IF(ISNUMBER(IFERROR(VALUE(Answers!H52),"")),IF(AND(VALUE(Answers!H52)&gt;=1,VALUE(Answers!H52)&lt;=5,VALUE(Answers!H52)=INT(VALUE(Answers!H52))),VALUE(Answers!H52),"unread"),IFERROR(MATCH(TRIM(SUBSTITUTE(SUBSTITUTE(SUBSTITUTE(SUBSTITUTE(Answers!H52,"’","'"),"‘","'"),"“",""""),"”","""")),'Scoring key'!$B$5:$B$9,0),"unread")))</f>
        <v/>
      </c>
      <c r="R52" s="1" t="str">
        <f aca="false">IF(Answers!I52="","",IF(ISNUMBER(IFERROR(VALUE(Answers!I52),"")),IF(AND(VALUE(Answers!I52)&gt;=1,VALUE(Answers!I52)&lt;=5,VALUE(Answers!I52)=INT(VALUE(Answers!I52))),VALUE(Answers!I52),"unread"),IFERROR(MATCH(TRIM(SUBSTITUTE(SUBSTITUTE(SUBSTITUTE(SUBSTITUTE(Answers!I52,"’","'"),"‘","'"),"“",""""),"”","""")),'Scoring key'!$B$5:$B$9,0),"unread")))</f>
        <v/>
      </c>
      <c r="S52" s="1" t="str">
        <f aca="false">IF(Answers!J52="","",IF(ISNUMBER(IFERROR(VALUE(Answers!J52),"")),IF(AND(VALUE(Answers!J52)&gt;=1,VALUE(Answers!J52)&lt;=5,VALUE(Answers!J52)=INT(VALUE(Answers!J52))),VALUE(Answers!J52),"unread"),IFERROR(MATCH(TRIM(SUBSTITUTE(SUBSTITUTE(SUBSTITUTE(SUBSTITUTE(Answers!J52,"’","'"),"‘","'"),"“",""""),"”","""")),'Scoring key'!$B$5:$B$9,0),"unread")))</f>
        <v/>
      </c>
      <c r="T52" s="1" t="str">
        <f aca="false">IF(Answers!K52="","",IF(ISNUMBER(IFERROR(VALUE(Answers!K52),"")),IF(AND(VALUE(Answers!K52)&gt;=1,VALUE(Answers!K52)&lt;=5,VALUE(Answers!K52)=INT(VALUE(Answers!K52))),VALUE(Answers!K52),"unread"),IFERROR(MATCH(TRIM(SUBSTITUTE(SUBSTITUTE(SUBSTITUTE(SUBSTITUTE(Answers!K52,"’","'"),"‘","'"),"“",""""),"”","""")),'Scoring key'!$B$5:$B$9,0),"unread")))</f>
        <v/>
      </c>
      <c r="U52" s="1" t="str">
        <f aca="false">IF(Answers!M52="","",IF(ISNUMBER(IFERROR(VALUE(Answers!M52),"")),IF(AND(VALUE(Answers!M52)&gt;=1,VALUE(Answers!M52)&lt;=5,VALUE(Answers!M52)=INT(VALUE(Answers!M52))),VALUE(Answers!M52),"unread"),IFERROR(MATCH(TRIM(SUBSTITUTE(SUBSTITUTE(SUBSTITUTE(SUBSTITUTE(Answers!M52,"’","'"),"‘","'"),"“",""""),"”","""")),'Scoring key'!$B$5:$B$9,0),"unread")))</f>
        <v/>
      </c>
      <c r="V52" s="1" t="str">
        <f aca="false">IF(Answers!P52="","",IF(ISNUMBER(IFERROR(VALUE(Answers!P52),"")),IF(AND(VALUE(Answers!P52)&gt;=1,VALUE(Answers!P52)&lt;=5,VALUE(Answers!P52)=INT(VALUE(Answers!P52))),VALUE(Answers!P52),"unread"),IFERROR(MATCH(TRIM(SUBSTITUTE(SUBSTITUTE(SUBSTITUTE(SUBSTITUTE(Answers!P52,"’","'"),"‘","'"),"“",""""),"”","""")),'Scoring key'!$B$5:$B$9,0),"unread")))</f>
        <v/>
      </c>
      <c r="W52" s="1" t="str">
        <f aca="false">IF(Answers!Q52="","",IF(ISNUMBER(IFERROR(VALUE(Answers!Q52),"")),IF(AND(VALUE(Answers!Q52)&gt;=1,VALUE(Answers!Q52)&lt;=5,VALUE(Answers!Q52)=INT(VALUE(Answers!Q52))),VALUE(Answers!Q52),"unread"),IFERROR(MATCH(TRIM(SUBSTITUTE(SUBSTITUTE(SUBSTITUTE(SUBSTITUTE(Answers!Q52,"’","'"),"‘","'"),"“",""""),"”","""")),'Scoring key'!$B$5:$B$9,0),"unread")))</f>
        <v/>
      </c>
      <c r="X52" s="1" t="str">
        <f aca="false">IF(Answers!B52="","",ISNUMBER(SEARCH("Drafting or editing emails and documents",TRIM(SUBSTITUTE(SUBSTITUTE(SUBSTITUTE(SUBSTITUTE(Answers!B52,"’","'"),"‘","'"),"“",""""),"”",""""))))*1+ISNUMBER(SEARCH("Summarizing documents, threads or meetings",TRIM(SUBSTITUTE(SUBSTITUTE(SUBSTITUTE(SUBSTITUTE(Answers!B52,"’","'"),"‘","'"),"“",""""),"”",""""))))*1+ISNUMBER(SEARCH("Research, or explaining something unfamiliar",TRIM(SUBSTITUTE(SUBSTITUTE(SUBSTITUTE(SUBSTITUTE(Answers!B52,"’","'"),"‘","'"),"“",""""),"”",""""))))*1+ISNUMBER(SEARCH("Working with data or spreadsheets",TRIM(SUBSTITUTE(SUBSTITUTE(SUBSTITUTE(SUBSTITUTE(Answers!B52,"’","'"),"‘","'"),"“",""""),"”",""""))))*1+ISNUMBER(SEARCH("Writing or reviewing code or scripts",TRIM(SUBSTITUTE(SUBSTITUTE(SUBSTITUTE(SUBSTITUTE(Answers!B52,"’","'"),"‘","'"),"“",""""),"”",""""))))*1+ISNUMBER(SEARCH("Brainstorming or planning",TRIM(SUBSTITUTE(SUBSTITUTE(SUBSTITUTE(SUBSTITUTE(Answers!B52,"’","'"),"‘","'"),"“",""""),"”",""""))))*1+ISNUMBER(SEARCH("Something else",TRIM(SUBSTITUTE(SUBSTITUTE(SUBSTITUTE(SUBSTITUTE(Answers!B52,"’","'"),"‘","'"),"“",""""),"”",""""))))*1)</f>
        <v/>
      </c>
      <c r="Y52" s="1" t="str">
        <f aca="false">IF(X52="","",IF(X52=0,IF(ISNUMBER(SEARCH("I don't use AI tools for work",TRIM(SUBSTITUTE(SUBSTITUTE(SUBSTITUTE(SUBSTITUTE(Answers!B52,"’","'"),"‘","'"),"“",""""),"”","""")))),1,"unread"),MIN(X52+1,5)))</f>
        <v/>
      </c>
      <c r="Z52" s="1" t="n">
        <f aca="false">IF(ISNUMBER(SEARCH("Clear guidance on what's allowed and what information can go in",TRIM(SUBSTITUTE(SUBSTITUTE(SUBSTITUTE(SUBSTITUTE(Answers!R52,"’","'"),"‘","'"),"“",""""),"”","""")))),1,0)</f>
        <v>0</v>
      </c>
      <c r="AA52" s="1" t="n">
        <f aca="false">IF(ISNUMBER(SEARCH("An approved AI tool with a work account",TRIM(SUBSTITUTE(SUBSTITUTE(SUBSTITUTE(SUBSTITUTE(Answers!R52,"’","'"),"‘","'"),"“",""""),"”","""")))),1,0)</f>
        <v>0</v>
      </c>
      <c r="AB52" s="1" t="n">
        <f aca="false">IF(ISNUMBER(SEARCH("Hands-on training using my own work tasks",TRIM(SUBSTITUTE(SUBSTITUTE(SUBSTITUTE(SUBSTITUTE(Answers!R52,"’","'"),"‘","'"),"“",""""),"”","""")))),1,0)</f>
        <v>0</v>
      </c>
      <c r="AC52" s="1" t="n">
        <f aca="false">IF(ISNUMBER(SEARCH("Ready-made prompts and templates for common tasks",TRIM(SUBSTITUTE(SUBSTITUTE(SUBSTITUTE(SUBSTITUTE(Answers!R52,"’","'"),"‘","'"),"“",""""),"”","""")))),1,0)</f>
        <v>0</v>
      </c>
      <c r="AD52" s="1" t="n">
        <f aca="false">IF(ISNUMBER(SEARCH("Help setting up an AI agent for my role",TRIM(SUBSTITUTE(SUBSTITUTE(SUBSTITUTE(SUBSTITUTE(Answers!R52,"’","'"),"‘","'"),"“",""""),"”","""")))),1,0)</f>
        <v>0</v>
      </c>
      <c r="AE52" s="1" t="n">
        <f aca="false">IF(ISNUMBER(SEARCH("Examples from people in jobs like mine",TRIM(SUBSTITUTE(SUBSTITUTE(SUBSTITUTE(SUBSTITUTE(Answers!R52,"’","'"),"‘","'"),"“",""""),"”","""")))),1,0)</f>
        <v>0</v>
      </c>
      <c r="AF52" s="1" t="n">
        <f aca="false">IF(ISNUMBER(SEARCH("Time set aside to practice",TRIM(SUBSTITUTE(SUBSTITUTE(SUBSTITUTE(SUBSTITUTE(Answers!R52,"’","'"),"‘","'"),"“",""""),"”","""")))),1,0)</f>
        <v>0</v>
      </c>
      <c r="AG52" s="1" t="n">
        <f aca="false">IF(ISNUMBER(SEARCH("I don't need help right now",TRIM(SUBSTITUTE(SUBSTITUTE(SUBSTITUTE(SUBSTITUTE(Answers!R52,"’","'"),"‘","'"),"“",""""),"”","""")))),1,0)</f>
        <v>0</v>
      </c>
      <c r="AH52" s="1" t="str">
        <f aca="false">IF(Answers!R52="","",IF(Z52+AA52+AB52+AC52+AD52+AE52+AF52+AG52=0,"unread",""))</f>
        <v/>
      </c>
      <c r="AI52" s="1" t="n">
        <f aca="false">IF(OR(D52=5,E52=5),1,0)</f>
        <v>0</v>
      </c>
    </row>
    <row r="53" customFormat="false" ht="15" hidden="false" customHeight="true" outlineLevel="0" collapsed="false">
      <c r="A53" s="1" t="n">
        <f aca="false">Answers!T53</f>
        <v>0</v>
      </c>
      <c r="B53" s="1" t="str">
        <f aca="false">IF(Answers!A53="","",IFERROR(MATCH(TRIM(SUBSTITUTE(SUBSTITUTE(SUBSTITUTE(SUBSTITUTE(Answers!A53,"’","'"),"‘","'"),"“",""""),"”","""")),'Scoring key'!$B$10:$B$14,0),"unread"))</f>
        <v/>
      </c>
      <c r="C53" s="1" t="str">
        <f aca="false">IF(Answers!C53="","",IFERROR(MATCH(TRIM(SUBSTITUTE(SUBSTITUTE(SUBSTITUTE(SUBSTITUTE(Answers!C53,"’","'"),"‘","'"),"“",""""),"”","""")),'Scoring key'!$B$15:$B$19,0),"unread"))</f>
        <v/>
      </c>
      <c r="D53" s="1" t="str">
        <f aca="false">IF(Answers!D53="","",IFERROR(MATCH(TRIM(SUBSTITUTE(SUBSTITUTE(SUBSTITUTE(SUBSTITUTE(Answers!D53,"’","'"),"‘","'"),"“",""""),"”","""")),'Scoring key'!$B$20:$B$24,0),"unread"))</f>
        <v/>
      </c>
      <c r="E53" s="1" t="str">
        <f aca="false">IF(Answers!E53="","",IFERROR(MATCH(TRIM(SUBSTITUTE(SUBSTITUTE(SUBSTITUTE(SUBSTITUTE(Answers!E53,"’","'"),"‘","'"),"“",""""),"”","""")),'Scoring key'!$B$25:$B$29,0),"unread"))</f>
        <v/>
      </c>
      <c r="F53" s="1" t="str">
        <f aca="false">IF(Answers!L53="","",IFERROR(MATCH(TRIM(SUBSTITUTE(SUBSTITUTE(SUBSTITUTE(SUBSTITUTE(Answers!L53,"’","'"),"‘","'"),"“",""""),"”","""")),'Scoring key'!$B$30:$B$34,0),"unread"))</f>
        <v/>
      </c>
      <c r="G53" s="1" t="str">
        <f aca="false">IF(Answers!N53="","",IFERROR(MATCH(TRIM(SUBSTITUTE(SUBSTITUTE(SUBSTITUTE(SUBSTITUTE(Answers!N53,"’","'"),"‘","'"),"“",""""),"”","""")),'Scoring key'!$B$35:$B$38,0),"unread"))</f>
        <v/>
      </c>
      <c r="H53" s="1" t="str">
        <f aca="false">IF(Answers!O53="","",IFERROR(MATCH(TRIM(SUBSTITUTE(SUBSTITUTE(SUBSTITUTE(SUBSTITUTE(Answers!O53,"’","'"),"‘","'"),"“",""""),"”","""")),'Scoring key'!$B$39:$B$42,0),"unread"))</f>
        <v/>
      </c>
      <c r="I53" s="1" t="str">
        <f aca="false">IF(Answers!S53="","",IFERROR(MATCH(TRIM(SUBSTITUTE(SUBSTITUTE(SUBSTITUTE(SUBSTITUTE(Answers!S53,"’","'"),"‘","'"),"“",""""),"”","""")),'Scoring key'!$B$43:$B$46,0),"unread"))</f>
        <v/>
      </c>
      <c r="J53" s="1" t="str">
        <f aca="false">IF(ISNUMBER(B53),IF(INDEX('Scoring key'!$C$10:$C$14,B53)="","",INDEX('Scoring key'!$C$10:$C$14,B53)),"")</f>
        <v/>
      </c>
      <c r="K53" s="1" t="str">
        <f aca="false">IF(ISNUMBER(E53),IF(INDEX('Scoring key'!$C$25:$C$29,E53)="","",INDEX('Scoring key'!$C$25:$C$29,E53)),"")</f>
        <v/>
      </c>
      <c r="L53" s="1" t="str">
        <f aca="false">IF(ISNUMBER(F53),IF(INDEX('Scoring key'!$C$30:$C$34,F53)="","",INDEX('Scoring key'!$C$30:$C$34,F53)),"")</f>
        <v/>
      </c>
      <c r="M53" s="1" t="str">
        <f aca="false">IF(ISNUMBER(G53),IF(INDEX('Scoring key'!$C$35:$C$38,G53)="","",INDEX('Scoring key'!$C$35:$C$38,G53)),"")</f>
        <v/>
      </c>
      <c r="N53" s="1" t="str">
        <f aca="false">IF(ISNUMBER(H53),IF(INDEX('Scoring key'!$C$39:$C$42,H53)="","",INDEX('Scoring key'!$C$39:$C$42,H53)),"")</f>
        <v/>
      </c>
      <c r="O53" s="1" t="str">
        <f aca="false">IF(Answers!F53="","",IF(ISNUMBER(IFERROR(VALUE(Answers!F53),"")),IF(AND(VALUE(Answers!F53)&gt;=1,VALUE(Answers!F53)&lt;=5,VALUE(Answers!F53)=INT(VALUE(Answers!F53))),VALUE(Answers!F53),"unread"),IFERROR(MATCH(TRIM(SUBSTITUTE(SUBSTITUTE(SUBSTITUTE(SUBSTITUTE(Answers!F53,"’","'"),"‘","'"),"“",""""),"”","""")),'Scoring key'!$B$5:$B$9,0),"unread")))</f>
        <v/>
      </c>
      <c r="P53" s="1" t="str">
        <f aca="false">IF(Answers!G53="","",IF(ISNUMBER(IFERROR(VALUE(Answers!G53),"")),IF(AND(VALUE(Answers!G53)&gt;=1,VALUE(Answers!G53)&lt;=5,VALUE(Answers!G53)=INT(VALUE(Answers!G53))),VALUE(Answers!G53),"unread"),IFERROR(MATCH(TRIM(SUBSTITUTE(SUBSTITUTE(SUBSTITUTE(SUBSTITUTE(Answers!G53,"’","'"),"‘","'"),"“",""""),"”","""")),'Scoring key'!$B$5:$B$9,0),"unread")))</f>
        <v/>
      </c>
      <c r="Q53" s="1" t="str">
        <f aca="false">IF(Answers!H53="","",IF(ISNUMBER(IFERROR(VALUE(Answers!H53),"")),IF(AND(VALUE(Answers!H53)&gt;=1,VALUE(Answers!H53)&lt;=5,VALUE(Answers!H53)=INT(VALUE(Answers!H53))),VALUE(Answers!H53),"unread"),IFERROR(MATCH(TRIM(SUBSTITUTE(SUBSTITUTE(SUBSTITUTE(SUBSTITUTE(Answers!H53,"’","'"),"‘","'"),"“",""""),"”","""")),'Scoring key'!$B$5:$B$9,0),"unread")))</f>
        <v/>
      </c>
      <c r="R53" s="1" t="str">
        <f aca="false">IF(Answers!I53="","",IF(ISNUMBER(IFERROR(VALUE(Answers!I53),"")),IF(AND(VALUE(Answers!I53)&gt;=1,VALUE(Answers!I53)&lt;=5,VALUE(Answers!I53)=INT(VALUE(Answers!I53))),VALUE(Answers!I53),"unread"),IFERROR(MATCH(TRIM(SUBSTITUTE(SUBSTITUTE(SUBSTITUTE(SUBSTITUTE(Answers!I53,"’","'"),"‘","'"),"“",""""),"”","""")),'Scoring key'!$B$5:$B$9,0),"unread")))</f>
        <v/>
      </c>
      <c r="S53" s="1" t="str">
        <f aca="false">IF(Answers!J53="","",IF(ISNUMBER(IFERROR(VALUE(Answers!J53),"")),IF(AND(VALUE(Answers!J53)&gt;=1,VALUE(Answers!J53)&lt;=5,VALUE(Answers!J53)=INT(VALUE(Answers!J53))),VALUE(Answers!J53),"unread"),IFERROR(MATCH(TRIM(SUBSTITUTE(SUBSTITUTE(SUBSTITUTE(SUBSTITUTE(Answers!J53,"’","'"),"‘","'"),"“",""""),"”","""")),'Scoring key'!$B$5:$B$9,0),"unread")))</f>
        <v/>
      </c>
      <c r="T53" s="1" t="str">
        <f aca="false">IF(Answers!K53="","",IF(ISNUMBER(IFERROR(VALUE(Answers!K53),"")),IF(AND(VALUE(Answers!K53)&gt;=1,VALUE(Answers!K53)&lt;=5,VALUE(Answers!K53)=INT(VALUE(Answers!K53))),VALUE(Answers!K53),"unread"),IFERROR(MATCH(TRIM(SUBSTITUTE(SUBSTITUTE(SUBSTITUTE(SUBSTITUTE(Answers!K53,"’","'"),"‘","'"),"“",""""),"”","""")),'Scoring key'!$B$5:$B$9,0),"unread")))</f>
        <v/>
      </c>
      <c r="U53" s="1" t="str">
        <f aca="false">IF(Answers!M53="","",IF(ISNUMBER(IFERROR(VALUE(Answers!M53),"")),IF(AND(VALUE(Answers!M53)&gt;=1,VALUE(Answers!M53)&lt;=5,VALUE(Answers!M53)=INT(VALUE(Answers!M53))),VALUE(Answers!M53),"unread"),IFERROR(MATCH(TRIM(SUBSTITUTE(SUBSTITUTE(SUBSTITUTE(SUBSTITUTE(Answers!M53,"’","'"),"‘","'"),"“",""""),"”","""")),'Scoring key'!$B$5:$B$9,0),"unread")))</f>
        <v/>
      </c>
      <c r="V53" s="1" t="str">
        <f aca="false">IF(Answers!P53="","",IF(ISNUMBER(IFERROR(VALUE(Answers!P53),"")),IF(AND(VALUE(Answers!P53)&gt;=1,VALUE(Answers!P53)&lt;=5,VALUE(Answers!P53)=INT(VALUE(Answers!P53))),VALUE(Answers!P53),"unread"),IFERROR(MATCH(TRIM(SUBSTITUTE(SUBSTITUTE(SUBSTITUTE(SUBSTITUTE(Answers!P53,"’","'"),"‘","'"),"“",""""),"”","""")),'Scoring key'!$B$5:$B$9,0),"unread")))</f>
        <v/>
      </c>
      <c r="W53" s="1" t="str">
        <f aca="false">IF(Answers!Q53="","",IF(ISNUMBER(IFERROR(VALUE(Answers!Q53),"")),IF(AND(VALUE(Answers!Q53)&gt;=1,VALUE(Answers!Q53)&lt;=5,VALUE(Answers!Q53)=INT(VALUE(Answers!Q53))),VALUE(Answers!Q53),"unread"),IFERROR(MATCH(TRIM(SUBSTITUTE(SUBSTITUTE(SUBSTITUTE(SUBSTITUTE(Answers!Q53,"’","'"),"‘","'"),"“",""""),"”","""")),'Scoring key'!$B$5:$B$9,0),"unread")))</f>
        <v/>
      </c>
      <c r="X53" s="1" t="str">
        <f aca="false">IF(Answers!B53="","",ISNUMBER(SEARCH("Drafting or editing emails and documents",TRIM(SUBSTITUTE(SUBSTITUTE(SUBSTITUTE(SUBSTITUTE(Answers!B53,"’","'"),"‘","'"),"“",""""),"”",""""))))*1+ISNUMBER(SEARCH("Summarizing documents, threads or meetings",TRIM(SUBSTITUTE(SUBSTITUTE(SUBSTITUTE(SUBSTITUTE(Answers!B53,"’","'"),"‘","'"),"“",""""),"”",""""))))*1+ISNUMBER(SEARCH("Research, or explaining something unfamiliar",TRIM(SUBSTITUTE(SUBSTITUTE(SUBSTITUTE(SUBSTITUTE(Answers!B53,"’","'"),"‘","'"),"“",""""),"”",""""))))*1+ISNUMBER(SEARCH("Working with data or spreadsheets",TRIM(SUBSTITUTE(SUBSTITUTE(SUBSTITUTE(SUBSTITUTE(Answers!B53,"’","'"),"‘","'"),"“",""""),"”",""""))))*1+ISNUMBER(SEARCH("Writing or reviewing code or scripts",TRIM(SUBSTITUTE(SUBSTITUTE(SUBSTITUTE(SUBSTITUTE(Answers!B53,"’","'"),"‘","'"),"“",""""),"”",""""))))*1+ISNUMBER(SEARCH("Brainstorming or planning",TRIM(SUBSTITUTE(SUBSTITUTE(SUBSTITUTE(SUBSTITUTE(Answers!B53,"’","'"),"‘","'"),"“",""""),"”",""""))))*1+ISNUMBER(SEARCH("Something else",TRIM(SUBSTITUTE(SUBSTITUTE(SUBSTITUTE(SUBSTITUTE(Answers!B53,"’","'"),"‘","'"),"“",""""),"”",""""))))*1)</f>
        <v/>
      </c>
      <c r="Y53" s="1" t="str">
        <f aca="false">IF(X53="","",IF(X53=0,IF(ISNUMBER(SEARCH("I don't use AI tools for work",TRIM(SUBSTITUTE(SUBSTITUTE(SUBSTITUTE(SUBSTITUTE(Answers!B53,"’","'"),"‘","'"),"“",""""),"”","""")))),1,"unread"),MIN(X53+1,5)))</f>
        <v/>
      </c>
      <c r="Z53" s="1" t="n">
        <f aca="false">IF(ISNUMBER(SEARCH("Clear guidance on what's allowed and what information can go in",TRIM(SUBSTITUTE(SUBSTITUTE(SUBSTITUTE(SUBSTITUTE(Answers!R53,"’","'"),"‘","'"),"“",""""),"”","""")))),1,0)</f>
        <v>0</v>
      </c>
      <c r="AA53" s="1" t="n">
        <f aca="false">IF(ISNUMBER(SEARCH("An approved AI tool with a work account",TRIM(SUBSTITUTE(SUBSTITUTE(SUBSTITUTE(SUBSTITUTE(Answers!R53,"’","'"),"‘","'"),"“",""""),"”","""")))),1,0)</f>
        <v>0</v>
      </c>
      <c r="AB53" s="1" t="n">
        <f aca="false">IF(ISNUMBER(SEARCH("Hands-on training using my own work tasks",TRIM(SUBSTITUTE(SUBSTITUTE(SUBSTITUTE(SUBSTITUTE(Answers!R53,"’","'"),"‘","'"),"“",""""),"”","""")))),1,0)</f>
        <v>0</v>
      </c>
      <c r="AC53" s="1" t="n">
        <f aca="false">IF(ISNUMBER(SEARCH("Ready-made prompts and templates for common tasks",TRIM(SUBSTITUTE(SUBSTITUTE(SUBSTITUTE(SUBSTITUTE(Answers!R53,"’","'"),"‘","'"),"“",""""),"”","""")))),1,0)</f>
        <v>0</v>
      </c>
      <c r="AD53" s="1" t="n">
        <f aca="false">IF(ISNUMBER(SEARCH("Help setting up an AI agent for my role",TRIM(SUBSTITUTE(SUBSTITUTE(SUBSTITUTE(SUBSTITUTE(Answers!R53,"’","'"),"‘","'"),"“",""""),"”","""")))),1,0)</f>
        <v>0</v>
      </c>
      <c r="AE53" s="1" t="n">
        <f aca="false">IF(ISNUMBER(SEARCH("Examples from people in jobs like mine",TRIM(SUBSTITUTE(SUBSTITUTE(SUBSTITUTE(SUBSTITUTE(Answers!R53,"’","'"),"‘","'"),"“",""""),"”","""")))),1,0)</f>
        <v>0</v>
      </c>
      <c r="AF53" s="1" t="n">
        <f aca="false">IF(ISNUMBER(SEARCH("Time set aside to practice",TRIM(SUBSTITUTE(SUBSTITUTE(SUBSTITUTE(SUBSTITUTE(Answers!R53,"’","'"),"‘","'"),"“",""""),"”","""")))),1,0)</f>
        <v>0</v>
      </c>
      <c r="AG53" s="1" t="n">
        <f aca="false">IF(ISNUMBER(SEARCH("I don't need help right now",TRIM(SUBSTITUTE(SUBSTITUTE(SUBSTITUTE(SUBSTITUTE(Answers!R53,"’","'"),"‘","'"),"“",""""),"”","""")))),1,0)</f>
        <v>0</v>
      </c>
      <c r="AH53" s="1" t="str">
        <f aca="false">IF(Answers!R53="","",IF(Z53+AA53+AB53+AC53+AD53+AE53+AF53+AG53=0,"unread",""))</f>
        <v/>
      </c>
      <c r="AI53" s="1" t="n">
        <f aca="false">IF(OR(D53=5,E53=5),1,0)</f>
        <v>0</v>
      </c>
    </row>
    <row r="54" customFormat="false" ht="15" hidden="false" customHeight="true" outlineLevel="0" collapsed="false">
      <c r="A54" s="1" t="n">
        <f aca="false">Answers!T54</f>
        <v>0</v>
      </c>
      <c r="B54" s="1" t="str">
        <f aca="false">IF(Answers!A54="","",IFERROR(MATCH(TRIM(SUBSTITUTE(SUBSTITUTE(SUBSTITUTE(SUBSTITUTE(Answers!A54,"’","'"),"‘","'"),"“",""""),"”","""")),'Scoring key'!$B$10:$B$14,0),"unread"))</f>
        <v/>
      </c>
      <c r="C54" s="1" t="str">
        <f aca="false">IF(Answers!C54="","",IFERROR(MATCH(TRIM(SUBSTITUTE(SUBSTITUTE(SUBSTITUTE(SUBSTITUTE(Answers!C54,"’","'"),"‘","'"),"“",""""),"”","""")),'Scoring key'!$B$15:$B$19,0),"unread"))</f>
        <v/>
      </c>
      <c r="D54" s="1" t="str">
        <f aca="false">IF(Answers!D54="","",IFERROR(MATCH(TRIM(SUBSTITUTE(SUBSTITUTE(SUBSTITUTE(SUBSTITUTE(Answers!D54,"’","'"),"‘","'"),"“",""""),"”","""")),'Scoring key'!$B$20:$B$24,0),"unread"))</f>
        <v/>
      </c>
      <c r="E54" s="1" t="str">
        <f aca="false">IF(Answers!E54="","",IFERROR(MATCH(TRIM(SUBSTITUTE(SUBSTITUTE(SUBSTITUTE(SUBSTITUTE(Answers!E54,"’","'"),"‘","'"),"“",""""),"”","""")),'Scoring key'!$B$25:$B$29,0),"unread"))</f>
        <v/>
      </c>
      <c r="F54" s="1" t="str">
        <f aca="false">IF(Answers!L54="","",IFERROR(MATCH(TRIM(SUBSTITUTE(SUBSTITUTE(SUBSTITUTE(SUBSTITUTE(Answers!L54,"’","'"),"‘","'"),"“",""""),"”","""")),'Scoring key'!$B$30:$B$34,0),"unread"))</f>
        <v/>
      </c>
      <c r="G54" s="1" t="str">
        <f aca="false">IF(Answers!N54="","",IFERROR(MATCH(TRIM(SUBSTITUTE(SUBSTITUTE(SUBSTITUTE(SUBSTITUTE(Answers!N54,"’","'"),"‘","'"),"“",""""),"”","""")),'Scoring key'!$B$35:$B$38,0),"unread"))</f>
        <v/>
      </c>
      <c r="H54" s="1" t="str">
        <f aca="false">IF(Answers!O54="","",IFERROR(MATCH(TRIM(SUBSTITUTE(SUBSTITUTE(SUBSTITUTE(SUBSTITUTE(Answers!O54,"’","'"),"‘","'"),"“",""""),"”","""")),'Scoring key'!$B$39:$B$42,0),"unread"))</f>
        <v/>
      </c>
      <c r="I54" s="1" t="str">
        <f aca="false">IF(Answers!S54="","",IFERROR(MATCH(TRIM(SUBSTITUTE(SUBSTITUTE(SUBSTITUTE(SUBSTITUTE(Answers!S54,"’","'"),"‘","'"),"“",""""),"”","""")),'Scoring key'!$B$43:$B$46,0),"unread"))</f>
        <v/>
      </c>
      <c r="J54" s="1" t="str">
        <f aca="false">IF(ISNUMBER(B54),IF(INDEX('Scoring key'!$C$10:$C$14,B54)="","",INDEX('Scoring key'!$C$10:$C$14,B54)),"")</f>
        <v/>
      </c>
      <c r="K54" s="1" t="str">
        <f aca="false">IF(ISNUMBER(E54),IF(INDEX('Scoring key'!$C$25:$C$29,E54)="","",INDEX('Scoring key'!$C$25:$C$29,E54)),"")</f>
        <v/>
      </c>
      <c r="L54" s="1" t="str">
        <f aca="false">IF(ISNUMBER(F54),IF(INDEX('Scoring key'!$C$30:$C$34,F54)="","",INDEX('Scoring key'!$C$30:$C$34,F54)),"")</f>
        <v/>
      </c>
      <c r="M54" s="1" t="str">
        <f aca="false">IF(ISNUMBER(G54),IF(INDEX('Scoring key'!$C$35:$C$38,G54)="","",INDEX('Scoring key'!$C$35:$C$38,G54)),"")</f>
        <v/>
      </c>
      <c r="N54" s="1" t="str">
        <f aca="false">IF(ISNUMBER(H54),IF(INDEX('Scoring key'!$C$39:$C$42,H54)="","",INDEX('Scoring key'!$C$39:$C$42,H54)),"")</f>
        <v/>
      </c>
      <c r="O54" s="1" t="str">
        <f aca="false">IF(Answers!F54="","",IF(ISNUMBER(IFERROR(VALUE(Answers!F54),"")),IF(AND(VALUE(Answers!F54)&gt;=1,VALUE(Answers!F54)&lt;=5,VALUE(Answers!F54)=INT(VALUE(Answers!F54))),VALUE(Answers!F54),"unread"),IFERROR(MATCH(TRIM(SUBSTITUTE(SUBSTITUTE(SUBSTITUTE(SUBSTITUTE(Answers!F54,"’","'"),"‘","'"),"“",""""),"”","""")),'Scoring key'!$B$5:$B$9,0),"unread")))</f>
        <v/>
      </c>
      <c r="P54" s="1" t="str">
        <f aca="false">IF(Answers!G54="","",IF(ISNUMBER(IFERROR(VALUE(Answers!G54),"")),IF(AND(VALUE(Answers!G54)&gt;=1,VALUE(Answers!G54)&lt;=5,VALUE(Answers!G54)=INT(VALUE(Answers!G54))),VALUE(Answers!G54),"unread"),IFERROR(MATCH(TRIM(SUBSTITUTE(SUBSTITUTE(SUBSTITUTE(SUBSTITUTE(Answers!G54,"’","'"),"‘","'"),"“",""""),"”","""")),'Scoring key'!$B$5:$B$9,0),"unread")))</f>
        <v/>
      </c>
      <c r="Q54" s="1" t="str">
        <f aca="false">IF(Answers!H54="","",IF(ISNUMBER(IFERROR(VALUE(Answers!H54),"")),IF(AND(VALUE(Answers!H54)&gt;=1,VALUE(Answers!H54)&lt;=5,VALUE(Answers!H54)=INT(VALUE(Answers!H54))),VALUE(Answers!H54),"unread"),IFERROR(MATCH(TRIM(SUBSTITUTE(SUBSTITUTE(SUBSTITUTE(SUBSTITUTE(Answers!H54,"’","'"),"‘","'"),"“",""""),"”","""")),'Scoring key'!$B$5:$B$9,0),"unread")))</f>
        <v/>
      </c>
      <c r="R54" s="1" t="str">
        <f aca="false">IF(Answers!I54="","",IF(ISNUMBER(IFERROR(VALUE(Answers!I54),"")),IF(AND(VALUE(Answers!I54)&gt;=1,VALUE(Answers!I54)&lt;=5,VALUE(Answers!I54)=INT(VALUE(Answers!I54))),VALUE(Answers!I54),"unread"),IFERROR(MATCH(TRIM(SUBSTITUTE(SUBSTITUTE(SUBSTITUTE(SUBSTITUTE(Answers!I54,"’","'"),"‘","'"),"“",""""),"”","""")),'Scoring key'!$B$5:$B$9,0),"unread")))</f>
        <v/>
      </c>
      <c r="S54" s="1" t="str">
        <f aca="false">IF(Answers!J54="","",IF(ISNUMBER(IFERROR(VALUE(Answers!J54),"")),IF(AND(VALUE(Answers!J54)&gt;=1,VALUE(Answers!J54)&lt;=5,VALUE(Answers!J54)=INT(VALUE(Answers!J54))),VALUE(Answers!J54),"unread"),IFERROR(MATCH(TRIM(SUBSTITUTE(SUBSTITUTE(SUBSTITUTE(SUBSTITUTE(Answers!J54,"’","'"),"‘","'"),"“",""""),"”","""")),'Scoring key'!$B$5:$B$9,0),"unread")))</f>
        <v/>
      </c>
      <c r="T54" s="1" t="str">
        <f aca="false">IF(Answers!K54="","",IF(ISNUMBER(IFERROR(VALUE(Answers!K54),"")),IF(AND(VALUE(Answers!K54)&gt;=1,VALUE(Answers!K54)&lt;=5,VALUE(Answers!K54)=INT(VALUE(Answers!K54))),VALUE(Answers!K54),"unread"),IFERROR(MATCH(TRIM(SUBSTITUTE(SUBSTITUTE(SUBSTITUTE(SUBSTITUTE(Answers!K54,"’","'"),"‘","'"),"“",""""),"”","""")),'Scoring key'!$B$5:$B$9,0),"unread")))</f>
        <v/>
      </c>
      <c r="U54" s="1" t="str">
        <f aca="false">IF(Answers!M54="","",IF(ISNUMBER(IFERROR(VALUE(Answers!M54),"")),IF(AND(VALUE(Answers!M54)&gt;=1,VALUE(Answers!M54)&lt;=5,VALUE(Answers!M54)=INT(VALUE(Answers!M54))),VALUE(Answers!M54),"unread"),IFERROR(MATCH(TRIM(SUBSTITUTE(SUBSTITUTE(SUBSTITUTE(SUBSTITUTE(Answers!M54,"’","'"),"‘","'"),"“",""""),"”","""")),'Scoring key'!$B$5:$B$9,0),"unread")))</f>
        <v/>
      </c>
      <c r="V54" s="1" t="str">
        <f aca="false">IF(Answers!P54="","",IF(ISNUMBER(IFERROR(VALUE(Answers!P54),"")),IF(AND(VALUE(Answers!P54)&gt;=1,VALUE(Answers!P54)&lt;=5,VALUE(Answers!P54)=INT(VALUE(Answers!P54))),VALUE(Answers!P54),"unread"),IFERROR(MATCH(TRIM(SUBSTITUTE(SUBSTITUTE(SUBSTITUTE(SUBSTITUTE(Answers!P54,"’","'"),"‘","'"),"“",""""),"”","""")),'Scoring key'!$B$5:$B$9,0),"unread")))</f>
        <v/>
      </c>
      <c r="W54" s="1" t="str">
        <f aca="false">IF(Answers!Q54="","",IF(ISNUMBER(IFERROR(VALUE(Answers!Q54),"")),IF(AND(VALUE(Answers!Q54)&gt;=1,VALUE(Answers!Q54)&lt;=5,VALUE(Answers!Q54)=INT(VALUE(Answers!Q54))),VALUE(Answers!Q54),"unread"),IFERROR(MATCH(TRIM(SUBSTITUTE(SUBSTITUTE(SUBSTITUTE(SUBSTITUTE(Answers!Q54,"’","'"),"‘","'"),"“",""""),"”","""")),'Scoring key'!$B$5:$B$9,0),"unread")))</f>
        <v/>
      </c>
      <c r="X54" s="1" t="str">
        <f aca="false">IF(Answers!B54="","",ISNUMBER(SEARCH("Drafting or editing emails and documents",TRIM(SUBSTITUTE(SUBSTITUTE(SUBSTITUTE(SUBSTITUTE(Answers!B54,"’","'"),"‘","'"),"“",""""),"”",""""))))*1+ISNUMBER(SEARCH("Summarizing documents, threads or meetings",TRIM(SUBSTITUTE(SUBSTITUTE(SUBSTITUTE(SUBSTITUTE(Answers!B54,"’","'"),"‘","'"),"“",""""),"”",""""))))*1+ISNUMBER(SEARCH("Research, or explaining something unfamiliar",TRIM(SUBSTITUTE(SUBSTITUTE(SUBSTITUTE(SUBSTITUTE(Answers!B54,"’","'"),"‘","'"),"“",""""),"”",""""))))*1+ISNUMBER(SEARCH("Working with data or spreadsheets",TRIM(SUBSTITUTE(SUBSTITUTE(SUBSTITUTE(SUBSTITUTE(Answers!B54,"’","'"),"‘","'"),"“",""""),"”",""""))))*1+ISNUMBER(SEARCH("Writing or reviewing code or scripts",TRIM(SUBSTITUTE(SUBSTITUTE(SUBSTITUTE(SUBSTITUTE(Answers!B54,"’","'"),"‘","'"),"“",""""),"”",""""))))*1+ISNUMBER(SEARCH("Brainstorming or planning",TRIM(SUBSTITUTE(SUBSTITUTE(SUBSTITUTE(SUBSTITUTE(Answers!B54,"’","'"),"‘","'"),"“",""""),"”",""""))))*1+ISNUMBER(SEARCH("Something else",TRIM(SUBSTITUTE(SUBSTITUTE(SUBSTITUTE(SUBSTITUTE(Answers!B54,"’","'"),"‘","'"),"“",""""),"”",""""))))*1)</f>
        <v/>
      </c>
      <c r="Y54" s="1" t="str">
        <f aca="false">IF(X54="","",IF(X54=0,IF(ISNUMBER(SEARCH("I don't use AI tools for work",TRIM(SUBSTITUTE(SUBSTITUTE(SUBSTITUTE(SUBSTITUTE(Answers!B54,"’","'"),"‘","'"),"“",""""),"”","""")))),1,"unread"),MIN(X54+1,5)))</f>
        <v/>
      </c>
      <c r="Z54" s="1" t="n">
        <f aca="false">IF(ISNUMBER(SEARCH("Clear guidance on what's allowed and what information can go in",TRIM(SUBSTITUTE(SUBSTITUTE(SUBSTITUTE(SUBSTITUTE(Answers!R54,"’","'"),"‘","'"),"“",""""),"”","""")))),1,0)</f>
        <v>0</v>
      </c>
      <c r="AA54" s="1" t="n">
        <f aca="false">IF(ISNUMBER(SEARCH("An approved AI tool with a work account",TRIM(SUBSTITUTE(SUBSTITUTE(SUBSTITUTE(SUBSTITUTE(Answers!R54,"’","'"),"‘","'"),"“",""""),"”","""")))),1,0)</f>
        <v>0</v>
      </c>
      <c r="AB54" s="1" t="n">
        <f aca="false">IF(ISNUMBER(SEARCH("Hands-on training using my own work tasks",TRIM(SUBSTITUTE(SUBSTITUTE(SUBSTITUTE(SUBSTITUTE(Answers!R54,"’","'"),"‘","'"),"“",""""),"”","""")))),1,0)</f>
        <v>0</v>
      </c>
      <c r="AC54" s="1" t="n">
        <f aca="false">IF(ISNUMBER(SEARCH("Ready-made prompts and templates for common tasks",TRIM(SUBSTITUTE(SUBSTITUTE(SUBSTITUTE(SUBSTITUTE(Answers!R54,"’","'"),"‘","'"),"“",""""),"”","""")))),1,0)</f>
        <v>0</v>
      </c>
      <c r="AD54" s="1" t="n">
        <f aca="false">IF(ISNUMBER(SEARCH("Help setting up an AI agent for my role",TRIM(SUBSTITUTE(SUBSTITUTE(SUBSTITUTE(SUBSTITUTE(Answers!R54,"’","'"),"‘","'"),"“",""""),"”","""")))),1,0)</f>
        <v>0</v>
      </c>
      <c r="AE54" s="1" t="n">
        <f aca="false">IF(ISNUMBER(SEARCH("Examples from people in jobs like mine",TRIM(SUBSTITUTE(SUBSTITUTE(SUBSTITUTE(SUBSTITUTE(Answers!R54,"’","'"),"‘","'"),"“",""""),"”","""")))),1,0)</f>
        <v>0</v>
      </c>
      <c r="AF54" s="1" t="n">
        <f aca="false">IF(ISNUMBER(SEARCH("Time set aside to practice",TRIM(SUBSTITUTE(SUBSTITUTE(SUBSTITUTE(SUBSTITUTE(Answers!R54,"’","'"),"‘","'"),"“",""""),"”","""")))),1,0)</f>
        <v>0</v>
      </c>
      <c r="AG54" s="1" t="n">
        <f aca="false">IF(ISNUMBER(SEARCH("I don't need help right now",TRIM(SUBSTITUTE(SUBSTITUTE(SUBSTITUTE(SUBSTITUTE(Answers!R54,"’","'"),"‘","'"),"“",""""),"”","""")))),1,0)</f>
        <v>0</v>
      </c>
      <c r="AH54" s="1" t="str">
        <f aca="false">IF(Answers!R54="","",IF(Z54+AA54+AB54+AC54+AD54+AE54+AF54+AG54=0,"unread",""))</f>
        <v/>
      </c>
      <c r="AI54" s="1" t="n">
        <f aca="false">IF(OR(D54=5,E54=5),1,0)</f>
        <v>0</v>
      </c>
    </row>
    <row r="55" customFormat="false" ht="15" hidden="false" customHeight="true" outlineLevel="0" collapsed="false">
      <c r="A55" s="1" t="n">
        <f aca="false">Answers!T55</f>
        <v>0</v>
      </c>
      <c r="B55" s="1" t="str">
        <f aca="false">IF(Answers!A55="","",IFERROR(MATCH(TRIM(SUBSTITUTE(SUBSTITUTE(SUBSTITUTE(SUBSTITUTE(Answers!A55,"’","'"),"‘","'"),"“",""""),"”","""")),'Scoring key'!$B$10:$B$14,0),"unread"))</f>
        <v/>
      </c>
      <c r="C55" s="1" t="str">
        <f aca="false">IF(Answers!C55="","",IFERROR(MATCH(TRIM(SUBSTITUTE(SUBSTITUTE(SUBSTITUTE(SUBSTITUTE(Answers!C55,"’","'"),"‘","'"),"“",""""),"”","""")),'Scoring key'!$B$15:$B$19,0),"unread"))</f>
        <v/>
      </c>
      <c r="D55" s="1" t="str">
        <f aca="false">IF(Answers!D55="","",IFERROR(MATCH(TRIM(SUBSTITUTE(SUBSTITUTE(SUBSTITUTE(SUBSTITUTE(Answers!D55,"’","'"),"‘","'"),"“",""""),"”","""")),'Scoring key'!$B$20:$B$24,0),"unread"))</f>
        <v/>
      </c>
      <c r="E55" s="1" t="str">
        <f aca="false">IF(Answers!E55="","",IFERROR(MATCH(TRIM(SUBSTITUTE(SUBSTITUTE(SUBSTITUTE(SUBSTITUTE(Answers!E55,"’","'"),"‘","'"),"“",""""),"”","""")),'Scoring key'!$B$25:$B$29,0),"unread"))</f>
        <v/>
      </c>
      <c r="F55" s="1" t="str">
        <f aca="false">IF(Answers!L55="","",IFERROR(MATCH(TRIM(SUBSTITUTE(SUBSTITUTE(SUBSTITUTE(SUBSTITUTE(Answers!L55,"’","'"),"‘","'"),"“",""""),"”","""")),'Scoring key'!$B$30:$B$34,0),"unread"))</f>
        <v/>
      </c>
      <c r="G55" s="1" t="str">
        <f aca="false">IF(Answers!N55="","",IFERROR(MATCH(TRIM(SUBSTITUTE(SUBSTITUTE(SUBSTITUTE(SUBSTITUTE(Answers!N55,"’","'"),"‘","'"),"“",""""),"”","""")),'Scoring key'!$B$35:$B$38,0),"unread"))</f>
        <v/>
      </c>
      <c r="H55" s="1" t="str">
        <f aca="false">IF(Answers!O55="","",IFERROR(MATCH(TRIM(SUBSTITUTE(SUBSTITUTE(SUBSTITUTE(SUBSTITUTE(Answers!O55,"’","'"),"‘","'"),"“",""""),"”","""")),'Scoring key'!$B$39:$B$42,0),"unread"))</f>
        <v/>
      </c>
      <c r="I55" s="1" t="str">
        <f aca="false">IF(Answers!S55="","",IFERROR(MATCH(TRIM(SUBSTITUTE(SUBSTITUTE(SUBSTITUTE(SUBSTITUTE(Answers!S55,"’","'"),"‘","'"),"“",""""),"”","""")),'Scoring key'!$B$43:$B$46,0),"unread"))</f>
        <v/>
      </c>
      <c r="J55" s="1" t="str">
        <f aca="false">IF(ISNUMBER(B55),IF(INDEX('Scoring key'!$C$10:$C$14,B55)="","",INDEX('Scoring key'!$C$10:$C$14,B55)),"")</f>
        <v/>
      </c>
      <c r="K55" s="1" t="str">
        <f aca="false">IF(ISNUMBER(E55),IF(INDEX('Scoring key'!$C$25:$C$29,E55)="","",INDEX('Scoring key'!$C$25:$C$29,E55)),"")</f>
        <v/>
      </c>
      <c r="L55" s="1" t="str">
        <f aca="false">IF(ISNUMBER(F55),IF(INDEX('Scoring key'!$C$30:$C$34,F55)="","",INDEX('Scoring key'!$C$30:$C$34,F55)),"")</f>
        <v/>
      </c>
      <c r="M55" s="1" t="str">
        <f aca="false">IF(ISNUMBER(G55),IF(INDEX('Scoring key'!$C$35:$C$38,G55)="","",INDEX('Scoring key'!$C$35:$C$38,G55)),"")</f>
        <v/>
      </c>
      <c r="N55" s="1" t="str">
        <f aca="false">IF(ISNUMBER(H55),IF(INDEX('Scoring key'!$C$39:$C$42,H55)="","",INDEX('Scoring key'!$C$39:$C$42,H55)),"")</f>
        <v/>
      </c>
      <c r="O55" s="1" t="str">
        <f aca="false">IF(Answers!F55="","",IF(ISNUMBER(IFERROR(VALUE(Answers!F55),"")),IF(AND(VALUE(Answers!F55)&gt;=1,VALUE(Answers!F55)&lt;=5,VALUE(Answers!F55)=INT(VALUE(Answers!F55))),VALUE(Answers!F55),"unread"),IFERROR(MATCH(TRIM(SUBSTITUTE(SUBSTITUTE(SUBSTITUTE(SUBSTITUTE(Answers!F55,"’","'"),"‘","'"),"“",""""),"”","""")),'Scoring key'!$B$5:$B$9,0),"unread")))</f>
        <v/>
      </c>
      <c r="P55" s="1" t="str">
        <f aca="false">IF(Answers!G55="","",IF(ISNUMBER(IFERROR(VALUE(Answers!G55),"")),IF(AND(VALUE(Answers!G55)&gt;=1,VALUE(Answers!G55)&lt;=5,VALUE(Answers!G55)=INT(VALUE(Answers!G55))),VALUE(Answers!G55),"unread"),IFERROR(MATCH(TRIM(SUBSTITUTE(SUBSTITUTE(SUBSTITUTE(SUBSTITUTE(Answers!G55,"’","'"),"‘","'"),"“",""""),"”","""")),'Scoring key'!$B$5:$B$9,0),"unread")))</f>
        <v/>
      </c>
      <c r="Q55" s="1" t="str">
        <f aca="false">IF(Answers!H55="","",IF(ISNUMBER(IFERROR(VALUE(Answers!H55),"")),IF(AND(VALUE(Answers!H55)&gt;=1,VALUE(Answers!H55)&lt;=5,VALUE(Answers!H55)=INT(VALUE(Answers!H55))),VALUE(Answers!H55),"unread"),IFERROR(MATCH(TRIM(SUBSTITUTE(SUBSTITUTE(SUBSTITUTE(SUBSTITUTE(Answers!H55,"’","'"),"‘","'"),"“",""""),"”","""")),'Scoring key'!$B$5:$B$9,0),"unread")))</f>
        <v/>
      </c>
      <c r="R55" s="1" t="str">
        <f aca="false">IF(Answers!I55="","",IF(ISNUMBER(IFERROR(VALUE(Answers!I55),"")),IF(AND(VALUE(Answers!I55)&gt;=1,VALUE(Answers!I55)&lt;=5,VALUE(Answers!I55)=INT(VALUE(Answers!I55))),VALUE(Answers!I55),"unread"),IFERROR(MATCH(TRIM(SUBSTITUTE(SUBSTITUTE(SUBSTITUTE(SUBSTITUTE(Answers!I55,"’","'"),"‘","'"),"“",""""),"”","""")),'Scoring key'!$B$5:$B$9,0),"unread")))</f>
        <v/>
      </c>
      <c r="S55" s="1" t="str">
        <f aca="false">IF(Answers!J55="","",IF(ISNUMBER(IFERROR(VALUE(Answers!J55),"")),IF(AND(VALUE(Answers!J55)&gt;=1,VALUE(Answers!J55)&lt;=5,VALUE(Answers!J55)=INT(VALUE(Answers!J55))),VALUE(Answers!J55),"unread"),IFERROR(MATCH(TRIM(SUBSTITUTE(SUBSTITUTE(SUBSTITUTE(SUBSTITUTE(Answers!J55,"’","'"),"‘","'"),"“",""""),"”","""")),'Scoring key'!$B$5:$B$9,0),"unread")))</f>
        <v/>
      </c>
      <c r="T55" s="1" t="str">
        <f aca="false">IF(Answers!K55="","",IF(ISNUMBER(IFERROR(VALUE(Answers!K55),"")),IF(AND(VALUE(Answers!K55)&gt;=1,VALUE(Answers!K55)&lt;=5,VALUE(Answers!K55)=INT(VALUE(Answers!K55))),VALUE(Answers!K55),"unread"),IFERROR(MATCH(TRIM(SUBSTITUTE(SUBSTITUTE(SUBSTITUTE(SUBSTITUTE(Answers!K55,"’","'"),"‘","'"),"“",""""),"”","""")),'Scoring key'!$B$5:$B$9,0),"unread")))</f>
        <v/>
      </c>
      <c r="U55" s="1" t="str">
        <f aca="false">IF(Answers!M55="","",IF(ISNUMBER(IFERROR(VALUE(Answers!M55),"")),IF(AND(VALUE(Answers!M55)&gt;=1,VALUE(Answers!M55)&lt;=5,VALUE(Answers!M55)=INT(VALUE(Answers!M55))),VALUE(Answers!M55),"unread"),IFERROR(MATCH(TRIM(SUBSTITUTE(SUBSTITUTE(SUBSTITUTE(SUBSTITUTE(Answers!M55,"’","'"),"‘","'"),"“",""""),"”","""")),'Scoring key'!$B$5:$B$9,0),"unread")))</f>
        <v/>
      </c>
      <c r="V55" s="1" t="str">
        <f aca="false">IF(Answers!P55="","",IF(ISNUMBER(IFERROR(VALUE(Answers!P55),"")),IF(AND(VALUE(Answers!P55)&gt;=1,VALUE(Answers!P55)&lt;=5,VALUE(Answers!P55)=INT(VALUE(Answers!P55))),VALUE(Answers!P55),"unread"),IFERROR(MATCH(TRIM(SUBSTITUTE(SUBSTITUTE(SUBSTITUTE(SUBSTITUTE(Answers!P55,"’","'"),"‘","'"),"“",""""),"”","""")),'Scoring key'!$B$5:$B$9,0),"unread")))</f>
        <v/>
      </c>
      <c r="W55" s="1" t="str">
        <f aca="false">IF(Answers!Q55="","",IF(ISNUMBER(IFERROR(VALUE(Answers!Q55),"")),IF(AND(VALUE(Answers!Q55)&gt;=1,VALUE(Answers!Q55)&lt;=5,VALUE(Answers!Q55)=INT(VALUE(Answers!Q55))),VALUE(Answers!Q55),"unread"),IFERROR(MATCH(TRIM(SUBSTITUTE(SUBSTITUTE(SUBSTITUTE(SUBSTITUTE(Answers!Q55,"’","'"),"‘","'"),"“",""""),"”","""")),'Scoring key'!$B$5:$B$9,0),"unread")))</f>
        <v/>
      </c>
      <c r="X55" s="1" t="str">
        <f aca="false">IF(Answers!B55="","",ISNUMBER(SEARCH("Drafting or editing emails and documents",TRIM(SUBSTITUTE(SUBSTITUTE(SUBSTITUTE(SUBSTITUTE(Answers!B55,"’","'"),"‘","'"),"“",""""),"”",""""))))*1+ISNUMBER(SEARCH("Summarizing documents, threads or meetings",TRIM(SUBSTITUTE(SUBSTITUTE(SUBSTITUTE(SUBSTITUTE(Answers!B55,"’","'"),"‘","'"),"“",""""),"”",""""))))*1+ISNUMBER(SEARCH("Research, or explaining something unfamiliar",TRIM(SUBSTITUTE(SUBSTITUTE(SUBSTITUTE(SUBSTITUTE(Answers!B55,"’","'"),"‘","'"),"“",""""),"”",""""))))*1+ISNUMBER(SEARCH("Working with data or spreadsheets",TRIM(SUBSTITUTE(SUBSTITUTE(SUBSTITUTE(SUBSTITUTE(Answers!B55,"’","'"),"‘","'"),"“",""""),"”",""""))))*1+ISNUMBER(SEARCH("Writing or reviewing code or scripts",TRIM(SUBSTITUTE(SUBSTITUTE(SUBSTITUTE(SUBSTITUTE(Answers!B55,"’","'"),"‘","'"),"“",""""),"”",""""))))*1+ISNUMBER(SEARCH("Brainstorming or planning",TRIM(SUBSTITUTE(SUBSTITUTE(SUBSTITUTE(SUBSTITUTE(Answers!B55,"’","'"),"‘","'"),"“",""""),"”",""""))))*1+ISNUMBER(SEARCH("Something else",TRIM(SUBSTITUTE(SUBSTITUTE(SUBSTITUTE(SUBSTITUTE(Answers!B55,"’","'"),"‘","'"),"“",""""),"”",""""))))*1)</f>
        <v/>
      </c>
      <c r="Y55" s="1" t="str">
        <f aca="false">IF(X55="","",IF(X55=0,IF(ISNUMBER(SEARCH("I don't use AI tools for work",TRIM(SUBSTITUTE(SUBSTITUTE(SUBSTITUTE(SUBSTITUTE(Answers!B55,"’","'"),"‘","'"),"“",""""),"”","""")))),1,"unread"),MIN(X55+1,5)))</f>
        <v/>
      </c>
      <c r="Z55" s="1" t="n">
        <f aca="false">IF(ISNUMBER(SEARCH("Clear guidance on what's allowed and what information can go in",TRIM(SUBSTITUTE(SUBSTITUTE(SUBSTITUTE(SUBSTITUTE(Answers!R55,"’","'"),"‘","'"),"“",""""),"”","""")))),1,0)</f>
        <v>0</v>
      </c>
      <c r="AA55" s="1" t="n">
        <f aca="false">IF(ISNUMBER(SEARCH("An approved AI tool with a work account",TRIM(SUBSTITUTE(SUBSTITUTE(SUBSTITUTE(SUBSTITUTE(Answers!R55,"’","'"),"‘","'"),"“",""""),"”","""")))),1,0)</f>
        <v>0</v>
      </c>
      <c r="AB55" s="1" t="n">
        <f aca="false">IF(ISNUMBER(SEARCH("Hands-on training using my own work tasks",TRIM(SUBSTITUTE(SUBSTITUTE(SUBSTITUTE(SUBSTITUTE(Answers!R55,"’","'"),"‘","'"),"“",""""),"”","""")))),1,0)</f>
        <v>0</v>
      </c>
      <c r="AC55" s="1" t="n">
        <f aca="false">IF(ISNUMBER(SEARCH("Ready-made prompts and templates for common tasks",TRIM(SUBSTITUTE(SUBSTITUTE(SUBSTITUTE(SUBSTITUTE(Answers!R55,"’","'"),"‘","'"),"“",""""),"”","""")))),1,0)</f>
        <v>0</v>
      </c>
      <c r="AD55" s="1" t="n">
        <f aca="false">IF(ISNUMBER(SEARCH("Help setting up an AI agent for my role",TRIM(SUBSTITUTE(SUBSTITUTE(SUBSTITUTE(SUBSTITUTE(Answers!R55,"’","'"),"‘","'"),"“",""""),"”","""")))),1,0)</f>
        <v>0</v>
      </c>
      <c r="AE55" s="1" t="n">
        <f aca="false">IF(ISNUMBER(SEARCH("Examples from people in jobs like mine",TRIM(SUBSTITUTE(SUBSTITUTE(SUBSTITUTE(SUBSTITUTE(Answers!R55,"’","'"),"‘","'"),"“",""""),"”","""")))),1,0)</f>
        <v>0</v>
      </c>
      <c r="AF55" s="1" t="n">
        <f aca="false">IF(ISNUMBER(SEARCH("Time set aside to practice",TRIM(SUBSTITUTE(SUBSTITUTE(SUBSTITUTE(SUBSTITUTE(Answers!R55,"’","'"),"‘","'"),"“",""""),"”","""")))),1,0)</f>
        <v>0</v>
      </c>
      <c r="AG55" s="1" t="n">
        <f aca="false">IF(ISNUMBER(SEARCH("I don't need help right now",TRIM(SUBSTITUTE(SUBSTITUTE(SUBSTITUTE(SUBSTITUTE(Answers!R55,"’","'"),"‘","'"),"“",""""),"”","""")))),1,0)</f>
        <v>0</v>
      </c>
      <c r="AH55" s="1" t="str">
        <f aca="false">IF(Answers!R55="","",IF(Z55+AA55+AB55+AC55+AD55+AE55+AF55+AG55=0,"unread",""))</f>
        <v/>
      </c>
      <c r="AI55" s="1" t="n">
        <f aca="false">IF(OR(D55=5,E55=5),1,0)</f>
        <v>0</v>
      </c>
    </row>
    <row r="56" customFormat="false" ht="15" hidden="false" customHeight="true" outlineLevel="0" collapsed="false">
      <c r="A56" s="1" t="n">
        <f aca="false">Answers!T56</f>
        <v>0</v>
      </c>
      <c r="B56" s="1" t="str">
        <f aca="false">IF(Answers!A56="","",IFERROR(MATCH(TRIM(SUBSTITUTE(SUBSTITUTE(SUBSTITUTE(SUBSTITUTE(Answers!A56,"’","'"),"‘","'"),"“",""""),"”","""")),'Scoring key'!$B$10:$B$14,0),"unread"))</f>
        <v/>
      </c>
      <c r="C56" s="1" t="str">
        <f aca="false">IF(Answers!C56="","",IFERROR(MATCH(TRIM(SUBSTITUTE(SUBSTITUTE(SUBSTITUTE(SUBSTITUTE(Answers!C56,"’","'"),"‘","'"),"“",""""),"”","""")),'Scoring key'!$B$15:$B$19,0),"unread"))</f>
        <v/>
      </c>
      <c r="D56" s="1" t="str">
        <f aca="false">IF(Answers!D56="","",IFERROR(MATCH(TRIM(SUBSTITUTE(SUBSTITUTE(SUBSTITUTE(SUBSTITUTE(Answers!D56,"’","'"),"‘","'"),"“",""""),"”","""")),'Scoring key'!$B$20:$B$24,0),"unread"))</f>
        <v/>
      </c>
      <c r="E56" s="1" t="str">
        <f aca="false">IF(Answers!E56="","",IFERROR(MATCH(TRIM(SUBSTITUTE(SUBSTITUTE(SUBSTITUTE(SUBSTITUTE(Answers!E56,"’","'"),"‘","'"),"“",""""),"”","""")),'Scoring key'!$B$25:$B$29,0),"unread"))</f>
        <v/>
      </c>
      <c r="F56" s="1" t="str">
        <f aca="false">IF(Answers!L56="","",IFERROR(MATCH(TRIM(SUBSTITUTE(SUBSTITUTE(SUBSTITUTE(SUBSTITUTE(Answers!L56,"’","'"),"‘","'"),"“",""""),"”","""")),'Scoring key'!$B$30:$B$34,0),"unread"))</f>
        <v/>
      </c>
      <c r="G56" s="1" t="str">
        <f aca="false">IF(Answers!N56="","",IFERROR(MATCH(TRIM(SUBSTITUTE(SUBSTITUTE(SUBSTITUTE(SUBSTITUTE(Answers!N56,"’","'"),"‘","'"),"“",""""),"”","""")),'Scoring key'!$B$35:$B$38,0),"unread"))</f>
        <v/>
      </c>
      <c r="H56" s="1" t="str">
        <f aca="false">IF(Answers!O56="","",IFERROR(MATCH(TRIM(SUBSTITUTE(SUBSTITUTE(SUBSTITUTE(SUBSTITUTE(Answers!O56,"’","'"),"‘","'"),"“",""""),"”","""")),'Scoring key'!$B$39:$B$42,0),"unread"))</f>
        <v/>
      </c>
      <c r="I56" s="1" t="str">
        <f aca="false">IF(Answers!S56="","",IFERROR(MATCH(TRIM(SUBSTITUTE(SUBSTITUTE(SUBSTITUTE(SUBSTITUTE(Answers!S56,"’","'"),"‘","'"),"“",""""),"”","""")),'Scoring key'!$B$43:$B$46,0),"unread"))</f>
        <v/>
      </c>
      <c r="J56" s="1" t="str">
        <f aca="false">IF(ISNUMBER(B56),IF(INDEX('Scoring key'!$C$10:$C$14,B56)="","",INDEX('Scoring key'!$C$10:$C$14,B56)),"")</f>
        <v/>
      </c>
      <c r="K56" s="1" t="str">
        <f aca="false">IF(ISNUMBER(E56),IF(INDEX('Scoring key'!$C$25:$C$29,E56)="","",INDEX('Scoring key'!$C$25:$C$29,E56)),"")</f>
        <v/>
      </c>
      <c r="L56" s="1" t="str">
        <f aca="false">IF(ISNUMBER(F56),IF(INDEX('Scoring key'!$C$30:$C$34,F56)="","",INDEX('Scoring key'!$C$30:$C$34,F56)),"")</f>
        <v/>
      </c>
      <c r="M56" s="1" t="str">
        <f aca="false">IF(ISNUMBER(G56),IF(INDEX('Scoring key'!$C$35:$C$38,G56)="","",INDEX('Scoring key'!$C$35:$C$38,G56)),"")</f>
        <v/>
      </c>
      <c r="N56" s="1" t="str">
        <f aca="false">IF(ISNUMBER(H56),IF(INDEX('Scoring key'!$C$39:$C$42,H56)="","",INDEX('Scoring key'!$C$39:$C$42,H56)),"")</f>
        <v/>
      </c>
      <c r="O56" s="1" t="str">
        <f aca="false">IF(Answers!F56="","",IF(ISNUMBER(IFERROR(VALUE(Answers!F56),"")),IF(AND(VALUE(Answers!F56)&gt;=1,VALUE(Answers!F56)&lt;=5,VALUE(Answers!F56)=INT(VALUE(Answers!F56))),VALUE(Answers!F56),"unread"),IFERROR(MATCH(TRIM(SUBSTITUTE(SUBSTITUTE(SUBSTITUTE(SUBSTITUTE(Answers!F56,"’","'"),"‘","'"),"“",""""),"”","""")),'Scoring key'!$B$5:$B$9,0),"unread")))</f>
        <v/>
      </c>
      <c r="P56" s="1" t="str">
        <f aca="false">IF(Answers!G56="","",IF(ISNUMBER(IFERROR(VALUE(Answers!G56),"")),IF(AND(VALUE(Answers!G56)&gt;=1,VALUE(Answers!G56)&lt;=5,VALUE(Answers!G56)=INT(VALUE(Answers!G56))),VALUE(Answers!G56),"unread"),IFERROR(MATCH(TRIM(SUBSTITUTE(SUBSTITUTE(SUBSTITUTE(SUBSTITUTE(Answers!G56,"’","'"),"‘","'"),"“",""""),"”","""")),'Scoring key'!$B$5:$B$9,0),"unread")))</f>
        <v/>
      </c>
      <c r="Q56" s="1" t="str">
        <f aca="false">IF(Answers!H56="","",IF(ISNUMBER(IFERROR(VALUE(Answers!H56),"")),IF(AND(VALUE(Answers!H56)&gt;=1,VALUE(Answers!H56)&lt;=5,VALUE(Answers!H56)=INT(VALUE(Answers!H56))),VALUE(Answers!H56),"unread"),IFERROR(MATCH(TRIM(SUBSTITUTE(SUBSTITUTE(SUBSTITUTE(SUBSTITUTE(Answers!H56,"’","'"),"‘","'"),"“",""""),"”","""")),'Scoring key'!$B$5:$B$9,0),"unread")))</f>
        <v/>
      </c>
      <c r="R56" s="1" t="str">
        <f aca="false">IF(Answers!I56="","",IF(ISNUMBER(IFERROR(VALUE(Answers!I56),"")),IF(AND(VALUE(Answers!I56)&gt;=1,VALUE(Answers!I56)&lt;=5,VALUE(Answers!I56)=INT(VALUE(Answers!I56))),VALUE(Answers!I56),"unread"),IFERROR(MATCH(TRIM(SUBSTITUTE(SUBSTITUTE(SUBSTITUTE(SUBSTITUTE(Answers!I56,"’","'"),"‘","'"),"“",""""),"”","""")),'Scoring key'!$B$5:$B$9,0),"unread")))</f>
        <v/>
      </c>
      <c r="S56" s="1" t="str">
        <f aca="false">IF(Answers!J56="","",IF(ISNUMBER(IFERROR(VALUE(Answers!J56),"")),IF(AND(VALUE(Answers!J56)&gt;=1,VALUE(Answers!J56)&lt;=5,VALUE(Answers!J56)=INT(VALUE(Answers!J56))),VALUE(Answers!J56),"unread"),IFERROR(MATCH(TRIM(SUBSTITUTE(SUBSTITUTE(SUBSTITUTE(SUBSTITUTE(Answers!J56,"’","'"),"‘","'"),"“",""""),"”","""")),'Scoring key'!$B$5:$B$9,0),"unread")))</f>
        <v/>
      </c>
      <c r="T56" s="1" t="str">
        <f aca="false">IF(Answers!K56="","",IF(ISNUMBER(IFERROR(VALUE(Answers!K56),"")),IF(AND(VALUE(Answers!K56)&gt;=1,VALUE(Answers!K56)&lt;=5,VALUE(Answers!K56)=INT(VALUE(Answers!K56))),VALUE(Answers!K56),"unread"),IFERROR(MATCH(TRIM(SUBSTITUTE(SUBSTITUTE(SUBSTITUTE(SUBSTITUTE(Answers!K56,"’","'"),"‘","'"),"“",""""),"”","""")),'Scoring key'!$B$5:$B$9,0),"unread")))</f>
        <v/>
      </c>
      <c r="U56" s="1" t="str">
        <f aca="false">IF(Answers!M56="","",IF(ISNUMBER(IFERROR(VALUE(Answers!M56),"")),IF(AND(VALUE(Answers!M56)&gt;=1,VALUE(Answers!M56)&lt;=5,VALUE(Answers!M56)=INT(VALUE(Answers!M56))),VALUE(Answers!M56),"unread"),IFERROR(MATCH(TRIM(SUBSTITUTE(SUBSTITUTE(SUBSTITUTE(SUBSTITUTE(Answers!M56,"’","'"),"‘","'"),"“",""""),"”","""")),'Scoring key'!$B$5:$B$9,0),"unread")))</f>
        <v/>
      </c>
      <c r="V56" s="1" t="str">
        <f aca="false">IF(Answers!P56="","",IF(ISNUMBER(IFERROR(VALUE(Answers!P56),"")),IF(AND(VALUE(Answers!P56)&gt;=1,VALUE(Answers!P56)&lt;=5,VALUE(Answers!P56)=INT(VALUE(Answers!P56))),VALUE(Answers!P56),"unread"),IFERROR(MATCH(TRIM(SUBSTITUTE(SUBSTITUTE(SUBSTITUTE(SUBSTITUTE(Answers!P56,"’","'"),"‘","'"),"“",""""),"”","""")),'Scoring key'!$B$5:$B$9,0),"unread")))</f>
        <v/>
      </c>
      <c r="W56" s="1" t="str">
        <f aca="false">IF(Answers!Q56="","",IF(ISNUMBER(IFERROR(VALUE(Answers!Q56),"")),IF(AND(VALUE(Answers!Q56)&gt;=1,VALUE(Answers!Q56)&lt;=5,VALUE(Answers!Q56)=INT(VALUE(Answers!Q56))),VALUE(Answers!Q56),"unread"),IFERROR(MATCH(TRIM(SUBSTITUTE(SUBSTITUTE(SUBSTITUTE(SUBSTITUTE(Answers!Q56,"’","'"),"‘","'"),"“",""""),"”","""")),'Scoring key'!$B$5:$B$9,0),"unread")))</f>
        <v/>
      </c>
      <c r="X56" s="1" t="str">
        <f aca="false">IF(Answers!B56="","",ISNUMBER(SEARCH("Drafting or editing emails and documents",TRIM(SUBSTITUTE(SUBSTITUTE(SUBSTITUTE(SUBSTITUTE(Answers!B56,"’","'"),"‘","'"),"“",""""),"”",""""))))*1+ISNUMBER(SEARCH("Summarizing documents, threads or meetings",TRIM(SUBSTITUTE(SUBSTITUTE(SUBSTITUTE(SUBSTITUTE(Answers!B56,"’","'"),"‘","'"),"“",""""),"”",""""))))*1+ISNUMBER(SEARCH("Research, or explaining something unfamiliar",TRIM(SUBSTITUTE(SUBSTITUTE(SUBSTITUTE(SUBSTITUTE(Answers!B56,"’","'"),"‘","'"),"“",""""),"”",""""))))*1+ISNUMBER(SEARCH("Working with data or spreadsheets",TRIM(SUBSTITUTE(SUBSTITUTE(SUBSTITUTE(SUBSTITUTE(Answers!B56,"’","'"),"‘","'"),"“",""""),"”",""""))))*1+ISNUMBER(SEARCH("Writing or reviewing code or scripts",TRIM(SUBSTITUTE(SUBSTITUTE(SUBSTITUTE(SUBSTITUTE(Answers!B56,"’","'"),"‘","'"),"“",""""),"”",""""))))*1+ISNUMBER(SEARCH("Brainstorming or planning",TRIM(SUBSTITUTE(SUBSTITUTE(SUBSTITUTE(SUBSTITUTE(Answers!B56,"’","'"),"‘","'"),"“",""""),"”",""""))))*1+ISNUMBER(SEARCH("Something else",TRIM(SUBSTITUTE(SUBSTITUTE(SUBSTITUTE(SUBSTITUTE(Answers!B56,"’","'"),"‘","'"),"“",""""),"”",""""))))*1)</f>
        <v/>
      </c>
      <c r="Y56" s="1" t="str">
        <f aca="false">IF(X56="","",IF(X56=0,IF(ISNUMBER(SEARCH("I don't use AI tools for work",TRIM(SUBSTITUTE(SUBSTITUTE(SUBSTITUTE(SUBSTITUTE(Answers!B56,"’","'"),"‘","'"),"“",""""),"”","""")))),1,"unread"),MIN(X56+1,5)))</f>
        <v/>
      </c>
      <c r="Z56" s="1" t="n">
        <f aca="false">IF(ISNUMBER(SEARCH("Clear guidance on what's allowed and what information can go in",TRIM(SUBSTITUTE(SUBSTITUTE(SUBSTITUTE(SUBSTITUTE(Answers!R56,"’","'"),"‘","'"),"“",""""),"”","""")))),1,0)</f>
        <v>0</v>
      </c>
      <c r="AA56" s="1" t="n">
        <f aca="false">IF(ISNUMBER(SEARCH("An approved AI tool with a work account",TRIM(SUBSTITUTE(SUBSTITUTE(SUBSTITUTE(SUBSTITUTE(Answers!R56,"’","'"),"‘","'"),"“",""""),"”","""")))),1,0)</f>
        <v>0</v>
      </c>
      <c r="AB56" s="1" t="n">
        <f aca="false">IF(ISNUMBER(SEARCH("Hands-on training using my own work tasks",TRIM(SUBSTITUTE(SUBSTITUTE(SUBSTITUTE(SUBSTITUTE(Answers!R56,"’","'"),"‘","'"),"“",""""),"”","""")))),1,0)</f>
        <v>0</v>
      </c>
      <c r="AC56" s="1" t="n">
        <f aca="false">IF(ISNUMBER(SEARCH("Ready-made prompts and templates for common tasks",TRIM(SUBSTITUTE(SUBSTITUTE(SUBSTITUTE(SUBSTITUTE(Answers!R56,"’","'"),"‘","'"),"“",""""),"”","""")))),1,0)</f>
        <v>0</v>
      </c>
      <c r="AD56" s="1" t="n">
        <f aca="false">IF(ISNUMBER(SEARCH("Help setting up an AI agent for my role",TRIM(SUBSTITUTE(SUBSTITUTE(SUBSTITUTE(SUBSTITUTE(Answers!R56,"’","'"),"‘","'"),"“",""""),"”","""")))),1,0)</f>
        <v>0</v>
      </c>
      <c r="AE56" s="1" t="n">
        <f aca="false">IF(ISNUMBER(SEARCH("Examples from people in jobs like mine",TRIM(SUBSTITUTE(SUBSTITUTE(SUBSTITUTE(SUBSTITUTE(Answers!R56,"’","'"),"‘","'"),"“",""""),"”","""")))),1,0)</f>
        <v>0</v>
      </c>
      <c r="AF56" s="1" t="n">
        <f aca="false">IF(ISNUMBER(SEARCH("Time set aside to practice",TRIM(SUBSTITUTE(SUBSTITUTE(SUBSTITUTE(SUBSTITUTE(Answers!R56,"’","'"),"‘","'"),"“",""""),"”","""")))),1,0)</f>
        <v>0</v>
      </c>
      <c r="AG56" s="1" t="n">
        <f aca="false">IF(ISNUMBER(SEARCH("I don't need help right now",TRIM(SUBSTITUTE(SUBSTITUTE(SUBSTITUTE(SUBSTITUTE(Answers!R56,"’","'"),"‘","'"),"“",""""),"”","""")))),1,0)</f>
        <v>0</v>
      </c>
      <c r="AH56" s="1" t="str">
        <f aca="false">IF(Answers!R56="","",IF(Z56+AA56+AB56+AC56+AD56+AE56+AF56+AG56=0,"unread",""))</f>
        <v/>
      </c>
      <c r="AI56" s="1" t="n">
        <f aca="false">IF(OR(D56=5,E56=5),1,0)</f>
        <v>0</v>
      </c>
    </row>
    <row r="57" customFormat="false" ht="15" hidden="false" customHeight="true" outlineLevel="0" collapsed="false">
      <c r="A57" s="1" t="n">
        <f aca="false">Answers!T57</f>
        <v>0</v>
      </c>
      <c r="B57" s="1" t="str">
        <f aca="false">IF(Answers!A57="","",IFERROR(MATCH(TRIM(SUBSTITUTE(SUBSTITUTE(SUBSTITUTE(SUBSTITUTE(Answers!A57,"’","'"),"‘","'"),"“",""""),"”","""")),'Scoring key'!$B$10:$B$14,0),"unread"))</f>
        <v/>
      </c>
      <c r="C57" s="1" t="str">
        <f aca="false">IF(Answers!C57="","",IFERROR(MATCH(TRIM(SUBSTITUTE(SUBSTITUTE(SUBSTITUTE(SUBSTITUTE(Answers!C57,"’","'"),"‘","'"),"“",""""),"”","""")),'Scoring key'!$B$15:$B$19,0),"unread"))</f>
        <v/>
      </c>
      <c r="D57" s="1" t="str">
        <f aca="false">IF(Answers!D57="","",IFERROR(MATCH(TRIM(SUBSTITUTE(SUBSTITUTE(SUBSTITUTE(SUBSTITUTE(Answers!D57,"’","'"),"‘","'"),"“",""""),"”","""")),'Scoring key'!$B$20:$B$24,0),"unread"))</f>
        <v/>
      </c>
      <c r="E57" s="1" t="str">
        <f aca="false">IF(Answers!E57="","",IFERROR(MATCH(TRIM(SUBSTITUTE(SUBSTITUTE(SUBSTITUTE(SUBSTITUTE(Answers!E57,"’","'"),"‘","'"),"“",""""),"”","""")),'Scoring key'!$B$25:$B$29,0),"unread"))</f>
        <v/>
      </c>
      <c r="F57" s="1" t="str">
        <f aca="false">IF(Answers!L57="","",IFERROR(MATCH(TRIM(SUBSTITUTE(SUBSTITUTE(SUBSTITUTE(SUBSTITUTE(Answers!L57,"’","'"),"‘","'"),"“",""""),"”","""")),'Scoring key'!$B$30:$B$34,0),"unread"))</f>
        <v/>
      </c>
      <c r="G57" s="1" t="str">
        <f aca="false">IF(Answers!N57="","",IFERROR(MATCH(TRIM(SUBSTITUTE(SUBSTITUTE(SUBSTITUTE(SUBSTITUTE(Answers!N57,"’","'"),"‘","'"),"“",""""),"”","""")),'Scoring key'!$B$35:$B$38,0),"unread"))</f>
        <v/>
      </c>
      <c r="H57" s="1" t="str">
        <f aca="false">IF(Answers!O57="","",IFERROR(MATCH(TRIM(SUBSTITUTE(SUBSTITUTE(SUBSTITUTE(SUBSTITUTE(Answers!O57,"’","'"),"‘","'"),"“",""""),"”","""")),'Scoring key'!$B$39:$B$42,0),"unread"))</f>
        <v/>
      </c>
      <c r="I57" s="1" t="str">
        <f aca="false">IF(Answers!S57="","",IFERROR(MATCH(TRIM(SUBSTITUTE(SUBSTITUTE(SUBSTITUTE(SUBSTITUTE(Answers!S57,"’","'"),"‘","'"),"“",""""),"”","""")),'Scoring key'!$B$43:$B$46,0),"unread"))</f>
        <v/>
      </c>
      <c r="J57" s="1" t="str">
        <f aca="false">IF(ISNUMBER(B57),IF(INDEX('Scoring key'!$C$10:$C$14,B57)="","",INDEX('Scoring key'!$C$10:$C$14,B57)),"")</f>
        <v/>
      </c>
      <c r="K57" s="1" t="str">
        <f aca="false">IF(ISNUMBER(E57),IF(INDEX('Scoring key'!$C$25:$C$29,E57)="","",INDEX('Scoring key'!$C$25:$C$29,E57)),"")</f>
        <v/>
      </c>
      <c r="L57" s="1" t="str">
        <f aca="false">IF(ISNUMBER(F57),IF(INDEX('Scoring key'!$C$30:$C$34,F57)="","",INDEX('Scoring key'!$C$30:$C$34,F57)),"")</f>
        <v/>
      </c>
      <c r="M57" s="1" t="str">
        <f aca="false">IF(ISNUMBER(G57),IF(INDEX('Scoring key'!$C$35:$C$38,G57)="","",INDEX('Scoring key'!$C$35:$C$38,G57)),"")</f>
        <v/>
      </c>
      <c r="N57" s="1" t="str">
        <f aca="false">IF(ISNUMBER(H57),IF(INDEX('Scoring key'!$C$39:$C$42,H57)="","",INDEX('Scoring key'!$C$39:$C$42,H57)),"")</f>
        <v/>
      </c>
      <c r="O57" s="1" t="str">
        <f aca="false">IF(Answers!F57="","",IF(ISNUMBER(IFERROR(VALUE(Answers!F57),"")),IF(AND(VALUE(Answers!F57)&gt;=1,VALUE(Answers!F57)&lt;=5,VALUE(Answers!F57)=INT(VALUE(Answers!F57))),VALUE(Answers!F57),"unread"),IFERROR(MATCH(TRIM(SUBSTITUTE(SUBSTITUTE(SUBSTITUTE(SUBSTITUTE(Answers!F57,"’","'"),"‘","'"),"“",""""),"”","""")),'Scoring key'!$B$5:$B$9,0),"unread")))</f>
        <v/>
      </c>
      <c r="P57" s="1" t="str">
        <f aca="false">IF(Answers!G57="","",IF(ISNUMBER(IFERROR(VALUE(Answers!G57),"")),IF(AND(VALUE(Answers!G57)&gt;=1,VALUE(Answers!G57)&lt;=5,VALUE(Answers!G57)=INT(VALUE(Answers!G57))),VALUE(Answers!G57),"unread"),IFERROR(MATCH(TRIM(SUBSTITUTE(SUBSTITUTE(SUBSTITUTE(SUBSTITUTE(Answers!G57,"’","'"),"‘","'"),"“",""""),"”","""")),'Scoring key'!$B$5:$B$9,0),"unread")))</f>
        <v/>
      </c>
      <c r="Q57" s="1" t="str">
        <f aca="false">IF(Answers!H57="","",IF(ISNUMBER(IFERROR(VALUE(Answers!H57),"")),IF(AND(VALUE(Answers!H57)&gt;=1,VALUE(Answers!H57)&lt;=5,VALUE(Answers!H57)=INT(VALUE(Answers!H57))),VALUE(Answers!H57),"unread"),IFERROR(MATCH(TRIM(SUBSTITUTE(SUBSTITUTE(SUBSTITUTE(SUBSTITUTE(Answers!H57,"’","'"),"‘","'"),"“",""""),"”","""")),'Scoring key'!$B$5:$B$9,0),"unread")))</f>
        <v/>
      </c>
      <c r="R57" s="1" t="str">
        <f aca="false">IF(Answers!I57="","",IF(ISNUMBER(IFERROR(VALUE(Answers!I57),"")),IF(AND(VALUE(Answers!I57)&gt;=1,VALUE(Answers!I57)&lt;=5,VALUE(Answers!I57)=INT(VALUE(Answers!I57))),VALUE(Answers!I57),"unread"),IFERROR(MATCH(TRIM(SUBSTITUTE(SUBSTITUTE(SUBSTITUTE(SUBSTITUTE(Answers!I57,"’","'"),"‘","'"),"“",""""),"”","""")),'Scoring key'!$B$5:$B$9,0),"unread")))</f>
        <v/>
      </c>
      <c r="S57" s="1" t="str">
        <f aca="false">IF(Answers!J57="","",IF(ISNUMBER(IFERROR(VALUE(Answers!J57),"")),IF(AND(VALUE(Answers!J57)&gt;=1,VALUE(Answers!J57)&lt;=5,VALUE(Answers!J57)=INT(VALUE(Answers!J57))),VALUE(Answers!J57),"unread"),IFERROR(MATCH(TRIM(SUBSTITUTE(SUBSTITUTE(SUBSTITUTE(SUBSTITUTE(Answers!J57,"’","'"),"‘","'"),"“",""""),"”","""")),'Scoring key'!$B$5:$B$9,0),"unread")))</f>
        <v/>
      </c>
      <c r="T57" s="1" t="str">
        <f aca="false">IF(Answers!K57="","",IF(ISNUMBER(IFERROR(VALUE(Answers!K57),"")),IF(AND(VALUE(Answers!K57)&gt;=1,VALUE(Answers!K57)&lt;=5,VALUE(Answers!K57)=INT(VALUE(Answers!K57))),VALUE(Answers!K57),"unread"),IFERROR(MATCH(TRIM(SUBSTITUTE(SUBSTITUTE(SUBSTITUTE(SUBSTITUTE(Answers!K57,"’","'"),"‘","'"),"“",""""),"”","""")),'Scoring key'!$B$5:$B$9,0),"unread")))</f>
        <v/>
      </c>
      <c r="U57" s="1" t="str">
        <f aca="false">IF(Answers!M57="","",IF(ISNUMBER(IFERROR(VALUE(Answers!M57),"")),IF(AND(VALUE(Answers!M57)&gt;=1,VALUE(Answers!M57)&lt;=5,VALUE(Answers!M57)=INT(VALUE(Answers!M57))),VALUE(Answers!M57),"unread"),IFERROR(MATCH(TRIM(SUBSTITUTE(SUBSTITUTE(SUBSTITUTE(SUBSTITUTE(Answers!M57,"’","'"),"‘","'"),"“",""""),"”","""")),'Scoring key'!$B$5:$B$9,0),"unread")))</f>
        <v/>
      </c>
      <c r="V57" s="1" t="str">
        <f aca="false">IF(Answers!P57="","",IF(ISNUMBER(IFERROR(VALUE(Answers!P57),"")),IF(AND(VALUE(Answers!P57)&gt;=1,VALUE(Answers!P57)&lt;=5,VALUE(Answers!P57)=INT(VALUE(Answers!P57))),VALUE(Answers!P57),"unread"),IFERROR(MATCH(TRIM(SUBSTITUTE(SUBSTITUTE(SUBSTITUTE(SUBSTITUTE(Answers!P57,"’","'"),"‘","'"),"“",""""),"”","""")),'Scoring key'!$B$5:$B$9,0),"unread")))</f>
        <v/>
      </c>
      <c r="W57" s="1" t="str">
        <f aca="false">IF(Answers!Q57="","",IF(ISNUMBER(IFERROR(VALUE(Answers!Q57),"")),IF(AND(VALUE(Answers!Q57)&gt;=1,VALUE(Answers!Q57)&lt;=5,VALUE(Answers!Q57)=INT(VALUE(Answers!Q57))),VALUE(Answers!Q57),"unread"),IFERROR(MATCH(TRIM(SUBSTITUTE(SUBSTITUTE(SUBSTITUTE(SUBSTITUTE(Answers!Q57,"’","'"),"‘","'"),"“",""""),"”","""")),'Scoring key'!$B$5:$B$9,0),"unread")))</f>
        <v/>
      </c>
      <c r="X57" s="1" t="str">
        <f aca="false">IF(Answers!B57="","",ISNUMBER(SEARCH("Drafting or editing emails and documents",TRIM(SUBSTITUTE(SUBSTITUTE(SUBSTITUTE(SUBSTITUTE(Answers!B57,"’","'"),"‘","'"),"“",""""),"”",""""))))*1+ISNUMBER(SEARCH("Summarizing documents, threads or meetings",TRIM(SUBSTITUTE(SUBSTITUTE(SUBSTITUTE(SUBSTITUTE(Answers!B57,"’","'"),"‘","'"),"“",""""),"”",""""))))*1+ISNUMBER(SEARCH("Research, or explaining something unfamiliar",TRIM(SUBSTITUTE(SUBSTITUTE(SUBSTITUTE(SUBSTITUTE(Answers!B57,"’","'"),"‘","'"),"“",""""),"”",""""))))*1+ISNUMBER(SEARCH("Working with data or spreadsheets",TRIM(SUBSTITUTE(SUBSTITUTE(SUBSTITUTE(SUBSTITUTE(Answers!B57,"’","'"),"‘","'"),"“",""""),"”",""""))))*1+ISNUMBER(SEARCH("Writing or reviewing code or scripts",TRIM(SUBSTITUTE(SUBSTITUTE(SUBSTITUTE(SUBSTITUTE(Answers!B57,"’","'"),"‘","'"),"“",""""),"”",""""))))*1+ISNUMBER(SEARCH("Brainstorming or planning",TRIM(SUBSTITUTE(SUBSTITUTE(SUBSTITUTE(SUBSTITUTE(Answers!B57,"’","'"),"‘","'"),"“",""""),"”",""""))))*1+ISNUMBER(SEARCH("Something else",TRIM(SUBSTITUTE(SUBSTITUTE(SUBSTITUTE(SUBSTITUTE(Answers!B57,"’","'"),"‘","'"),"“",""""),"”",""""))))*1)</f>
        <v/>
      </c>
      <c r="Y57" s="1" t="str">
        <f aca="false">IF(X57="","",IF(X57=0,IF(ISNUMBER(SEARCH("I don't use AI tools for work",TRIM(SUBSTITUTE(SUBSTITUTE(SUBSTITUTE(SUBSTITUTE(Answers!B57,"’","'"),"‘","'"),"“",""""),"”","""")))),1,"unread"),MIN(X57+1,5)))</f>
        <v/>
      </c>
      <c r="Z57" s="1" t="n">
        <f aca="false">IF(ISNUMBER(SEARCH("Clear guidance on what's allowed and what information can go in",TRIM(SUBSTITUTE(SUBSTITUTE(SUBSTITUTE(SUBSTITUTE(Answers!R57,"’","'"),"‘","'"),"“",""""),"”","""")))),1,0)</f>
        <v>0</v>
      </c>
      <c r="AA57" s="1" t="n">
        <f aca="false">IF(ISNUMBER(SEARCH("An approved AI tool with a work account",TRIM(SUBSTITUTE(SUBSTITUTE(SUBSTITUTE(SUBSTITUTE(Answers!R57,"’","'"),"‘","'"),"“",""""),"”","""")))),1,0)</f>
        <v>0</v>
      </c>
      <c r="AB57" s="1" t="n">
        <f aca="false">IF(ISNUMBER(SEARCH("Hands-on training using my own work tasks",TRIM(SUBSTITUTE(SUBSTITUTE(SUBSTITUTE(SUBSTITUTE(Answers!R57,"’","'"),"‘","'"),"“",""""),"”","""")))),1,0)</f>
        <v>0</v>
      </c>
      <c r="AC57" s="1" t="n">
        <f aca="false">IF(ISNUMBER(SEARCH("Ready-made prompts and templates for common tasks",TRIM(SUBSTITUTE(SUBSTITUTE(SUBSTITUTE(SUBSTITUTE(Answers!R57,"’","'"),"‘","'"),"“",""""),"”","""")))),1,0)</f>
        <v>0</v>
      </c>
      <c r="AD57" s="1" t="n">
        <f aca="false">IF(ISNUMBER(SEARCH("Help setting up an AI agent for my role",TRIM(SUBSTITUTE(SUBSTITUTE(SUBSTITUTE(SUBSTITUTE(Answers!R57,"’","'"),"‘","'"),"“",""""),"”","""")))),1,0)</f>
        <v>0</v>
      </c>
      <c r="AE57" s="1" t="n">
        <f aca="false">IF(ISNUMBER(SEARCH("Examples from people in jobs like mine",TRIM(SUBSTITUTE(SUBSTITUTE(SUBSTITUTE(SUBSTITUTE(Answers!R57,"’","'"),"‘","'"),"“",""""),"”","""")))),1,0)</f>
        <v>0</v>
      </c>
      <c r="AF57" s="1" t="n">
        <f aca="false">IF(ISNUMBER(SEARCH("Time set aside to practice",TRIM(SUBSTITUTE(SUBSTITUTE(SUBSTITUTE(SUBSTITUTE(Answers!R57,"’","'"),"‘","'"),"“",""""),"”","""")))),1,0)</f>
        <v>0</v>
      </c>
      <c r="AG57" s="1" t="n">
        <f aca="false">IF(ISNUMBER(SEARCH("I don't need help right now",TRIM(SUBSTITUTE(SUBSTITUTE(SUBSTITUTE(SUBSTITUTE(Answers!R57,"’","'"),"‘","'"),"“",""""),"”","""")))),1,0)</f>
        <v>0</v>
      </c>
      <c r="AH57" s="1" t="str">
        <f aca="false">IF(Answers!R57="","",IF(Z57+AA57+AB57+AC57+AD57+AE57+AF57+AG57=0,"unread",""))</f>
        <v/>
      </c>
      <c r="AI57" s="1" t="n">
        <f aca="false">IF(OR(D57=5,E57=5),1,0)</f>
        <v>0</v>
      </c>
    </row>
    <row r="58" customFormat="false" ht="15" hidden="false" customHeight="true" outlineLevel="0" collapsed="false">
      <c r="A58" s="1" t="n">
        <f aca="false">Answers!T58</f>
        <v>0</v>
      </c>
      <c r="B58" s="1" t="str">
        <f aca="false">IF(Answers!A58="","",IFERROR(MATCH(TRIM(SUBSTITUTE(SUBSTITUTE(SUBSTITUTE(SUBSTITUTE(Answers!A58,"’","'"),"‘","'"),"“",""""),"”","""")),'Scoring key'!$B$10:$B$14,0),"unread"))</f>
        <v/>
      </c>
      <c r="C58" s="1" t="str">
        <f aca="false">IF(Answers!C58="","",IFERROR(MATCH(TRIM(SUBSTITUTE(SUBSTITUTE(SUBSTITUTE(SUBSTITUTE(Answers!C58,"’","'"),"‘","'"),"“",""""),"”","""")),'Scoring key'!$B$15:$B$19,0),"unread"))</f>
        <v/>
      </c>
      <c r="D58" s="1" t="str">
        <f aca="false">IF(Answers!D58="","",IFERROR(MATCH(TRIM(SUBSTITUTE(SUBSTITUTE(SUBSTITUTE(SUBSTITUTE(Answers!D58,"’","'"),"‘","'"),"“",""""),"”","""")),'Scoring key'!$B$20:$B$24,0),"unread"))</f>
        <v/>
      </c>
      <c r="E58" s="1" t="str">
        <f aca="false">IF(Answers!E58="","",IFERROR(MATCH(TRIM(SUBSTITUTE(SUBSTITUTE(SUBSTITUTE(SUBSTITUTE(Answers!E58,"’","'"),"‘","'"),"“",""""),"”","""")),'Scoring key'!$B$25:$B$29,0),"unread"))</f>
        <v/>
      </c>
      <c r="F58" s="1" t="str">
        <f aca="false">IF(Answers!L58="","",IFERROR(MATCH(TRIM(SUBSTITUTE(SUBSTITUTE(SUBSTITUTE(SUBSTITUTE(Answers!L58,"’","'"),"‘","'"),"“",""""),"”","""")),'Scoring key'!$B$30:$B$34,0),"unread"))</f>
        <v/>
      </c>
      <c r="G58" s="1" t="str">
        <f aca="false">IF(Answers!N58="","",IFERROR(MATCH(TRIM(SUBSTITUTE(SUBSTITUTE(SUBSTITUTE(SUBSTITUTE(Answers!N58,"’","'"),"‘","'"),"“",""""),"”","""")),'Scoring key'!$B$35:$B$38,0),"unread"))</f>
        <v/>
      </c>
      <c r="H58" s="1" t="str">
        <f aca="false">IF(Answers!O58="","",IFERROR(MATCH(TRIM(SUBSTITUTE(SUBSTITUTE(SUBSTITUTE(SUBSTITUTE(Answers!O58,"’","'"),"‘","'"),"“",""""),"”","""")),'Scoring key'!$B$39:$B$42,0),"unread"))</f>
        <v/>
      </c>
      <c r="I58" s="1" t="str">
        <f aca="false">IF(Answers!S58="","",IFERROR(MATCH(TRIM(SUBSTITUTE(SUBSTITUTE(SUBSTITUTE(SUBSTITUTE(Answers!S58,"’","'"),"‘","'"),"“",""""),"”","""")),'Scoring key'!$B$43:$B$46,0),"unread"))</f>
        <v/>
      </c>
      <c r="J58" s="1" t="str">
        <f aca="false">IF(ISNUMBER(B58),IF(INDEX('Scoring key'!$C$10:$C$14,B58)="","",INDEX('Scoring key'!$C$10:$C$14,B58)),"")</f>
        <v/>
      </c>
      <c r="K58" s="1" t="str">
        <f aca="false">IF(ISNUMBER(E58),IF(INDEX('Scoring key'!$C$25:$C$29,E58)="","",INDEX('Scoring key'!$C$25:$C$29,E58)),"")</f>
        <v/>
      </c>
      <c r="L58" s="1" t="str">
        <f aca="false">IF(ISNUMBER(F58),IF(INDEX('Scoring key'!$C$30:$C$34,F58)="","",INDEX('Scoring key'!$C$30:$C$34,F58)),"")</f>
        <v/>
      </c>
      <c r="M58" s="1" t="str">
        <f aca="false">IF(ISNUMBER(G58),IF(INDEX('Scoring key'!$C$35:$C$38,G58)="","",INDEX('Scoring key'!$C$35:$C$38,G58)),"")</f>
        <v/>
      </c>
      <c r="N58" s="1" t="str">
        <f aca="false">IF(ISNUMBER(H58),IF(INDEX('Scoring key'!$C$39:$C$42,H58)="","",INDEX('Scoring key'!$C$39:$C$42,H58)),"")</f>
        <v/>
      </c>
      <c r="O58" s="1" t="str">
        <f aca="false">IF(Answers!F58="","",IF(ISNUMBER(IFERROR(VALUE(Answers!F58),"")),IF(AND(VALUE(Answers!F58)&gt;=1,VALUE(Answers!F58)&lt;=5,VALUE(Answers!F58)=INT(VALUE(Answers!F58))),VALUE(Answers!F58),"unread"),IFERROR(MATCH(TRIM(SUBSTITUTE(SUBSTITUTE(SUBSTITUTE(SUBSTITUTE(Answers!F58,"’","'"),"‘","'"),"“",""""),"”","""")),'Scoring key'!$B$5:$B$9,0),"unread")))</f>
        <v/>
      </c>
      <c r="P58" s="1" t="str">
        <f aca="false">IF(Answers!G58="","",IF(ISNUMBER(IFERROR(VALUE(Answers!G58),"")),IF(AND(VALUE(Answers!G58)&gt;=1,VALUE(Answers!G58)&lt;=5,VALUE(Answers!G58)=INT(VALUE(Answers!G58))),VALUE(Answers!G58),"unread"),IFERROR(MATCH(TRIM(SUBSTITUTE(SUBSTITUTE(SUBSTITUTE(SUBSTITUTE(Answers!G58,"’","'"),"‘","'"),"“",""""),"”","""")),'Scoring key'!$B$5:$B$9,0),"unread")))</f>
        <v/>
      </c>
      <c r="Q58" s="1" t="str">
        <f aca="false">IF(Answers!H58="","",IF(ISNUMBER(IFERROR(VALUE(Answers!H58),"")),IF(AND(VALUE(Answers!H58)&gt;=1,VALUE(Answers!H58)&lt;=5,VALUE(Answers!H58)=INT(VALUE(Answers!H58))),VALUE(Answers!H58),"unread"),IFERROR(MATCH(TRIM(SUBSTITUTE(SUBSTITUTE(SUBSTITUTE(SUBSTITUTE(Answers!H58,"’","'"),"‘","'"),"“",""""),"”","""")),'Scoring key'!$B$5:$B$9,0),"unread")))</f>
        <v/>
      </c>
      <c r="R58" s="1" t="str">
        <f aca="false">IF(Answers!I58="","",IF(ISNUMBER(IFERROR(VALUE(Answers!I58),"")),IF(AND(VALUE(Answers!I58)&gt;=1,VALUE(Answers!I58)&lt;=5,VALUE(Answers!I58)=INT(VALUE(Answers!I58))),VALUE(Answers!I58),"unread"),IFERROR(MATCH(TRIM(SUBSTITUTE(SUBSTITUTE(SUBSTITUTE(SUBSTITUTE(Answers!I58,"’","'"),"‘","'"),"“",""""),"”","""")),'Scoring key'!$B$5:$B$9,0),"unread")))</f>
        <v/>
      </c>
      <c r="S58" s="1" t="str">
        <f aca="false">IF(Answers!J58="","",IF(ISNUMBER(IFERROR(VALUE(Answers!J58),"")),IF(AND(VALUE(Answers!J58)&gt;=1,VALUE(Answers!J58)&lt;=5,VALUE(Answers!J58)=INT(VALUE(Answers!J58))),VALUE(Answers!J58),"unread"),IFERROR(MATCH(TRIM(SUBSTITUTE(SUBSTITUTE(SUBSTITUTE(SUBSTITUTE(Answers!J58,"’","'"),"‘","'"),"“",""""),"”","""")),'Scoring key'!$B$5:$B$9,0),"unread")))</f>
        <v/>
      </c>
      <c r="T58" s="1" t="str">
        <f aca="false">IF(Answers!K58="","",IF(ISNUMBER(IFERROR(VALUE(Answers!K58),"")),IF(AND(VALUE(Answers!K58)&gt;=1,VALUE(Answers!K58)&lt;=5,VALUE(Answers!K58)=INT(VALUE(Answers!K58))),VALUE(Answers!K58),"unread"),IFERROR(MATCH(TRIM(SUBSTITUTE(SUBSTITUTE(SUBSTITUTE(SUBSTITUTE(Answers!K58,"’","'"),"‘","'"),"“",""""),"”","""")),'Scoring key'!$B$5:$B$9,0),"unread")))</f>
        <v/>
      </c>
      <c r="U58" s="1" t="str">
        <f aca="false">IF(Answers!M58="","",IF(ISNUMBER(IFERROR(VALUE(Answers!M58),"")),IF(AND(VALUE(Answers!M58)&gt;=1,VALUE(Answers!M58)&lt;=5,VALUE(Answers!M58)=INT(VALUE(Answers!M58))),VALUE(Answers!M58),"unread"),IFERROR(MATCH(TRIM(SUBSTITUTE(SUBSTITUTE(SUBSTITUTE(SUBSTITUTE(Answers!M58,"’","'"),"‘","'"),"“",""""),"”","""")),'Scoring key'!$B$5:$B$9,0),"unread")))</f>
        <v/>
      </c>
      <c r="V58" s="1" t="str">
        <f aca="false">IF(Answers!P58="","",IF(ISNUMBER(IFERROR(VALUE(Answers!P58),"")),IF(AND(VALUE(Answers!P58)&gt;=1,VALUE(Answers!P58)&lt;=5,VALUE(Answers!P58)=INT(VALUE(Answers!P58))),VALUE(Answers!P58),"unread"),IFERROR(MATCH(TRIM(SUBSTITUTE(SUBSTITUTE(SUBSTITUTE(SUBSTITUTE(Answers!P58,"’","'"),"‘","'"),"“",""""),"”","""")),'Scoring key'!$B$5:$B$9,0),"unread")))</f>
        <v/>
      </c>
      <c r="W58" s="1" t="str">
        <f aca="false">IF(Answers!Q58="","",IF(ISNUMBER(IFERROR(VALUE(Answers!Q58),"")),IF(AND(VALUE(Answers!Q58)&gt;=1,VALUE(Answers!Q58)&lt;=5,VALUE(Answers!Q58)=INT(VALUE(Answers!Q58))),VALUE(Answers!Q58),"unread"),IFERROR(MATCH(TRIM(SUBSTITUTE(SUBSTITUTE(SUBSTITUTE(SUBSTITUTE(Answers!Q58,"’","'"),"‘","'"),"“",""""),"”","""")),'Scoring key'!$B$5:$B$9,0),"unread")))</f>
        <v/>
      </c>
      <c r="X58" s="1" t="str">
        <f aca="false">IF(Answers!B58="","",ISNUMBER(SEARCH("Drafting or editing emails and documents",TRIM(SUBSTITUTE(SUBSTITUTE(SUBSTITUTE(SUBSTITUTE(Answers!B58,"’","'"),"‘","'"),"“",""""),"”",""""))))*1+ISNUMBER(SEARCH("Summarizing documents, threads or meetings",TRIM(SUBSTITUTE(SUBSTITUTE(SUBSTITUTE(SUBSTITUTE(Answers!B58,"’","'"),"‘","'"),"“",""""),"”",""""))))*1+ISNUMBER(SEARCH("Research, or explaining something unfamiliar",TRIM(SUBSTITUTE(SUBSTITUTE(SUBSTITUTE(SUBSTITUTE(Answers!B58,"’","'"),"‘","'"),"“",""""),"”",""""))))*1+ISNUMBER(SEARCH("Working with data or spreadsheets",TRIM(SUBSTITUTE(SUBSTITUTE(SUBSTITUTE(SUBSTITUTE(Answers!B58,"’","'"),"‘","'"),"“",""""),"”",""""))))*1+ISNUMBER(SEARCH("Writing or reviewing code or scripts",TRIM(SUBSTITUTE(SUBSTITUTE(SUBSTITUTE(SUBSTITUTE(Answers!B58,"’","'"),"‘","'"),"“",""""),"”",""""))))*1+ISNUMBER(SEARCH("Brainstorming or planning",TRIM(SUBSTITUTE(SUBSTITUTE(SUBSTITUTE(SUBSTITUTE(Answers!B58,"’","'"),"‘","'"),"“",""""),"”",""""))))*1+ISNUMBER(SEARCH("Something else",TRIM(SUBSTITUTE(SUBSTITUTE(SUBSTITUTE(SUBSTITUTE(Answers!B58,"’","'"),"‘","'"),"“",""""),"”",""""))))*1)</f>
        <v/>
      </c>
      <c r="Y58" s="1" t="str">
        <f aca="false">IF(X58="","",IF(X58=0,IF(ISNUMBER(SEARCH("I don't use AI tools for work",TRIM(SUBSTITUTE(SUBSTITUTE(SUBSTITUTE(SUBSTITUTE(Answers!B58,"’","'"),"‘","'"),"“",""""),"”","""")))),1,"unread"),MIN(X58+1,5)))</f>
        <v/>
      </c>
      <c r="Z58" s="1" t="n">
        <f aca="false">IF(ISNUMBER(SEARCH("Clear guidance on what's allowed and what information can go in",TRIM(SUBSTITUTE(SUBSTITUTE(SUBSTITUTE(SUBSTITUTE(Answers!R58,"’","'"),"‘","'"),"“",""""),"”","""")))),1,0)</f>
        <v>0</v>
      </c>
      <c r="AA58" s="1" t="n">
        <f aca="false">IF(ISNUMBER(SEARCH("An approved AI tool with a work account",TRIM(SUBSTITUTE(SUBSTITUTE(SUBSTITUTE(SUBSTITUTE(Answers!R58,"’","'"),"‘","'"),"“",""""),"”","""")))),1,0)</f>
        <v>0</v>
      </c>
      <c r="AB58" s="1" t="n">
        <f aca="false">IF(ISNUMBER(SEARCH("Hands-on training using my own work tasks",TRIM(SUBSTITUTE(SUBSTITUTE(SUBSTITUTE(SUBSTITUTE(Answers!R58,"’","'"),"‘","'"),"“",""""),"”","""")))),1,0)</f>
        <v>0</v>
      </c>
      <c r="AC58" s="1" t="n">
        <f aca="false">IF(ISNUMBER(SEARCH("Ready-made prompts and templates for common tasks",TRIM(SUBSTITUTE(SUBSTITUTE(SUBSTITUTE(SUBSTITUTE(Answers!R58,"’","'"),"‘","'"),"“",""""),"”","""")))),1,0)</f>
        <v>0</v>
      </c>
      <c r="AD58" s="1" t="n">
        <f aca="false">IF(ISNUMBER(SEARCH("Help setting up an AI agent for my role",TRIM(SUBSTITUTE(SUBSTITUTE(SUBSTITUTE(SUBSTITUTE(Answers!R58,"’","'"),"‘","'"),"“",""""),"”","""")))),1,0)</f>
        <v>0</v>
      </c>
      <c r="AE58" s="1" t="n">
        <f aca="false">IF(ISNUMBER(SEARCH("Examples from people in jobs like mine",TRIM(SUBSTITUTE(SUBSTITUTE(SUBSTITUTE(SUBSTITUTE(Answers!R58,"’","'"),"‘","'"),"“",""""),"”","""")))),1,0)</f>
        <v>0</v>
      </c>
      <c r="AF58" s="1" t="n">
        <f aca="false">IF(ISNUMBER(SEARCH("Time set aside to practice",TRIM(SUBSTITUTE(SUBSTITUTE(SUBSTITUTE(SUBSTITUTE(Answers!R58,"’","'"),"‘","'"),"“",""""),"”","""")))),1,0)</f>
        <v>0</v>
      </c>
      <c r="AG58" s="1" t="n">
        <f aca="false">IF(ISNUMBER(SEARCH("I don't need help right now",TRIM(SUBSTITUTE(SUBSTITUTE(SUBSTITUTE(SUBSTITUTE(Answers!R58,"’","'"),"‘","'"),"“",""""),"”","""")))),1,0)</f>
        <v>0</v>
      </c>
      <c r="AH58" s="1" t="str">
        <f aca="false">IF(Answers!R58="","",IF(Z58+AA58+AB58+AC58+AD58+AE58+AF58+AG58=0,"unread",""))</f>
        <v/>
      </c>
      <c r="AI58" s="1" t="n">
        <f aca="false">IF(OR(D58=5,E58=5),1,0)</f>
        <v>0</v>
      </c>
    </row>
    <row r="59" customFormat="false" ht="15" hidden="false" customHeight="true" outlineLevel="0" collapsed="false">
      <c r="A59" s="1" t="n">
        <f aca="false">Answers!T59</f>
        <v>0</v>
      </c>
      <c r="B59" s="1" t="str">
        <f aca="false">IF(Answers!A59="","",IFERROR(MATCH(TRIM(SUBSTITUTE(SUBSTITUTE(SUBSTITUTE(SUBSTITUTE(Answers!A59,"’","'"),"‘","'"),"“",""""),"”","""")),'Scoring key'!$B$10:$B$14,0),"unread"))</f>
        <v/>
      </c>
      <c r="C59" s="1" t="str">
        <f aca="false">IF(Answers!C59="","",IFERROR(MATCH(TRIM(SUBSTITUTE(SUBSTITUTE(SUBSTITUTE(SUBSTITUTE(Answers!C59,"’","'"),"‘","'"),"“",""""),"”","""")),'Scoring key'!$B$15:$B$19,0),"unread"))</f>
        <v/>
      </c>
      <c r="D59" s="1" t="str">
        <f aca="false">IF(Answers!D59="","",IFERROR(MATCH(TRIM(SUBSTITUTE(SUBSTITUTE(SUBSTITUTE(SUBSTITUTE(Answers!D59,"’","'"),"‘","'"),"“",""""),"”","""")),'Scoring key'!$B$20:$B$24,0),"unread"))</f>
        <v/>
      </c>
      <c r="E59" s="1" t="str">
        <f aca="false">IF(Answers!E59="","",IFERROR(MATCH(TRIM(SUBSTITUTE(SUBSTITUTE(SUBSTITUTE(SUBSTITUTE(Answers!E59,"’","'"),"‘","'"),"“",""""),"”","""")),'Scoring key'!$B$25:$B$29,0),"unread"))</f>
        <v/>
      </c>
      <c r="F59" s="1" t="str">
        <f aca="false">IF(Answers!L59="","",IFERROR(MATCH(TRIM(SUBSTITUTE(SUBSTITUTE(SUBSTITUTE(SUBSTITUTE(Answers!L59,"’","'"),"‘","'"),"“",""""),"”","""")),'Scoring key'!$B$30:$B$34,0),"unread"))</f>
        <v/>
      </c>
      <c r="G59" s="1" t="str">
        <f aca="false">IF(Answers!N59="","",IFERROR(MATCH(TRIM(SUBSTITUTE(SUBSTITUTE(SUBSTITUTE(SUBSTITUTE(Answers!N59,"’","'"),"‘","'"),"“",""""),"”","""")),'Scoring key'!$B$35:$B$38,0),"unread"))</f>
        <v/>
      </c>
      <c r="H59" s="1" t="str">
        <f aca="false">IF(Answers!O59="","",IFERROR(MATCH(TRIM(SUBSTITUTE(SUBSTITUTE(SUBSTITUTE(SUBSTITUTE(Answers!O59,"’","'"),"‘","'"),"“",""""),"”","""")),'Scoring key'!$B$39:$B$42,0),"unread"))</f>
        <v/>
      </c>
      <c r="I59" s="1" t="str">
        <f aca="false">IF(Answers!S59="","",IFERROR(MATCH(TRIM(SUBSTITUTE(SUBSTITUTE(SUBSTITUTE(SUBSTITUTE(Answers!S59,"’","'"),"‘","'"),"“",""""),"”","""")),'Scoring key'!$B$43:$B$46,0),"unread"))</f>
        <v/>
      </c>
      <c r="J59" s="1" t="str">
        <f aca="false">IF(ISNUMBER(B59),IF(INDEX('Scoring key'!$C$10:$C$14,B59)="","",INDEX('Scoring key'!$C$10:$C$14,B59)),"")</f>
        <v/>
      </c>
      <c r="K59" s="1" t="str">
        <f aca="false">IF(ISNUMBER(E59),IF(INDEX('Scoring key'!$C$25:$C$29,E59)="","",INDEX('Scoring key'!$C$25:$C$29,E59)),"")</f>
        <v/>
      </c>
      <c r="L59" s="1" t="str">
        <f aca="false">IF(ISNUMBER(F59),IF(INDEX('Scoring key'!$C$30:$C$34,F59)="","",INDEX('Scoring key'!$C$30:$C$34,F59)),"")</f>
        <v/>
      </c>
      <c r="M59" s="1" t="str">
        <f aca="false">IF(ISNUMBER(G59),IF(INDEX('Scoring key'!$C$35:$C$38,G59)="","",INDEX('Scoring key'!$C$35:$C$38,G59)),"")</f>
        <v/>
      </c>
      <c r="N59" s="1" t="str">
        <f aca="false">IF(ISNUMBER(H59),IF(INDEX('Scoring key'!$C$39:$C$42,H59)="","",INDEX('Scoring key'!$C$39:$C$42,H59)),"")</f>
        <v/>
      </c>
      <c r="O59" s="1" t="str">
        <f aca="false">IF(Answers!F59="","",IF(ISNUMBER(IFERROR(VALUE(Answers!F59),"")),IF(AND(VALUE(Answers!F59)&gt;=1,VALUE(Answers!F59)&lt;=5,VALUE(Answers!F59)=INT(VALUE(Answers!F59))),VALUE(Answers!F59),"unread"),IFERROR(MATCH(TRIM(SUBSTITUTE(SUBSTITUTE(SUBSTITUTE(SUBSTITUTE(Answers!F59,"’","'"),"‘","'"),"“",""""),"”","""")),'Scoring key'!$B$5:$B$9,0),"unread")))</f>
        <v/>
      </c>
      <c r="P59" s="1" t="str">
        <f aca="false">IF(Answers!G59="","",IF(ISNUMBER(IFERROR(VALUE(Answers!G59),"")),IF(AND(VALUE(Answers!G59)&gt;=1,VALUE(Answers!G59)&lt;=5,VALUE(Answers!G59)=INT(VALUE(Answers!G59))),VALUE(Answers!G59),"unread"),IFERROR(MATCH(TRIM(SUBSTITUTE(SUBSTITUTE(SUBSTITUTE(SUBSTITUTE(Answers!G59,"’","'"),"‘","'"),"“",""""),"”","""")),'Scoring key'!$B$5:$B$9,0),"unread")))</f>
        <v/>
      </c>
      <c r="Q59" s="1" t="str">
        <f aca="false">IF(Answers!H59="","",IF(ISNUMBER(IFERROR(VALUE(Answers!H59),"")),IF(AND(VALUE(Answers!H59)&gt;=1,VALUE(Answers!H59)&lt;=5,VALUE(Answers!H59)=INT(VALUE(Answers!H59))),VALUE(Answers!H59),"unread"),IFERROR(MATCH(TRIM(SUBSTITUTE(SUBSTITUTE(SUBSTITUTE(SUBSTITUTE(Answers!H59,"’","'"),"‘","'"),"“",""""),"”","""")),'Scoring key'!$B$5:$B$9,0),"unread")))</f>
        <v/>
      </c>
      <c r="R59" s="1" t="str">
        <f aca="false">IF(Answers!I59="","",IF(ISNUMBER(IFERROR(VALUE(Answers!I59),"")),IF(AND(VALUE(Answers!I59)&gt;=1,VALUE(Answers!I59)&lt;=5,VALUE(Answers!I59)=INT(VALUE(Answers!I59))),VALUE(Answers!I59),"unread"),IFERROR(MATCH(TRIM(SUBSTITUTE(SUBSTITUTE(SUBSTITUTE(SUBSTITUTE(Answers!I59,"’","'"),"‘","'"),"“",""""),"”","""")),'Scoring key'!$B$5:$B$9,0),"unread")))</f>
        <v/>
      </c>
      <c r="S59" s="1" t="str">
        <f aca="false">IF(Answers!J59="","",IF(ISNUMBER(IFERROR(VALUE(Answers!J59),"")),IF(AND(VALUE(Answers!J59)&gt;=1,VALUE(Answers!J59)&lt;=5,VALUE(Answers!J59)=INT(VALUE(Answers!J59))),VALUE(Answers!J59),"unread"),IFERROR(MATCH(TRIM(SUBSTITUTE(SUBSTITUTE(SUBSTITUTE(SUBSTITUTE(Answers!J59,"’","'"),"‘","'"),"“",""""),"”","""")),'Scoring key'!$B$5:$B$9,0),"unread")))</f>
        <v/>
      </c>
      <c r="T59" s="1" t="str">
        <f aca="false">IF(Answers!K59="","",IF(ISNUMBER(IFERROR(VALUE(Answers!K59),"")),IF(AND(VALUE(Answers!K59)&gt;=1,VALUE(Answers!K59)&lt;=5,VALUE(Answers!K59)=INT(VALUE(Answers!K59))),VALUE(Answers!K59),"unread"),IFERROR(MATCH(TRIM(SUBSTITUTE(SUBSTITUTE(SUBSTITUTE(SUBSTITUTE(Answers!K59,"’","'"),"‘","'"),"“",""""),"”","""")),'Scoring key'!$B$5:$B$9,0),"unread")))</f>
        <v/>
      </c>
      <c r="U59" s="1" t="str">
        <f aca="false">IF(Answers!M59="","",IF(ISNUMBER(IFERROR(VALUE(Answers!M59),"")),IF(AND(VALUE(Answers!M59)&gt;=1,VALUE(Answers!M59)&lt;=5,VALUE(Answers!M59)=INT(VALUE(Answers!M59))),VALUE(Answers!M59),"unread"),IFERROR(MATCH(TRIM(SUBSTITUTE(SUBSTITUTE(SUBSTITUTE(SUBSTITUTE(Answers!M59,"’","'"),"‘","'"),"“",""""),"”","""")),'Scoring key'!$B$5:$B$9,0),"unread")))</f>
        <v/>
      </c>
      <c r="V59" s="1" t="str">
        <f aca="false">IF(Answers!P59="","",IF(ISNUMBER(IFERROR(VALUE(Answers!P59),"")),IF(AND(VALUE(Answers!P59)&gt;=1,VALUE(Answers!P59)&lt;=5,VALUE(Answers!P59)=INT(VALUE(Answers!P59))),VALUE(Answers!P59),"unread"),IFERROR(MATCH(TRIM(SUBSTITUTE(SUBSTITUTE(SUBSTITUTE(SUBSTITUTE(Answers!P59,"’","'"),"‘","'"),"“",""""),"”","""")),'Scoring key'!$B$5:$B$9,0),"unread")))</f>
        <v/>
      </c>
      <c r="W59" s="1" t="str">
        <f aca="false">IF(Answers!Q59="","",IF(ISNUMBER(IFERROR(VALUE(Answers!Q59),"")),IF(AND(VALUE(Answers!Q59)&gt;=1,VALUE(Answers!Q59)&lt;=5,VALUE(Answers!Q59)=INT(VALUE(Answers!Q59))),VALUE(Answers!Q59),"unread"),IFERROR(MATCH(TRIM(SUBSTITUTE(SUBSTITUTE(SUBSTITUTE(SUBSTITUTE(Answers!Q59,"’","'"),"‘","'"),"“",""""),"”","""")),'Scoring key'!$B$5:$B$9,0),"unread")))</f>
        <v/>
      </c>
      <c r="X59" s="1" t="str">
        <f aca="false">IF(Answers!B59="","",ISNUMBER(SEARCH("Drafting or editing emails and documents",TRIM(SUBSTITUTE(SUBSTITUTE(SUBSTITUTE(SUBSTITUTE(Answers!B59,"’","'"),"‘","'"),"“",""""),"”",""""))))*1+ISNUMBER(SEARCH("Summarizing documents, threads or meetings",TRIM(SUBSTITUTE(SUBSTITUTE(SUBSTITUTE(SUBSTITUTE(Answers!B59,"’","'"),"‘","'"),"“",""""),"”",""""))))*1+ISNUMBER(SEARCH("Research, or explaining something unfamiliar",TRIM(SUBSTITUTE(SUBSTITUTE(SUBSTITUTE(SUBSTITUTE(Answers!B59,"’","'"),"‘","'"),"“",""""),"”",""""))))*1+ISNUMBER(SEARCH("Working with data or spreadsheets",TRIM(SUBSTITUTE(SUBSTITUTE(SUBSTITUTE(SUBSTITUTE(Answers!B59,"’","'"),"‘","'"),"“",""""),"”",""""))))*1+ISNUMBER(SEARCH("Writing or reviewing code or scripts",TRIM(SUBSTITUTE(SUBSTITUTE(SUBSTITUTE(SUBSTITUTE(Answers!B59,"’","'"),"‘","'"),"“",""""),"”",""""))))*1+ISNUMBER(SEARCH("Brainstorming or planning",TRIM(SUBSTITUTE(SUBSTITUTE(SUBSTITUTE(SUBSTITUTE(Answers!B59,"’","'"),"‘","'"),"“",""""),"”",""""))))*1+ISNUMBER(SEARCH("Something else",TRIM(SUBSTITUTE(SUBSTITUTE(SUBSTITUTE(SUBSTITUTE(Answers!B59,"’","'"),"‘","'"),"“",""""),"”",""""))))*1)</f>
        <v/>
      </c>
      <c r="Y59" s="1" t="str">
        <f aca="false">IF(X59="","",IF(X59=0,IF(ISNUMBER(SEARCH("I don't use AI tools for work",TRIM(SUBSTITUTE(SUBSTITUTE(SUBSTITUTE(SUBSTITUTE(Answers!B59,"’","'"),"‘","'"),"“",""""),"”","""")))),1,"unread"),MIN(X59+1,5)))</f>
        <v/>
      </c>
      <c r="Z59" s="1" t="n">
        <f aca="false">IF(ISNUMBER(SEARCH("Clear guidance on what's allowed and what information can go in",TRIM(SUBSTITUTE(SUBSTITUTE(SUBSTITUTE(SUBSTITUTE(Answers!R59,"’","'"),"‘","'"),"“",""""),"”","""")))),1,0)</f>
        <v>0</v>
      </c>
      <c r="AA59" s="1" t="n">
        <f aca="false">IF(ISNUMBER(SEARCH("An approved AI tool with a work account",TRIM(SUBSTITUTE(SUBSTITUTE(SUBSTITUTE(SUBSTITUTE(Answers!R59,"’","'"),"‘","'"),"“",""""),"”","""")))),1,0)</f>
        <v>0</v>
      </c>
      <c r="AB59" s="1" t="n">
        <f aca="false">IF(ISNUMBER(SEARCH("Hands-on training using my own work tasks",TRIM(SUBSTITUTE(SUBSTITUTE(SUBSTITUTE(SUBSTITUTE(Answers!R59,"’","'"),"‘","'"),"“",""""),"”","""")))),1,0)</f>
        <v>0</v>
      </c>
      <c r="AC59" s="1" t="n">
        <f aca="false">IF(ISNUMBER(SEARCH("Ready-made prompts and templates for common tasks",TRIM(SUBSTITUTE(SUBSTITUTE(SUBSTITUTE(SUBSTITUTE(Answers!R59,"’","'"),"‘","'"),"“",""""),"”","""")))),1,0)</f>
        <v>0</v>
      </c>
      <c r="AD59" s="1" t="n">
        <f aca="false">IF(ISNUMBER(SEARCH("Help setting up an AI agent for my role",TRIM(SUBSTITUTE(SUBSTITUTE(SUBSTITUTE(SUBSTITUTE(Answers!R59,"’","'"),"‘","'"),"“",""""),"”","""")))),1,0)</f>
        <v>0</v>
      </c>
      <c r="AE59" s="1" t="n">
        <f aca="false">IF(ISNUMBER(SEARCH("Examples from people in jobs like mine",TRIM(SUBSTITUTE(SUBSTITUTE(SUBSTITUTE(SUBSTITUTE(Answers!R59,"’","'"),"‘","'"),"“",""""),"”","""")))),1,0)</f>
        <v>0</v>
      </c>
      <c r="AF59" s="1" t="n">
        <f aca="false">IF(ISNUMBER(SEARCH("Time set aside to practice",TRIM(SUBSTITUTE(SUBSTITUTE(SUBSTITUTE(SUBSTITUTE(Answers!R59,"’","'"),"‘","'"),"“",""""),"”","""")))),1,0)</f>
        <v>0</v>
      </c>
      <c r="AG59" s="1" t="n">
        <f aca="false">IF(ISNUMBER(SEARCH("I don't need help right now",TRIM(SUBSTITUTE(SUBSTITUTE(SUBSTITUTE(SUBSTITUTE(Answers!R59,"’","'"),"‘","'"),"“",""""),"”","""")))),1,0)</f>
        <v>0</v>
      </c>
      <c r="AH59" s="1" t="str">
        <f aca="false">IF(Answers!R59="","",IF(Z59+AA59+AB59+AC59+AD59+AE59+AF59+AG59=0,"unread",""))</f>
        <v/>
      </c>
      <c r="AI59" s="1" t="n">
        <f aca="false">IF(OR(D59=5,E59=5),1,0)</f>
        <v>0</v>
      </c>
    </row>
    <row r="60" customFormat="false" ht="15" hidden="false" customHeight="true" outlineLevel="0" collapsed="false">
      <c r="A60" s="1" t="n">
        <f aca="false">Answers!T60</f>
        <v>0</v>
      </c>
      <c r="B60" s="1" t="str">
        <f aca="false">IF(Answers!A60="","",IFERROR(MATCH(TRIM(SUBSTITUTE(SUBSTITUTE(SUBSTITUTE(SUBSTITUTE(Answers!A60,"’","'"),"‘","'"),"“",""""),"”","""")),'Scoring key'!$B$10:$B$14,0),"unread"))</f>
        <v/>
      </c>
      <c r="C60" s="1" t="str">
        <f aca="false">IF(Answers!C60="","",IFERROR(MATCH(TRIM(SUBSTITUTE(SUBSTITUTE(SUBSTITUTE(SUBSTITUTE(Answers!C60,"’","'"),"‘","'"),"“",""""),"”","""")),'Scoring key'!$B$15:$B$19,0),"unread"))</f>
        <v/>
      </c>
      <c r="D60" s="1" t="str">
        <f aca="false">IF(Answers!D60="","",IFERROR(MATCH(TRIM(SUBSTITUTE(SUBSTITUTE(SUBSTITUTE(SUBSTITUTE(Answers!D60,"’","'"),"‘","'"),"“",""""),"”","""")),'Scoring key'!$B$20:$B$24,0),"unread"))</f>
        <v/>
      </c>
      <c r="E60" s="1" t="str">
        <f aca="false">IF(Answers!E60="","",IFERROR(MATCH(TRIM(SUBSTITUTE(SUBSTITUTE(SUBSTITUTE(SUBSTITUTE(Answers!E60,"’","'"),"‘","'"),"“",""""),"”","""")),'Scoring key'!$B$25:$B$29,0),"unread"))</f>
        <v/>
      </c>
      <c r="F60" s="1" t="str">
        <f aca="false">IF(Answers!L60="","",IFERROR(MATCH(TRIM(SUBSTITUTE(SUBSTITUTE(SUBSTITUTE(SUBSTITUTE(Answers!L60,"’","'"),"‘","'"),"“",""""),"”","""")),'Scoring key'!$B$30:$B$34,0),"unread"))</f>
        <v/>
      </c>
      <c r="G60" s="1" t="str">
        <f aca="false">IF(Answers!N60="","",IFERROR(MATCH(TRIM(SUBSTITUTE(SUBSTITUTE(SUBSTITUTE(SUBSTITUTE(Answers!N60,"’","'"),"‘","'"),"“",""""),"”","""")),'Scoring key'!$B$35:$B$38,0),"unread"))</f>
        <v/>
      </c>
      <c r="H60" s="1" t="str">
        <f aca="false">IF(Answers!O60="","",IFERROR(MATCH(TRIM(SUBSTITUTE(SUBSTITUTE(SUBSTITUTE(SUBSTITUTE(Answers!O60,"’","'"),"‘","'"),"“",""""),"”","""")),'Scoring key'!$B$39:$B$42,0),"unread"))</f>
        <v/>
      </c>
      <c r="I60" s="1" t="str">
        <f aca="false">IF(Answers!S60="","",IFERROR(MATCH(TRIM(SUBSTITUTE(SUBSTITUTE(SUBSTITUTE(SUBSTITUTE(Answers!S60,"’","'"),"‘","'"),"“",""""),"”","""")),'Scoring key'!$B$43:$B$46,0),"unread"))</f>
        <v/>
      </c>
      <c r="J60" s="1" t="str">
        <f aca="false">IF(ISNUMBER(B60),IF(INDEX('Scoring key'!$C$10:$C$14,B60)="","",INDEX('Scoring key'!$C$10:$C$14,B60)),"")</f>
        <v/>
      </c>
      <c r="K60" s="1" t="str">
        <f aca="false">IF(ISNUMBER(E60),IF(INDEX('Scoring key'!$C$25:$C$29,E60)="","",INDEX('Scoring key'!$C$25:$C$29,E60)),"")</f>
        <v/>
      </c>
      <c r="L60" s="1" t="str">
        <f aca="false">IF(ISNUMBER(F60),IF(INDEX('Scoring key'!$C$30:$C$34,F60)="","",INDEX('Scoring key'!$C$30:$C$34,F60)),"")</f>
        <v/>
      </c>
      <c r="M60" s="1" t="str">
        <f aca="false">IF(ISNUMBER(G60),IF(INDEX('Scoring key'!$C$35:$C$38,G60)="","",INDEX('Scoring key'!$C$35:$C$38,G60)),"")</f>
        <v/>
      </c>
      <c r="N60" s="1" t="str">
        <f aca="false">IF(ISNUMBER(H60),IF(INDEX('Scoring key'!$C$39:$C$42,H60)="","",INDEX('Scoring key'!$C$39:$C$42,H60)),"")</f>
        <v/>
      </c>
      <c r="O60" s="1" t="str">
        <f aca="false">IF(Answers!F60="","",IF(ISNUMBER(IFERROR(VALUE(Answers!F60),"")),IF(AND(VALUE(Answers!F60)&gt;=1,VALUE(Answers!F60)&lt;=5,VALUE(Answers!F60)=INT(VALUE(Answers!F60))),VALUE(Answers!F60),"unread"),IFERROR(MATCH(TRIM(SUBSTITUTE(SUBSTITUTE(SUBSTITUTE(SUBSTITUTE(Answers!F60,"’","'"),"‘","'"),"“",""""),"”","""")),'Scoring key'!$B$5:$B$9,0),"unread")))</f>
        <v/>
      </c>
      <c r="P60" s="1" t="str">
        <f aca="false">IF(Answers!G60="","",IF(ISNUMBER(IFERROR(VALUE(Answers!G60),"")),IF(AND(VALUE(Answers!G60)&gt;=1,VALUE(Answers!G60)&lt;=5,VALUE(Answers!G60)=INT(VALUE(Answers!G60))),VALUE(Answers!G60),"unread"),IFERROR(MATCH(TRIM(SUBSTITUTE(SUBSTITUTE(SUBSTITUTE(SUBSTITUTE(Answers!G60,"’","'"),"‘","'"),"“",""""),"”","""")),'Scoring key'!$B$5:$B$9,0),"unread")))</f>
        <v/>
      </c>
      <c r="Q60" s="1" t="str">
        <f aca="false">IF(Answers!H60="","",IF(ISNUMBER(IFERROR(VALUE(Answers!H60),"")),IF(AND(VALUE(Answers!H60)&gt;=1,VALUE(Answers!H60)&lt;=5,VALUE(Answers!H60)=INT(VALUE(Answers!H60))),VALUE(Answers!H60),"unread"),IFERROR(MATCH(TRIM(SUBSTITUTE(SUBSTITUTE(SUBSTITUTE(SUBSTITUTE(Answers!H60,"’","'"),"‘","'"),"“",""""),"”","""")),'Scoring key'!$B$5:$B$9,0),"unread")))</f>
        <v/>
      </c>
      <c r="R60" s="1" t="str">
        <f aca="false">IF(Answers!I60="","",IF(ISNUMBER(IFERROR(VALUE(Answers!I60),"")),IF(AND(VALUE(Answers!I60)&gt;=1,VALUE(Answers!I60)&lt;=5,VALUE(Answers!I60)=INT(VALUE(Answers!I60))),VALUE(Answers!I60),"unread"),IFERROR(MATCH(TRIM(SUBSTITUTE(SUBSTITUTE(SUBSTITUTE(SUBSTITUTE(Answers!I60,"’","'"),"‘","'"),"“",""""),"”","""")),'Scoring key'!$B$5:$B$9,0),"unread")))</f>
        <v/>
      </c>
      <c r="S60" s="1" t="str">
        <f aca="false">IF(Answers!J60="","",IF(ISNUMBER(IFERROR(VALUE(Answers!J60),"")),IF(AND(VALUE(Answers!J60)&gt;=1,VALUE(Answers!J60)&lt;=5,VALUE(Answers!J60)=INT(VALUE(Answers!J60))),VALUE(Answers!J60),"unread"),IFERROR(MATCH(TRIM(SUBSTITUTE(SUBSTITUTE(SUBSTITUTE(SUBSTITUTE(Answers!J60,"’","'"),"‘","'"),"“",""""),"”","""")),'Scoring key'!$B$5:$B$9,0),"unread")))</f>
        <v/>
      </c>
      <c r="T60" s="1" t="str">
        <f aca="false">IF(Answers!K60="","",IF(ISNUMBER(IFERROR(VALUE(Answers!K60),"")),IF(AND(VALUE(Answers!K60)&gt;=1,VALUE(Answers!K60)&lt;=5,VALUE(Answers!K60)=INT(VALUE(Answers!K60))),VALUE(Answers!K60),"unread"),IFERROR(MATCH(TRIM(SUBSTITUTE(SUBSTITUTE(SUBSTITUTE(SUBSTITUTE(Answers!K60,"’","'"),"‘","'"),"“",""""),"”","""")),'Scoring key'!$B$5:$B$9,0),"unread")))</f>
        <v/>
      </c>
      <c r="U60" s="1" t="str">
        <f aca="false">IF(Answers!M60="","",IF(ISNUMBER(IFERROR(VALUE(Answers!M60),"")),IF(AND(VALUE(Answers!M60)&gt;=1,VALUE(Answers!M60)&lt;=5,VALUE(Answers!M60)=INT(VALUE(Answers!M60))),VALUE(Answers!M60),"unread"),IFERROR(MATCH(TRIM(SUBSTITUTE(SUBSTITUTE(SUBSTITUTE(SUBSTITUTE(Answers!M60,"’","'"),"‘","'"),"“",""""),"”","""")),'Scoring key'!$B$5:$B$9,0),"unread")))</f>
        <v/>
      </c>
      <c r="V60" s="1" t="str">
        <f aca="false">IF(Answers!P60="","",IF(ISNUMBER(IFERROR(VALUE(Answers!P60),"")),IF(AND(VALUE(Answers!P60)&gt;=1,VALUE(Answers!P60)&lt;=5,VALUE(Answers!P60)=INT(VALUE(Answers!P60))),VALUE(Answers!P60),"unread"),IFERROR(MATCH(TRIM(SUBSTITUTE(SUBSTITUTE(SUBSTITUTE(SUBSTITUTE(Answers!P60,"’","'"),"‘","'"),"“",""""),"”","""")),'Scoring key'!$B$5:$B$9,0),"unread")))</f>
        <v/>
      </c>
      <c r="W60" s="1" t="str">
        <f aca="false">IF(Answers!Q60="","",IF(ISNUMBER(IFERROR(VALUE(Answers!Q60),"")),IF(AND(VALUE(Answers!Q60)&gt;=1,VALUE(Answers!Q60)&lt;=5,VALUE(Answers!Q60)=INT(VALUE(Answers!Q60))),VALUE(Answers!Q60),"unread"),IFERROR(MATCH(TRIM(SUBSTITUTE(SUBSTITUTE(SUBSTITUTE(SUBSTITUTE(Answers!Q60,"’","'"),"‘","'"),"“",""""),"”","""")),'Scoring key'!$B$5:$B$9,0),"unread")))</f>
        <v/>
      </c>
      <c r="X60" s="1" t="str">
        <f aca="false">IF(Answers!B60="","",ISNUMBER(SEARCH("Drafting or editing emails and documents",TRIM(SUBSTITUTE(SUBSTITUTE(SUBSTITUTE(SUBSTITUTE(Answers!B60,"’","'"),"‘","'"),"“",""""),"”",""""))))*1+ISNUMBER(SEARCH("Summarizing documents, threads or meetings",TRIM(SUBSTITUTE(SUBSTITUTE(SUBSTITUTE(SUBSTITUTE(Answers!B60,"’","'"),"‘","'"),"“",""""),"”",""""))))*1+ISNUMBER(SEARCH("Research, or explaining something unfamiliar",TRIM(SUBSTITUTE(SUBSTITUTE(SUBSTITUTE(SUBSTITUTE(Answers!B60,"’","'"),"‘","'"),"“",""""),"”",""""))))*1+ISNUMBER(SEARCH("Working with data or spreadsheets",TRIM(SUBSTITUTE(SUBSTITUTE(SUBSTITUTE(SUBSTITUTE(Answers!B60,"’","'"),"‘","'"),"“",""""),"”",""""))))*1+ISNUMBER(SEARCH("Writing or reviewing code or scripts",TRIM(SUBSTITUTE(SUBSTITUTE(SUBSTITUTE(SUBSTITUTE(Answers!B60,"’","'"),"‘","'"),"“",""""),"”",""""))))*1+ISNUMBER(SEARCH("Brainstorming or planning",TRIM(SUBSTITUTE(SUBSTITUTE(SUBSTITUTE(SUBSTITUTE(Answers!B60,"’","'"),"‘","'"),"“",""""),"”",""""))))*1+ISNUMBER(SEARCH("Something else",TRIM(SUBSTITUTE(SUBSTITUTE(SUBSTITUTE(SUBSTITUTE(Answers!B60,"’","'"),"‘","'"),"“",""""),"”",""""))))*1)</f>
        <v/>
      </c>
      <c r="Y60" s="1" t="str">
        <f aca="false">IF(X60="","",IF(X60=0,IF(ISNUMBER(SEARCH("I don't use AI tools for work",TRIM(SUBSTITUTE(SUBSTITUTE(SUBSTITUTE(SUBSTITUTE(Answers!B60,"’","'"),"‘","'"),"“",""""),"”","""")))),1,"unread"),MIN(X60+1,5)))</f>
        <v/>
      </c>
      <c r="Z60" s="1" t="n">
        <f aca="false">IF(ISNUMBER(SEARCH("Clear guidance on what's allowed and what information can go in",TRIM(SUBSTITUTE(SUBSTITUTE(SUBSTITUTE(SUBSTITUTE(Answers!R60,"’","'"),"‘","'"),"“",""""),"”","""")))),1,0)</f>
        <v>0</v>
      </c>
      <c r="AA60" s="1" t="n">
        <f aca="false">IF(ISNUMBER(SEARCH("An approved AI tool with a work account",TRIM(SUBSTITUTE(SUBSTITUTE(SUBSTITUTE(SUBSTITUTE(Answers!R60,"’","'"),"‘","'"),"“",""""),"”","""")))),1,0)</f>
        <v>0</v>
      </c>
      <c r="AB60" s="1" t="n">
        <f aca="false">IF(ISNUMBER(SEARCH("Hands-on training using my own work tasks",TRIM(SUBSTITUTE(SUBSTITUTE(SUBSTITUTE(SUBSTITUTE(Answers!R60,"’","'"),"‘","'"),"“",""""),"”","""")))),1,0)</f>
        <v>0</v>
      </c>
      <c r="AC60" s="1" t="n">
        <f aca="false">IF(ISNUMBER(SEARCH("Ready-made prompts and templates for common tasks",TRIM(SUBSTITUTE(SUBSTITUTE(SUBSTITUTE(SUBSTITUTE(Answers!R60,"’","'"),"‘","'"),"“",""""),"”","""")))),1,0)</f>
        <v>0</v>
      </c>
      <c r="AD60" s="1" t="n">
        <f aca="false">IF(ISNUMBER(SEARCH("Help setting up an AI agent for my role",TRIM(SUBSTITUTE(SUBSTITUTE(SUBSTITUTE(SUBSTITUTE(Answers!R60,"’","'"),"‘","'"),"“",""""),"”","""")))),1,0)</f>
        <v>0</v>
      </c>
      <c r="AE60" s="1" t="n">
        <f aca="false">IF(ISNUMBER(SEARCH("Examples from people in jobs like mine",TRIM(SUBSTITUTE(SUBSTITUTE(SUBSTITUTE(SUBSTITUTE(Answers!R60,"’","'"),"‘","'"),"“",""""),"”","""")))),1,0)</f>
        <v>0</v>
      </c>
      <c r="AF60" s="1" t="n">
        <f aca="false">IF(ISNUMBER(SEARCH("Time set aside to practice",TRIM(SUBSTITUTE(SUBSTITUTE(SUBSTITUTE(SUBSTITUTE(Answers!R60,"’","'"),"‘","'"),"“",""""),"”","""")))),1,0)</f>
        <v>0</v>
      </c>
      <c r="AG60" s="1" t="n">
        <f aca="false">IF(ISNUMBER(SEARCH("I don't need help right now",TRIM(SUBSTITUTE(SUBSTITUTE(SUBSTITUTE(SUBSTITUTE(Answers!R60,"’","'"),"‘","'"),"“",""""),"”","""")))),1,0)</f>
        <v>0</v>
      </c>
      <c r="AH60" s="1" t="str">
        <f aca="false">IF(Answers!R60="","",IF(Z60+AA60+AB60+AC60+AD60+AE60+AF60+AG60=0,"unread",""))</f>
        <v/>
      </c>
      <c r="AI60" s="1" t="n">
        <f aca="false">IF(OR(D60=5,E60=5),1,0)</f>
        <v>0</v>
      </c>
    </row>
    <row r="61" customFormat="false" ht="15" hidden="false" customHeight="true" outlineLevel="0" collapsed="false">
      <c r="A61" s="1" t="n">
        <f aca="false">Answers!T61</f>
        <v>0</v>
      </c>
      <c r="B61" s="1" t="str">
        <f aca="false">IF(Answers!A61="","",IFERROR(MATCH(TRIM(SUBSTITUTE(SUBSTITUTE(SUBSTITUTE(SUBSTITUTE(Answers!A61,"’","'"),"‘","'"),"“",""""),"”","""")),'Scoring key'!$B$10:$B$14,0),"unread"))</f>
        <v/>
      </c>
      <c r="C61" s="1" t="str">
        <f aca="false">IF(Answers!C61="","",IFERROR(MATCH(TRIM(SUBSTITUTE(SUBSTITUTE(SUBSTITUTE(SUBSTITUTE(Answers!C61,"’","'"),"‘","'"),"“",""""),"”","""")),'Scoring key'!$B$15:$B$19,0),"unread"))</f>
        <v/>
      </c>
      <c r="D61" s="1" t="str">
        <f aca="false">IF(Answers!D61="","",IFERROR(MATCH(TRIM(SUBSTITUTE(SUBSTITUTE(SUBSTITUTE(SUBSTITUTE(Answers!D61,"’","'"),"‘","'"),"“",""""),"”","""")),'Scoring key'!$B$20:$B$24,0),"unread"))</f>
        <v/>
      </c>
      <c r="E61" s="1" t="str">
        <f aca="false">IF(Answers!E61="","",IFERROR(MATCH(TRIM(SUBSTITUTE(SUBSTITUTE(SUBSTITUTE(SUBSTITUTE(Answers!E61,"’","'"),"‘","'"),"“",""""),"”","""")),'Scoring key'!$B$25:$B$29,0),"unread"))</f>
        <v/>
      </c>
      <c r="F61" s="1" t="str">
        <f aca="false">IF(Answers!L61="","",IFERROR(MATCH(TRIM(SUBSTITUTE(SUBSTITUTE(SUBSTITUTE(SUBSTITUTE(Answers!L61,"’","'"),"‘","'"),"“",""""),"”","""")),'Scoring key'!$B$30:$B$34,0),"unread"))</f>
        <v/>
      </c>
      <c r="G61" s="1" t="str">
        <f aca="false">IF(Answers!N61="","",IFERROR(MATCH(TRIM(SUBSTITUTE(SUBSTITUTE(SUBSTITUTE(SUBSTITUTE(Answers!N61,"’","'"),"‘","'"),"“",""""),"”","""")),'Scoring key'!$B$35:$B$38,0),"unread"))</f>
        <v/>
      </c>
      <c r="H61" s="1" t="str">
        <f aca="false">IF(Answers!O61="","",IFERROR(MATCH(TRIM(SUBSTITUTE(SUBSTITUTE(SUBSTITUTE(SUBSTITUTE(Answers!O61,"’","'"),"‘","'"),"“",""""),"”","""")),'Scoring key'!$B$39:$B$42,0),"unread"))</f>
        <v/>
      </c>
      <c r="I61" s="1" t="str">
        <f aca="false">IF(Answers!S61="","",IFERROR(MATCH(TRIM(SUBSTITUTE(SUBSTITUTE(SUBSTITUTE(SUBSTITUTE(Answers!S61,"’","'"),"‘","'"),"“",""""),"”","""")),'Scoring key'!$B$43:$B$46,0),"unread"))</f>
        <v/>
      </c>
      <c r="J61" s="1" t="str">
        <f aca="false">IF(ISNUMBER(B61),IF(INDEX('Scoring key'!$C$10:$C$14,B61)="","",INDEX('Scoring key'!$C$10:$C$14,B61)),"")</f>
        <v/>
      </c>
      <c r="K61" s="1" t="str">
        <f aca="false">IF(ISNUMBER(E61),IF(INDEX('Scoring key'!$C$25:$C$29,E61)="","",INDEX('Scoring key'!$C$25:$C$29,E61)),"")</f>
        <v/>
      </c>
      <c r="L61" s="1" t="str">
        <f aca="false">IF(ISNUMBER(F61),IF(INDEX('Scoring key'!$C$30:$C$34,F61)="","",INDEX('Scoring key'!$C$30:$C$34,F61)),"")</f>
        <v/>
      </c>
      <c r="M61" s="1" t="str">
        <f aca="false">IF(ISNUMBER(G61),IF(INDEX('Scoring key'!$C$35:$C$38,G61)="","",INDEX('Scoring key'!$C$35:$C$38,G61)),"")</f>
        <v/>
      </c>
      <c r="N61" s="1" t="str">
        <f aca="false">IF(ISNUMBER(H61),IF(INDEX('Scoring key'!$C$39:$C$42,H61)="","",INDEX('Scoring key'!$C$39:$C$42,H61)),"")</f>
        <v/>
      </c>
      <c r="O61" s="1" t="str">
        <f aca="false">IF(Answers!F61="","",IF(ISNUMBER(IFERROR(VALUE(Answers!F61),"")),IF(AND(VALUE(Answers!F61)&gt;=1,VALUE(Answers!F61)&lt;=5,VALUE(Answers!F61)=INT(VALUE(Answers!F61))),VALUE(Answers!F61),"unread"),IFERROR(MATCH(TRIM(SUBSTITUTE(SUBSTITUTE(SUBSTITUTE(SUBSTITUTE(Answers!F61,"’","'"),"‘","'"),"“",""""),"”","""")),'Scoring key'!$B$5:$B$9,0),"unread")))</f>
        <v/>
      </c>
      <c r="P61" s="1" t="str">
        <f aca="false">IF(Answers!G61="","",IF(ISNUMBER(IFERROR(VALUE(Answers!G61),"")),IF(AND(VALUE(Answers!G61)&gt;=1,VALUE(Answers!G61)&lt;=5,VALUE(Answers!G61)=INT(VALUE(Answers!G61))),VALUE(Answers!G61),"unread"),IFERROR(MATCH(TRIM(SUBSTITUTE(SUBSTITUTE(SUBSTITUTE(SUBSTITUTE(Answers!G61,"’","'"),"‘","'"),"“",""""),"”","""")),'Scoring key'!$B$5:$B$9,0),"unread")))</f>
        <v/>
      </c>
      <c r="Q61" s="1" t="str">
        <f aca="false">IF(Answers!H61="","",IF(ISNUMBER(IFERROR(VALUE(Answers!H61),"")),IF(AND(VALUE(Answers!H61)&gt;=1,VALUE(Answers!H61)&lt;=5,VALUE(Answers!H61)=INT(VALUE(Answers!H61))),VALUE(Answers!H61),"unread"),IFERROR(MATCH(TRIM(SUBSTITUTE(SUBSTITUTE(SUBSTITUTE(SUBSTITUTE(Answers!H61,"’","'"),"‘","'"),"“",""""),"”","""")),'Scoring key'!$B$5:$B$9,0),"unread")))</f>
        <v/>
      </c>
      <c r="R61" s="1" t="str">
        <f aca="false">IF(Answers!I61="","",IF(ISNUMBER(IFERROR(VALUE(Answers!I61),"")),IF(AND(VALUE(Answers!I61)&gt;=1,VALUE(Answers!I61)&lt;=5,VALUE(Answers!I61)=INT(VALUE(Answers!I61))),VALUE(Answers!I61),"unread"),IFERROR(MATCH(TRIM(SUBSTITUTE(SUBSTITUTE(SUBSTITUTE(SUBSTITUTE(Answers!I61,"’","'"),"‘","'"),"“",""""),"”","""")),'Scoring key'!$B$5:$B$9,0),"unread")))</f>
        <v/>
      </c>
      <c r="S61" s="1" t="str">
        <f aca="false">IF(Answers!J61="","",IF(ISNUMBER(IFERROR(VALUE(Answers!J61),"")),IF(AND(VALUE(Answers!J61)&gt;=1,VALUE(Answers!J61)&lt;=5,VALUE(Answers!J61)=INT(VALUE(Answers!J61))),VALUE(Answers!J61),"unread"),IFERROR(MATCH(TRIM(SUBSTITUTE(SUBSTITUTE(SUBSTITUTE(SUBSTITUTE(Answers!J61,"’","'"),"‘","'"),"“",""""),"”","""")),'Scoring key'!$B$5:$B$9,0),"unread")))</f>
        <v/>
      </c>
      <c r="T61" s="1" t="str">
        <f aca="false">IF(Answers!K61="","",IF(ISNUMBER(IFERROR(VALUE(Answers!K61),"")),IF(AND(VALUE(Answers!K61)&gt;=1,VALUE(Answers!K61)&lt;=5,VALUE(Answers!K61)=INT(VALUE(Answers!K61))),VALUE(Answers!K61),"unread"),IFERROR(MATCH(TRIM(SUBSTITUTE(SUBSTITUTE(SUBSTITUTE(SUBSTITUTE(Answers!K61,"’","'"),"‘","'"),"“",""""),"”","""")),'Scoring key'!$B$5:$B$9,0),"unread")))</f>
        <v/>
      </c>
      <c r="U61" s="1" t="str">
        <f aca="false">IF(Answers!M61="","",IF(ISNUMBER(IFERROR(VALUE(Answers!M61),"")),IF(AND(VALUE(Answers!M61)&gt;=1,VALUE(Answers!M61)&lt;=5,VALUE(Answers!M61)=INT(VALUE(Answers!M61))),VALUE(Answers!M61),"unread"),IFERROR(MATCH(TRIM(SUBSTITUTE(SUBSTITUTE(SUBSTITUTE(SUBSTITUTE(Answers!M61,"’","'"),"‘","'"),"“",""""),"”","""")),'Scoring key'!$B$5:$B$9,0),"unread")))</f>
        <v/>
      </c>
      <c r="V61" s="1" t="str">
        <f aca="false">IF(Answers!P61="","",IF(ISNUMBER(IFERROR(VALUE(Answers!P61),"")),IF(AND(VALUE(Answers!P61)&gt;=1,VALUE(Answers!P61)&lt;=5,VALUE(Answers!P61)=INT(VALUE(Answers!P61))),VALUE(Answers!P61),"unread"),IFERROR(MATCH(TRIM(SUBSTITUTE(SUBSTITUTE(SUBSTITUTE(SUBSTITUTE(Answers!P61,"’","'"),"‘","'"),"“",""""),"”","""")),'Scoring key'!$B$5:$B$9,0),"unread")))</f>
        <v/>
      </c>
      <c r="W61" s="1" t="str">
        <f aca="false">IF(Answers!Q61="","",IF(ISNUMBER(IFERROR(VALUE(Answers!Q61),"")),IF(AND(VALUE(Answers!Q61)&gt;=1,VALUE(Answers!Q61)&lt;=5,VALUE(Answers!Q61)=INT(VALUE(Answers!Q61))),VALUE(Answers!Q61),"unread"),IFERROR(MATCH(TRIM(SUBSTITUTE(SUBSTITUTE(SUBSTITUTE(SUBSTITUTE(Answers!Q61,"’","'"),"‘","'"),"“",""""),"”","""")),'Scoring key'!$B$5:$B$9,0),"unread")))</f>
        <v/>
      </c>
      <c r="X61" s="1" t="str">
        <f aca="false">IF(Answers!B61="","",ISNUMBER(SEARCH("Drafting or editing emails and documents",TRIM(SUBSTITUTE(SUBSTITUTE(SUBSTITUTE(SUBSTITUTE(Answers!B61,"’","'"),"‘","'"),"“",""""),"”",""""))))*1+ISNUMBER(SEARCH("Summarizing documents, threads or meetings",TRIM(SUBSTITUTE(SUBSTITUTE(SUBSTITUTE(SUBSTITUTE(Answers!B61,"’","'"),"‘","'"),"“",""""),"”",""""))))*1+ISNUMBER(SEARCH("Research, or explaining something unfamiliar",TRIM(SUBSTITUTE(SUBSTITUTE(SUBSTITUTE(SUBSTITUTE(Answers!B61,"’","'"),"‘","'"),"“",""""),"”",""""))))*1+ISNUMBER(SEARCH("Working with data or spreadsheets",TRIM(SUBSTITUTE(SUBSTITUTE(SUBSTITUTE(SUBSTITUTE(Answers!B61,"’","'"),"‘","'"),"“",""""),"”",""""))))*1+ISNUMBER(SEARCH("Writing or reviewing code or scripts",TRIM(SUBSTITUTE(SUBSTITUTE(SUBSTITUTE(SUBSTITUTE(Answers!B61,"’","'"),"‘","'"),"“",""""),"”",""""))))*1+ISNUMBER(SEARCH("Brainstorming or planning",TRIM(SUBSTITUTE(SUBSTITUTE(SUBSTITUTE(SUBSTITUTE(Answers!B61,"’","'"),"‘","'"),"“",""""),"”",""""))))*1+ISNUMBER(SEARCH("Something else",TRIM(SUBSTITUTE(SUBSTITUTE(SUBSTITUTE(SUBSTITUTE(Answers!B61,"’","'"),"‘","'"),"“",""""),"”",""""))))*1)</f>
        <v/>
      </c>
      <c r="Y61" s="1" t="str">
        <f aca="false">IF(X61="","",IF(X61=0,IF(ISNUMBER(SEARCH("I don't use AI tools for work",TRIM(SUBSTITUTE(SUBSTITUTE(SUBSTITUTE(SUBSTITUTE(Answers!B61,"’","'"),"‘","'"),"“",""""),"”","""")))),1,"unread"),MIN(X61+1,5)))</f>
        <v/>
      </c>
      <c r="Z61" s="1" t="n">
        <f aca="false">IF(ISNUMBER(SEARCH("Clear guidance on what's allowed and what information can go in",TRIM(SUBSTITUTE(SUBSTITUTE(SUBSTITUTE(SUBSTITUTE(Answers!R61,"’","'"),"‘","'"),"“",""""),"”","""")))),1,0)</f>
        <v>0</v>
      </c>
      <c r="AA61" s="1" t="n">
        <f aca="false">IF(ISNUMBER(SEARCH("An approved AI tool with a work account",TRIM(SUBSTITUTE(SUBSTITUTE(SUBSTITUTE(SUBSTITUTE(Answers!R61,"’","'"),"‘","'"),"“",""""),"”","""")))),1,0)</f>
        <v>0</v>
      </c>
      <c r="AB61" s="1" t="n">
        <f aca="false">IF(ISNUMBER(SEARCH("Hands-on training using my own work tasks",TRIM(SUBSTITUTE(SUBSTITUTE(SUBSTITUTE(SUBSTITUTE(Answers!R61,"’","'"),"‘","'"),"“",""""),"”","""")))),1,0)</f>
        <v>0</v>
      </c>
      <c r="AC61" s="1" t="n">
        <f aca="false">IF(ISNUMBER(SEARCH("Ready-made prompts and templates for common tasks",TRIM(SUBSTITUTE(SUBSTITUTE(SUBSTITUTE(SUBSTITUTE(Answers!R61,"’","'"),"‘","'"),"“",""""),"”","""")))),1,0)</f>
        <v>0</v>
      </c>
      <c r="AD61" s="1" t="n">
        <f aca="false">IF(ISNUMBER(SEARCH("Help setting up an AI agent for my role",TRIM(SUBSTITUTE(SUBSTITUTE(SUBSTITUTE(SUBSTITUTE(Answers!R61,"’","'"),"‘","'"),"“",""""),"”","""")))),1,0)</f>
        <v>0</v>
      </c>
      <c r="AE61" s="1" t="n">
        <f aca="false">IF(ISNUMBER(SEARCH("Examples from people in jobs like mine",TRIM(SUBSTITUTE(SUBSTITUTE(SUBSTITUTE(SUBSTITUTE(Answers!R61,"’","'"),"‘","'"),"“",""""),"”","""")))),1,0)</f>
        <v>0</v>
      </c>
      <c r="AF61" s="1" t="n">
        <f aca="false">IF(ISNUMBER(SEARCH("Time set aside to practice",TRIM(SUBSTITUTE(SUBSTITUTE(SUBSTITUTE(SUBSTITUTE(Answers!R61,"’","'"),"‘","'"),"“",""""),"”","""")))),1,0)</f>
        <v>0</v>
      </c>
      <c r="AG61" s="1" t="n">
        <f aca="false">IF(ISNUMBER(SEARCH("I don't need help right now",TRIM(SUBSTITUTE(SUBSTITUTE(SUBSTITUTE(SUBSTITUTE(Answers!R61,"’","'"),"‘","'"),"“",""""),"”","""")))),1,0)</f>
        <v>0</v>
      </c>
      <c r="AH61" s="1" t="str">
        <f aca="false">IF(Answers!R61="","",IF(Z61+AA61+AB61+AC61+AD61+AE61+AF61+AG61=0,"unread",""))</f>
        <v/>
      </c>
      <c r="AI61" s="1" t="n">
        <f aca="false">IF(OR(D61=5,E61=5),1,0)</f>
        <v>0</v>
      </c>
    </row>
    <row r="62" customFormat="false" ht="15" hidden="false" customHeight="true" outlineLevel="0" collapsed="false">
      <c r="A62" s="1" t="n">
        <f aca="false">Answers!T62</f>
        <v>0</v>
      </c>
      <c r="B62" s="1" t="str">
        <f aca="false">IF(Answers!A62="","",IFERROR(MATCH(TRIM(SUBSTITUTE(SUBSTITUTE(SUBSTITUTE(SUBSTITUTE(Answers!A62,"’","'"),"‘","'"),"“",""""),"”","""")),'Scoring key'!$B$10:$B$14,0),"unread"))</f>
        <v/>
      </c>
      <c r="C62" s="1" t="str">
        <f aca="false">IF(Answers!C62="","",IFERROR(MATCH(TRIM(SUBSTITUTE(SUBSTITUTE(SUBSTITUTE(SUBSTITUTE(Answers!C62,"’","'"),"‘","'"),"“",""""),"”","""")),'Scoring key'!$B$15:$B$19,0),"unread"))</f>
        <v/>
      </c>
      <c r="D62" s="1" t="str">
        <f aca="false">IF(Answers!D62="","",IFERROR(MATCH(TRIM(SUBSTITUTE(SUBSTITUTE(SUBSTITUTE(SUBSTITUTE(Answers!D62,"’","'"),"‘","'"),"“",""""),"”","""")),'Scoring key'!$B$20:$B$24,0),"unread"))</f>
        <v/>
      </c>
      <c r="E62" s="1" t="str">
        <f aca="false">IF(Answers!E62="","",IFERROR(MATCH(TRIM(SUBSTITUTE(SUBSTITUTE(SUBSTITUTE(SUBSTITUTE(Answers!E62,"’","'"),"‘","'"),"“",""""),"”","""")),'Scoring key'!$B$25:$B$29,0),"unread"))</f>
        <v/>
      </c>
      <c r="F62" s="1" t="str">
        <f aca="false">IF(Answers!L62="","",IFERROR(MATCH(TRIM(SUBSTITUTE(SUBSTITUTE(SUBSTITUTE(SUBSTITUTE(Answers!L62,"’","'"),"‘","'"),"“",""""),"”","""")),'Scoring key'!$B$30:$B$34,0),"unread"))</f>
        <v/>
      </c>
      <c r="G62" s="1" t="str">
        <f aca="false">IF(Answers!N62="","",IFERROR(MATCH(TRIM(SUBSTITUTE(SUBSTITUTE(SUBSTITUTE(SUBSTITUTE(Answers!N62,"’","'"),"‘","'"),"“",""""),"”","""")),'Scoring key'!$B$35:$B$38,0),"unread"))</f>
        <v/>
      </c>
      <c r="H62" s="1" t="str">
        <f aca="false">IF(Answers!O62="","",IFERROR(MATCH(TRIM(SUBSTITUTE(SUBSTITUTE(SUBSTITUTE(SUBSTITUTE(Answers!O62,"’","'"),"‘","'"),"“",""""),"”","""")),'Scoring key'!$B$39:$B$42,0),"unread"))</f>
        <v/>
      </c>
      <c r="I62" s="1" t="str">
        <f aca="false">IF(Answers!S62="","",IFERROR(MATCH(TRIM(SUBSTITUTE(SUBSTITUTE(SUBSTITUTE(SUBSTITUTE(Answers!S62,"’","'"),"‘","'"),"“",""""),"”","""")),'Scoring key'!$B$43:$B$46,0),"unread"))</f>
        <v/>
      </c>
      <c r="J62" s="1" t="str">
        <f aca="false">IF(ISNUMBER(B62),IF(INDEX('Scoring key'!$C$10:$C$14,B62)="","",INDEX('Scoring key'!$C$10:$C$14,B62)),"")</f>
        <v/>
      </c>
      <c r="K62" s="1" t="str">
        <f aca="false">IF(ISNUMBER(E62),IF(INDEX('Scoring key'!$C$25:$C$29,E62)="","",INDEX('Scoring key'!$C$25:$C$29,E62)),"")</f>
        <v/>
      </c>
      <c r="L62" s="1" t="str">
        <f aca="false">IF(ISNUMBER(F62),IF(INDEX('Scoring key'!$C$30:$C$34,F62)="","",INDEX('Scoring key'!$C$30:$C$34,F62)),"")</f>
        <v/>
      </c>
      <c r="M62" s="1" t="str">
        <f aca="false">IF(ISNUMBER(G62),IF(INDEX('Scoring key'!$C$35:$C$38,G62)="","",INDEX('Scoring key'!$C$35:$C$38,G62)),"")</f>
        <v/>
      </c>
      <c r="N62" s="1" t="str">
        <f aca="false">IF(ISNUMBER(H62),IF(INDEX('Scoring key'!$C$39:$C$42,H62)="","",INDEX('Scoring key'!$C$39:$C$42,H62)),"")</f>
        <v/>
      </c>
      <c r="O62" s="1" t="str">
        <f aca="false">IF(Answers!F62="","",IF(ISNUMBER(IFERROR(VALUE(Answers!F62),"")),IF(AND(VALUE(Answers!F62)&gt;=1,VALUE(Answers!F62)&lt;=5,VALUE(Answers!F62)=INT(VALUE(Answers!F62))),VALUE(Answers!F62),"unread"),IFERROR(MATCH(TRIM(SUBSTITUTE(SUBSTITUTE(SUBSTITUTE(SUBSTITUTE(Answers!F62,"’","'"),"‘","'"),"“",""""),"”","""")),'Scoring key'!$B$5:$B$9,0),"unread")))</f>
        <v/>
      </c>
      <c r="P62" s="1" t="str">
        <f aca="false">IF(Answers!G62="","",IF(ISNUMBER(IFERROR(VALUE(Answers!G62),"")),IF(AND(VALUE(Answers!G62)&gt;=1,VALUE(Answers!G62)&lt;=5,VALUE(Answers!G62)=INT(VALUE(Answers!G62))),VALUE(Answers!G62),"unread"),IFERROR(MATCH(TRIM(SUBSTITUTE(SUBSTITUTE(SUBSTITUTE(SUBSTITUTE(Answers!G62,"’","'"),"‘","'"),"“",""""),"”","""")),'Scoring key'!$B$5:$B$9,0),"unread")))</f>
        <v/>
      </c>
      <c r="Q62" s="1" t="str">
        <f aca="false">IF(Answers!H62="","",IF(ISNUMBER(IFERROR(VALUE(Answers!H62),"")),IF(AND(VALUE(Answers!H62)&gt;=1,VALUE(Answers!H62)&lt;=5,VALUE(Answers!H62)=INT(VALUE(Answers!H62))),VALUE(Answers!H62),"unread"),IFERROR(MATCH(TRIM(SUBSTITUTE(SUBSTITUTE(SUBSTITUTE(SUBSTITUTE(Answers!H62,"’","'"),"‘","'"),"“",""""),"”","""")),'Scoring key'!$B$5:$B$9,0),"unread")))</f>
        <v/>
      </c>
      <c r="R62" s="1" t="str">
        <f aca="false">IF(Answers!I62="","",IF(ISNUMBER(IFERROR(VALUE(Answers!I62),"")),IF(AND(VALUE(Answers!I62)&gt;=1,VALUE(Answers!I62)&lt;=5,VALUE(Answers!I62)=INT(VALUE(Answers!I62))),VALUE(Answers!I62),"unread"),IFERROR(MATCH(TRIM(SUBSTITUTE(SUBSTITUTE(SUBSTITUTE(SUBSTITUTE(Answers!I62,"’","'"),"‘","'"),"“",""""),"”","""")),'Scoring key'!$B$5:$B$9,0),"unread")))</f>
        <v/>
      </c>
      <c r="S62" s="1" t="str">
        <f aca="false">IF(Answers!J62="","",IF(ISNUMBER(IFERROR(VALUE(Answers!J62),"")),IF(AND(VALUE(Answers!J62)&gt;=1,VALUE(Answers!J62)&lt;=5,VALUE(Answers!J62)=INT(VALUE(Answers!J62))),VALUE(Answers!J62),"unread"),IFERROR(MATCH(TRIM(SUBSTITUTE(SUBSTITUTE(SUBSTITUTE(SUBSTITUTE(Answers!J62,"’","'"),"‘","'"),"“",""""),"”","""")),'Scoring key'!$B$5:$B$9,0),"unread")))</f>
        <v/>
      </c>
      <c r="T62" s="1" t="str">
        <f aca="false">IF(Answers!K62="","",IF(ISNUMBER(IFERROR(VALUE(Answers!K62),"")),IF(AND(VALUE(Answers!K62)&gt;=1,VALUE(Answers!K62)&lt;=5,VALUE(Answers!K62)=INT(VALUE(Answers!K62))),VALUE(Answers!K62),"unread"),IFERROR(MATCH(TRIM(SUBSTITUTE(SUBSTITUTE(SUBSTITUTE(SUBSTITUTE(Answers!K62,"’","'"),"‘","'"),"“",""""),"”","""")),'Scoring key'!$B$5:$B$9,0),"unread")))</f>
        <v/>
      </c>
      <c r="U62" s="1" t="str">
        <f aca="false">IF(Answers!M62="","",IF(ISNUMBER(IFERROR(VALUE(Answers!M62),"")),IF(AND(VALUE(Answers!M62)&gt;=1,VALUE(Answers!M62)&lt;=5,VALUE(Answers!M62)=INT(VALUE(Answers!M62))),VALUE(Answers!M62),"unread"),IFERROR(MATCH(TRIM(SUBSTITUTE(SUBSTITUTE(SUBSTITUTE(SUBSTITUTE(Answers!M62,"’","'"),"‘","'"),"“",""""),"”","""")),'Scoring key'!$B$5:$B$9,0),"unread")))</f>
        <v/>
      </c>
      <c r="V62" s="1" t="str">
        <f aca="false">IF(Answers!P62="","",IF(ISNUMBER(IFERROR(VALUE(Answers!P62),"")),IF(AND(VALUE(Answers!P62)&gt;=1,VALUE(Answers!P62)&lt;=5,VALUE(Answers!P62)=INT(VALUE(Answers!P62))),VALUE(Answers!P62),"unread"),IFERROR(MATCH(TRIM(SUBSTITUTE(SUBSTITUTE(SUBSTITUTE(SUBSTITUTE(Answers!P62,"’","'"),"‘","'"),"“",""""),"”","""")),'Scoring key'!$B$5:$B$9,0),"unread")))</f>
        <v/>
      </c>
      <c r="W62" s="1" t="str">
        <f aca="false">IF(Answers!Q62="","",IF(ISNUMBER(IFERROR(VALUE(Answers!Q62),"")),IF(AND(VALUE(Answers!Q62)&gt;=1,VALUE(Answers!Q62)&lt;=5,VALUE(Answers!Q62)=INT(VALUE(Answers!Q62))),VALUE(Answers!Q62),"unread"),IFERROR(MATCH(TRIM(SUBSTITUTE(SUBSTITUTE(SUBSTITUTE(SUBSTITUTE(Answers!Q62,"’","'"),"‘","'"),"“",""""),"”","""")),'Scoring key'!$B$5:$B$9,0),"unread")))</f>
        <v/>
      </c>
      <c r="X62" s="1" t="str">
        <f aca="false">IF(Answers!B62="","",ISNUMBER(SEARCH("Drafting or editing emails and documents",TRIM(SUBSTITUTE(SUBSTITUTE(SUBSTITUTE(SUBSTITUTE(Answers!B62,"’","'"),"‘","'"),"“",""""),"”",""""))))*1+ISNUMBER(SEARCH("Summarizing documents, threads or meetings",TRIM(SUBSTITUTE(SUBSTITUTE(SUBSTITUTE(SUBSTITUTE(Answers!B62,"’","'"),"‘","'"),"“",""""),"”",""""))))*1+ISNUMBER(SEARCH("Research, or explaining something unfamiliar",TRIM(SUBSTITUTE(SUBSTITUTE(SUBSTITUTE(SUBSTITUTE(Answers!B62,"’","'"),"‘","'"),"“",""""),"”",""""))))*1+ISNUMBER(SEARCH("Working with data or spreadsheets",TRIM(SUBSTITUTE(SUBSTITUTE(SUBSTITUTE(SUBSTITUTE(Answers!B62,"’","'"),"‘","'"),"“",""""),"”",""""))))*1+ISNUMBER(SEARCH("Writing or reviewing code or scripts",TRIM(SUBSTITUTE(SUBSTITUTE(SUBSTITUTE(SUBSTITUTE(Answers!B62,"’","'"),"‘","'"),"“",""""),"”",""""))))*1+ISNUMBER(SEARCH("Brainstorming or planning",TRIM(SUBSTITUTE(SUBSTITUTE(SUBSTITUTE(SUBSTITUTE(Answers!B62,"’","'"),"‘","'"),"“",""""),"”",""""))))*1+ISNUMBER(SEARCH("Something else",TRIM(SUBSTITUTE(SUBSTITUTE(SUBSTITUTE(SUBSTITUTE(Answers!B62,"’","'"),"‘","'"),"“",""""),"”",""""))))*1)</f>
        <v/>
      </c>
      <c r="Y62" s="1" t="str">
        <f aca="false">IF(X62="","",IF(X62=0,IF(ISNUMBER(SEARCH("I don't use AI tools for work",TRIM(SUBSTITUTE(SUBSTITUTE(SUBSTITUTE(SUBSTITUTE(Answers!B62,"’","'"),"‘","'"),"“",""""),"”","""")))),1,"unread"),MIN(X62+1,5)))</f>
        <v/>
      </c>
      <c r="Z62" s="1" t="n">
        <f aca="false">IF(ISNUMBER(SEARCH("Clear guidance on what's allowed and what information can go in",TRIM(SUBSTITUTE(SUBSTITUTE(SUBSTITUTE(SUBSTITUTE(Answers!R62,"’","'"),"‘","'"),"“",""""),"”","""")))),1,0)</f>
        <v>0</v>
      </c>
      <c r="AA62" s="1" t="n">
        <f aca="false">IF(ISNUMBER(SEARCH("An approved AI tool with a work account",TRIM(SUBSTITUTE(SUBSTITUTE(SUBSTITUTE(SUBSTITUTE(Answers!R62,"’","'"),"‘","'"),"“",""""),"”","""")))),1,0)</f>
        <v>0</v>
      </c>
      <c r="AB62" s="1" t="n">
        <f aca="false">IF(ISNUMBER(SEARCH("Hands-on training using my own work tasks",TRIM(SUBSTITUTE(SUBSTITUTE(SUBSTITUTE(SUBSTITUTE(Answers!R62,"’","'"),"‘","'"),"“",""""),"”","""")))),1,0)</f>
        <v>0</v>
      </c>
      <c r="AC62" s="1" t="n">
        <f aca="false">IF(ISNUMBER(SEARCH("Ready-made prompts and templates for common tasks",TRIM(SUBSTITUTE(SUBSTITUTE(SUBSTITUTE(SUBSTITUTE(Answers!R62,"’","'"),"‘","'"),"“",""""),"”","""")))),1,0)</f>
        <v>0</v>
      </c>
      <c r="AD62" s="1" t="n">
        <f aca="false">IF(ISNUMBER(SEARCH("Help setting up an AI agent for my role",TRIM(SUBSTITUTE(SUBSTITUTE(SUBSTITUTE(SUBSTITUTE(Answers!R62,"’","'"),"‘","'"),"“",""""),"”","""")))),1,0)</f>
        <v>0</v>
      </c>
      <c r="AE62" s="1" t="n">
        <f aca="false">IF(ISNUMBER(SEARCH("Examples from people in jobs like mine",TRIM(SUBSTITUTE(SUBSTITUTE(SUBSTITUTE(SUBSTITUTE(Answers!R62,"’","'"),"‘","'"),"“",""""),"”","""")))),1,0)</f>
        <v>0</v>
      </c>
      <c r="AF62" s="1" t="n">
        <f aca="false">IF(ISNUMBER(SEARCH("Time set aside to practice",TRIM(SUBSTITUTE(SUBSTITUTE(SUBSTITUTE(SUBSTITUTE(Answers!R62,"’","'"),"‘","'"),"“",""""),"”","""")))),1,0)</f>
        <v>0</v>
      </c>
      <c r="AG62" s="1" t="n">
        <f aca="false">IF(ISNUMBER(SEARCH("I don't need help right now",TRIM(SUBSTITUTE(SUBSTITUTE(SUBSTITUTE(SUBSTITUTE(Answers!R62,"’","'"),"‘","'"),"“",""""),"”","""")))),1,0)</f>
        <v>0</v>
      </c>
      <c r="AH62" s="1" t="str">
        <f aca="false">IF(Answers!R62="","",IF(Z62+AA62+AB62+AC62+AD62+AE62+AF62+AG62=0,"unread",""))</f>
        <v/>
      </c>
      <c r="AI62" s="1" t="n">
        <f aca="false">IF(OR(D62=5,E62=5),1,0)</f>
        <v>0</v>
      </c>
    </row>
    <row r="63" customFormat="false" ht="15" hidden="false" customHeight="true" outlineLevel="0" collapsed="false">
      <c r="A63" s="1" t="n">
        <f aca="false">Answers!T63</f>
        <v>0</v>
      </c>
      <c r="B63" s="1" t="str">
        <f aca="false">IF(Answers!A63="","",IFERROR(MATCH(TRIM(SUBSTITUTE(SUBSTITUTE(SUBSTITUTE(SUBSTITUTE(Answers!A63,"’","'"),"‘","'"),"“",""""),"”","""")),'Scoring key'!$B$10:$B$14,0),"unread"))</f>
        <v/>
      </c>
      <c r="C63" s="1" t="str">
        <f aca="false">IF(Answers!C63="","",IFERROR(MATCH(TRIM(SUBSTITUTE(SUBSTITUTE(SUBSTITUTE(SUBSTITUTE(Answers!C63,"’","'"),"‘","'"),"“",""""),"”","""")),'Scoring key'!$B$15:$B$19,0),"unread"))</f>
        <v/>
      </c>
      <c r="D63" s="1" t="str">
        <f aca="false">IF(Answers!D63="","",IFERROR(MATCH(TRIM(SUBSTITUTE(SUBSTITUTE(SUBSTITUTE(SUBSTITUTE(Answers!D63,"’","'"),"‘","'"),"“",""""),"”","""")),'Scoring key'!$B$20:$B$24,0),"unread"))</f>
        <v/>
      </c>
      <c r="E63" s="1" t="str">
        <f aca="false">IF(Answers!E63="","",IFERROR(MATCH(TRIM(SUBSTITUTE(SUBSTITUTE(SUBSTITUTE(SUBSTITUTE(Answers!E63,"’","'"),"‘","'"),"“",""""),"”","""")),'Scoring key'!$B$25:$B$29,0),"unread"))</f>
        <v/>
      </c>
      <c r="F63" s="1" t="str">
        <f aca="false">IF(Answers!L63="","",IFERROR(MATCH(TRIM(SUBSTITUTE(SUBSTITUTE(SUBSTITUTE(SUBSTITUTE(Answers!L63,"’","'"),"‘","'"),"“",""""),"”","""")),'Scoring key'!$B$30:$B$34,0),"unread"))</f>
        <v/>
      </c>
      <c r="G63" s="1" t="str">
        <f aca="false">IF(Answers!N63="","",IFERROR(MATCH(TRIM(SUBSTITUTE(SUBSTITUTE(SUBSTITUTE(SUBSTITUTE(Answers!N63,"’","'"),"‘","'"),"“",""""),"”","""")),'Scoring key'!$B$35:$B$38,0),"unread"))</f>
        <v/>
      </c>
      <c r="H63" s="1" t="str">
        <f aca="false">IF(Answers!O63="","",IFERROR(MATCH(TRIM(SUBSTITUTE(SUBSTITUTE(SUBSTITUTE(SUBSTITUTE(Answers!O63,"’","'"),"‘","'"),"“",""""),"”","""")),'Scoring key'!$B$39:$B$42,0),"unread"))</f>
        <v/>
      </c>
      <c r="I63" s="1" t="str">
        <f aca="false">IF(Answers!S63="","",IFERROR(MATCH(TRIM(SUBSTITUTE(SUBSTITUTE(SUBSTITUTE(SUBSTITUTE(Answers!S63,"’","'"),"‘","'"),"“",""""),"”","""")),'Scoring key'!$B$43:$B$46,0),"unread"))</f>
        <v/>
      </c>
      <c r="J63" s="1" t="str">
        <f aca="false">IF(ISNUMBER(B63),IF(INDEX('Scoring key'!$C$10:$C$14,B63)="","",INDEX('Scoring key'!$C$10:$C$14,B63)),"")</f>
        <v/>
      </c>
      <c r="K63" s="1" t="str">
        <f aca="false">IF(ISNUMBER(E63),IF(INDEX('Scoring key'!$C$25:$C$29,E63)="","",INDEX('Scoring key'!$C$25:$C$29,E63)),"")</f>
        <v/>
      </c>
      <c r="L63" s="1" t="str">
        <f aca="false">IF(ISNUMBER(F63),IF(INDEX('Scoring key'!$C$30:$C$34,F63)="","",INDEX('Scoring key'!$C$30:$C$34,F63)),"")</f>
        <v/>
      </c>
      <c r="M63" s="1" t="str">
        <f aca="false">IF(ISNUMBER(G63),IF(INDEX('Scoring key'!$C$35:$C$38,G63)="","",INDEX('Scoring key'!$C$35:$C$38,G63)),"")</f>
        <v/>
      </c>
      <c r="N63" s="1" t="str">
        <f aca="false">IF(ISNUMBER(H63),IF(INDEX('Scoring key'!$C$39:$C$42,H63)="","",INDEX('Scoring key'!$C$39:$C$42,H63)),"")</f>
        <v/>
      </c>
      <c r="O63" s="1" t="str">
        <f aca="false">IF(Answers!F63="","",IF(ISNUMBER(IFERROR(VALUE(Answers!F63),"")),IF(AND(VALUE(Answers!F63)&gt;=1,VALUE(Answers!F63)&lt;=5,VALUE(Answers!F63)=INT(VALUE(Answers!F63))),VALUE(Answers!F63),"unread"),IFERROR(MATCH(TRIM(SUBSTITUTE(SUBSTITUTE(SUBSTITUTE(SUBSTITUTE(Answers!F63,"’","'"),"‘","'"),"“",""""),"”","""")),'Scoring key'!$B$5:$B$9,0),"unread")))</f>
        <v/>
      </c>
      <c r="P63" s="1" t="str">
        <f aca="false">IF(Answers!G63="","",IF(ISNUMBER(IFERROR(VALUE(Answers!G63),"")),IF(AND(VALUE(Answers!G63)&gt;=1,VALUE(Answers!G63)&lt;=5,VALUE(Answers!G63)=INT(VALUE(Answers!G63))),VALUE(Answers!G63),"unread"),IFERROR(MATCH(TRIM(SUBSTITUTE(SUBSTITUTE(SUBSTITUTE(SUBSTITUTE(Answers!G63,"’","'"),"‘","'"),"“",""""),"”","""")),'Scoring key'!$B$5:$B$9,0),"unread")))</f>
        <v/>
      </c>
      <c r="Q63" s="1" t="str">
        <f aca="false">IF(Answers!H63="","",IF(ISNUMBER(IFERROR(VALUE(Answers!H63),"")),IF(AND(VALUE(Answers!H63)&gt;=1,VALUE(Answers!H63)&lt;=5,VALUE(Answers!H63)=INT(VALUE(Answers!H63))),VALUE(Answers!H63),"unread"),IFERROR(MATCH(TRIM(SUBSTITUTE(SUBSTITUTE(SUBSTITUTE(SUBSTITUTE(Answers!H63,"’","'"),"‘","'"),"“",""""),"”","""")),'Scoring key'!$B$5:$B$9,0),"unread")))</f>
        <v/>
      </c>
      <c r="R63" s="1" t="str">
        <f aca="false">IF(Answers!I63="","",IF(ISNUMBER(IFERROR(VALUE(Answers!I63),"")),IF(AND(VALUE(Answers!I63)&gt;=1,VALUE(Answers!I63)&lt;=5,VALUE(Answers!I63)=INT(VALUE(Answers!I63))),VALUE(Answers!I63),"unread"),IFERROR(MATCH(TRIM(SUBSTITUTE(SUBSTITUTE(SUBSTITUTE(SUBSTITUTE(Answers!I63,"’","'"),"‘","'"),"“",""""),"”","""")),'Scoring key'!$B$5:$B$9,0),"unread")))</f>
        <v/>
      </c>
      <c r="S63" s="1" t="str">
        <f aca="false">IF(Answers!J63="","",IF(ISNUMBER(IFERROR(VALUE(Answers!J63),"")),IF(AND(VALUE(Answers!J63)&gt;=1,VALUE(Answers!J63)&lt;=5,VALUE(Answers!J63)=INT(VALUE(Answers!J63))),VALUE(Answers!J63),"unread"),IFERROR(MATCH(TRIM(SUBSTITUTE(SUBSTITUTE(SUBSTITUTE(SUBSTITUTE(Answers!J63,"’","'"),"‘","'"),"“",""""),"”","""")),'Scoring key'!$B$5:$B$9,0),"unread")))</f>
        <v/>
      </c>
      <c r="T63" s="1" t="str">
        <f aca="false">IF(Answers!K63="","",IF(ISNUMBER(IFERROR(VALUE(Answers!K63),"")),IF(AND(VALUE(Answers!K63)&gt;=1,VALUE(Answers!K63)&lt;=5,VALUE(Answers!K63)=INT(VALUE(Answers!K63))),VALUE(Answers!K63),"unread"),IFERROR(MATCH(TRIM(SUBSTITUTE(SUBSTITUTE(SUBSTITUTE(SUBSTITUTE(Answers!K63,"’","'"),"‘","'"),"“",""""),"”","""")),'Scoring key'!$B$5:$B$9,0),"unread")))</f>
        <v/>
      </c>
      <c r="U63" s="1" t="str">
        <f aca="false">IF(Answers!M63="","",IF(ISNUMBER(IFERROR(VALUE(Answers!M63),"")),IF(AND(VALUE(Answers!M63)&gt;=1,VALUE(Answers!M63)&lt;=5,VALUE(Answers!M63)=INT(VALUE(Answers!M63))),VALUE(Answers!M63),"unread"),IFERROR(MATCH(TRIM(SUBSTITUTE(SUBSTITUTE(SUBSTITUTE(SUBSTITUTE(Answers!M63,"’","'"),"‘","'"),"“",""""),"”","""")),'Scoring key'!$B$5:$B$9,0),"unread")))</f>
        <v/>
      </c>
      <c r="V63" s="1" t="str">
        <f aca="false">IF(Answers!P63="","",IF(ISNUMBER(IFERROR(VALUE(Answers!P63),"")),IF(AND(VALUE(Answers!P63)&gt;=1,VALUE(Answers!P63)&lt;=5,VALUE(Answers!P63)=INT(VALUE(Answers!P63))),VALUE(Answers!P63),"unread"),IFERROR(MATCH(TRIM(SUBSTITUTE(SUBSTITUTE(SUBSTITUTE(SUBSTITUTE(Answers!P63,"’","'"),"‘","'"),"“",""""),"”","""")),'Scoring key'!$B$5:$B$9,0),"unread")))</f>
        <v/>
      </c>
      <c r="W63" s="1" t="str">
        <f aca="false">IF(Answers!Q63="","",IF(ISNUMBER(IFERROR(VALUE(Answers!Q63),"")),IF(AND(VALUE(Answers!Q63)&gt;=1,VALUE(Answers!Q63)&lt;=5,VALUE(Answers!Q63)=INT(VALUE(Answers!Q63))),VALUE(Answers!Q63),"unread"),IFERROR(MATCH(TRIM(SUBSTITUTE(SUBSTITUTE(SUBSTITUTE(SUBSTITUTE(Answers!Q63,"’","'"),"‘","'"),"“",""""),"”","""")),'Scoring key'!$B$5:$B$9,0),"unread")))</f>
        <v/>
      </c>
      <c r="X63" s="1" t="str">
        <f aca="false">IF(Answers!B63="","",ISNUMBER(SEARCH("Drafting or editing emails and documents",TRIM(SUBSTITUTE(SUBSTITUTE(SUBSTITUTE(SUBSTITUTE(Answers!B63,"’","'"),"‘","'"),"“",""""),"”",""""))))*1+ISNUMBER(SEARCH("Summarizing documents, threads or meetings",TRIM(SUBSTITUTE(SUBSTITUTE(SUBSTITUTE(SUBSTITUTE(Answers!B63,"’","'"),"‘","'"),"“",""""),"”",""""))))*1+ISNUMBER(SEARCH("Research, or explaining something unfamiliar",TRIM(SUBSTITUTE(SUBSTITUTE(SUBSTITUTE(SUBSTITUTE(Answers!B63,"’","'"),"‘","'"),"“",""""),"”",""""))))*1+ISNUMBER(SEARCH("Working with data or spreadsheets",TRIM(SUBSTITUTE(SUBSTITUTE(SUBSTITUTE(SUBSTITUTE(Answers!B63,"’","'"),"‘","'"),"“",""""),"”",""""))))*1+ISNUMBER(SEARCH("Writing or reviewing code or scripts",TRIM(SUBSTITUTE(SUBSTITUTE(SUBSTITUTE(SUBSTITUTE(Answers!B63,"’","'"),"‘","'"),"“",""""),"”",""""))))*1+ISNUMBER(SEARCH("Brainstorming or planning",TRIM(SUBSTITUTE(SUBSTITUTE(SUBSTITUTE(SUBSTITUTE(Answers!B63,"’","'"),"‘","'"),"“",""""),"”",""""))))*1+ISNUMBER(SEARCH("Something else",TRIM(SUBSTITUTE(SUBSTITUTE(SUBSTITUTE(SUBSTITUTE(Answers!B63,"’","'"),"‘","'"),"“",""""),"”",""""))))*1)</f>
        <v/>
      </c>
      <c r="Y63" s="1" t="str">
        <f aca="false">IF(X63="","",IF(X63=0,IF(ISNUMBER(SEARCH("I don't use AI tools for work",TRIM(SUBSTITUTE(SUBSTITUTE(SUBSTITUTE(SUBSTITUTE(Answers!B63,"’","'"),"‘","'"),"“",""""),"”","""")))),1,"unread"),MIN(X63+1,5)))</f>
        <v/>
      </c>
      <c r="Z63" s="1" t="n">
        <f aca="false">IF(ISNUMBER(SEARCH("Clear guidance on what's allowed and what information can go in",TRIM(SUBSTITUTE(SUBSTITUTE(SUBSTITUTE(SUBSTITUTE(Answers!R63,"’","'"),"‘","'"),"“",""""),"”","""")))),1,0)</f>
        <v>0</v>
      </c>
      <c r="AA63" s="1" t="n">
        <f aca="false">IF(ISNUMBER(SEARCH("An approved AI tool with a work account",TRIM(SUBSTITUTE(SUBSTITUTE(SUBSTITUTE(SUBSTITUTE(Answers!R63,"’","'"),"‘","'"),"“",""""),"”","""")))),1,0)</f>
        <v>0</v>
      </c>
      <c r="AB63" s="1" t="n">
        <f aca="false">IF(ISNUMBER(SEARCH("Hands-on training using my own work tasks",TRIM(SUBSTITUTE(SUBSTITUTE(SUBSTITUTE(SUBSTITUTE(Answers!R63,"’","'"),"‘","'"),"“",""""),"”","""")))),1,0)</f>
        <v>0</v>
      </c>
      <c r="AC63" s="1" t="n">
        <f aca="false">IF(ISNUMBER(SEARCH("Ready-made prompts and templates for common tasks",TRIM(SUBSTITUTE(SUBSTITUTE(SUBSTITUTE(SUBSTITUTE(Answers!R63,"’","'"),"‘","'"),"“",""""),"”","""")))),1,0)</f>
        <v>0</v>
      </c>
      <c r="AD63" s="1" t="n">
        <f aca="false">IF(ISNUMBER(SEARCH("Help setting up an AI agent for my role",TRIM(SUBSTITUTE(SUBSTITUTE(SUBSTITUTE(SUBSTITUTE(Answers!R63,"’","'"),"‘","'"),"“",""""),"”","""")))),1,0)</f>
        <v>0</v>
      </c>
      <c r="AE63" s="1" t="n">
        <f aca="false">IF(ISNUMBER(SEARCH("Examples from people in jobs like mine",TRIM(SUBSTITUTE(SUBSTITUTE(SUBSTITUTE(SUBSTITUTE(Answers!R63,"’","'"),"‘","'"),"“",""""),"”","""")))),1,0)</f>
        <v>0</v>
      </c>
      <c r="AF63" s="1" t="n">
        <f aca="false">IF(ISNUMBER(SEARCH("Time set aside to practice",TRIM(SUBSTITUTE(SUBSTITUTE(SUBSTITUTE(SUBSTITUTE(Answers!R63,"’","'"),"‘","'"),"“",""""),"”","""")))),1,0)</f>
        <v>0</v>
      </c>
      <c r="AG63" s="1" t="n">
        <f aca="false">IF(ISNUMBER(SEARCH("I don't need help right now",TRIM(SUBSTITUTE(SUBSTITUTE(SUBSTITUTE(SUBSTITUTE(Answers!R63,"’","'"),"‘","'"),"“",""""),"”","""")))),1,0)</f>
        <v>0</v>
      </c>
      <c r="AH63" s="1" t="str">
        <f aca="false">IF(Answers!R63="","",IF(Z63+AA63+AB63+AC63+AD63+AE63+AF63+AG63=0,"unread",""))</f>
        <v/>
      </c>
      <c r="AI63" s="1" t="n">
        <f aca="false">IF(OR(D63=5,E63=5),1,0)</f>
        <v>0</v>
      </c>
    </row>
    <row r="64" customFormat="false" ht="15" hidden="false" customHeight="true" outlineLevel="0" collapsed="false">
      <c r="A64" s="1" t="n">
        <f aca="false">Answers!T64</f>
        <v>0</v>
      </c>
      <c r="B64" s="1" t="str">
        <f aca="false">IF(Answers!A64="","",IFERROR(MATCH(TRIM(SUBSTITUTE(SUBSTITUTE(SUBSTITUTE(SUBSTITUTE(Answers!A64,"’","'"),"‘","'"),"“",""""),"”","""")),'Scoring key'!$B$10:$B$14,0),"unread"))</f>
        <v/>
      </c>
      <c r="C64" s="1" t="str">
        <f aca="false">IF(Answers!C64="","",IFERROR(MATCH(TRIM(SUBSTITUTE(SUBSTITUTE(SUBSTITUTE(SUBSTITUTE(Answers!C64,"’","'"),"‘","'"),"“",""""),"”","""")),'Scoring key'!$B$15:$B$19,0),"unread"))</f>
        <v/>
      </c>
      <c r="D64" s="1" t="str">
        <f aca="false">IF(Answers!D64="","",IFERROR(MATCH(TRIM(SUBSTITUTE(SUBSTITUTE(SUBSTITUTE(SUBSTITUTE(Answers!D64,"’","'"),"‘","'"),"“",""""),"”","""")),'Scoring key'!$B$20:$B$24,0),"unread"))</f>
        <v/>
      </c>
      <c r="E64" s="1" t="str">
        <f aca="false">IF(Answers!E64="","",IFERROR(MATCH(TRIM(SUBSTITUTE(SUBSTITUTE(SUBSTITUTE(SUBSTITUTE(Answers!E64,"’","'"),"‘","'"),"“",""""),"”","""")),'Scoring key'!$B$25:$B$29,0),"unread"))</f>
        <v/>
      </c>
      <c r="F64" s="1" t="str">
        <f aca="false">IF(Answers!L64="","",IFERROR(MATCH(TRIM(SUBSTITUTE(SUBSTITUTE(SUBSTITUTE(SUBSTITUTE(Answers!L64,"’","'"),"‘","'"),"“",""""),"”","""")),'Scoring key'!$B$30:$B$34,0),"unread"))</f>
        <v/>
      </c>
      <c r="G64" s="1" t="str">
        <f aca="false">IF(Answers!N64="","",IFERROR(MATCH(TRIM(SUBSTITUTE(SUBSTITUTE(SUBSTITUTE(SUBSTITUTE(Answers!N64,"’","'"),"‘","'"),"“",""""),"”","""")),'Scoring key'!$B$35:$B$38,0),"unread"))</f>
        <v/>
      </c>
      <c r="H64" s="1" t="str">
        <f aca="false">IF(Answers!O64="","",IFERROR(MATCH(TRIM(SUBSTITUTE(SUBSTITUTE(SUBSTITUTE(SUBSTITUTE(Answers!O64,"’","'"),"‘","'"),"“",""""),"”","""")),'Scoring key'!$B$39:$B$42,0),"unread"))</f>
        <v/>
      </c>
      <c r="I64" s="1" t="str">
        <f aca="false">IF(Answers!S64="","",IFERROR(MATCH(TRIM(SUBSTITUTE(SUBSTITUTE(SUBSTITUTE(SUBSTITUTE(Answers!S64,"’","'"),"‘","'"),"“",""""),"”","""")),'Scoring key'!$B$43:$B$46,0),"unread"))</f>
        <v/>
      </c>
      <c r="J64" s="1" t="str">
        <f aca="false">IF(ISNUMBER(B64),IF(INDEX('Scoring key'!$C$10:$C$14,B64)="","",INDEX('Scoring key'!$C$10:$C$14,B64)),"")</f>
        <v/>
      </c>
      <c r="K64" s="1" t="str">
        <f aca="false">IF(ISNUMBER(E64),IF(INDEX('Scoring key'!$C$25:$C$29,E64)="","",INDEX('Scoring key'!$C$25:$C$29,E64)),"")</f>
        <v/>
      </c>
      <c r="L64" s="1" t="str">
        <f aca="false">IF(ISNUMBER(F64),IF(INDEX('Scoring key'!$C$30:$C$34,F64)="","",INDEX('Scoring key'!$C$30:$C$34,F64)),"")</f>
        <v/>
      </c>
      <c r="M64" s="1" t="str">
        <f aca="false">IF(ISNUMBER(G64),IF(INDEX('Scoring key'!$C$35:$C$38,G64)="","",INDEX('Scoring key'!$C$35:$C$38,G64)),"")</f>
        <v/>
      </c>
      <c r="N64" s="1" t="str">
        <f aca="false">IF(ISNUMBER(H64),IF(INDEX('Scoring key'!$C$39:$C$42,H64)="","",INDEX('Scoring key'!$C$39:$C$42,H64)),"")</f>
        <v/>
      </c>
      <c r="O64" s="1" t="str">
        <f aca="false">IF(Answers!F64="","",IF(ISNUMBER(IFERROR(VALUE(Answers!F64),"")),IF(AND(VALUE(Answers!F64)&gt;=1,VALUE(Answers!F64)&lt;=5,VALUE(Answers!F64)=INT(VALUE(Answers!F64))),VALUE(Answers!F64),"unread"),IFERROR(MATCH(TRIM(SUBSTITUTE(SUBSTITUTE(SUBSTITUTE(SUBSTITUTE(Answers!F64,"’","'"),"‘","'"),"“",""""),"”","""")),'Scoring key'!$B$5:$B$9,0),"unread")))</f>
        <v/>
      </c>
      <c r="P64" s="1" t="str">
        <f aca="false">IF(Answers!G64="","",IF(ISNUMBER(IFERROR(VALUE(Answers!G64),"")),IF(AND(VALUE(Answers!G64)&gt;=1,VALUE(Answers!G64)&lt;=5,VALUE(Answers!G64)=INT(VALUE(Answers!G64))),VALUE(Answers!G64),"unread"),IFERROR(MATCH(TRIM(SUBSTITUTE(SUBSTITUTE(SUBSTITUTE(SUBSTITUTE(Answers!G64,"’","'"),"‘","'"),"“",""""),"”","""")),'Scoring key'!$B$5:$B$9,0),"unread")))</f>
        <v/>
      </c>
      <c r="Q64" s="1" t="str">
        <f aca="false">IF(Answers!H64="","",IF(ISNUMBER(IFERROR(VALUE(Answers!H64),"")),IF(AND(VALUE(Answers!H64)&gt;=1,VALUE(Answers!H64)&lt;=5,VALUE(Answers!H64)=INT(VALUE(Answers!H64))),VALUE(Answers!H64),"unread"),IFERROR(MATCH(TRIM(SUBSTITUTE(SUBSTITUTE(SUBSTITUTE(SUBSTITUTE(Answers!H64,"’","'"),"‘","'"),"“",""""),"”","""")),'Scoring key'!$B$5:$B$9,0),"unread")))</f>
        <v/>
      </c>
      <c r="R64" s="1" t="str">
        <f aca="false">IF(Answers!I64="","",IF(ISNUMBER(IFERROR(VALUE(Answers!I64),"")),IF(AND(VALUE(Answers!I64)&gt;=1,VALUE(Answers!I64)&lt;=5,VALUE(Answers!I64)=INT(VALUE(Answers!I64))),VALUE(Answers!I64),"unread"),IFERROR(MATCH(TRIM(SUBSTITUTE(SUBSTITUTE(SUBSTITUTE(SUBSTITUTE(Answers!I64,"’","'"),"‘","'"),"“",""""),"”","""")),'Scoring key'!$B$5:$B$9,0),"unread")))</f>
        <v/>
      </c>
      <c r="S64" s="1" t="str">
        <f aca="false">IF(Answers!J64="","",IF(ISNUMBER(IFERROR(VALUE(Answers!J64),"")),IF(AND(VALUE(Answers!J64)&gt;=1,VALUE(Answers!J64)&lt;=5,VALUE(Answers!J64)=INT(VALUE(Answers!J64))),VALUE(Answers!J64),"unread"),IFERROR(MATCH(TRIM(SUBSTITUTE(SUBSTITUTE(SUBSTITUTE(SUBSTITUTE(Answers!J64,"’","'"),"‘","'"),"“",""""),"”","""")),'Scoring key'!$B$5:$B$9,0),"unread")))</f>
        <v/>
      </c>
      <c r="T64" s="1" t="str">
        <f aca="false">IF(Answers!K64="","",IF(ISNUMBER(IFERROR(VALUE(Answers!K64),"")),IF(AND(VALUE(Answers!K64)&gt;=1,VALUE(Answers!K64)&lt;=5,VALUE(Answers!K64)=INT(VALUE(Answers!K64))),VALUE(Answers!K64),"unread"),IFERROR(MATCH(TRIM(SUBSTITUTE(SUBSTITUTE(SUBSTITUTE(SUBSTITUTE(Answers!K64,"’","'"),"‘","'"),"“",""""),"”","""")),'Scoring key'!$B$5:$B$9,0),"unread")))</f>
        <v/>
      </c>
      <c r="U64" s="1" t="str">
        <f aca="false">IF(Answers!M64="","",IF(ISNUMBER(IFERROR(VALUE(Answers!M64),"")),IF(AND(VALUE(Answers!M64)&gt;=1,VALUE(Answers!M64)&lt;=5,VALUE(Answers!M64)=INT(VALUE(Answers!M64))),VALUE(Answers!M64),"unread"),IFERROR(MATCH(TRIM(SUBSTITUTE(SUBSTITUTE(SUBSTITUTE(SUBSTITUTE(Answers!M64,"’","'"),"‘","'"),"“",""""),"”","""")),'Scoring key'!$B$5:$B$9,0),"unread")))</f>
        <v/>
      </c>
      <c r="V64" s="1" t="str">
        <f aca="false">IF(Answers!P64="","",IF(ISNUMBER(IFERROR(VALUE(Answers!P64),"")),IF(AND(VALUE(Answers!P64)&gt;=1,VALUE(Answers!P64)&lt;=5,VALUE(Answers!P64)=INT(VALUE(Answers!P64))),VALUE(Answers!P64),"unread"),IFERROR(MATCH(TRIM(SUBSTITUTE(SUBSTITUTE(SUBSTITUTE(SUBSTITUTE(Answers!P64,"’","'"),"‘","'"),"“",""""),"”","""")),'Scoring key'!$B$5:$B$9,0),"unread")))</f>
        <v/>
      </c>
      <c r="W64" s="1" t="str">
        <f aca="false">IF(Answers!Q64="","",IF(ISNUMBER(IFERROR(VALUE(Answers!Q64),"")),IF(AND(VALUE(Answers!Q64)&gt;=1,VALUE(Answers!Q64)&lt;=5,VALUE(Answers!Q64)=INT(VALUE(Answers!Q64))),VALUE(Answers!Q64),"unread"),IFERROR(MATCH(TRIM(SUBSTITUTE(SUBSTITUTE(SUBSTITUTE(SUBSTITUTE(Answers!Q64,"’","'"),"‘","'"),"“",""""),"”","""")),'Scoring key'!$B$5:$B$9,0),"unread")))</f>
        <v/>
      </c>
      <c r="X64" s="1" t="str">
        <f aca="false">IF(Answers!B64="","",ISNUMBER(SEARCH("Drafting or editing emails and documents",TRIM(SUBSTITUTE(SUBSTITUTE(SUBSTITUTE(SUBSTITUTE(Answers!B64,"’","'"),"‘","'"),"“",""""),"”",""""))))*1+ISNUMBER(SEARCH("Summarizing documents, threads or meetings",TRIM(SUBSTITUTE(SUBSTITUTE(SUBSTITUTE(SUBSTITUTE(Answers!B64,"’","'"),"‘","'"),"“",""""),"”",""""))))*1+ISNUMBER(SEARCH("Research, or explaining something unfamiliar",TRIM(SUBSTITUTE(SUBSTITUTE(SUBSTITUTE(SUBSTITUTE(Answers!B64,"’","'"),"‘","'"),"“",""""),"”",""""))))*1+ISNUMBER(SEARCH("Working with data or spreadsheets",TRIM(SUBSTITUTE(SUBSTITUTE(SUBSTITUTE(SUBSTITUTE(Answers!B64,"’","'"),"‘","'"),"“",""""),"”",""""))))*1+ISNUMBER(SEARCH("Writing or reviewing code or scripts",TRIM(SUBSTITUTE(SUBSTITUTE(SUBSTITUTE(SUBSTITUTE(Answers!B64,"’","'"),"‘","'"),"“",""""),"”",""""))))*1+ISNUMBER(SEARCH("Brainstorming or planning",TRIM(SUBSTITUTE(SUBSTITUTE(SUBSTITUTE(SUBSTITUTE(Answers!B64,"’","'"),"‘","'"),"“",""""),"”",""""))))*1+ISNUMBER(SEARCH("Something else",TRIM(SUBSTITUTE(SUBSTITUTE(SUBSTITUTE(SUBSTITUTE(Answers!B64,"’","'"),"‘","'"),"“",""""),"”",""""))))*1)</f>
        <v/>
      </c>
      <c r="Y64" s="1" t="str">
        <f aca="false">IF(X64="","",IF(X64=0,IF(ISNUMBER(SEARCH("I don't use AI tools for work",TRIM(SUBSTITUTE(SUBSTITUTE(SUBSTITUTE(SUBSTITUTE(Answers!B64,"’","'"),"‘","'"),"“",""""),"”","""")))),1,"unread"),MIN(X64+1,5)))</f>
        <v/>
      </c>
      <c r="Z64" s="1" t="n">
        <f aca="false">IF(ISNUMBER(SEARCH("Clear guidance on what's allowed and what information can go in",TRIM(SUBSTITUTE(SUBSTITUTE(SUBSTITUTE(SUBSTITUTE(Answers!R64,"’","'"),"‘","'"),"“",""""),"”","""")))),1,0)</f>
        <v>0</v>
      </c>
      <c r="AA64" s="1" t="n">
        <f aca="false">IF(ISNUMBER(SEARCH("An approved AI tool with a work account",TRIM(SUBSTITUTE(SUBSTITUTE(SUBSTITUTE(SUBSTITUTE(Answers!R64,"’","'"),"‘","'"),"“",""""),"”","""")))),1,0)</f>
        <v>0</v>
      </c>
      <c r="AB64" s="1" t="n">
        <f aca="false">IF(ISNUMBER(SEARCH("Hands-on training using my own work tasks",TRIM(SUBSTITUTE(SUBSTITUTE(SUBSTITUTE(SUBSTITUTE(Answers!R64,"’","'"),"‘","'"),"“",""""),"”","""")))),1,0)</f>
        <v>0</v>
      </c>
      <c r="AC64" s="1" t="n">
        <f aca="false">IF(ISNUMBER(SEARCH("Ready-made prompts and templates for common tasks",TRIM(SUBSTITUTE(SUBSTITUTE(SUBSTITUTE(SUBSTITUTE(Answers!R64,"’","'"),"‘","'"),"“",""""),"”","""")))),1,0)</f>
        <v>0</v>
      </c>
      <c r="AD64" s="1" t="n">
        <f aca="false">IF(ISNUMBER(SEARCH("Help setting up an AI agent for my role",TRIM(SUBSTITUTE(SUBSTITUTE(SUBSTITUTE(SUBSTITUTE(Answers!R64,"’","'"),"‘","'"),"“",""""),"”","""")))),1,0)</f>
        <v>0</v>
      </c>
      <c r="AE64" s="1" t="n">
        <f aca="false">IF(ISNUMBER(SEARCH("Examples from people in jobs like mine",TRIM(SUBSTITUTE(SUBSTITUTE(SUBSTITUTE(SUBSTITUTE(Answers!R64,"’","'"),"‘","'"),"“",""""),"”","""")))),1,0)</f>
        <v>0</v>
      </c>
      <c r="AF64" s="1" t="n">
        <f aca="false">IF(ISNUMBER(SEARCH("Time set aside to practice",TRIM(SUBSTITUTE(SUBSTITUTE(SUBSTITUTE(SUBSTITUTE(Answers!R64,"’","'"),"‘","'"),"“",""""),"”","""")))),1,0)</f>
        <v>0</v>
      </c>
      <c r="AG64" s="1" t="n">
        <f aca="false">IF(ISNUMBER(SEARCH("I don't need help right now",TRIM(SUBSTITUTE(SUBSTITUTE(SUBSTITUTE(SUBSTITUTE(Answers!R64,"’","'"),"‘","'"),"“",""""),"”","""")))),1,0)</f>
        <v>0</v>
      </c>
      <c r="AH64" s="1" t="str">
        <f aca="false">IF(Answers!R64="","",IF(Z64+AA64+AB64+AC64+AD64+AE64+AF64+AG64=0,"unread",""))</f>
        <v/>
      </c>
      <c r="AI64" s="1" t="n">
        <f aca="false">IF(OR(D64=5,E64=5),1,0)</f>
        <v>0</v>
      </c>
    </row>
    <row r="65" customFormat="false" ht="15" hidden="false" customHeight="true" outlineLevel="0" collapsed="false">
      <c r="A65" s="1" t="n">
        <f aca="false">Answers!T65</f>
        <v>0</v>
      </c>
      <c r="B65" s="1" t="str">
        <f aca="false">IF(Answers!A65="","",IFERROR(MATCH(TRIM(SUBSTITUTE(SUBSTITUTE(SUBSTITUTE(SUBSTITUTE(Answers!A65,"’","'"),"‘","'"),"“",""""),"”","""")),'Scoring key'!$B$10:$B$14,0),"unread"))</f>
        <v/>
      </c>
      <c r="C65" s="1" t="str">
        <f aca="false">IF(Answers!C65="","",IFERROR(MATCH(TRIM(SUBSTITUTE(SUBSTITUTE(SUBSTITUTE(SUBSTITUTE(Answers!C65,"’","'"),"‘","'"),"“",""""),"”","""")),'Scoring key'!$B$15:$B$19,0),"unread"))</f>
        <v/>
      </c>
      <c r="D65" s="1" t="str">
        <f aca="false">IF(Answers!D65="","",IFERROR(MATCH(TRIM(SUBSTITUTE(SUBSTITUTE(SUBSTITUTE(SUBSTITUTE(Answers!D65,"’","'"),"‘","'"),"“",""""),"”","""")),'Scoring key'!$B$20:$B$24,0),"unread"))</f>
        <v/>
      </c>
      <c r="E65" s="1" t="str">
        <f aca="false">IF(Answers!E65="","",IFERROR(MATCH(TRIM(SUBSTITUTE(SUBSTITUTE(SUBSTITUTE(SUBSTITUTE(Answers!E65,"’","'"),"‘","'"),"“",""""),"”","""")),'Scoring key'!$B$25:$B$29,0),"unread"))</f>
        <v/>
      </c>
      <c r="F65" s="1" t="str">
        <f aca="false">IF(Answers!L65="","",IFERROR(MATCH(TRIM(SUBSTITUTE(SUBSTITUTE(SUBSTITUTE(SUBSTITUTE(Answers!L65,"’","'"),"‘","'"),"“",""""),"”","""")),'Scoring key'!$B$30:$B$34,0),"unread"))</f>
        <v/>
      </c>
      <c r="G65" s="1" t="str">
        <f aca="false">IF(Answers!N65="","",IFERROR(MATCH(TRIM(SUBSTITUTE(SUBSTITUTE(SUBSTITUTE(SUBSTITUTE(Answers!N65,"’","'"),"‘","'"),"“",""""),"”","""")),'Scoring key'!$B$35:$B$38,0),"unread"))</f>
        <v/>
      </c>
      <c r="H65" s="1" t="str">
        <f aca="false">IF(Answers!O65="","",IFERROR(MATCH(TRIM(SUBSTITUTE(SUBSTITUTE(SUBSTITUTE(SUBSTITUTE(Answers!O65,"’","'"),"‘","'"),"“",""""),"”","""")),'Scoring key'!$B$39:$B$42,0),"unread"))</f>
        <v/>
      </c>
      <c r="I65" s="1" t="str">
        <f aca="false">IF(Answers!S65="","",IFERROR(MATCH(TRIM(SUBSTITUTE(SUBSTITUTE(SUBSTITUTE(SUBSTITUTE(Answers!S65,"’","'"),"‘","'"),"“",""""),"”","""")),'Scoring key'!$B$43:$B$46,0),"unread"))</f>
        <v/>
      </c>
      <c r="J65" s="1" t="str">
        <f aca="false">IF(ISNUMBER(B65),IF(INDEX('Scoring key'!$C$10:$C$14,B65)="","",INDEX('Scoring key'!$C$10:$C$14,B65)),"")</f>
        <v/>
      </c>
      <c r="K65" s="1" t="str">
        <f aca="false">IF(ISNUMBER(E65),IF(INDEX('Scoring key'!$C$25:$C$29,E65)="","",INDEX('Scoring key'!$C$25:$C$29,E65)),"")</f>
        <v/>
      </c>
      <c r="L65" s="1" t="str">
        <f aca="false">IF(ISNUMBER(F65),IF(INDEX('Scoring key'!$C$30:$C$34,F65)="","",INDEX('Scoring key'!$C$30:$C$34,F65)),"")</f>
        <v/>
      </c>
      <c r="M65" s="1" t="str">
        <f aca="false">IF(ISNUMBER(G65),IF(INDEX('Scoring key'!$C$35:$C$38,G65)="","",INDEX('Scoring key'!$C$35:$C$38,G65)),"")</f>
        <v/>
      </c>
      <c r="N65" s="1" t="str">
        <f aca="false">IF(ISNUMBER(H65),IF(INDEX('Scoring key'!$C$39:$C$42,H65)="","",INDEX('Scoring key'!$C$39:$C$42,H65)),"")</f>
        <v/>
      </c>
      <c r="O65" s="1" t="str">
        <f aca="false">IF(Answers!F65="","",IF(ISNUMBER(IFERROR(VALUE(Answers!F65),"")),IF(AND(VALUE(Answers!F65)&gt;=1,VALUE(Answers!F65)&lt;=5,VALUE(Answers!F65)=INT(VALUE(Answers!F65))),VALUE(Answers!F65),"unread"),IFERROR(MATCH(TRIM(SUBSTITUTE(SUBSTITUTE(SUBSTITUTE(SUBSTITUTE(Answers!F65,"’","'"),"‘","'"),"“",""""),"”","""")),'Scoring key'!$B$5:$B$9,0),"unread")))</f>
        <v/>
      </c>
      <c r="P65" s="1" t="str">
        <f aca="false">IF(Answers!G65="","",IF(ISNUMBER(IFERROR(VALUE(Answers!G65),"")),IF(AND(VALUE(Answers!G65)&gt;=1,VALUE(Answers!G65)&lt;=5,VALUE(Answers!G65)=INT(VALUE(Answers!G65))),VALUE(Answers!G65),"unread"),IFERROR(MATCH(TRIM(SUBSTITUTE(SUBSTITUTE(SUBSTITUTE(SUBSTITUTE(Answers!G65,"’","'"),"‘","'"),"“",""""),"”","""")),'Scoring key'!$B$5:$B$9,0),"unread")))</f>
        <v/>
      </c>
      <c r="Q65" s="1" t="str">
        <f aca="false">IF(Answers!H65="","",IF(ISNUMBER(IFERROR(VALUE(Answers!H65),"")),IF(AND(VALUE(Answers!H65)&gt;=1,VALUE(Answers!H65)&lt;=5,VALUE(Answers!H65)=INT(VALUE(Answers!H65))),VALUE(Answers!H65),"unread"),IFERROR(MATCH(TRIM(SUBSTITUTE(SUBSTITUTE(SUBSTITUTE(SUBSTITUTE(Answers!H65,"’","'"),"‘","'"),"“",""""),"”","""")),'Scoring key'!$B$5:$B$9,0),"unread")))</f>
        <v/>
      </c>
      <c r="R65" s="1" t="str">
        <f aca="false">IF(Answers!I65="","",IF(ISNUMBER(IFERROR(VALUE(Answers!I65),"")),IF(AND(VALUE(Answers!I65)&gt;=1,VALUE(Answers!I65)&lt;=5,VALUE(Answers!I65)=INT(VALUE(Answers!I65))),VALUE(Answers!I65),"unread"),IFERROR(MATCH(TRIM(SUBSTITUTE(SUBSTITUTE(SUBSTITUTE(SUBSTITUTE(Answers!I65,"’","'"),"‘","'"),"“",""""),"”","""")),'Scoring key'!$B$5:$B$9,0),"unread")))</f>
        <v/>
      </c>
      <c r="S65" s="1" t="str">
        <f aca="false">IF(Answers!J65="","",IF(ISNUMBER(IFERROR(VALUE(Answers!J65),"")),IF(AND(VALUE(Answers!J65)&gt;=1,VALUE(Answers!J65)&lt;=5,VALUE(Answers!J65)=INT(VALUE(Answers!J65))),VALUE(Answers!J65),"unread"),IFERROR(MATCH(TRIM(SUBSTITUTE(SUBSTITUTE(SUBSTITUTE(SUBSTITUTE(Answers!J65,"’","'"),"‘","'"),"“",""""),"”","""")),'Scoring key'!$B$5:$B$9,0),"unread")))</f>
        <v/>
      </c>
      <c r="T65" s="1" t="str">
        <f aca="false">IF(Answers!K65="","",IF(ISNUMBER(IFERROR(VALUE(Answers!K65),"")),IF(AND(VALUE(Answers!K65)&gt;=1,VALUE(Answers!K65)&lt;=5,VALUE(Answers!K65)=INT(VALUE(Answers!K65))),VALUE(Answers!K65),"unread"),IFERROR(MATCH(TRIM(SUBSTITUTE(SUBSTITUTE(SUBSTITUTE(SUBSTITUTE(Answers!K65,"’","'"),"‘","'"),"“",""""),"”","""")),'Scoring key'!$B$5:$B$9,0),"unread")))</f>
        <v/>
      </c>
      <c r="U65" s="1" t="str">
        <f aca="false">IF(Answers!M65="","",IF(ISNUMBER(IFERROR(VALUE(Answers!M65),"")),IF(AND(VALUE(Answers!M65)&gt;=1,VALUE(Answers!M65)&lt;=5,VALUE(Answers!M65)=INT(VALUE(Answers!M65))),VALUE(Answers!M65),"unread"),IFERROR(MATCH(TRIM(SUBSTITUTE(SUBSTITUTE(SUBSTITUTE(SUBSTITUTE(Answers!M65,"’","'"),"‘","'"),"“",""""),"”","""")),'Scoring key'!$B$5:$B$9,0),"unread")))</f>
        <v/>
      </c>
      <c r="V65" s="1" t="str">
        <f aca="false">IF(Answers!P65="","",IF(ISNUMBER(IFERROR(VALUE(Answers!P65),"")),IF(AND(VALUE(Answers!P65)&gt;=1,VALUE(Answers!P65)&lt;=5,VALUE(Answers!P65)=INT(VALUE(Answers!P65))),VALUE(Answers!P65),"unread"),IFERROR(MATCH(TRIM(SUBSTITUTE(SUBSTITUTE(SUBSTITUTE(SUBSTITUTE(Answers!P65,"’","'"),"‘","'"),"“",""""),"”","""")),'Scoring key'!$B$5:$B$9,0),"unread")))</f>
        <v/>
      </c>
      <c r="W65" s="1" t="str">
        <f aca="false">IF(Answers!Q65="","",IF(ISNUMBER(IFERROR(VALUE(Answers!Q65),"")),IF(AND(VALUE(Answers!Q65)&gt;=1,VALUE(Answers!Q65)&lt;=5,VALUE(Answers!Q65)=INT(VALUE(Answers!Q65))),VALUE(Answers!Q65),"unread"),IFERROR(MATCH(TRIM(SUBSTITUTE(SUBSTITUTE(SUBSTITUTE(SUBSTITUTE(Answers!Q65,"’","'"),"‘","'"),"“",""""),"”","""")),'Scoring key'!$B$5:$B$9,0),"unread")))</f>
        <v/>
      </c>
      <c r="X65" s="1" t="str">
        <f aca="false">IF(Answers!B65="","",ISNUMBER(SEARCH("Drafting or editing emails and documents",TRIM(SUBSTITUTE(SUBSTITUTE(SUBSTITUTE(SUBSTITUTE(Answers!B65,"’","'"),"‘","'"),"“",""""),"”",""""))))*1+ISNUMBER(SEARCH("Summarizing documents, threads or meetings",TRIM(SUBSTITUTE(SUBSTITUTE(SUBSTITUTE(SUBSTITUTE(Answers!B65,"’","'"),"‘","'"),"“",""""),"”",""""))))*1+ISNUMBER(SEARCH("Research, or explaining something unfamiliar",TRIM(SUBSTITUTE(SUBSTITUTE(SUBSTITUTE(SUBSTITUTE(Answers!B65,"’","'"),"‘","'"),"“",""""),"”",""""))))*1+ISNUMBER(SEARCH("Working with data or spreadsheets",TRIM(SUBSTITUTE(SUBSTITUTE(SUBSTITUTE(SUBSTITUTE(Answers!B65,"’","'"),"‘","'"),"“",""""),"”",""""))))*1+ISNUMBER(SEARCH("Writing or reviewing code or scripts",TRIM(SUBSTITUTE(SUBSTITUTE(SUBSTITUTE(SUBSTITUTE(Answers!B65,"’","'"),"‘","'"),"“",""""),"”",""""))))*1+ISNUMBER(SEARCH("Brainstorming or planning",TRIM(SUBSTITUTE(SUBSTITUTE(SUBSTITUTE(SUBSTITUTE(Answers!B65,"’","'"),"‘","'"),"“",""""),"”",""""))))*1+ISNUMBER(SEARCH("Something else",TRIM(SUBSTITUTE(SUBSTITUTE(SUBSTITUTE(SUBSTITUTE(Answers!B65,"’","'"),"‘","'"),"“",""""),"”",""""))))*1)</f>
        <v/>
      </c>
      <c r="Y65" s="1" t="str">
        <f aca="false">IF(X65="","",IF(X65=0,IF(ISNUMBER(SEARCH("I don't use AI tools for work",TRIM(SUBSTITUTE(SUBSTITUTE(SUBSTITUTE(SUBSTITUTE(Answers!B65,"’","'"),"‘","'"),"“",""""),"”","""")))),1,"unread"),MIN(X65+1,5)))</f>
        <v/>
      </c>
      <c r="Z65" s="1" t="n">
        <f aca="false">IF(ISNUMBER(SEARCH("Clear guidance on what's allowed and what information can go in",TRIM(SUBSTITUTE(SUBSTITUTE(SUBSTITUTE(SUBSTITUTE(Answers!R65,"’","'"),"‘","'"),"“",""""),"”","""")))),1,0)</f>
        <v>0</v>
      </c>
      <c r="AA65" s="1" t="n">
        <f aca="false">IF(ISNUMBER(SEARCH("An approved AI tool with a work account",TRIM(SUBSTITUTE(SUBSTITUTE(SUBSTITUTE(SUBSTITUTE(Answers!R65,"’","'"),"‘","'"),"“",""""),"”","""")))),1,0)</f>
        <v>0</v>
      </c>
      <c r="AB65" s="1" t="n">
        <f aca="false">IF(ISNUMBER(SEARCH("Hands-on training using my own work tasks",TRIM(SUBSTITUTE(SUBSTITUTE(SUBSTITUTE(SUBSTITUTE(Answers!R65,"’","'"),"‘","'"),"“",""""),"”","""")))),1,0)</f>
        <v>0</v>
      </c>
      <c r="AC65" s="1" t="n">
        <f aca="false">IF(ISNUMBER(SEARCH("Ready-made prompts and templates for common tasks",TRIM(SUBSTITUTE(SUBSTITUTE(SUBSTITUTE(SUBSTITUTE(Answers!R65,"’","'"),"‘","'"),"“",""""),"”","""")))),1,0)</f>
        <v>0</v>
      </c>
      <c r="AD65" s="1" t="n">
        <f aca="false">IF(ISNUMBER(SEARCH("Help setting up an AI agent for my role",TRIM(SUBSTITUTE(SUBSTITUTE(SUBSTITUTE(SUBSTITUTE(Answers!R65,"’","'"),"‘","'"),"“",""""),"”","""")))),1,0)</f>
        <v>0</v>
      </c>
      <c r="AE65" s="1" t="n">
        <f aca="false">IF(ISNUMBER(SEARCH("Examples from people in jobs like mine",TRIM(SUBSTITUTE(SUBSTITUTE(SUBSTITUTE(SUBSTITUTE(Answers!R65,"’","'"),"‘","'"),"“",""""),"”","""")))),1,0)</f>
        <v>0</v>
      </c>
      <c r="AF65" s="1" t="n">
        <f aca="false">IF(ISNUMBER(SEARCH("Time set aside to practice",TRIM(SUBSTITUTE(SUBSTITUTE(SUBSTITUTE(SUBSTITUTE(Answers!R65,"’","'"),"‘","'"),"“",""""),"”","""")))),1,0)</f>
        <v>0</v>
      </c>
      <c r="AG65" s="1" t="n">
        <f aca="false">IF(ISNUMBER(SEARCH("I don't need help right now",TRIM(SUBSTITUTE(SUBSTITUTE(SUBSTITUTE(SUBSTITUTE(Answers!R65,"’","'"),"‘","'"),"“",""""),"”","""")))),1,0)</f>
        <v>0</v>
      </c>
      <c r="AH65" s="1" t="str">
        <f aca="false">IF(Answers!R65="","",IF(Z65+AA65+AB65+AC65+AD65+AE65+AF65+AG65=0,"unread",""))</f>
        <v/>
      </c>
      <c r="AI65" s="1" t="n">
        <f aca="false">IF(OR(D65=5,E65=5),1,0)</f>
        <v>0</v>
      </c>
    </row>
    <row r="66" customFormat="false" ht="15" hidden="false" customHeight="true" outlineLevel="0" collapsed="false">
      <c r="A66" s="1" t="n">
        <f aca="false">Answers!T66</f>
        <v>0</v>
      </c>
      <c r="B66" s="1" t="str">
        <f aca="false">IF(Answers!A66="","",IFERROR(MATCH(TRIM(SUBSTITUTE(SUBSTITUTE(SUBSTITUTE(SUBSTITUTE(Answers!A66,"’","'"),"‘","'"),"“",""""),"”","""")),'Scoring key'!$B$10:$B$14,0),"unread"))</f>
        <v/>
      </c>
      <c r="C66" s="1" t="str">
        <f aca="false">IF(Answers!C66="","",IFERROR(MATCH(TRIM(SUBSTITUTE(SUBSTITUTE(SUBSTITUTE(SUBSTITUTE(Answers!C66,"’","'"),"‘","'"),"“",""""),"”","""")),'Scoring key'!$B$15:$B$19,0),"unread"))</f>
        <v/>
      </c>
      <c r="D66" s="1" t="str">
        <f aca="false">IF(Answers!D66="","",IFERROR(MATCH(TRIM(SUBSTITUTE(SUBSTITUTE(SUBSTITUTE(SUBSTITUTE(Answers!D66,"’","'"),"‘","'"),"“",""""),"”","""")),'Scoring key'!$B$20:$B$24,0),"unread"))</f>
        <v/>
      </c>
      <c r="E66" s="1" t="str">
        <f aca="false">IF(Answers!E66="","",IFERROR(MATCH(TRIM(SUBSTITUTE(SUBSTITUTE(SUBSTITUTE(SUBSTITUTE(Answers!E66,"’","'"),"‘","'"),"“",""""),"”","""")),'Scoring key'!$B$25:$B$29,0),"unread"))</f>
        <v/>
      </c>
      <c r="F66" s="1" t="str">
        <f aca="false">IF(Answers!L66="","",IFERROR(MATCH(TRIM(SUBSTITUTE(SUBSTITUTE(SUBSTITUTE(SUBSTITUTE(Answers!L66,"’","'"),"‘","'"),"“",""""),"”","""")),'Scoring key'!$B$30:$B$34,0),"unread"))</f>
        <v/>
      </c>
      <c r="G66" s="1" t="str">
        <f aca="false">IF(Answers!N66="","",IFERROR(MATCH(TRIM(SUBSTITUTE(SUBSTITUTE(SUBSTITUTE(SUBSTITUTE(Answers!N66,"’","'"),"‘","'"),"“",""""),"”","""")),'Scoring key'!$B$35:$B$38,0),"unread"))</f>
        <v/>
      </c>
      <c r="H66" s="1" t="str">
        <f aca="false">IF(Answers!O66="","",IFERROR(MATCH(TRIM(SUBSTITUTE(SUBSTITUTE(SUBSTITUTE(SUBSTITUTE(Answers!O66,"’","'"),"‘","'"),"“",""""),"”","""")),'Scoring key'!$B$39:$B$42,0),"unread"))</f>
        <v/>
      </c>
      <c r="I66" s="1" t="str">
        <f aca="false">IF(Answers!S66="","",IFERROR(MATCH(TRIM(SUBSTITUTE(SUBSTITUTE(SUBSTITUTE(SUBSTITUTE(Answers!S66,"’","'"),"‘","'"),"“",""""),"”","""")),'Scoring key'!$B$43:$B$46,0),"unread"))</f>
        <v/>
      </c>
      <c r="J66" s="1" t="str">
        <f aca="false">IF(ISNUMBER(B66),IF(INDEX('Scoring key'!$C$10:$C$14,B66)="","",INDEX('Scoring key'!$C$10:$C$14,B66)),"")</f>
        <v/>
      </c>
      <c r="K66" s="1" t="str">
        <f aca="false">IF(ISNUMBER(E66),IF(INDEX('Scoring key'!$C$25:$C$29,E66)="","",INDEX('Scoring key'!$C$25:$C$29,E66)),"")</f>
        <v/>
      </c>
      <c r="L66" s="1" t="str">
        <f aca="false">IF(ISNUMBER(F66),IF(INDEX('Scoring key'!$C$30:$C$34,F66)="","",INDEX('Scoring key'!$C$30:$C$34,F66)),"")</f>
        <v/>
      </c>
      <c r="M66" s="1" t="str">
        <f aca="false">IF(ISNUMBER(G66),IF(INDEX('Scoring key'!$C$35:$C$38,G66)="","",INDEX('Scoring key'!$C$35:$C$38,G66)),"")</f>
        <v/>
      </c>
      <c r="N66" s="1" t="str">
        <f aca="false">IF(ISNUMBER(H66),IF(INDEX('Scoring key'!$C$39:$C$42,H66)="","",INDEX('Scoring key'!$C$39:$C$42,H66)),"")</f>
        <v/>
      </c>
      <c r="O66" s="1" t="str">
        <f aca="false">IF(Answers!F66="","",IF(ISNUMBER(IFERROR(VALUE(Answers!F66),"")),IF(AND(VALUE(Answers!F66)&gt;=1,VALUE(Answers!F66)&lt;=5,VALUE(Answers!F66)=INT(VALUE(Answers!F66))),VALUE(Answers!F66),"unread"),IFERROR(MATCH(TRIM(SUBSTITUTE(SUBSTITUTE(SUBSTITUTE(SUBSTITUTE(Answers!F66,"’","'"),"‘","'"),"“",""""),"”","""")),'Scoring key'!$B$5:$B$9,0),"unread")))</f>
        <v/>
      </c>
      <c r="P66" s="1" t="str">
        <f aca="false">IF(Answers!G66="","",IF(ISNUMBER(IFERROR(VALUE(Answers!G66),"")),IF(AND(VALUE(Answers!G66)&gt;=1,VALUE(Answers!G66)&lt;=5,VALUE(Answers!G66)=INT(VALUE(Answers!G66))),VALUE(Answers!G66),"unread"),IFERROR(MATCH(TRIM(SUBSTITUTE(SUBSTITUTE(SUBSTITUTE(SUBSTITUTE(Answers!G66,"’","'"),"‘","'"),"“",""""),"”","""")),'Scoring key'!$B$5:$B$9,0),"unread")))</f>
        <v/>
      </c>
      <c r="Q66" s="1" t="str">
        <f aca="false">IF(Answers!H66="","",IF(ISNUMBER(IFERROR(VALUE(Answers!H66),"")),IF(AND(VALUE(Answers!H66)&gt;=1,VALUE(Answers!H66)&lt;=5,VALUE(Answers!H66)=INT(VALUE(Answers!H66))),VALUE(Answers!H66),"unread"),IFERROR(MATCH(TRIM(SUBSTITUTE(SUBSTITUTE(SUBSTITUTE(SUBSTITUTE(Answers!H66,"’","'"),"‘","'"),"“",""""),"”","""")),'Scoring key'!$B$5:$B$9,0),"unread")))</f>
        <v/>
      </c>
      <c r="R66" s="1" t="str">
        <f aca="false">IF(Answers!I66="","",IF(ISNUMBER(IFERROR(VALUE(Answers!I66),"")),IF(AND(VALUE(Answers!I66)&gt;=1,VALUE(Answers!I66)&lt;=5,VALUE(Answers!I66)=INT(VALUE(Answers!I66))),VALUE(Answers!I66),"unread"),IFERROR(MATCH(TRIM(SUBSTITUTE(SUBSTITUTE(SUBSTITUTE(SUBSTITUTE(Answers!I66,"’","'"),"‘","'"),"“",""""),"”","""")),'Scoring key'!$B$5:$B$9,0),"unread")))</f>
        <v/>
      </c>
      <c r="S66" s="1" t="str">
        <f aca="false">IF(Answers!J66="","",IF(ISNUMBER(IFERROR(VALUE(Answers!J66),"")),IF(AND(VALUE(Answers!J66)&gt;=1,VALUE(Answers!J66)&lt;=5,VALUE(Answers!J66)=INT(VALUE(Answers!J66))),VALUE(Answers!J66),"unread"),IFERROR(MATCH(TRIM(SUBSTITUTE(SUBSTITUTE(SUBSTITUTE(SUBSTITUTE(Answers!J66,"’","'"),"‘","'"),"“",""""),"”","""")),'Scoring key'!$B$5:$B$9,0),"unread")))</f>
        <v/>
      </c>
      <c r="T66" s="1" t="str">
        <f aca="false">IF(Answers!K66="","",IF(ISNUMBER(IFERROR(VALUE(Answers!K66),"")),IF(AND(VALUE(Answers!K66)&gt;=1,VALUE(Answers!K66)&lt;=5,VALUE(Answers!K66)=INT(VALUE(Answers!K66))),VALUE(Answers!K66),"unread"),IFERROR(MATCH(TRIM(SUBSTITUTE(SUBSTITUTE(SUBSTITUTE(SUBSTITUTE(Answers!K66,"’","'"),"‘","'"),"“",""""),"”","""")),'Scoring key'!$B$5:$B$9,0),"unread")))</f>
        <v/>
      </c>
      <c r="U66" s="1" t="str">
        <f aca="false">IF(Answers!M66="","",IF(ISNUMBER(IFERROR(VALUE(Answers!M66),"")),IF(AND(VALUE(Answers!M66)&gt;=1,VALUE(Answers!M66)&lt;=5,VALUE(Answers!M66)=INT(VALUE(Answers!M66))),VALUE(Answers!M66),"unread"),IFERROR(MATCH(TRIM(SUBSTITUTE(SUBSTITUTE(SUBSTITUTE(SUBSTITUTE(Answers!M66,"’","'"),"‘","'"),"“",""""),"”","""")),'Scoring key'!$B$5:$B$9,0),"unread")))</f>
        <v/>
      </c>
      <c r="V66" s="1" t="str">
        <f aca="false">IF(Answers!P66="","",IF(ISNUMBER(IFERROR(VALUE(Answers!P66),"")),IF(AND(VALUE(Answers!P66)&gt;=1,VALUE(Answers!P66)&lt;=5,VALUE(Answers!P66)=INT(VALUE(Answers!P66))),VALUE(Answers!P66),"unread"),IFERROR(MATCH(TRIM(SUBSTITUTE(SUBSTITUTE(SUBSTITUTE(SUBSTITUTE(Answers!P66,"’","'"),"‘","'"),"“",""""),"”","""")),'Scoring key'!$B$5:$B$9,0),"unread")))</f>
        <v/>
      </c>
      <c r="W66" s="1" t="str">
        <f aca="false">IF(Answers!Q66="","",IF(ISNUMBER(IFERROR(VALUE(Answers!Q66),"")),IF(AND(VALUE(Answers!Q66)&gt;=1,VALUE(Answers!Q66)&lt;=5,VALUE(Answers!Q66)=INT(VALUE(Answers!Q66))),VALUE(Answers!Q66),"unread"),IFERROR(MATCH(TRIM(SUBSTITUTE(SUBSTITUTE(SUBSTITUTE(SUBSTITUTE(Answers!Q66,"’","'"),"‘","'"),"“",""""),"”","""")),'Scoring key'!$B$5:$B$9,0),"unread")))</f>
        <v/>
      </c>
      <c r="X66" s="1" t="str">
        <f aca="false">IF(Answers!B66="","",ISNUMBER(SEARCH("Drafting or editing emails and documents",TRIM(SUBSTITUTE(SUBSTITUTE(SUBSTITUTE(SUBSTITUTE(Answers!B66,"’","'"),"‘","'"),"“",""""),"”",""""))))*1+ISNUMBER(SEARCH("Summarizing documents, threads or meetings",TRIM(SUBSTITUTE(SUBSTITUTE(SUBSTITUTE(SUBSTITUTE(Answers!B66,"’","'"),"‘","'"),"“",""""),"”",""""))))*1+ISNUMBER(SEARCH("Research, or explaining something unfamiliar",TRIM(SUBSTITUTE(SUBSTITUTE(SUBSTITUTE(SUBSTITUTE(Answers!B66,"’","'"),"‘","'"),"“",""""),"”",""""))))*1+ISNUMBER(SEARCH("Working with data or spreadsheets",TRIM(SUBSTITUTE(SUBSTITUTE(SUBSTITUTE(SUBSTITUTE(Answers!B66,"’","'"),"‘","'"),"“",""""),"”",""""))))*1+ISNUMBER(SEARCH("Writing or reviewing code or scripts",TRIM(SUBSTITUTE(SUBSTITUTE(SUBSTITUTE(SUBSTITUTE(Answers!B66,"’","'"),"‘","'"),"“",""""),"”",""""))))*1+ISNUMBER(SEARCH("Brainstorming or planning",TRIM(SUBSTITUTE(SUBSTITUTE(SUBSTITUTE(SUBSTITUTE(Answers!B66,"’","'"),"‘","'"),"“",""""),"”",""""))))*1+ISNUMBER(SEARCH("Something else",TRIM(SUBSTITUTE(SUBSTITUTE(SUBSTITUTE(SUBSTITUTE(Answers!B66,"’","'"),"‘","'"),"“",""""),"”",""""))))*1)</f>
        <v/>
      </c>
      <c r="Y66" s="1" t="str">
        <f aca="false">IF(X66="","",IF(X66=0,IF(ISNUMBER(SEARCH("I don't use AI tools for work",TRIM(SUBSTITUTE(SUBSTITUTE(SUBSTITUTE(SUBSTITUTE(Answers!B66,"’","'"),"‘","'"),"“",""""),"”","""")))),1,"unread"),MIN(X66+1,5)))</f>
        <v/>
      </c>
      <c r="Z66" s="1" t="n">
        <f aca="false">IF(ISNUMBER(SEARCH("Clear guidance on what's allowed and what information can go in",TRIM(SUBSTITUTE(SUBSTITUTE(SUBSTITUTE(SUBSTITUTE(Answers!R66,"’","'"),"‘","'"),"“",""""),"”","""")))),1,0)</f>
        <v>0</v>
      </c>
      <c r="AA66" s="1" t="n">
        <f aca="false">IF(ISNUMBER(SEARCH("An approved AI tool with a work account",TRIM(SUBSTITUTE(SUBSTITUTE(SUBSTITUTE(SUBSTITUTE(Answers!R66,"’","'"),"‘","'"),"“",""""),"”","""")))),1,0)</f>
        <v>0</v>
      </c>
      <c r="AB66" s="1" t="n">
        <f aca="false">IF(ISNUMBER(SEARCH("Hands-on training using my own work tasks",TRIM(SUBSTITUTE(SUBSTITUTE(SUBSTITUTE(SUBSTITUTE(Answers!R66,"’","'"),"‘","'"),"“",""""),"”","""")))),1,0)</f>
        <v>0</v>
      </c>
      <c r="AC66" s="1" t="n">
        <f aca="false">IF(ISNUMBER(SEARCH("Ready-made prompts and templates for common tasks",TRIM(SUBSTITUTE(SUBSTITUTE(SUBSTITUTE(SUBSTITUTE(Answers!R66,"’","'"),"‘","'"),"“",""""),"”","""")))),1,0)</f>
        <v>0</v>
      </c>
      <c r="AD66" s="1" t="n">
        <f aca="false">IF(ISNUMBER(SEARCH("Help setting up an AI agent for my role",TRIM(SUBSTITUTE(SUBSTITUTE(SUBSTITUTE(SUBSTITUTE(Answers!R66,"’","'"),"‘","'"),"“",""""),"”","""")))),1,0)</f>
        <v>0</v>
      </c>
      <c r="AE66" s="1" t="n">
        <f aca="false">IF(ISNUMBER(SEARCH("Examples from people in jobs like mine",TRIM(SUBSTITUTE(SUBSTITUTE(SUBSTITUTE(SUBSTITUTE(Answers!R66,"’","'"),"‘","'"),"“",""""),"”","""")))),1,0)</f>
        <v>0</v>
      </c>
      <c r="AF66" s="1" t="n">
        <f aca="false">IF(ISNUMBER(SEARCH("Time set aside to practice",TRIM(SUBSTITUTE(SUBSTITUTE(SUBSTITUTE(SUBSTITUTE(Answers!R66,"’","'"),"‘","'"),"“",""""),"”","""")))),1,0)</f>
        <v>0</v>
      </c>
      <c r="AG66" s="1" t="n">
        <f aca="false">IF(ISNUMBER(SEARCH("I don't need help right now",TRIM(SUBSTITUTE(SUBSTITUTE(SUBSTITUTE(SUBSTITUTE(Answers!R66,"’","'"),"‘","'"),"“",""""),"”","""")))),1,0)</f>
        <v>0</v>
      </c>
      <c r="AH66" s="1" t="str">
        <f aca="false">IF(Answers!R66="","",IF(Z66+AA66+AB66+AC66+AD66+AE66+AF66+AG66=0,"unread",""))</f>
        <v/>
      </c>
      <c r="AI66" s="1" t="n">
        <f aca="false">IF(OR(D66=5,E66=5),1,0)</f>
        <v>0</v>
      </c>
    </row>
    <row r="67" customFormat="false" ht="15" hidden="false" customHeight="true" outlineLevel="0" collapsed="false">
      <c r="A67" s="1" t="n">
        <f aca="false">Answers!T67</f>
        <v>0</v>
      </c>
      <c r="B67" s="1" t="str">
        <f aca="false">IF(Answers!A67="","",IFERROR(MATCH(TRIM(SUBSTITUTE(SUBSTITUTE(SUBSTITUTE(SUBSTITUTE(Answers!A67,"’","'"),"‘","'"),"“",""""),"”","""")),'Scoring key'!$B$10:$B$14,0),"unread"))</f>
        <v/>
      </c>
      <c r="C67" s="1" t="str">
        <f aca="false">IF(Answers!C67="","",IFERROR(MATCH(TRIM(SUBSTITUTE(SUBSTITUTE(SUBSTITUTE(SUBSTITUTE(Answers!C67,"’","'"),"‘","'"),"“",""""),"”","""")),'Scoring key'!$B$15:$B$19,0),"unread"))</f>
        <v/>
      </c>
      <c r="D67" s="1" t="str">
        <f aca="false">IF(Answers!D67="","",IFERROR(MATCH(TRIM(SUBSTITUTE(SUBSTITUTE(SUBSTITUTE(SUBSTITUTE(Answers!D67,"’","'"),"‘","'"),"“",""""),"”","""")),'Scoring key'!$B$20:$B$24,0),"unread"))</f>
        <v/>
      </c>
      <c r="E67" s="1" t="str">
        <f aca="false">IF(Answers!E67="","",IFERROR(MATCH(TRIM(SUBSTITUTE(SUBSTITUTE(SUBSTITUTE(SUBSTITUTE(Answers!E67,"’","'"),"‘","'"),"“",""""),"”","""")),'Scoring key'!$B$25:$B$29,0),"unread"))</f>
        <v/>
      </c>
      <c r="F67" s="1" t="str">
        <f aca="false">IF(Answers!L67="","",IFERROR(MATCH(TRIM(SUBSTITUTE(SUBSTITUTE(SUBSTITUTE(SUBSTITUTE(Answers!L67,"’","'"),"‘","'"),"“",""""),"”","""")),'Scoring key'!$B$30:$B$34,0),"unread"))</f>
        <v/>
      </c>
      <c r="G67" s="1" t="str">
        <f aca="false">IF(Answers!N67="","",IFERROR(MATCH(TRIM(SUBSTITUTE(SUBSTITUTE(SUBSTITUTE(SUBSTITUTE(Answers!N67,"’","'"),"‘","'"),"“",""""),"”","""")),'Scoring key'!$B$35:$B$38,0),"unread"))</f>
        <v/>
      </c>
      <c r="H67" s="1" t="str">
        <f aca="false">IF(Answers!O67="","",IFERROR(MATCH(TRIM(SUBSTITUTE(SUBSTITUTE(SUBSTITUTE(SUBSTITUTE(Answers!O67,"’","'"),"‘","'"),"“",""""),"”","""")),'Scoring key'!$B$39:$B$42,0),"unread"))</f>
        <v/>
      </c>
      <c r="I67" s="1" t="str">
        <f aca="false">IF(Answers!S67="","",IFERROR(MATCH(TRIM(SUBSTITUTE(SUBSTITUTE(SUBSTITUTE(SUBSTITUTE(Answers!S67,"’","'"),"‘","'"),"“",""""),"”","""")),'Scoring key'!$B$43:$B$46,0),"unread"))</f>
        <v/>
      </c>
      <c r="J67" s="1" t="str">
        <f aca="false">IF(ISNUMBER(B67),IF(INDEX('Scoring key'!$C$10:$C$14,B67)="","",INDEX('Scoring key'!$C$10:$C$14,B67)),"")</f>
        <v/>
      </c>
      <c r="K67" s="1" t="str">
        <f aca="false">IF(ISNUMBER(E67),IF(INDEX('Scoring key'!$C$25:$C$29,E67)="","",INDEX('Scoring key'!$C$25:$C$29,E67)),"")</f>
        <v/>
      </c>
      <c r="L67" s="1" t="str">
        <f aca="false">IF(ISNUMBER(F67),IF(INDEX('Scoring key'!$C$30:$C$34,F67)="","",INDEX('Scoring key'!$C$30:$C$34,F67)),"")</f>
        <v/>
      </c>
      <c r="M67" s="1" t="str">
        <f aca="false">IF(ISNUMBER(G67),IF(INDEX('Scoring key'!$C$35:$C$38,G67)="","",INDEX('Scoring key'!$C$35:$C$38,G67)),"")</f>
        <v/>
      </c>
      <c r="N67" s="1" t="str">
        <f aca="false">IF(ISNUMBER(H67),IF(INDEX('Scoring key'!$C$39:$C$42,H67)="","",INDEX('Scoring key'!$C$39:$C$42,H67)),"")</f>
        <v/>
      </c>
      <c r="O67" s="1" t="str">
        <f aca="false">IF(Answers!F67="","",IF(ISNUMBER(IFERROR(VALUE(Answers!F67),"")),IF(AND(VALUE(Answers!F67)&gt;=1,VALUE(Answers!F67)&lt;=5,VALUE(Answers!F67)=INT(VALUE(Answers!F67))),VALUE(Answers!F67),"unread"),IFERROR(MATCH(TRIM(SUBSTITUTE(SUBSTITUTE(SUBSTITUTE(SUBSTITUTE(Answers!F67,"’","'"),"‘","'"),"“",""""),"”","""")),'Scoring key'!$B$5:$B$9,0),"unread")))</f>
        <v/>
      </c>
      <c r="P67" s="1" t="str">
        <f aca="false">IF(Answers!G67="","",IF(ISNUMBER(IFERROR(VALUE(Answers!G67),"")),IF(AND(VALUE(Answers!G67)&gt;=1,VALUE(Answers!G67)&lt;=5,VALUE(Answers!G67)=INT(VALUE(Answers!G67))),VALUE(Answers!G67),"unread"),IFERROR(MATCH(TRIM(SUBSTITUTE(SUBSTITUTE(SUBSTITUTE(SUBSTITUTE(Answers!G67,"’","'"),"‘","'"),"“",""""),"”","""")),'Scoring key'!$B$5:$B$9,0),"unread")))</f>
        <v/>
      </c>
      <c r="Q67" s="1" t="str">
        <f aca="false">IF(Answers!H67="","",IF(ISNUMBER(IFERROR(VALUE(Answers!H67),"")),IF(AND(VALUE(Answers!H67)&gt;=1,VALUE(Answers!H67)&lt;=5,VALUE(Answers!H67)=INT(VALUE(Answers!H67))),VALUE(Answers!H67),"unread"),IFERROR(MATCH(TRIM(SUBSTITUTE(SUBSTITUTE(SUBSTITUTE(SUBSTITUTE(Answers!H67,"’","'"),"‘","'"),"“",""""),"”","""")),'Scoring key'!$B$5:$B$9,0),"unread")))</f>
        <v/>
      </c>
      <c r="R67" s="1" t="str">
        <f aca="false">IF(Answers!I67="","",IF(ISNUMBER(IFERROR(VALUE(Answers!I67),"")),IF(AND(VALUE(Answers!I67)&gt;=1,VALUE(Answers!I67)&lt;=5,VALUE(Answers!I67)=INT(VALUE(Answers!I67))),VALUE(Answers!I67),"unread"),IFERROR(MATCH(TRIM(SUBSTITUTE(SUBSTITUTE(SUBSTITUTE(SUBSTITUTE(Answers!I67,"’","'"),"‘","'"),"“",""""),"”","""")),'Scoring key'!$B$5:$B$9,0),"unread")))</f>
        <v/>
      </c>
      <c r="S67" s="1" t="str">
        <f aca="false">IF(Answers!J67="","",IF(ISNUMBER(IFERROR(VALUE(Answers!J67),"")),IF(AND(VALUE(Answers!J67)&gt;=1,VALUE(Answers!J67)&lt;=5,VALUE(Answers!J67)=INT(VALUE(Answers!J67))),VALUE(Answers!J67),"unread"),IFERROR(MATCH(TRIM(SUBSTITUTE(SUBSTITUTE(SUBSTITUTE(SUBSTITUTE(Answers!J67,"’","'"),"‘","'"),"“",""""),"”","""")),'Scoring key'!$B$5:$B$9,0),"unread")))</f>
        <v/>
      </c>
      <c r="T67" s="1" t="str">
        <f aca="false">IF(Answers!K67="","",IF(ISNUMBER(IFERROR(VALUE(Answers!K67),"")),IF(AND(VALUE(Answers!K67)&gt;=1,VALUE(Answers!K67)&lt;=5,VALUE(Answers!K67)=INT(VALUE(Answers!K67))),VALUE(Answers!K67),"unread"),IFERROR(MATCH(TRIM(SUBSTITUTE(SUBSTITUTE(SUBSTITUTE(SUBSTITUTE(Answers!K67,"’","'"),"‘","'"),"“",""""),"”","""")),'Scoring key'!$B$5:$B$9,0),"unread")))</f>
        <v/>
      </c>
      <c r="U67" s="1" t="str">
        <f aca="false">IF(Answers!M67="","",IF(ISNUMBER(IFERROR(VALUE(Answers!M67),"")),IF(AND(VALUE(Answers!M67)&gt;=1,VALUE(Answers!M67)&lt;=5,VALUE(Answers!M67)=INT(VALUE(Answers!M67))),VALUE(Answers!M67),"unread"),IFERROR(MATCH(TRIM(SUBSTITUTE(SUBSTITUTE(SUBSTITUTE(SUBSTITUTE(Answers!M67,"’","'"),"‘","'"),"“",""""),"”","""")),'Scoring key'!$B$5:$B$9,0),"unread")))</f>
        <v/>
      </c>
      <c r="V67" s="1" t="str">
        <f aca="false">IF(Answers!P67="","",IF(ISNUMBER(IFERROR(VALUE(Answers!P67),"")),IF(AND(VALUE(Answers!P67)&gt;=1,VALUE(Answers!P67)&lt;=5,VALUE(Answers!P67)=INT(VALUE(Answers!P67))),VALUE(Answers!P67),"unread"),IFERROR(MATCH(TRIM(SUBSTITUTE(SUBSTITUTE(SUBSTITUTE(SUBSTITUTE(Answers!P67,"’","'"),"‘","'"),"“",""""),"”","""")),'Scoring key'!$B$5:$B$9,0),"unread")))</f>
        <v/>
      </c>
      <c r="W67" s="1" t="str">
        <f aca="false">IF(Answers!Q67="","",IF(ISNUMBER(IFERROR(VALUE(Answers!Q67),"")),IF(AND(VALUE(Answers!Q67)&gt;=1,VALUE(Answers!Q67)&lt;=5,VALUE(Answers!Q67)=INT(VALUE(Answers!Q67))),VALUE(Answers!Q67),"unread"),IFERROR(MATCH(TRIM(SUBSTITUTE(SUBSTITUTE(SUBSTITUTE(SUBSTITUTE(Answers!Q67,"’","'"),"‘","'"),"“",""""),"”","""")),'Scoring key'!$B$5:$B$9,0),"unread")))</f>
        <v/>
      </c>
      <c r="X67" s="1" t="str">
        <f aca="false">IF(Answers!B67="","",ISNUMBER(SEARCH("Drafting or editing emails and documents",TRIM(SUBSTITUTE(SUBSTITUTE(SUBSTITUTE(SUBSTITUTE(Answers!B67,"’","'"),"‘","'"),"“",""""),"”",""""))))*1+ISNUMBER(SEARCH("Summarizing documents, threads or meetings",TRIM(SUBSTITUTE(SUBSTITUTE(SUBSTITUTE(SUBSTITUTE(Answers!B67,"’","'"),"‘","'"),"“",""""),"”",""""))))*1+ISNUMBER(SEARCH("Research, or explaining something unfamiliar",TRIM(SUBSTITUTE(SUBSTITUTE(SUBSTITUTE(SUBSTITUTE(Answers!B67,"’","'"),"‘","'"),"“",""""),"”",""""))))*1+ISNUMBER(SEARCH("Working with data or spreadsheets",TRIM(SUBSTITUTE(SUBSTITUTE(SUBSTITUTE(SUBSTITUTE(Answers!B67,"’","'"),"‘","'"),"“",""""),"”",""""))))*1+ISNUMBER(SEARCH("Writing or reviewing code or scripts",TRIM(SUBSTITUTE(SUBSTITUTE(SUBSTITUTE(SUBSTITUTE(Answers!B67,"’","'"),"‘","'"),"“",""""),"”",""""))))*1+ISNUMBER(SEARCH("Brainstorming or planning",TRIM(SUBSTITUTE(SUBSTITUTE(SUBSTITUTE(SUBSTITUTE(Answers!B67,"’","'"),"‘","'"),"“",""""),"”",""""))))*1+ISNUMBER(SEARCH("Something else",TRIM(SUBSTITUTE(SUBSTITUTE(SUBSTITUTE(SUBSTITUTE(Answers!B67,"’","'"),"‘","'"),"“",""""),"”",""""))))*1)</f>
        <v/>
      </c>
      <c r="Y67" s="1" t="str">
        <f aca="false">IF(X67="","",IF(X67=0,IF(ISNUMBER(SEARCH("I don't use AI tools for work",TRIM(SUBSTITUTE(SUBSTITUTE(SUBSTITUTE(SUBSTITUTE(Answers!B67,"’","'"),"‘","'"),"“",""""),"”","""")))),1,"unread"),MIN(X67+1,5)))</f>
        <v/>
      </c>
      <c r="Z67" s="1" t="n">
        <f aca="false">IF(ISNUMBER(SEARCH("Clear guidance on what's allowed and what information can go in",TRIM(SUBSTITUTE(SUBSTITUTE(SUBSTITUTE(SUBSTITUTE(Answers!R67,"’","'"),"‘","'"),"“",""""),"”","""")))),1,0)</f>
        <v>0</v>
      </c>
      <c r="AA67" s="1" t="n">
        <f aca="false">IF(ISNUMBER(SEARCH("An approved AI tool with a work account",TRIM(SUBSTITUTE(SUBSTITUTE(SUBSTITUTE(SUBSTITUTE(Answers!R67,"’","'"),"‘","'"),"“",""""),"”","""")))),1,0)</f>
        <v>0</v>
      </c>
      <c r="AB67" s="1" t="n">
        <f aca="false">IF(ISNUMBER(SEARCH("Hands-on training using my own work tasks",TRIM(SUBSTITUTE(SUBSTITUTE(SUBSTITUTE(SUBSTITUTE(Answers!R67,"’","'"),"‘","'"),"“",""""),"”","""")))),1,0)</f>
        <v>0</v>
      </c>
      <c r="AC67" s="1" t="n">
        <f aca="false">IF(ISNUMBER(SEARCH("Ready-made prompts and templates for common tasks",TRIM(SUBSTITUTE(SUBSTITUTE(SUBSTITUTE(SUBSTITUTE(Answers!R67,"’","'"),"‘","'"),"“",""""),"”","""")))),1,0)</f>
        <v>0</v>
      </c>
      <c r="AD67" s="1" t="n">
        <f aca="false">IF(ISNUMBER(SEARCH("Help setting up an AI agent for my role",TRIM(SUBSTITUTE(SUBSTITUTE(SUBSTITUTE(SUBSTITUTE(Answers!R67,"’","'"),"‘","'"),"“",""""),"”","""")))),1,0)</f>
        <v>0</v>
      </c>
      <c r="AE67" s="1" t="n">
        <f aca="false">IF(ISNUMBER(SEARCH("Examples from people in jobs like mine",TRIM(SUBSTITUTE(SUBSTITUTE(SUBSTITUTE(SUBSTITUTE(Answers!R67,"’","'"),"‘","'"),"“",""""),"”","""")))),1,0)</f>
        <v>0</v>
      </c>
      <c r="AF67" s="1" t="n">
        <f aca="false">IF(ISNUMBER(SEARCH("Time set aside to practice",TRIM(SUBSTITUTE(SUBSTITUTE(SUBSTITUTE(SUBSTITUTE(Answers!R67,"’","'"),"‘","'"),"“",""""),"”","""")))),1,0)</f>
        <v>0</v>
      </c>
      <c r="AG67" s="1" t="n">
        <f aca="false">IF(ISNUMBER(SEARCH("I don't need help right now",TRIM(SUBSTITUTE(SUBSTITUTE(SUBSTITUTE(SUBSTITUTE(Answers!R67,"’","'"),"‘","'"),"“",""""),"”","""")))),1,0)</f>
        <v>0</v>
      </c>
      <c r="AH67" s="1" t="str">
        <f aca="false">IF(Answers!R67="","",IF(Z67+AA67+AB67+AC67+AD67+AE67+AF67+AG67=0,"unread",""))</f>
        <v/>
      </c>
      <c r="AI67" s="1" t="n">
        <f aca="false">IF(OR(D67=5,E67=5),1,0)</f>
        <v>0</v>
      </c>
    </row>
    <row r="68" customFormat="false" ht="15" hidden="false" customHeight="true" outlineLevel="0" collapsed="false">
      <c r="A68" s="1" t="n">
        <f aca="false">Answers!T68</f>
        <v>0</v>
      </c>
      <c r="B68" s="1" t="str">
        <f aca="false">IF(Answers!A68="","",IFERROR(MATCH(TRIM(SUBSTITUTE(SUBSTITUTE(SUBSTITUTE(SUBSTITUTE(Answers!A68,"’","'"),"‘","'"),"“",""""),"”","""")),'Scoring key'!$B$10:$B$14,0),"unread"))</f>
        <v/>
      </c>
      <c r="C68" s="1" t="str">
        <f aca="false">IF(Answers!C68="","",IFERROR(MATCH(TRIM(SUBSTITUTE(SUBSTITUTE(SUBSTITUTE(SUBSTITUTE(Answers!C68,"’","'"),"‘","'"),"“",""""),"”","""")),'Scoring key'!$B$15:$B$19,0),"unread"))</f>
        <v/>
      </c>
      <c r="D68" s="1" t="str">
        <f aca="false">IF(Answers!D68="","",IFERROR(MATCH(TRIM(SUBSTITUTE(SUBSTITUTE(SUBSTITUTE(SUBSTITUTE(Answers!D68,"’","'"),"‘","'"),"“",""""),"”","""")),'Scoring key'!$B$20:$B$24,0),"unread"))</f>
        <v/>
      </c>
      <c r="E68" s="1" t="str">
        <f aca="false">IF(Answers!E68="","",IFERROR(MATCH(TRIM(SUBSTITUTE(SUBSTITUTE(SUBSTITUTE(SUBSTITUTE(Answers!E68,"’","'"),"‘","'"),"“",""""),"”","""")),'Scoring key'!$B$25:$B$29,0),"unread"))</f>
        <v/>
      </c>
      <c r="F68" s="1" t="str">
        <f aca="false">IF(Answers!L68="","",IFERROR(MATCH(TRIM(SUBSTITUTE(SUBSTITUTE(SUBSTITUTE(SUBSTITUTE(Answers!L68,"’","'"),"‘","'"),"“",""""),"”","""")),'Scoring key'!$B$30:$B$34,0),"unread"))</f>
        <v/>
      </c>
      <c r="G68" s="1" t="str">
        <f aca="false">IF(Answers!N68="","",IFERROR(MATCH(TRIM(SUBSTITUTE(SUBSTITUTE(SUBSTITUTE(SUBSTITUTE(Answers!N68,"’","'"),"‘","'"),"“",""""),"”","""")),'Scoring key'!$B$35:$B$38,0),"unread"))</f>
        <v/>
      </c>
      <c r="H68" s="1" t="str">
        <f aca="false">IF(Answers!O68="","",IFERROR(MATCH(TRIM(SUBSTITUTE(SUBSTITUTE(SUBSTITUTE(SUBSTITUTE(Answers!O68,"’","'"),"‘","'"),"“",""""),"”","""")),'Scoring key'!$B$39:$B$42,0),"unread"))</f>
        <v/>
      </c>
      <c r="I68" s="1" t="str">
        <f aca="false">IF(Answers!S68="","",IFERROR(MATCH(TRIM(SUBSTITUTE(SUBSTITUTE(SUBSTITUTE(SUBSTITUTE(Answers!S68,"’","'"),"‘","'"),"“",""""),"”","""")),'Scoring key'!$B$43:$B$46,0),"unread"))</f>
        <v/>
      </c>
      <c r="J68" s="1" t="str">
        <f aca="false">IF(ISNUMBER(B68),IF(INDEX('Scoring key'!$C$10:$C$14,B68)="","",INDEX('Scoring key'!$C$10:$C$14,B68)),"")</f>
        <v/>
      </c>
      <c r="K68" s="1" t="str">
        <f aca="false">IF(ISNUMBER(E68),IF(INDEX('Scoring key'!$C$25:$C$29,E68)="","",INDEX('Scoring key'!$C$25:$C$29,E68)),"")</f>
        <v/>
      </c>
      <c r="L68" s="1" t="str">
        <f aca="false">IF(ISNUMBER(F68),IF(INDEX('Scoring key'!$C$30:$C$34,F68)="","",INDEX('Scoring key'!$C$30:$C$34,F68)),"")</f>
        <v/>
      </c>
      <c r="M68" s="1" t="str">
        <f aca="false">IF(ISNUMBER(G68),IF(INDEX('Scoring key'!$C$35:$C$38,G68)="","",INDEX('Scoring key'!$C$35:$C$38,G68)),"")</f>
        <v/>
      </c>
      <c r="N68" s="1" t="str">
        <f aca="false">IF(ISNUMBER(H68),IF(INDEX('Scoring key'!$C$39:$C$42,H68)="","",INDEX('Scoring key'!$C$39:$C$42,H68)),"")</f>
        <v/>
      </c>
      <c r="O68" s="1" t="str">
        <f aca="false">IF(Answers!F68="","",IF(ISNUMBER(IFERROR(VALUE(Answers!F68),"")),IF(AND(VALUE(Answers!F68)&gt;=1,VALUE(Answers!F68)&lt;=5,VALUE(Answers!F68)=INT(VALUE(Answers!F68))),VALUE(Answers!F68),"unread"),IFERROR(MATCH(TRIM(SUBSTITUTE(SUBSTITUTE(SUBSTITUTE(SUBSTITUTE(Answers!F68,"’","'"),"‘","'"),"“",""""),"”","""")),'Scoring key'!$B$5:$B$9,0),"unread")))</f>
        <v/>
      </c>
      <c r="P68" s="1" t="str">
        <f aca="false">IF(Answers!G68="","",IF(ISNUMBER(IFERROR(VALUE(Answers!G68),"")),IF(AND(VALUE(Answers!G68)&gt;=1,VALUE(Answers!G68)&lt;=5,VALUE(Answers!G68)=INT(VALUE(Answers!G68))),VALUE(Answers!G68),"unread"),IFERROR(MATCH(TRIM(SUBSTITUTE(SUBSTITUTE(SUBSTITUTE(SUBSTITUTE(Answers!G68,"’","'"),"‘","'"),"“",""""),"”","""")),'Scoring key'!$B$5:$B$9,0),"unread")))</f>
        <v/>
      </c>
      <c r="Q68" s="1" t="str">
        <f aca="false">IF(Answers!H68="","",IF(ISNUMBER(IFERROR(VALUE(Answers!H68),"")),IF(AND(VALUE(Answers!H68)&gt;=1,VALUE(Answers!H68)&lt;=5,VALUE(Answers!H68)=INT(VALUE(Answers!H68))),VALUE(Answers!H68),"unread"),IFERROR(MATCH(TRIM(SUBSTITUTE(SUBSTITUTE(SUBSTITUTE(SUBSTITUTE(Answers!H68,"’","'"),"‘","'"),"“",""""),"”","""")),'Scoring key'!$B$5:$B$9,0),"unread")))</f>
        <v/>
      </c>
      <c r="R68" s="1" t="str">
        <f aca="false">IF(Answers!I68="","",IF(ISNUMBER(IFERROR(VALUE(Answers!I68),"")),IF(AND(VALUE(Answers!I68)&gt;=1,VALUE(Answers!I68)&lt;=5,VALUE(Answers!I68)=INT(VALUE(Answers!I68))),VALUE(Answers!I68),"unread"),IFERROR(MATCH(TRIM(SUBSTITUTE(SUBSTITUTE(SUBSTITUTE(SUBSTITUTE(Answers!I68,"’","'"),"‘","'"),"“",""""),"”","""")),'Scoring key'!$B$5:$B$9,0),"unread")))</f>
        <v/>
      </c>
      <c r="S68" s="1" t="str">
        <f aca="false">IF(Answers!J68="","",IF(ISNUMBER(IFERROR(VALUE(Answers!J68),"")),IF(AND(VALUE(Answers!J68)&gt;=1,VALUE(Answers!J68)&lt;=5,VALUE(Answers!J68)=INT(VALUE(Answers!J68))),VALUE(Answers!J68),"unread"),IFERROR(MATCH(TRIM(SUBSTITUTE(SUBSTITUTE(SUBSTITUTE(SUBSTITUTE(Answers!J68,"’","'"),"‘","'"),"“",""""),"”","""")),'Scoring key'!$B$5:$B$9,0),"unread")))</f>
        <v/>
      </c>
      <c r="T68" s="1" t="str">
        <f aca="false">IF(Answers!K68="","",IF(ISNUMBER(IFERROR(VALUE(Answers!K68),"")),IF(AND(VALUE(Answers!K68)&gt;=1,VALUE(Answers!K68)&lt;=5,VALUE(Answers!K68)=INT(VALUE(Answers!K68))),VALUE(Answers!K68),"unread"),IFERROR(MATCH(TRIM(SUBSTITUTE(SUBSTITUTE(SUBSTITUTE(SUBSTITUTE(Answers!K68,"’","'"),"‘","'"),"“",""""),"”","""")),'Scoring key'!$B$5:$B$9,0),"unread")))</f>
        <v/>
      </c>
      <c r="U68" s="1" t="str">
        <f aca="false">IF(Answers!M68="","",IF(ISNUMBER(IFERROR(VALUE(Answers!M68),"")),IF(AND(VALUE(Answers!M68)&gt;=1,VALUE(Answers!M68)&lt;=5,VALUE(Answers!M68)=INT(VALUE(Answers!M68))),VALUE(Answers!M68),"unread"),IFERROR(MATCH(TRIM(SUBSTITUTE(SUBSTITUTE(SUBSTITUTE(SUBSTITUTE(Answers!M68,"’","'"),"‘","'"),"“",""""),"”","""")),'Scoring key'!$B$5:$B$9,0),"unread")))</f>
        <v/>
      </c>
      <c r="V68" s="1" t="str">
        <f aca="false">IF(Answers!P68="","",IF(ISNUMBER(IFERROR(VALUE(Answers!P68),"")),IF(AND(VALUE(Answers!P68)&gt;=1,VALUE(Answers!P68)&lt;=5,VALUE(Answers!P68)=INT(VALUE(Answers!P68))),VALUE(Answers!P68),"unread"),IFERROR(MATCH(TRIM(SUBSTITUTE(SUBSTITUTE(SUBSTITUTE(SUBSTITUTE(Answers!P68,"’","'"),"‘","'"),"“",""""),"”","""")),'Scoring key'!$B$5:$B$9,0),"unread")))</f>
        <v/>
      </c>
      <c r="W68" s="1" t="str">
        <f aca="false">IF(Answers!Q68="","",IF(ISNUMBER(IFERROR(VALUE(Answers!Q68),"")),IF(AND(VALUE(Answers!Q68)&gt;=1,VALUE(Answers!Q68)&lt;=5,VALUE(Answers!Q68)=INT(VALUE(Answers!Q68))),VALUE(Answers!Q68),"unread"),IFERROR(MATCH(TRIM(SUBSTITUTE(SUBSTITUTE(SUBSTITUTE(SUBSTITUTE(Answers!Q68,"’","'"),"‘","'"),"“",""""),"”","""")),'Scoring key'!$B$5:$B$9,0),"unread")))</f>
        <v/>
      </c>
      <c r="X68" s="1" t="str">
        <f aca="false">IF(Answers!B68="","",ISNUMBER(SEARCH("Drafting or editing emails and documents",TRIM(SUBSTITUTE(SUBSTITUTE(SUBSTITUTE(SUBSTITUTE(Answers!B68,"’","'"),"‘","'"),"“",""""),"”",""""))))*1+ISNUMBER(SEARCH("Summarizing documents, threads or meetings",TRIM(SUBSTITUTE(SUBSTITUTE(SUBSTITUTE(SUBSTITUTE(Answers!B68,"’","'"),"‘","'"),"“",""""),"”",""""))))*1+ISNUMBER(SEARCH("Research, or explaining something unfamiliar",TRIM(SUBSTITUTE(SUBSTITUTE(SUBSTITUTE(SUBSTITUTE(Answers!B68,"’","'"),"‘","'"),"“",""""),"”",""""))))*1+ISNUMBER(SEARCH("Working with data or spreadsheets",TRIM(SUBSTITUTE(SUBSTITUTE(SUBSTITUTE(SUBSTITUTE(Answers!B68,"’","'"),"‘","'"),"“",""""),"”",""""))))*1+ISNUMBER(SEARCH("Writing or reviewing code or scripts",TRIM(SUBSTITUTE(SUBSTITUTE(SUBSTITUTE(SUBSTITUTE(Answers!B68,"’","'"),"‘","'"),"“",""""),"”",""""))))*1+ISNUMBER(SEARCH("Brainstorming or planning",TRIM(SUBSTITUTE(SUBSTITUTE(SUBSTITUTE(SUBSTITUTE(Answers!B68,"’","'"),"‘","'"),"“",""""),"”",""""))))*1+ISNUMBER(SEARCH("Something else",TRIM(SUBSTITUTE(SUBSTITUTE(SUBSTITUTE(SUBSTITUTE(Answers!B68,"’","'"),"‘","'"),"“",""""),"”",""""))))*1)</f>
        <v/>
      </c>
      <c r="Y68" s="1" t="str">
        <f aca="false">IF(X68="","",IF(X68=0,IF(ISNUMBER(SEARCH("I don't use AI tools for work",TRIM(SUBSTITUTE(SUBSTITUTE(SUBSTITUTE(SUBSTITUTE(Answers!B68,"’","'"),"‘","'"),"“",""""),"”","""")))),1,"unread"),MIN(X68+1,5)))</f>
        <v/>
      </c>
      <c r="Z68" s="1" t="n">
        <f aca="false">IF(ISNUMBER(SEARCH("Clear guidance on what's allowed and what information can go in",TRIM(SUBSTITUTE(SUBSTITUTE(SUBSTITUTE(SUBSTITUTE(Answers!R68,"’","'"),"‘","'"),"“",""""),"”","""")))),1,0)</f>
        <v>0</v>
      </c>
      <c r="AA68" s="1" t="n">
        <f aca="false">IF(ISNUMBER(SEARCH("An approved AI tool with a work account",TRIM(SUBSTITUTE(SUBSTITUTE(SUBSTITUTE(SUBSTITUTE(Answers!R68,"’","'"),"‘","'"),"“",""""),"”","""")))),1,0)</f>
        <v>0</v>
      </c>
      <c r="AB68" s="1" t="n">
        <f aca="false">IF(ISNUMBER(SEARCH("Hands-on training using my own work tasks",TRIM(SUBSTITUTE(SUBSTITUTE(SUBSTITUTE(SUBSTITUTE(Answers!R68,"’","'"),"‘","'"),"“",""""),"”","""")))),1,0)</f>
        <v>0</v>
      </c>
      <c r="AC68" s="1" t="n">
        <f aca="false">IF(ISNUMBER(SEARCH("Ready-made prompts and templates for common tasks",TRIM(SUBSTITUTE(SUBSTITUTE(SUBSTITUTE(SUBSTITUTE(Answers!R68,"’","'"),"‘","'"),"“",""""),"”","""")))),1,0)</f>
        <v>0</v>
      </c>
      <c r="AD68" s="1" t="n">
        <f aca="false">IF(ISNUMBER(SEARCH("Help setting up an AI agent for my role",TRIM(SUBSTITUTE(SUBSTITUTE(SUBSTITUTE(SUBSTITUTE(Answers!R68,"’","'"),"‘","'"),"“",""""),"”","""")))),1,0)</f>
        <v>0</v>
      </c>
      <c r="AE68" s="1" t="n">
        <f aca="false">IF(ISNUMBER(SEARCH("Examples from people in jobs like mine",TRIM(SUBSTITUTE(SUBSTITUTE(SUBSTITUTE(SUBSTITUTE(Answers!R68,"’","'"),"‘","'"),"“",""""),"”","""")))),1,0)</f>
        <v>0</v>
      </c>
      <c r="AF68" s="1" t="n">
        <f aca="false">IF(ISNUMBER(SEARCH("Time set aside to practice",TRIM(SUBSTITUTE(SUBSTITUTE(SUBSTITUTE(SUBSTITUTE(Answers!R68,"’","'"),"‘","'"),"“",""""),"”","""")))),1,0)</f>
        <v>0</v>
      </c>
      <c r="AG68" s="1" t="n">
        <f aca="false">IF(ISNUMBER(SEARCH("I don't need help right now",TRIM(SUBSTITUTE(SUBSTITUTE(SUBSTITUTE(SUBSTITUTE(Answers!R68,"’","'"),"‘","'"),"“",""""),"”","""")))),1,0)</f>
        <v>0</v>
      </c>
      <c r="AH68" s="1" t="str">
        <f aca="false">IF(Answers!R68="","",IF(Z68+AA68+AB68+AC68+AD68+AE68+AF68+AG68=0,"unread",""))</f>
        <v/>
      </c>
      <c r="AI68" s="1" t="n">
        <f aca="false">IF(OR(D68=5,E68=5),1,0)</f>
        <v>0</v>
      </c>
    </row>
    <row r="69" customFormat="false" ht="15" hidden="false" customHeight="true" outlineLevel="0" collapsed="false">
      <c r="A69" s="1" t="n">
        <f aca="false">Answers!T69</f>
        <v>0</v>
      </c>
      <c r="B69" s="1" t="str">
        <f aca="false">IF(Answers!A69="","",IFERROR(MATCH(TRIM(SUBSTITUTE(SUBSTITUTE(SUBSTITUTE(SUBSTITUTE(Answers!A69,"’","'"),"‘","'"),"“",""""),"”","""")),'Scoring key'!$B$10:$B$14,0),"unread"))</f>
        <v/>
      </c>
      <c r="C69" s="1" t="str">
        <f aca="false">IF(Answers!C69="","",IFERROR(MATCH(TRIM(SUBSTITUTE(SUBSTITUTE(SUBSTITUTE(SUBSTITUTE(Answers!C69,"’","'"),"‘","'"),"“",""""),"”","""")),'Scoring key'!$B$15:$B$19,0),"unread"))</f>
        <v/>
      </c>
      <c r="D69" s="1" t="str">
        <f aca="false">IF(Answers!D69="","",IFERROR(MATCH(TRIM(SUBSTITUTE(SUBSTITUTE(SUBSTITUTE(SUBSTITUTE(Answers!D69,"’","'"),"‘","'"),"“",""""),"”","""")),'Scoring key'!$B$20:$B$24,0),"unread"))</f>
        <v/>
      </c>
      <c r="E69" s="1" t="str">
        <f aca="false">IF(Answers!E69="","",IFERROR(MATCH(TRIM(SUBSTITUTE(SUBSTITUTE(SUBSTITUTE(SUBSTITUTE(Answers!E69,"’","'"),"‘","'"),"“",""""),"”","""")),'Scoring key'!$B$25:$B$29,0),"unread"))</f>
        <v/>
      </c>
      <c r="F69" s="1" t="str">
        <f aca="false">IF(Answers!L69="","",IFERROR(MATCH(TRIM(SUBSTITUTE(SUBSTITUTE(SUBSTITUTE(SUBSTITUTE(Answers!L69,"’","'"),"‘","'"),"“",""""),"”","""")),'Scoring key'!$B$30:$B$34,0),"unread"))</f>
        <v/>
      </c>
      <c r="G69" s="1" t="str">
        <f aca="false">IF(Answers!N69="","",IFERROR(MATCH(TRIM(SUBSTITUTE(SUBSTITUTE(SUBSTITUTE(SUBSTITUTE(Answers!N69,"’","'"),"‘","'"),"“",""""),"”","""")),'Scoring key'!$B$35:$B$38,0),"unread"))</f>
        <v/>
      </c>
      <c r="H69" s="1" t="str">
        <f aca="false">IF(Answers!O69="","",IFERROR(MATCH(TRIM(SUBSTITUTE(SUBSTITUTE(SUBSTITUTE(SUBSTITUTE(Answers!O69,"’","'"),"‘","'"),"“",""""),"”","""")),'Scoring key'!$B$39:$B$42,0),"unread"))</f>
        <v/>
      </c>
      <c r="I69" s="1" t="str">
        <f aca="false">IF(Answers!S69="","",IFERROR(MATCH(TRIM(SUBSTITUTE(SUBSTITUTE(SUBSTITUTE(SUBSTITUTE(Answers!S69,"’","'"),"‘","'"),"“",""""),"”","""")),'Scoring key'!$B$43:$B$46,0),"unread"))</f>
        <v/>
      </c>
      <c r="J69" s="1" t="str">
        <f aca="false">IF(ISNUMBER(B69),IF(INDEX('Scoring key'!$C$10:$C$14,B69)="","",INDEX('Scoring key'!$C$10:$C$14,B69)),"")</f>
        <v/>
      </c>
      <c r="K69" s="1" t="str">
        <f aca="false">IF(ISNUMBER(E69),IF(INDEX('Scoring key'!$C$25:$C$29,E69)="","",INDEX('Scoring key'!$C$25:$C$29,E69)),"")</f>
        <v/>
      </c>
      <c r="L69" s="1" t="str">
        <f aca="false">IF(ISNUMBER(F69),IF(INDEX('Scoring key'!$C$30:$C$34,F69)="","",INDEX('Scoring key'!$C$30:$C$34,F69)),"")</f>
        <v/>
      </c>
      <c r="M69" s="1" t="str">
        <f aca="false">IF(ISNUMBER(G69),IF(INDEX('Scoring key'!$C$35:$C$38,G69)="","",INDEX('Scoring key'!$C$35:$C$38,G69)),"")</f>
        <v/>
      </c>
      <c r="N69" s="1" t="str">
        <f aca="false">IF(ISNUMBER(H69),IF(INDEX('Scoring key'!$C$39:$C$42,H69)="","",INDEX('Scoring key'!$C$39:$C$42,H69)),"")</f>
        <v/>
      </c>
      <c r="O69" s="1" t="str">
        <f aca="false">IF(Answers!F69="","",IF(ISNUMBER(IFERROR(VALUE(Answers!F69),"")),IF(AND(VALUE(Answers!F69)&gt;=1,VALUE(Answers!F69)&lt;=5,VALUE(Answers!F69)=INT(VALUE(Answers!F69))),VALUE(Answers!F69),"unread"),IFERROR(MATCH(TRIM(SUBSTITUTE(SUBSTITUTE(SUBSTITUTE(SUBSTITUTE(Answers!F69,"’","'"),"‘","'"),"“",""""),"”","""")),'Scoring key'!$B$5:$B$9,0),"unread")))</f>
        <v/>
      </c>
      <c r="P69" s="1" t="str">
        <f aca="false">IF(Answers!G69="","",IF(ISNUMBER(IFERROR(VALUE(Answers!G69),"")),IF(AND(VALUE(Answers!G69)&gt;=1,VALUE(Answers!G69)&lt;=5,VALUE(Answers!G69)=INT(VALUE(Answers!G69))),VALUE(Answers!G69),"unread"),IFERROR(MATCH(TRIM(SUBSTITUTE(SUBSTITUTE(SUBSTITUTE(SUBSTITUTE(Answers!G69,"’","'"),"‘","'"),"“",""""),"”","""")),'Scoring key'!$B$5:$B$9,0),"unread")))</f>
        <v/>
      </c>
      <c r="Q69" s="1" t="str">
        <f aca="false">IF(Answers!H69="","",IF(ISNUMBER(IFERROR(VALUE(Answers!H69),"")),IF(AND(VALUE(Answers!H69)&gt;=1,VALUE(Answers!H69)&lt;=5,VALUE(Answers!H69)=INT(VALUE(Answers!H69))),VALUE(Answers!H69),"unread"),IFERROR(MATCH(TRIM(SUBSTITUTE(SUBSTITUTE(SUBSTITUTE(SUBSTITUTE(Answers!H69,"’","'"),"‘","'"),"“",""""),"”","""")),'Scoring key'!$B$5:$B$9,0),"unread")))</f>
        <v/>
      </c>
      <c r="R69" s="1" t="str">
        <f aca="false">IF(Answers!I69="","",IF(ISNUMBER(IFERROR(VALUE(Answers!I69),"")),IF(AND(VALUE(Answers!I69)&gt;=1,VALUE(Answers!I69)&lt;=5,VALUE(Answers!I69)=INT(VALUE(Answers!I69))),VALUE(Answers!I69),"unread"),IFERROR(MATCH(TRIM(SUBSTITUTE(SUBSTITUTE(SUBSTITUTE(SUBSTITUTE(Answers!I69,"’","'"),"‘","'"),"“",""""),"”","""")),'Scoring key'!$B$5:$B$9,0),"unread")))</f>
        <v/>
      </c>
      <c r="S69" s="1" t="str">
        <f aca="false">IF(Answers!J69="","",IF(ISNUMBER(IFERROR(VALUE(Answers!J69),"")),IF(AND(VALUE(Answers!J69)&gt;=1,VALUE(Answers!J69)&lt;=5,VALUE(Answers!J69)=INT(VALUE(Answers!J69))),VALUE(Answers!J69),"unread"),IFERROR(MATCH(TRIM(SUBSTITUTE(SUBSTITUTE(SUBSTITUTE(SUBSTITUTE(Answers!J69,"’","'"),"‘","'"),"“",""""),"”","""")),'Scoring key'!$B$5:$B$9,0),"unread")))</f>
        <v/>
      </c>
      <c r="T69" s="1" t="str">
        <f aca="false">IF(Answers!K69="","",IF(ISNUMBER(IFERROR(VALUE(Answers!K69),"")),IF(AND(VALUE(Answers!K69)&gt;=1,VALUE(Answers!K69)&lt;=5,VALUE(Answers!K69)=INT(VALUE(Answers!K69))),VALUE(Answers!K69),"unread"),IFERROR(MATCH(TRIM(SUBSTITUTE(SUBSTITUTE(SUBSTITUTE(SUBSTITUTE(Answers!K69,"’","'"),"‘","'"),"“",""""),"”","""")),'Scoring key'!$B$5:$B$9,0),"unread")))</f>
        <v/>
      </c>
      <c r="U69" s="1" t="str">
        <f aca="false">IF(Answers!M69="","",IF(ISNUMBER(IFERROR(VALUE(Answers!M69),"")),IF(AND(VALUE(Answers!M69)&gt;=1,VALUE(Answers!M69)&lt;=5,VALUE(Answers!M69)=INT(VALUE(Answers!M69))),VALUE(Answers!M69),"unread"),IFERROR(MATCH(TRIM(SUBSTITUTE(SUBSTITUTE(SUBSTITUTE(SUBSTITUTE(Answers!M69,"’","'"),"‘","'"),"“",""""),"”","""")),'Scoring key'!$B$5:$B$9,0),"unread")))</f>
        <v/>
      </c>
      <c r="V69" s="1" t="str">
        <f aca="false">IF(Answers!P69="","",IF(ISNUMBER(IFERROR(VALUE(Answers!P69),"")),IF(AND(VALUE(Answers!P69)&gt;=1,VALUE(Answers!P69)&lt;=5,VALUE(Answers!P69)=INT(VALUE(Answers!P69))),VALUE(Answers!P69),"unread"),IFERROR(MATCH(TRIM(SUBSTITUTE(SUBSTITUTE(SUBSTITUTE(SUBSTITUTE(Answers!P69,"’","'"),"‘","'"),"“",""""),"”","""")),'Scoring key'!$B$5:$B$9,0),"unread")))</f>
        <v/>
      </c>
      <c r="W69" s="1" t="str">
        <f aca="false">IF(Answers!Q69="","",IF(ISNUMBER(IFERROR(VALUE(Answers!Q69),"")),IF(AND(VALUE(Answers!Q69)&gt;=1,VALUE(Answers!Q69)&lt;=5,VALUE(Answers!Q69)=INT(VALUE(Answers!Q69))),VALUE(Answers!Q69),"unread"),IFERROR(MATCH(TRIM(SUBSTITUTE(SUBSTITUTE(SUBSTITUTE(SUBSTITUTE(Answers!Q69,"’","'"),"‘","'"),"“",""""),"”","""")),'Scoring key'!$B$5:$B$9,0),"unread")))</f>
        <v/>
      </c>
      <c r="X69" s="1" t="str">
        <f aca="false">IF(Answers!B69="","",ISNUMBER(SEARCH("Drafting or editing emails and documents",TRIM(SUBSTITUTE(SUBSTITUTE(SUBSTITUTE(SUBSTITUTE(Answers!B69,"’","'"),"‘","'"),"“",""""),"”",""""))))*1+ISNUMBER(SEARCH("Summarizing documents, threads or meetings",TRIM(SUBSTITUTE(SUBSTITUTE(SUBSTITUTE(SUBSTITUTE(Answers!B69,"’","'"),"‘","'"),"“",""""),"”",""""))))*1+ISNUMBER(SEARCH("Research, or explaining something unfamiliar",TRIM(SUBSTITUTE(SUBSTITUTE(SUBSTITUTE(SUBSTITUTE(Answers!B69,"’","'"),"‘","'"),"“",""""),"”",""""))))*1+ISNUMBER(SEARCH("Working with data or spreadsheets",TRIM(SUBSTITUTE(SUBSTITUTE(SUBSTITUTE(SUBSTITUTE(Answers!B69,"’","'"),"‘","'"),"“",""""),"”",""""))))*1+ISNUMBER(SEARCH("Writing or reviewing code or scripts",TRIM(SUBSTITUTE(SUBSTITUTE(SUBSTITUTE(SUBSTITUTE(Answers!B69,"’","'"),"‘","'"),"“",""""),"”",""""))))*1+ISNUMBER(SEARCH("Brainstorming or planning",TRIM(SUBSTITUTE(SUBSTITUTE(SUBSTITUTE(SUBSTITUTE(Answers!B69,"’","'"),"‘","'"),"“",""""),"”",""""))))*1+ISNUMBER(SEARCH("Something else",TRIM(SUBSTITUTE(SUBSTITUTE(SUBSTITUTE(SUBSTITUTE(Answers!B69,"’","'"),"‘","'"),"“",""""),"”",""""))))*1)</f>
        <v/>
      </c>
      <c r="Y69" s="1" t="str">
        <f aca="false">IF(X69="","",IF(X69=0,IF(ISNUMBER(SEARCH("I don't use AI tools for work",TRIM(SUBSTITUTE(SUBSTITUTE(SUBSTITUTE(SUBSTITUTE(Answers!B69,"’","'"),"‘","'"),"“",""""),"”","""")))),1,"unread"),MIN(X69+1,5)))</f>
        <v/>
      </c>
      <c r="Z69" s="1" t="n">
        <f aca="false">IF(ISNUMBER(SEARCH("Clear guidance on what's allowed and what information can go in",TRIM(SUBSTITUTE(SUBSTITUTE(SUBSTITUTE(SUBSTITUTE(Answers!R69,"’","'"),"‘","'"),"“",""""),"”","""")))),1,0)</f>
        <v>0</v>
      </c>
      <c r="AA69" s="1" t="n">
        <f aca="false">IF(ISNUMBER(SEARCH("An approved AI tool with a work account",TRIM(SUBSTITUTE(SUBSTITUTE(SUBSTITUTE(SUBSTITUTE(Answers!R69,"’","'"),"‘","'"),"“",""""),"”","""")))),1,0)</f>
        <v>0</v>
      </c>
      <c r="AB69" s="1" t="n">
        <f aca="false">IF(ISNUMBER(SEARCH("Hands-on training using my own work tasks",TRIM(SUBSTITUTE(SUBSTITUTE(SUBSTITUTE(SUBSTITUTE(Answers!R69,"’","'"),"‘","'"),"“",""""),"”","""")))),1,0)</f>
        <v>0</v>
      </c>
      <c r="AC69" s="1" t="n">
        <f aca="false">IF(ISNUMBER(SEARCH("Ready-made prompts and templates for common tasks",TRIM(SUBSTITUTE(SUBSTITUTE(SUBSTITUTE(SUBSTITUTE(Answers!R69,"’","'"),"‘","'"),"“",""""),"”","""")))),1,0)</f>
        <v>0</v>
      </c>
      <c r="AD69" s="1" t="n">
        <f aca="false">IF(ISNUMBER(SEARCH("Help setting up an AI agent for my role",TRIM(SUBSTITUTE(SUBSTITUTE(SUBSTITUTE(SUBSTITUTE(Answers!R69,"’","'"),"‘","'"),"“",""""),"”","""")))),1,0)</f>
        <v>0</v>
      </c>
      <c r="AE69" s="1" t="n">
        <f aca="false">IF(ISNUMBER(SEARCH("Examples from people in jobs like mine",TRIM(SUBSTITUTE(SUBSTITUTE(SUBSTITUTE(SUBSTITUTE(Answers!R69,"’","'"),"‘","'"),"“",""""),"”","""")))),1,0)</f>
        <v>0</v>
      </c>
      <c r="AF69" s="1" t="n">
        <f aca="false">IF(ISNUMBER(SEARCH("Time set aside to practice",TRIM(SUBSTITUTE(SUBSTITUTE(SUBSTITUTE(SUBSTITUTE(Answers!R69,"’","'"),"‘","'"),"“",""""),"”","""")))),1,0)</f>
        <v>0</v>
      </c>
      <c r="AG69" s="1" t="n">
        <f aca="false">IF(ISNUMBER(SEARCH("I don't need help right now",TRIM(SUBSTITUTE(SUBSTITUTE(SUBSTITUTE(SUBSTITUTE(Answers!R69,"’","'"),"‘","'"),"“",""""),"”","""")))),1,0)</f>
        <v>0</v>
      </c>
      <c r="AH69" s="1" t="str">
        <f aca="false">IF(Answers!R69="","",IF(Z69+AA69+AB69+AC69+AD69+AE69+AF69+AG69=0,"unread",""))</f>
        <v/>
      </c>
      <c r="AI69" s="1" t="n">
        <f aca="false">IF(OR(D69=5,E69=5),1,0)</f>
        <v>0</v>
      </c>
    </row>
    <row r="70" customFormat="false" ht="15" hidden="false" customHeight="true" outlineLevel="0" collapsed="false">
      <c r="A70" s="1" t="n">
        <f aca="false">Answers!T70</f>
        <v>0</v>
      </c>
      <c r="B70" s="1" t="str">
        <f aca="false">IF(Answers!A70="","",IFERROR(MATCH(TRIM(SUBSTITUTE(SUBSTITUTE(SUBSTITUTE(SUBSTITUTE(Answers!A70,"’","'"),"‘","'"),"“",""""),"”","""")),'Scoring key'!$B$10:$B$14,0),"unread"))</f>
        <v/>
      </c>
      <c r="C70" s="1" t="str">
        <f aca="false">IF(Answers!C70="","",IFERROR(MATCH(TRIM(SUBSTITUTE(SUBSTITUTE(SUBSTITUTE(SUBSTITUTE(Answers!C70,"’","'"),"‘","'"),"“",""""),"”","""")),'Scoring key'!$B$15:$B$19,0),"unread"))</f>
        <v/>
      </c>
      <c r="D70" s="1" t="str">
        <f aca="false">IF(Answers!D70="","",IFERROR(MATCH(TRIM(SUBSTITUTE(SUBSTITUTE(SUBSTITUTE(SUBSTITUTE(Answers!D70,"’","'"),"‘","'"),"“",""""),"”","""")),'Scoring key'!$B$20:$B$24,0),"unread"))</f>
        <v/>
      </c>
      <c r="E70" s="1" t="str">
        <f aca="false">IF(Answers!E70="","",IFERROR(MATCH(TRIM(SUBSTITUTE(SUBSTITUTE(SUBSTITUTE(SUBSTITUTE(Answers!E70,"’","'"),"‘","'"),"“",""""),"”","""")),'Scoring key'!$B$25:$B$29,0),"unread"))</f>
        <v/>
      </c>
      <c r="F70" s="1" t="str">
        <f aca="false">IF(Answers!L70="","",IFERROR(MATCH(TRIM(SUBSTITUTE(SUBSTITUTE(SUBSTITUTE(SUBSTITUTE(Answers!L70,"’","'"),"‘","'"),"“",""""),"”","""")),'Scoring key'!$B$30:$B$34,0),"unread"))</f>
        <v/>
      </c>
      <c r="G70" s="1" t="str">
        <f aca="false">IF(Answers!N70="","",IFERROR(MATCH(TRIM(SUBSTITUTE(SUBSTITUTE(SUBSTITUTE(SUBSTITUTE(Answers!N70,"’","'"),"‘","'"),"“",""""),"”","""")),'Scoring key'!$B$35:$B$38,0),"unread"))</f>
        <v/>
      </c>
      <c r="H70" s="1" t="str">
        <f aca="false">IF(Answers!O70="","",IFERROR(MATCH(TRIM(SUBSTITUTE(SUBSTITUTE(SUBSTITUTE(SUBSTITUTE(Answers!O70,"’","'"),"‘","'"),"“",""""),"”","""")),'Scoring key'!$B$39:$B$42,0),"unread"))</f>
        <v/>
      </c>
      <c r="I70" s="1" t="str">
        <f aca="false">IF(Answers!S70="","",IFERROR(MATCH(TRIM(SUBSTITUTE(SUBSTITUTE(SUBSTITUTE(SUBSTITUTE(Answers!S70,"’","'"),"‘","'"),"“",""""),"”","""")),'Scoring key'!$B$43:$B$46,0),"unread"))</f>
        <v/>
      </c>
      <c r="J70" s="1" t="str">
        <f aca="false">IF(ISNUMBER(B70),IF(INDEX('Scoring key'!$C$10:$C$14,B70)="","",INDEX('Scoring key'!$C$10:$C$14,B70)),"")</f>
        <v/>
      </c>
      <c r="K70" s="1" t="str">
        <f aca="false">IF(ISNUMBER(E70),IF(INDEX('Scoring key'!$C$25:$C$29,E70)="","",INDEX('Scoring key'!$C$25:$C$29,E70)),"")</f>
        <v/>
      </c>
      <c r="L70" s="1" t="str">
        <f aca="false">IF(ISNUMBER(F70),IF(INDEX('Scoring key'!$C$30:$C$34,F70)="","",INDEX('Scoring key'!$C$30:$C$34,F70)),"")</f>
        <v/>
      </c>
      <c r="M70" s="1" t="str">
        <f aca="false">IF(ISNUMBER(G70),IF(INDEX('Scoring key'!$C$35:$C$38,G70)="","",INDEX('Scoring key'!$C$35:$C$38,G70)),"")</f>
        <v/>
      </c>
      <c r="N70" s="1" t="str">
        <f aca="false">IF(ISNUMBER(H70),IF(INDEX('Scoring key'!$C$39:$C$42,H70)="","",INDEX('Scoring key'!$C$39:$C$42,H70)),"")</f>
        <v/>
      </c>
      <c r="O70" s="1" t="str">
        <f aca="false">IF(Answers!F70="","",IF(ISNUMBER(IFERROR(VALUE(Answers!F70),"")),IF(AND(VALUE(Answers!F70)&gt;=1,VALUE(Answers!F70)&lt;=5,VALUE(Answers!F70)=INT(VALUE(Answers!F70))),VALUE(Answers!F70),"unread"),IFERROR(MATCH(TRIM(SUBSTITUTE(SUBSTITUTE(SUBSTITUTE(SUBSTITUTE(Answers!F70,"’","'"),"‘","'"),"“",""""),"”","""")),'Scoring key'!$B$5:$B$9,0),"unread")))</f>
        <v/>
      </c>
      <c r="P70" s="1" t="str">
        <f aca="false">IF(Answers!G70="","",IF(ISNUMBER(IFERROR(VALUE(Answers!G70),"")),IF(AND(VALUE(Answers!G70)&gt;=1,VALUE(Answers!G70)&lt;=5,VALUE(Answers!G70)=INT(VALUE(Answers!G70))),VALUE(Answers!G70),"unread"),IFERROR(MATCH(TRIM(SUBSTITUTE(SUBSTITUTE(SUBSTITUTE(SUBSTITUTE(Answers!G70,"’","'"),"‘","'"),"“",""""),"”","""")),'Scoring key'!$B$5:$B$9,0),"unread")))</f>
        <v/>
      </c>
      <c r="Q70" s="1" t="str">
        <f aca="false">IF(Answers!H70="","",IF(ISNUMBER(IFERROR(VALUE(Answers!H70),"")),IF(AND(VALUE(Answers!H70)&gt;=1,VALUE(Answers!H70)&lt;=5,VALUE(Answers!H70)=INT(VALUE(Answers!H70))),VALUE(Answers!H70),"unread"),IFERROR(MATCH(TRIM(SUBSTITUTE(SUBSTITUTE(SUBSTITUTE(SUBSTITUTE(Answers!H70,"’","'"),"‘","'"),"“",""""),"”","""")),'Scoring key'!$B$5:$B$9,0),"unread")))</f>
        <v/>
      </c>
      <c r="R70" s="1" t="str">
        <f aca="false">IF(Answers!I70="","",IF(ISNUMBER(IFERROR(VALUE(Answers!I70),"")),IF(AND(VALUE(Answers!I70)&gt;=1,VALUE(Answers!I70)&lt;=5,VALUE(Answers!I70)=INT(VALUE(Answers!I70))),VALUE(Answers!I70),"unread"),IFERROR(MATCH(TRIM(SUBSTITUTE(SUBSTITUTE(SUBSTITUTE(SUBSTITUTE(Answers!I70,"’","'"),"‘","'"),"“",""""),"”","""")),'Scoring key'!$B$5:$B$9,0),"unread")))</f>
        <v/>
      </c>
      <c r="S70" s="1" t="str">
        <f aca="false">IF(Answers!J70="","",IF(ISNUMBER(IFERROR(VALUE(Answers!J70),"")),IF(AND(VALUE(Answers!J70)&gt;=1,VALUE(Answers!J70)&lt;=5,VALUE(Answers!J70)=INT(VALUE(Answers!J70))),VALUE(Answers!J70),"unread"),IFERROR(MATCH(TRIM(SUBSTITUTE(SUBSTITUTE(SUBSTITUTE(SUBSTITUTE(Answers!J70,"’","'"),"‘","'"),"“",""""),"”","""")),'Scoring key'!$B$5:$B$9,0),"unread")))</f>
        <v/>
      </c>
      <c r="T70" s="1" t="str">
        <f aca="false">IF(Answers!K70="","",IF(ISNUMBER(IFERROR(VALUE(Answers!K70),"")),IF(AND(VALUE(Answers!K70)&gt;=1,VALUE(Answers!K70)&lt;=5,VALUE(Answers!K70)=INT(VALUE(Answers!K70))),VALUE(Answers!K70),"unread"),IFERROR(MATCH(TRIM(SUBSTITUTE(SUBSTITUTE(SUBSTITUTE(SUBSTITUTE(Answers!K70,"’","'"),"‘","'"),"“",""""),"”","""")),'Scoring key'!$B$5:$B$9,0),"unread")))</f>
        <v/>
      </c>
      <c r="U70" s="1" t="str">
        <f aca="false">IF(Answers!M70="","",IF(ISNUMBER(IFERROR(VALUE(Answers!M70),"")),IF(AND(VALUE(Answers!M70)&gt;=1,VALUE(Answers!M70)&lt;=5,VALUE(Answers!M70)=INT(VALUE(Answers!M70))),VALUE(Answers!M70),"unread"),IFERROR(MATCH(TRIM(SUBSTITUTE(SUBSTITUTE(SUBSTITUTE(SUBSTITUTE(Answers!M70,"’","'"),"‘","'"),"“",""""),"”","""")),'Scoring key'!$B$5:$B$9,0),"unread")))</f>
        <v/>
      </c>
      <c r="V70" s="1" t="str">
        <f aca="false">IF(Answers!P70="","",IF(ISNUMBER(IFERROR(VALUE(Answers!P70),"")),IF(AND(VALUE(Answers!P70)&gt;=1,VALUE(Answers!P70)&lt;=5,VALUE(Answers!P70)=INT(VALUE(Answers!P70))),VALUE(Answers!P70),"unread"),IFERROR(MATCH(TRIM(SUBSTITUTE(SUBSTITUTE(SUBSTITUTE(SUBSTITUTE(Answers!P70,"’","'"),"‘","'"),"“",""""),"”","""")),'Scoring key'!$B$5:$B$9,0),"unread")))</f>
        <v/>
      </c>
      <c r="W70" s="1" t="str">
        <f aca="false">IF(Answers!Q70="","",IF(ISNUMBER(IFERROR(VALUE(Answers!Q70),"")),IF(AND(VALUE(Answers!Q70)&gt;=1,VALUE(Answers!Q70)&lt;=5,VALUE(Answers!Q70)=INT(VALUE(Answers!Q70))),VALUE(Answers!Q70),"unread"),IFERROR(MATCH(TRIM(SUBSTITUTE(SUBSTITUTE(SUBSTITUTE(SUBSTITUTE(Answers!Q70,"’","'"),"‘","'"),"“",""""),"”","""")),'Scoring key'!$B$5:$B$9,0),"unread")))</f>
        <v/>
      </c>
      <c r="X70" s="1" t="str">
        <f aca="false">IF(Answers!B70="","",ISNUMBER(SEARCH("Drafting or editing emails and documents",TRIM(SUBSTITUTE(SUBSTITUTE(SUBSTITUTE(SUBSTITUTE(Answers!B70,"’","'"),"‘","'"),"“",""""),"”",""""))))*1+ISNUMBER(SEARCH("Summarizing documents, threads or meetings",TRIM(SUBSTITUTE(SUBSTITUTE(SUBSTITUTE(SUBSTITUTE(Answers!B70,"’","'"),"‘","'"),"“",""""),"”",""""))))*1+ISNUMBER(SEARCH("Research, or explaining something unfamiliar",TRIM(SUBSTITUTE(SUBSTITUTE(SUBSTITUTE(SUBSTITUTE(Answers!B70,"’","'"),"‘","'"),"“",""""),"”",""""))))*1+ISNUMBER(SEARCH("Working with data or spreadsheets",TRIM(SUBSTITUTE(SUBSTITUTE(SUBSTITUTE(SUBSTITUTE(Answers!B70,"’","'"),"‘","'"),"“",""""),"”",""""))))*1+ISNUMBER(SEARCH("Writing or reviewing code or scripts",TRIM(SUBSTITUTE(SUBSTITUTE(SUBSTITUTE(SUBSTITUTE(Answers!B70,"’","'"),"‘","'"),"“",""""),"”",""""))))*1+ISNUMBER(SEARCH("Brainstorming or planning",TRIM(SUBSTITUTE(SUBSTITUTE(SUBSTITUTE(SUBSTITUTE(Answers!B70,"’","'"),"‘","'"),"“",""""),"”",""""))))*1+ISNUMBER(SEARCH("Something else",TRIM(SUBSTITUTE(SUBSTITUTE(SUBSTITUTE(SUBSTITUTE(Answers!B70,"’","'"),"‘","'"),"“",""""),"”",""""))))*1)</f>
        <v/>
      </c>
      <c r="Y70" s="1" t="str">
        <f aca="false">IF(X70="","",IF(X70=0,IF(ISNUMBER(SEARCH("I don't use AI tools for work",TRIM(SUBSTITUTE(SUBSTITUTE(SUBSTITUTE(SUBSTITUTE(Answers!B70,"’","'"),"‘","'"),"“",""""),"”","""")))),1,"unread"),MIN(X70+1,5)))</f>
        <v/>
      </c>
      <c r="Z70" s="1" t="n">
        <f aca="false">IF(ISNUMBER(SEARCH("Clear guidance on what's allowed and what information can go in",TRIM(SUBSTITUTE(SUBSTITUTE(SUBSTITUTE(SUBSTITUTE(Answers!R70,"’","'"),"‘","'"),"“",""""),"”","""")))),1,0)</f>
        <v>0</v>
      </c>
      <c r="AA70" s="1" t="n">
        <f aca="false">IF(ISNUMBER(SEARCH("An approved AI tool with a work account",TRIM(SUBSTITUTE(SUBSTITUTE(SUBSTITUTE(SUBSTITUTE(Answers!R70,"’","'"),"‘","'"),"“",""""),"”","""")))),1,0)</f>
        <v>0</v>
      </c>
      <c r="AB70" s="1" t="n">
        <f aca="false">IF(ISNUMBER(SEARCH("Hands-on training using my own work tasks",TRIM(SUBSTITUTE(SUBSTITUTE(SUBSTITUTE(SUBSTITUTE(Answers!R70,"’","'"),"‘","'"),"“",""""),"”","""")))),1,0)</f>
        <v>0</v>
      </c>
      <c r="AC70" s="1" t="n">
        <f aca="false">IF(ISNUMBER(SEARCH("Ready-made prompts and templates for common tasks",TRIM(SUBSTITUTE(SUBSTITUTE(SUBSTITUTE(SUBSTITUTE(Answers!R70,"’","'"),"‘","'"),"“",""""),"”","""")))),1,0)</f>
        <v>0</v>
      </c>
      <c r="AD70" s="1" t="n">
        <f aca="false">IF(ISNUMBER(SEARCH("Help setting up an AI agent for my role",TRIM(SUBSTITUTE(SUBSTITUTE(SUBSTITUTE(SUBSTITUTE(Answers!R70,"’","'"),"‘","'"),"“",""""),"”","""")))),1,0)</f>
        <v>0</v>
      </c>
      <c r="AE70" s="1" t="n">
        <f aca="false">IF(ISNUMBER(SEARCH("Examples from people in jobs like mine",TRIM(SUBSTITUTE(SUBSTITUTE(SUBSTITUTE(SUBSTITUTE(Answers!R70,"’","'"),"‘","'"),"“",""""),"”","""")))),1,0)</f>
        <v>0</v>
      </c>
      <c r="AF70" s="1" t="n">
        <f aca="false">IF(ISNUMBER(SEARCH("Time set aside to practice",TRIM(SUBSTITUTE(SUBSTITUTE(SUBSTITUTE(SUBSTITUTE(Answers!R70,"’","'"),"‘","'"),"“",""""),"”","""")))),1,0)</f>
        <v>0</v>
      </c>
      <c r="AG70" s="1" t="n">
        <f aca="false">IF(ISNUMBER(SEARCH("I don't need help right now",TRIM(SUBSTITUTE(SUBSTITUTE(SUBSTITUTE(SUBSTITUTE(Answers!R70,"’","'"),"‘","'"),"“",""""),"”","""")))),1,0)</f>
        <v>0</v>
      </c>
      <c r="AH70" s="1" t="str">
        <f aca="false">IF(Answers!R70="","",IF(Z70+AA70+AB70+AC70+AD70+AE70+AF70+AG70=0,"unread",""))</f>
        <v/>
      </c>
      <c r="AI70" s="1" t="n">
        <f aca="false">IF(OR(D70=5,E70=5),1,0)</f>
        <v>0</v>
      </c>
    </row>
    <row r="71" customFormat="false" ht="15" hidden="false" customHeight="true" outlineLevel="0" collapsed="false">
      <c r="A71" s="1" t="n">
        <f aca="false">Answers!T71</f>
        <v>0</v>
      </c>
      <c r="B71" s="1" t="str">
        <f aca="false">IF(Answers!A71="","",IFERROR(MATCH(TRIM(SUBSTITUTE(SUBSTITUTE(SUBSTITUTE(SUBSTITUTE(Answers!A71,"’","'"),"‘","'"),"“",""""),"”","""")),'Scoring key'!$B$10:$B$14,0),"unread"))</f>
        <v/>
      </c>
      <c r="C71" s="1" t="str">
        <f aca="false">IF(Answers!C71="","",IFERROR(MATCH(TRIM(SUBSTITUTE(SUBSTITUTE(SUBSTITUTE(SUBSTITUTE(Answers!C71,"’","'"),"‘","'"),"“",""""),"”","""")),'Scoring key'!$B$15:$B$19,0),"unread"))</f>
        <v/>
      </c>
      <c r="D71" s="1" t="str">
        <f aca="false">IF(Answers!D71="","",IFERROR(MATCH(TRIM(SUBSTITUTE(SUBSTITUTE(SUBSTITUTE(SUBSTITUTE(Answers!D71,"’","'"),"‘","'"),"“",""""),"”","""")),'Scoring key'!$B$20:$B$24,0),"unread"))</f>
        <v/>
      </c>
      <c r="E71" s="1" t="str">
        <f aca="false">IF(Answers!E71="","",IFERROR(MATCH(TRIM(SUBSTITUTE(SUBSTITUTE(SUBSTITUTE(SUBSTITUTE(Answers!E71,"’","'"),"‘","'"),"“",""""),"”","""")),'Scoring key'!$B$25:$B$29,0),"unread"))</f>
        <v/>
      </c>
      <c r="F71" s="1" t="str">
        <f aca="false">IF(Answers!L71="","",IFERROR(MATCH(TRIM(SUBSTITUTE(SUBSTITUTE(SUBSTITUTE(SUBSTITUTE(Answers!L71,"’","'"),"‘","'"),"“",""""),"”","""")),'Scoring key'!$B$30:$B$34,0),"unread"))</f>
        <v/>
      </c>
      <c r="G71" s="1" t="str">
        <f aca="false">IF(Answers!N71="","",IFERROR(MATCH(TRIM(SUBSTITUTE(SUBSTITUTE(SUBSTITUTE(SUBSTITUTE(Answers!N71,"’","'"),"‘","'"),"“",""""),"”","""")),'Scoring key'!$B$35:$B$38,0),"unread"))</f>
        <v/>
      </c>
      <c r="H71" s="1" t="str">
        <f aca="false">IF(Answers!O71="","",IFERROR(MATCH(TRIM(SUBSTITUTE(SUBSTITUTE(SUBSTITUTE(SUBSTITUTE(Answers!O71,"’","'"),"‘","'"),"“",""""),"”","""")),'Scoring key'!$B$39:$B$42,0),"unread"))</f>
        <v/>
      </c>
      <c r="I71" s="1" t="str">
        <f aca="false">IF(Answers!S71="","",IFERROR(MATCH(TRIM(SUBSTITUTE(SUBSTITUTE(SUBSTITUTE(SUBSTITUTE(Answers!S71,"’","'"),"‘","'"),"“",""""),"”","""")),'Scoring key'!$B$43:$B$46,0),"unread"))</f>
        <v/>
      </c>
      <c r="J71" s="1" t="str">
        <f aca="false">IF(ISNUMBER(B71),IF(INDEX('Scoring key'!$C$10:$C$14,B71)="","",INDEX('Scoring key'!$C$10:$C$14,B71)),"")</f>
        <v/>
      </c>
      <c r="K71" s="1" t="str">
        <f aca="false">IF(ISNUMBER(E71),IF(INDEX('Scoring key'!$C$25:$C$29,E71)="","",INDEX('Scoring key'!$C$25:$C$29,E71)),"")</f>
        <v/>
      </c>
      <c r="L71" s="1" t="str">
        <f aca="false">IF(ISNUMBER(F71),IF(INDEX('Scoring key'!$C$30:$C$34,F71)="","",INDEX('Scoring key'!$C$30:$C$34,F71)),"")</f>
        <v/>
      </c>
      <c r="M71" s="1" t="str">
        <f aca="false">IF(ISNUMBER(G71),IF(INDEX('Scoring key'!$C$35:$C$38,G71)="","",INDEX('Scoring key'!$C$35:$C$38,G71)),"")</f>
        <v/>
      </c>
      <c r="N71" s="1" t="str">
        <f aca="false">IF(ISNUMBER(H71),IF(INDEX('Scoring key'!$C$39:$C$42,H71)="","",INDEX('Scoring key'!$C$39:$C$42,H71)),"")</f>
        <v/>
      </c>
      <c r="O71" s="1" t="str">
        <f aca="false">IF(Answers!F71="","",IF(ISNUMBER(IFERROR(VALUE(Answers!F71),"")),IF(AND(VALUE(Answers!F71)&gt;=1,VALUE(Answers!F71)&lt;=5,VALUE(Answers!F71)=INT(VALUE(Answers!F71))),VALUE(Answers!F71),"unread"),IFERROR(MATCH(TRIM(SUBSTITUTE(SUBSTITUTE(SUBSTITUTE(SUBSTITUTE(Answers!F71,"’","'"),"‘","'"),"“",""""),"”","""")),'Scoring key'!$B$5:$B$9,0),"unread")))</f>
        <v/>
      </c>
      <c r="P71" s="1" t="str">
        <f aca="false">IF(Answers!G71="","",IF(ISNUMBER(IFERROR(VALUE(Answers!G71),"")),IF(AND(VALUE(Answers!G71)&gt;=1,VALUE(Answers!G71)&lt;=5,VALUE(Answers!G71)=INT(VALUE(Answers!G71))),VALUE(Answers!G71),"unread"),IFERROR(MATCH(TRIM(SUBSTITUTE(SUBSTITUTE(SUBSTITUTE(SUBSTITUTE(Answers!G71,"’","'"),"‘","'"),"“",""""),"”","""")),'Scoring key'!$B$5:$B$9,0),"unread")))</f>
        <v/>
      </c>
      <c r="Q71" s="1" t="str">
        <f aca="false">IF(Answers!H71="","",IF(ISNUMBER(IFERROR(VALUE(Answers!H71),"")),IF(AND(VALUE(Answers!H71)&gt;=1,VALUE(Answers!H71)&lt;=5,VALUE(Answers!H71)=INT(VALUE(Answers!H71))),VALUE(Answers!H71),"unread"),IFERROR(MATCH(TRIM(SUBSTITUTE(SUBSTITUTE(SUBSTITUTE(SUBSTITUTE(Answers!H71,"’","'"),"‘","'"),"“",""""),"”","""")),'Scoring key'!$B$5:$B$9,0),"unread")))</f>
        <v/>
      </c>
      <c r="R71" s="1" t="str">
        <f aca="false">IF(Answers!I71="","",IF(ISNUMBER(IFERROR(VALUE(Answers!I71),"")),IF(AND(VALUE(Answers!I71)&gt;=1,VALUE(Answers!I71)&lt;=5,VALUE(Answers!I71)=INT(VALUE(Answers!I71))),VALUE(Answers!I71),"unread"),IFERROR(MATCH(TRIM(SUBSTITUTE(SUBSTITUTE(SUBSTITUTE(SUBSTITUTE(Answers!I71,"’","'"),"‘","'"),"“",""""),"”","""")),'Scoring key'!$B$5:$B$9,0),"unread")))</f>
        <v/>
      </c>
      <c r="S71" s="1" t="str">
        <f aca="false">IF(Answers!J71="","",IF(ISNUMBER(IFERROR(VALUE(Answers!J71),"")),IF(AND(VALUE(Answers!J71)&gt;=1,VALUE(Answers!J71)&lt;=5,VALUE(Answers!J71)=INT(VALUE(Answers!J71))),VALUE(Answers!J71),"unread"),IFERROR(MATCH(TRIM(SUBSTITUTE(SUBSTITUTE(SUBSTITUTE(SUBSTITUTE(Answers!J71,"’","'"),"‘","'"),"“",""""),"”","""")),'Scoring key'!$B$5:$B$9,0),"unread")))</f>
        <v/>
      </c>
      <c r="T71" s="1" t="str">
        <f aca="false">IF(Answers!K71="","",IF(ISNUMBER(IFERROR(VALUE(Answers!K71),"")),IF(AND(VALUE(Answers!K71)&gt;=1,VALUE(Answers!K71)&lt;=5,VALUE(Answers!K71)=INT(VALUE(Answers!K71))),VALUE(Answers!K71),"unread"),IFERROR(MATCH(TRIM(SUBSTITUTE(SUBSTITUTE(SUBSTITUTE(SUBSTITUTE(Answers!K71,"’","'"),"‘","'"),"“",""""),"”","""")),'Scoring key'!$B$5:$B$9,0),"unread")))</f>
        <v/>
      </c>
      <c r="U71" s="1" t="str">
        <f aca="false">IF(Answers!M71="","",IF(ISNUMBER(IFERROR(VALUE(Answers!M71),"")),IF(AND(VALUE(Answers!M71)&gt;=1,VALUE(Answers!M71)&lt;=5,VALUE(Answers!M71)=INT(VALUE(Answers!M71))),VALUE(Answers!M71),"unread"),IFERROR(MATCH(TRIM(SUBSTITUTE(SUBSTITUTE(SUBSTITUTE(SUBSTITUTE(Answers!M71,"’","'"),"‘","'"),"“",""""),"”","""")),'Scoring key'!$B$5:$B$9,0),"unread")))</f>
        <v/>
      </c>
      <c r="V71" s="1" t="str">
        <f aca="false">IF(Answers!P71="","",IF(ISNUMBER(IFERROR(VALUE(Answers!P71),"")),IF(AND(VALUE(Answers!P71)&gt;=1,VALUE(Answers!P71)&lt;=5,VALUE(Answers!P71)=INT(VALUE(Answers!P71))),VALUE(Answers!P71),"unread"),IFERROR(MATCH(TRIM(SUBSTITUTE(SUBSTITUTE(SUBSTITUTE(SUBSTITUTE(Answers!P71,"’","'"),"‘","'"),"“",""""),"”","""")),'Scoring key'!$B$5:$B$9,0),"unread")))</f>
        <v/>
      </c>
      <c r="W71" s="1" t="str">
        <f aca="false">IF(Answers!Q71="","",IF(ISNUMBER(IFERROR(VALUE(Answers!Q71),"")),IF(AND(VALUE(Answers!Q71)&gt;=1,VALUE(Answers!Q71)&lt;=5,VALUE(Answers!Q71)=INT(VALUE(Answers!Q71))),VALUE(Answers!Q71),"unread"),IFERROR(MATCH(TRIM(SUBSTITUTE(SUBSTITUTE(SUBSTITUTE(SUBSTITUTE(Answers!Q71,"’","'"),"‘","'"),"“",""""),"”","""")),'Scoring key'!$B$5:$B$9,0),"unread")))</f>
        <v/>
      </c>
      <c r="X71" s="1" t="str">
        <f aca="false">IF(Answers!B71="","",ISNUMBER(SEARCH("Drafting or editing emails and documents",TRIM(SUBSTITUTE(SUBSTITUTE(SUBSTITUTE(SUBSTITUTE(Answers!B71,"’","'"),"‘","'"),"“",""""),"”",""""))))*1+ISNUMBER(SEARCH("Summarizing documents, threads or meetings",TRIM(SUBSTITUTE(SUBSTITUTE(SUBSTITUTE(SUBSTITUTE(Answers!B71,"’","'"),"‘","'"),"“",""""),"”",""""))))*1+ISNUMBER(SEARCH("Research, or explaining something unfamiliar",TRIM(SUBSTITUTE(SUBSTITUTE(SUBSTITUTE(SUBSTITUTE(Answers!B71,"’","'"),"‘","'"),"“",""""),"”",""""))))*1+ISNUMBER(SEARCH("Working with data or spreadsheets",TRIM(SUBSTITUTE(SUBSTITUTE(SUBSTITUTE(SUBSTITUTE(Answers!B71,"’","'"),"‘","'"),"“",""""),"”",""""))))*1+ISNUMBER(SEARCH("Writing or reviewing code or scripts",TRIM(SUBSTITUTE(SUBSTITUTE(SUBSTITUTE(SUBSTITUTE(Answers!B71,"’","'"),"‘","'"),"“",""""),"”",""""))))*1+ISNUMBER(SEARCH("Brainstorming or planning",TRIM(SUBSTITUTE(SUBSTITUTE(SUBSTITUTE(SUBSTITUTE(Answers!B71,"’","'"),"‘","'"),"“",""""),"”",""""))))*1+ISNUMBER(SEARCH("Something else",TRIM(SUBSTITUTE(SUBSTITUTE(SUBSTITUTE(SUBSTITUTE(Answers!B71,"’","'"),"‘","'"),"“",""""),"”",""""))))*1)</f>
        <v/>
      </c>
      <c r="Y71" s="1" t="str">
        <f aca="false">IF(X71="","",IF(X71=0,IF(ISNUMBER(SEARCH("I don't use AI tools for work",TRIM(SUBSTITUTE(SUBSTITUTE(SUBSTITUTE(SUBSTITUTE(Answers!B71,"’","'"),"‘","'"),"“",""""),"”","""")))),1,"unread"),MIN(X71+1,5)))</f>
        <v/>
      </c>
      <c r="Z71" s="1" t="n">
        <f aca="false">IF(ISNUMBER(SEARCH("Clear guidance on what's allowed and what information can go in",TRIM(SUBSTITUTE(SUBSTITUTE(SUBSTITUTE(SUBSTITUTE(Answers!R71,"’","'"),"‘","'"),"“",""""),"”","""")))),1,0)</f>
        <v>0</v>
      </c>
      <c r="AA71" s="1" t="n">
        <f aca="false">IF(ISNUMBER(SEARCH("An approved AI tool with a work account",TRIM(SUBSTITUTE(SUBSTITUTE(SUBSTITUTE(SUBSTITUTE(Answers!R71,"’","'"),"‘","'"),"“",""""),"”","""")))),1,0)</f>
        <v>0</v>
      </c>
      <c r="AB71" s="1" t="n">
        <f aca="false">IF(ISNUMBER(SEARCH("Hands-on training using my own work tasks",TRIM(SUBSTITUTE(SUBSTITUTE(SUBSTITUTE(SUBSTITUTE(Answers!R71,"’","'"),"‘","'"),"“",""""),"”","""")))),1,0)</f>
        <v>0</v>
      </c>
      <c r="AC71" s="1" t="n">
        <f aca="false">IF(ISNUMBER(SEARCH("Ready-made prompts and templates for common tasks",TRIM(SUBSTITUTE(SUBSTITUTE(SUBSTITUTE(SUBSTITUTE(Answers!R71,"’","'"),"‘","'"),"“",""""),"”","""")))),1,0)</f>
        <v>0</v>
      </c>
      <c r="AD71" s="1" t="n">
        <f aca="false">IF(ISNUMBER(SEARCH("Help setting up an AI agent for my role",TRIM(SUBSTITUTE(SUBSTITUTE(SUBSTITUTE(SUBSTITUTE(Answers!R71,"’","'"),"‘","'"),"“",""""),"”","""")))),1,0)</f>
        <v>0</v>
      </c>
      <c r="AE71" s="1" t="n">
        <f aca="false">IF(ISNUMBER(SEARCH("Examples from people in jobs like mine",TRIM(SUBSTITUTE(SUBSTITUTE(SUBSTITUTE(SUBSTITUTE(Answers!R71,"’","'"),"‘","'"),"“",""""),"”","""")))),1,0)</f>
        <v>0</v>
      </c>
      <c r="AF71" s="1" t="n">
        <f aca="false">IF(ISNUMBER(SEARCH("Time set aside to practice",TRIM(SUBSTITUTE(SUBSTITUTE(SUBSTITUTE(SUBSTITUTE(Answers!R71,"’","'"),"‘","'"),"“",""""),"”","""")))),1,0)</f>
        <v>0</v>
      </c>
      <c r="AG71" s="1" t="n">
        <f aca="false">IF(ISNUMBER(SEARCH("I don't need help right now",TRIM(SUBSTITUTE(SUBSTITUTE(SUBSTITUTE(SUBSTITUTE(Answers!R71,"’","'"),"‘","'"),"“",""""),"”","""")))),1,0)</f>
        <v>0</v>
      </c>
      <c r="AH71" s="1" t="str">
        <f aca="false">IF(Answers!R71="","",IF(Z71+AA71+AB71+AC71+AD71+AE71+AF71+AG71=0,"unread",""))</f>
        <v/>
      </c>
      <c r="AI71" s="1" t="n">
        <f aca="false">IF(OR(D71=5,E71=5),1,0)</f>
        <v>0</v>
      </c>
    </row>
    <row r="72" customFormat="false" ht="15" hidden="false" customHeight="true" outlineLevel="0" collapsed="false">
      <c r="A72" s="1" t="n">
        <f aca="false">Answers!T72</f>
        <v>0</v>
      </c>
      <c r="B72" s="1" t="str">
        <f aca="false">IF(Answers!A72="","",IFERROR(MATCH(TRIM(SUBSTITUTE(SUBSTITUTE(SUBSTITUTE(SUBSTITUTE(Answers!A72,"’","'"),"‘","'"),"“",""""),"”","""")),'Scoring key'!$B$10:$B$14,0),"unread"))</f>
        <v/>
      </c>
      <c r="C72" s="1" t="str">
        <f aca="false">IF(Answers!C72="","",IFERROR(MATCH(TRIM(SUBSTITUTE(SUBSTITUTE(SUBSTITUTE(SUBSTITUTE(Answers!C72,"’","'"),"‘","'"),"“",""""),"”","""")),'Scoring key'!$B$15:$B$19,0),"unread"))</f>
        <v/>
      </c>
      <c r="D72" s="1" t="str">
        <f aca="false">IF(Answers!D72="","",IFERROR(MATCH(TRIM(SUBSTITUTE(SUBSTITUTE(SUBSTITUTE(SUBSTITUTE(Answers!D72,"’","'"),"‘","'"),"“",""""),"”","""")),'Scoring key'!$B$20:$B$24,0),"unread"))</f>
        <v/>
      </c>
      <c r="E72" s="1" t="str">
        <f aca="false">IF(Answers!E72="","",IFERROR(MATCH(TRIM(SUBSTITUTE(SUBSTITUTE(SUBSTITUTE(SUBSTITUTE(Answers!E72,"’","'"),"‘","'"),"“",""""),"”","""")),'Scoring key'!$B$25:$B$29,0),"unread"))</f>
        <v/>
      </c>
      <c r="F72" s="1" t="str">
        <f aca="false">IF(Answers!L72="","",IFERROR(MATCH(TRIM(SUBSTITUTE(SUBSTITUTE(SUBSTITUTE(SUBSTITUTE(Answers!L72,"’","'"),"‘","'"),"“",""""),"”","""")),'Scoring key'!$B$30:$B$34,0),"unread"))</f>
        <v/>
      </c>
      <c r="G72" s="1" t="str">
        <f aca="false">IF(Answers!N72="","",IFERROR(MATCH(TRIM(SUBSTITUTE(SUBSTITUTE(SUBSTITUTE(SUBSTITUTE(Answers!N72,"’","'"),"‘","'"),"“",""""),"”","""")),'Scoring key'!$B$35:$B$38,0),"unread"))</f>
        <v/>
      </c>
      <c r="H72" s="1" t="str">
        <f aca="false">IF(Answers!O72="","",IFERROR(MATCH(TRIM(SUBSTITUTE(SUBSTITUTE(SUBSTITUTE(SUBSTITUTE(Answers!O72,"’","'"),"‘","'"),"“",""""),"”","""")),'Scoring key'!$B$39:$B$42,0),"unread"))</f>
        <v/>
      </c>
      <c r="I72" s="1" t="str">
        <f aca="false">IF(Answers!S72="","",IFERROR(MATCH(TRIM(SUBSTITUTE(SUBSTITUTE(SUBSTITUTE(SUBSTITUTE(Answers!S72,"’","'"),"‘","'"),"“",""""),"”","""")),'Scoring key'!$B$43:$B$46,0),"unread"))</f>
        <v/>
      </c>
      <c r="J72" s="1" t="str">
        <f aca="false">IF(ISNUMBER(B72),IF(INDEX('Scoring key'!$C$10:$C$14,B72)="","",INDEX('Scoring key'!$C$10:$C$14,B72)),"")</f>
        <v/>
      </c>
      <c r="K72" s="1" t="str">
        <f aca="false">IF(ISNUMBER(E72),IF(INDEX('Scoring key'!$C$25:$C$29,E72)="","",INDEX('Scoring key'!$C$25:$C$29,E72)),"")</f>
        <v/>
      </c>
      <c r="L72" s="1" t="str">
        <f aca="false">IF(ISNUMBER(F72),IF(INDEX('Scoring key'!$C$30:$C$34,F72)="","",INDEX('Scoring key'!$C$30:$C$34,F72)),"")</f>
        <v/>
      </c>
      <c r="M72" s="1" t="str">
        <f aca="false">IF(ISNUMBER(G72),IF(INDEX('Scoring key'!$C$35:$C$38,G72)="","",INDEX('Scoring key'!$C$35:$C$38,G72)),"")</f>
        <v/>
      </c>
      <c r="N72" s="1" t="str">
        <f aca="false">IF(ISNUMBER(H72),IF(INDEX('Scoring key'!$C$39:$C$42,H72)="","",INDEX('Scoring key'!$C$39:$C$42,H72)),"")</f>
        <v/>
      </c>
      <c r="O72" s="1" t="str">
        <f aca="false">IF(Answers!F72="","",IF(ISNUMBER(IFERROR(VALUE(Answers!F72),"")),IF(AND(VALUE(Answers!F72)&gt;=1,VALUE(Answers!F72)&lt;=5,VALUE(Answers!F72)=INT(VALUE(Answers!F72))),VALUE(Answers!F72),"unread"),IFERROR(MATCH(TRIM(SUBSTITUTE(SUBSTITUTE(SUBSTITUTE(SUBSTITUTE(Answers!F72,"’","'"),"‘","'"),"“",""""),"”","""")),'Scoring key'!$B$5:$B$9,0),"unread")))</f>
        <v/>
      </c>
      <c r="P72" s="1" t="str">
        <f aca="false">IF(Answers!G72="","",IF(ISNUMBER(IFERROR(VALUE(Answers!G72),"")),IF(AND(VALUE(Answers!G72)&gt;=1,VALUE(Answers!G72)&lt;=5,VALUE(Answers!G72)=INT(VALUE(Answers!G72))),VALUE(Answers!G72),"unread"),IFERROR(MATCH(TRIM(SUBSTITUTE(SUBSTITUTE(SUBSTITUTE(SUBSTITUTE(Answers!G72,"’","'"),"‘","'"),"“",""""),"”","""")),'Scoring key'!$B$5:$B$9,0),"unread")))</f>
        <v/>
      </c>
      <c r="Q72" s="1" t="str">
        <f aca="false">IF(Answers!H72="","",IF(ISNUMBER(IFERROR(VALUE(Answers!H72),"")),IF(AND(VALUE(Answers!H72)&gt;=1,VALUE(Answers!H72)&lt;=5,VALUE(Answers!H72)=INT(VALUE(Answers!H72))),VALUE(Answers!H72),"unread"),IFERROR(MATCH(TRIM(SUBSTITUTE(SUBSTITUTE(SUBSTITUTE(SUBSTITUTE(Answers!H72,"’","'"),"‘","'"),"“",""""),"”","""")),'Scoring key'!$B$5:$B$9,0),"unread")))</f>
        <v/>
      </c>
      <c r="R72" s="1" t="str">
        <f aca="false">IF(Answers!I72="","",IF(ISNUMBER(IFERROR(VALUE(Answers!I72),"")),IF(AND(VALUE(Answers!I72)&gt;=1,VALUE(Answers!I72)&lt;=5,VALUE(Answers!I72)=INT(VALUE(Answers!I72))),VALUE(Answers!I72),"unread"),IFERROR(MATCH(TRIM(SUBSTITUTE(SUBSTITUTE(SUBSTITUTE(SUBSTITUTE(Answers!I72,"’","'"),"‘","'"),"“",""""),"”","""")),'Scoring key'!$B$5:$B$9,0),"unread")))</f>
        <v/>
      </c>
      <c r="S72" s="1" t="str">
        <f aca="false">IF(Answers!J72="","",IF(ISNUMBER(IFERROR(VALUE(Answers!J72),"")),IF(AND(VALUE(Answers!J72)&gt;=1,VALUE(Answers!J72)&lt;=5,VALUE(Answers!J72)=INT(VALUE(Answers!J72))),VALUE(Answers!J72),"unread"),IFERROR(MATCH(TRIM(SUBSTITUTE(SUBSTITUTE(SUBSTITUTE(SUBSTITUTE(Answers!J72,"’","'"),"‘","'"),"“",""""),"”","""")),'Scoring key'!$B$5:$B$9,0),"unread")))</f>
        <v/>
      </c>
      <c r="T72" s="1" t="str">
        <f aca="false">IF(Answers!K72="","",IF(ISNUMBER(IFERROR(VALUE(Answers!K72),"")),IF(AND(VALUE(Answers!K72)&gt;=1,VALUE(Answers!K72)&lt;=5,VALUE(Answers!K72)=INT(VALUE(Answers!K72))),VALUE(Answers!K72),"unread"),IFERROR(MATCH(TRIM(SUBSTITUTE(SUBSTITUTE(SUBSTITUTE(SUBSTITUTE(Answers!K72,"’","'"),"‘","'"),"“",""""),"”","""")),'Scoring key'!$B$5:$B$9,0),"unread")))</f>
        <v/>
      </c>
      <c r="U72" s="1" t="str">
        <f aca="false">IF(Answers!M72="","",IF(ISNUMBER(IFERROR(VALUE(Answers!M72),"")),IF(AND(VALUE(Answers!M72)&gt;=1,VALUE(Answers!M72)&lt;=5,VALUE(Answers!M72)=INT(VALUE(Answers!M72))),VALUE(Answers!M72),"unread"),IFERROR(MATCH(TRIM(SUBSTITUTE(SUBSTITUTE(SUBSTITUTE(SUBSTITUTE(Answers!M72,"’","'"),"‘","'"),"“",""""),"”","""")),'Scoring key'!$B$5:$B$9,0),"unread")))</f>
        <v/>
      </c>
      <c r="V72" s="1" t="str">
        <f aca="false">IF(Answers!P72="","",IF(ISNUMBER(IFERROR(VALUE(Answers!P72),"")),IF(AND(VALUE(Answers!P72)&gt;=1,VALUE(Answers!P72)&lt;=5,VALUE(Answers!P72)=INT(VALUE(Answers!P72))),VALUE(Answers!P72),"unread"),IFERROR(MATCH(TRIM(SUBSTITUTE(SUBSTITUTE(SUBSTITUTE(SUBSTITUTE(Answers!P72,"’","'"),"‘","'"),"“",""""),"”","""")),'Scoring key'!$B$5:$B$9,0),"unread")))</f>
        <v/>
      </c>
      <c r="W72" s="1" t="str">
        <f aca="false">IF(Answers!Q72="","",IF(ISNUMBER(IFERROR(VALUE(Answers!Q72),"")),IF(AND(VALUE(Answers!Q72)&gt;=1,VALUE(Answers!Q72)&lt;=5,VALUE(Answers!Q72)=INT(VALUE(Answers!Q72))),VALUE(Answers!Q72),"unread"),IFERROR(MATCH(TRIM(SUBSTITUTE(SUBSTITUTE(SUBSTITUTE(SUBSTITUTE(Answers!Q72,"’","'"),"‘","'"),"“",""""),"”","""")),'Scoring key'!$B$5:$B$9,0),"unread")))</f>
        <v/>
      </c>
      <c r="X72" s="1" t="str">
        <f aca="false">IF(Answers!B72="","",ISNUMBER(SEARCH("Drafting or editing emails and documents",TRIM(SUBSTITUTE(SUBSTITUTE(SUBSTITUTE(SUBSTITUTE(Answers!B72,"’","'"),"‘","'"),"“",""""),"”",""""))))*1+ISNUMBER(SEARCH("Summarizing documents, threads or meetings",TRIM(SUBSTITUTE(SUBSTITUTE(SUBSTITUTE(SUBSTITUTE(Answers!B72,"’","'"),"‘","'"),"“",""""),"”",""""))))*1+ISNUMBER(SEARCH("Research, or explaining something unfamiliar",TRIM(SUBSTITUTE(SUBSTITUTE(SUBSTITUTE(SUBSTITUTE(Answers!B72,"’","'"),"‘","'"),"“",""""),"”",""""))))*1+ISNUMBER(SEARCH("Working with data or spreadsheets",TRIM(SUBSTITUTE(SUBSTITUTE(SUBSTITUTE(SUBSTITUTE(Answers!B72,"’","'"),"‘","'"),"“",""""),"”",""""))))*1+ISNUMBER(SEARCH("Writing or reviewing code or scripts",TRIM(SUBSTITUTE(SUBSTITUTE(SUBSTITUTE(SUBSTITUTE(Answers!B72,"’","'"),"‘","'"),"“",""""),"”",""""))))*1+ISNUMBER(SEARCH("Brainstorming or planning",TRIM(SUBSTITUTE(SUBSTITUTE(SUBSTITUTE(SUBSTITUTE(Answers!B72,"’","'"),"‘","'"),"“",""""),"”",""""))))*1+ISNUMBER(SEARCH("Something else",TRIM(SUBSTITUTE(SUBSTITUTE(SUBSTITUTE(SUBSTITUTE(Answers!B72,"’","'"),"‘","'"),"“",""""),"”",""""))))*1)</f>
        <v/>
      </c>
      <c r="Y72" s="1" t="str">
        <f aca="false">IF(X72="","",IF(X72=0,IF(ISNUMBER(SEARCH("I don't use AI tools for work",TRIM(SUBSTITUTE(SUBSTITUTE(SUBSTITUTE(SUBSTITUTE(Answers!B72,"’","'"),"‘","'"),"“",""""),"”","""")))),1,"unread"),MIN(X72+1,5)))</f>
        <v/>
      </c>
      <c r="Z72" s="1" t="n">
        <f aca="false">IF(ISNUMBER(SEARCH("Clear guidance on what's allowed and what information can go in",TRIM(SUBSTITUTE(SUBSTITUTE(SUBSTITUTE(SUBSTITUTE(Answers!R72,"’","'"),"‘","'"),"“",""""),"”","""")))),1,0)</f>
        <v>0</v>
      </c>
      <c r="AA72" s="1" t="n">
        <f aca="false">IF(ISNUMBER(SEARCH("An approved AI tool with a work account",TRIM(SUBSTITUTE(SUBSTITUTE(SUBSTITUTE(SUBSTITUTE(Answers!R72,"’","'"),"‘","'"),"“",""""),"”","""")))),1,0)</f>
        <v>0</v>
      </c>
      <c r="AB72" s="1" t="n">
        <f aca="false">IF(ISNUMBER(SEARCH("Hands-on training using my own work tasks",TRIM(SUBSTITUTE(SUBSTITUTE(SUBSTITUTE(SUBSTITUTE(Answers!R72,"’","'"),"‘","'"),"“",""""),"”","""")))),1,0)</f>
        <v>0</v>
      </c>
      <c r="AC72" s="1" t="n">
        <f aca="false">IF(ISNUMBER(SEARCH("Ready-made prompts and templates for common tasks",TRIM(SUBSTITUTE(SUBSTITUTE(SUBSTITUTE(SUBSTITUTE(Answers!R72,"’","'"),"‘","'"),"“",""""),"”","""")))),1,0)</f>
        <v>0</v>
      </c>
      <c r="AD72" s="1" t="n">
        <f aca="false">IF(ISNUMBER(SEARCH("Help setting up an AI agent for my role",TRIM(SUBSTITUTE(SUBSTITUTE(SUBSTITUTE(SUBSTITUTE(Answers!R72,"’","'"),"‘","'"),"“",""""),"”","""")))),1,0)</f>
        <v>0</v>
      </c>
      <c r="AE72" s="1" t="n">
        <f aca="false">IF(ISNUMBER(SEARCH("Examples from people in jobs like mine",TRIM(SUBSTITUTE(SUBSTITUTE(SUBSTITUTE(SUBSTITUTE(Answers!R72,"’","'"),"‘","'"),"“",""""),"”","""")))),1,0)</f>
        <v>0</v>
      </c>
      <c r="AF72" s="1" t="n">
        <f aca="false">IF(ISNUMBER(SEARCH("Time set aside to practice",TRIM(SUBSTITUTE(SUBSTITUTE(SUBSTITUTE(SUBSTITUTE(Answers!R72,"’","'"),"‘","'"),"“",""""),"”","""")))),1,0)</f>
        <v>0</v>
      </c>
      <c r="AG72" s="1" t="n">
        <f aca="false">IF(ISNUMBER(SEARCH("I don't need help right now",TRIM(SUBSTITUTE(SUBSTITUTE(SUBSTITUTE(SUBSTITUTE(Answers!R72,"’","'"),"‘","'"),"“",""""),"”","""")))),1,0)</f>
        <v>0</v>
      </c>
      <c r="AH72" s="1" t="str">
        <f aca="false">IF(Answers!R72="","",IF(Z72+AA72+AB72+AC72+AD72+AE72+AF72+AG72=0,"unread",""))</f>
        <v/>
      </c>
      <c r="AI72" s="1" t="n">
        <f aca="false">IF(OR(D72=5,E72=5),1,0)</f>
        <v>0</v>
      </c>
    </row>
    <row r="73" customFormat="false" ht="15" hidden="false" customHeight="true" outlineLevel="0" collapsed="false">
      <c r="A73" s="1" t="n">
        <f aca="false">Answers!T73</f>
        <v>0</v>
      </c>
      <c r="B73" s="1" t="str">
        <f aca="false">IF(Answers!A73="","",IFERROR(MATCH(TRIM(SUBSTITUTE(SUBSTITUTE(SUBSTITUTE(SUBSTITUTE(Answers!A73,"’","'"),"‘","'"),"“",""""),"”","""")),'Scoring key'!$B$10:$B$14,0),"unread"))</f>
        <v/>
      </c>
      <c r="C73" s="1" t="str">
        <f aca="false">IF(Answers!C73="","",IFERROR(MATCH(TRIM(SUBSTITUTE(SUBSTITUTE(SUBSTITUTE(SUBSTITUTE(Answers!C73,"’","'"),"‘","'"),"“",""""),"”","""")),'Scoring key'!$B$15:$B$19,0),"unread"))</f>
        <v/>
      </c>
      <c r="D73" s="1" t="str">
        <f aca="false">IF(Answers!D73="","",IFERROR(MATCH(TRIM(SUBSTITUTE(SUBSTITUTE(SUBSTITUTE(SUBSTITUTE(Answers!D73,"’","'"),"‘","'"),"“",""""),"”","""")),'Scoring key'!$B$20:$B$24,0),"unread"))</f>
        <v/>
      </c>
      <c r="E73" s="1" t="str">
        <f aca="false">IF(Answers!E73="","",IFERROR(MATCH(TRIM(SUBSTITUTE(SUBSTITUTE(SUBSTITUTE(SUBSTITUTE(Answers!E73,"’","'"),"‘","'"),"“",""""),"”","""")),'Scoring key'!$B$25:$B$29,0),"unread"))</f>
        <v/>
      </c>
      <c r="F73" s="1" t="str">
        <f aca="false">IF(Answers!L73="","",IFERROR(MATCH(TRIM(SUBSTITUTE(SUBSTITUTE(SUBSTITUTE(SUBSTITUTE(Answers!L73,"’","'"),"‘","'"),"“",""""),"”","""")),'Scoring key'!$B$30:$B$34,0),"unread"))</f>
        <v/>
      </c>
      <c r="G73" s="1" t="str">
        <f aca="false">IF(Answers!N73="","",IFERROR(MATCH(TRIM(SUBSTITUTE(SUBSTITUTE(SUBSTITUTE(SUBSTITUTE(Answers!N73,"’","'"),"‘","'"),"“",""""),"”","""")),'Scoring key'!$B$35:$B$38,0),"unread"))</f>
        <v/>
      </c>
      <c r="H73" s="1" t="str">
        <f aca="false">IF(Answers!O73="","",IFERROR(MATCH(TRIM(SUBSTITUTE(SUBSTITUTE(SUBSTITUTE(SUBSTITUTE(Answers!O73,"’","'"),"‘","'"),"“",""""),"”","""")),'Scoring key'!$B$39:$B$42,0),"unread"))</f>
        <v/>
      </c>
      <c r="I73" s="1" t="str">
        <f aca="false">IF(Answers!S73="","",IFERROR(MATCH(TRIM(SUBSTITUTE(SUBSTITUTE(SUBSTITUTE(SUBSTITUTE(Answers!S73,"’","'"),"‘","'"),"“",""""),"”","""")),'Scoring key'!$B$43:$B$46,0),"unread"))</f>
        <v/>
      </c>
      <c r="J73" s="1" t="str">
        <f aca="false">IF(ISNUMBER(B73),IF(INDEX('Scoring key'!$C$10:$C$14,B73)="","",INDEX('Scoring key'!$C$10:$C$14,B73)),"")</f>
        <v/>
      </c>
      <c r="K73" s="1" t="str">
        <f aca="false">IF(ISNUMBER(E73),IF(INDEX('Scoring key'!$C$25:$C$29,E73)="","",INDEX('Scoring key'!$C$25:$C$29,E73)),"")</f>
        <v/>
      </c>
      <c r="L73" s="1" t="str">
        <f aca="false">IF(ISNUMBER(F73),IF(INDEX('Scoring key'!$C$30:$C$34,F73)="","",INDEX('Scoring key'!$C$30:$C$34,F73)),"")</f>
        <v/>
      </c>
      <c r="M73" s="1" t="str">
        <f aca="false">IF(ISNUMBER(G73),IF(INDEX('Scoring key'!$C$35:$C$38,G73)="","",INDEX('Scoring key'!$C$35:$C$38,G73)),"")</f>
        <v/>
      </c>
      <c r="N73" s="1" t="str">
        <f aca="false">IF(ISNUMBER(H73),IF(INDEX('Scoring key'!$C$39:$C$42,H73)="","",INDEX('Scoring key'!$C$39:$C$42,H73)),"")</f>
        <v/>
      </c>
      <c r="O73" s="1" t="str">
        <f aca="false">IF(Answers!F73="","",IF(ISNUMBER(IFERROR(VALUE(Answers!F73),"")),IF(AND(VALUE(Answers!F73)&gt;=1,VALUE(Answers!F73)&lt;=5,VALUE(Answers!F73)=INT(VALUE(Answers!F73))),VALUE(Answers!F73),"unread"),IFERROR(MATCH(TRIM(SUBSTITUTE(SUBSTITUTE(SUBSTITUTE(SUBSTITUTE(Answers!F73,"’","'"),"‘","'"),"“",""""),"”","""")),'Scoring key'!$B$5:$B$9,0),"unread")))</f>
        <v/>
      </c>
      <c r="P73" s="1" t="str">
        <f aca="false">IF(Answers!G73="","",IF(ISNUMBER(IFERROR(VALUE(Answers!G73),"")),IF(AND(VALUE(Answers!G73)&gt;=1,VALUE(Answers!G73)&lt;=5,VALUE(Answers!G73)=INT(VALUE(Answers!G73))),VALUE(Answers!G73),"unread"),IFERROR(MATCH(TRIM(SUBSTITUTE(SUBSTITUTE(SUBSTITUTE(SUBSTITUTE(Answers!G73,"’","'"),"‘","'"),"“",""""),"”","""")),'Scoring key'!$B$5:$B$9,0),"unread")))</f>
        <v/>
      </c>
      <c r="Q73" s="1" t="str">
        <f aca="false">IF(Answers!H73="","",IF(ISNUMBER(IFERROR(VALUE(Answers!H73),"")),IF(AND(VALUE(Answers!H73)&gt;=1,VALUE(Answers!H73)&lt;=5,VALUE(Answers!H73)=INT(VALUE(Answers!H73))),VALUE(Answers!H73),"unread"),IFERROR(MATCH(TRIM(SUBSTITUTE(SUBSTITUTE(SUBSTITUTE(SUBSTITUTE(Answers!H73,"’","'"),"‘","'"),"“",""""),"”","""")),'Scoring key'!$B$5:$B$9,0),"unread")))</f>
        <v/>
      </c>
      <c r="R73" s="1" t="str">
        <f aca="false">IF(Answers!I73="","",IF(ISNUMBER(IFERROR(VALUE(Answers!I73),"")),IF(AND(VALUE(Answers!I73)&gt;=1,VALUE(Answers!I73)&lt;=5,VALUE(Answers!I73)=INT(VALUE(Answers!I73))),VALUE(Answers!I73),"unread"),IFERROR(MATCH(TRIM(SUBSTITUTE(SUBSTITUTE(SUBSTITUTE(SUBSTITUTE(Answers!I73,"’","'"),"‘","'"),"“",""""),"”","""")),'Scoring key'!$B$5:$B$9,0),"unread")))</f>
        <v/>
      </c>
      <c r="S73" s="1" t="str">
        <f aca="false">IF(Answers!J73="","",IF(ISNUMBER(IFERROR(VALUE(Answers!J73),"")),IF(AND(VALUE(Answers!J73)&gt;=1,VALUE(Answers!J73)&lt;=5,VALUE(Answers!J73)=INT(VALUE(Answers!J73))),VALUE(Answers!J73),"unread"),IFERROR(MATCH(TRIM(SUBSTITUTE(SUBSTITUTE(SUBSTITUTE(SUBSTITUTE(Answers!J73,"’","'"),"‘","'"),"“",""""),"”","""")),'Scoring key'!$B$5:$B$9,0),"unread")))</f>
        <v/>
      </c>
      <c r="T73" s="1" t="str">
        <f aca="false">IF(Answers!K73="","",IF(ISNUMBER(IFERROR(VALUE(Answers!K73),"")),IF(AND(VALUE(Answers!K73)&gt;=1,VALUE(Answers!K73)&lt;=5,VALUE(Answers!K73)=INT(VALUE(Answers!K73))),VALUE(Answers!K73),"unread"),IFERROR(MATCH(TRIM(SUBSTITUTE(SUBSTITUTE(SUBSTITUTE(SUBSTITUTE(Answers!K73,"’","'"),"‘","'"),"“",""""),"”","""")),'Scoring key'!$B$5:$B$9,0),"unread")))</f>
        <v/>
      </c>
      <c r="U73" s="1" t="str">
        <f aca="false">IF(Answers!M73="","",IF(ISNUMBER(IFERROR(VALUE(Answers!M73),"")),IF(AND(VALUE(Answers!M73)&gt;=1,VALUE(Answers!M73)&lt;=5,VALUE(Answers!M73)=INT(VALUE(Answers!M73))),VALUE(Answers!M73),"unread"),IFERROR(MATCH(TRIM(SUBSTITUTE(SUBSTITUTE(SUBSTITUTE(SUBSTITUTE(Answers!M73,"’","'"),"‘","'"),"“",""""),"”","""")),'Scoring key'!$B$5:$B$9,0),"unread")))</f>
        <v/>
      </c>
      <c r="V73" s="1" t="str">
        <f aca="false">IF(Answers!P73="","",IF(ISNUMBER(IFERROR(VALUE(Answers!P73),"")),IF(AND(VALUE(Answers!P73)&gt;=1,VALUE(Answers!P73)&lt;=5,VALUE(Answers!P73)=INT(VALUE(Answers!P73))),VALUE(Answers!P73),"unread"),IFERROR(MATCH(TRIM(SUBSTITUTE(SUBSTITUTE(SUBSTITUTE(SUBSTITUTE(Answers!P73,"’","'"),"‘","'"),"“",""""),"”","""")),'Scoring key'!$B$5:$B$9,0),"unread")))</f>
        <v/>
      </c>
      <c r="W73" s="1" t="str">
        <f aca="false">IF(Answers!Q73="","",IF(ISNUMBER(IFERROR(VALUE(Answers!Q73),"")),IF(AND(VALUE(Answers!Q73)&gt;=1,VALUE(Answers!Q73)&lt;=5,VALUE(Answers!Q73)=INT(VALUE(Answers!Q73))),VALUE(Answers!Q73),"unread"),IFERROR(MATCH(TRIM(SUBSTITUTE(SUBSTITUTE(SUBSTITUTE(SUBSTITUTE(Answers!Q73,"’","'"),"‘","'"),"“",""""),"”","""")),'Scoring key'!$B$5:$B$9,0),"unread")))</f>
        <v/>
      </c>
      <c r="X73" s="1" t="str">
        <f aca="false">IF(Answers!B73="","",ISNUMBER(SEARCH("Drafting or editing emails and documents",TRIM(SUBSTITUTE(SUBSTITUTE(SUBSTITUTE(SUBSTITUTE(Answers!B73,"’","'"),"‘","'"),"“",""""),"”",""""))))*1+ISNUMBER(SEARCH("Summarizing documents, threads or meetings",TRIM(SUBSTITUTE(SUBSTITUTE(SUBSTITUTE(SUBSTITUTE(Answers!B73,"’","'"),"‘","'"),"“",""""),"”",""""))))*1+ISNUMBER(SEARCH("Research, or explaining something unfamiliar",TRIM(SUBSTITUTE(SUBSTITUTE(SUBSTITUTE(SUBSTITUTE(Answers!B73,"’","'"),"‘","'"),"“",""""),"”",""""))))*1+ISNUMBER(SEARCH("Working with data or spreadsheets",TRIM(SUBSTITUTE(SUBSTITUTE(SUBSTITUTE(SUBSTITUTE(Answers!B73,"’","'"),"‘","'"),"“",""""),"”",""""))))*1+ISNUMBER(SEARCH("Writing or reviewing code or scripts",TRIM(SUBSTITUTE(SUBSTITUTE(SUBSTITUTE(SUBSTITUTE(Answers!B73,"’","'"),"‘","'"),"“",""""),"”",""""))))*1+ISNUMBER(SEARCH("Brainstorming or planning",TRIM(SUBSTITUTE(SUBSTITUTE(SUBSTITUTE(SUBSTITUTE(Answers!B73,"’","'"),"‘","'"),"“",""""),"”",""""))))*1+ISNUMBER(SEARCH("Something else",TRIM(SUBSTITUTE(SUBSTITUTE(SUBSTITUTE(SUBSTITUTE(Answers!B73,"’","'"),"‘","'"),"“",""""),"”",""""))))*1)</f>
        <v/>
      </c>
      <c r="Y73" s="1" t="str">
        <f aca="false">IF(X73="","",IF(X73=0,IF(ISNUMBER(SEARCH("I don't use AI tools for work",TRIM(SUBSTITUTE(SUBSTITUTE(SUBSTITUTE(SUBSTITUTE(Answers!B73,"’","'"),"‘","'"),"“",""""),"”","""")))),1,"unread"),MIN(X73+1,5)))</f>
        <v/>
      </c>
      <c r="Z73" s="1" t="n">
        <f aca="false">IF(ISNUMBER(SEARCH("Clear guidance on what's allowed and what information can go in",TRIM(SUBSTITUTE(SUBSTITUTE(SUBSTITUTE(SUBSTITUTE(Answers!R73,"’","'"),"‘","'"),"“",""""),"”","""")))),1,0)</f>
        <v>0</v>
      </c>
      <c r="AA73" s="1" t="n">
        <f aca="false">IF(ISNUMBER(SEARCH("An approved AI tool with a work account",TRIM(SUBSTITUTE(SUBSTITUTE(SUBSTITUTE(SUBSTITUTE(Answers!R73,"’","'"),"‘","'"),"“",""""),"”","""")))),1,0)</f>
        <v>0</v>
      </c>
      <c r="AB73" s="1" t="n">
        <f aca="false">IF(ISNUMBER(SEARCH("Hands-on training using my own work tasks",TRIM(SUBSTITUTE(SUBSTITUTE(SUBSTITUTE(SUBSTITUTE(Answers!R73,"’","'"),"‘","'"),"“",""""),"”","""")))),1,0)</f>
        <v>0</v>
      </c>
      <c r="AC73" s="1" t="n">
        <f aca="false">IF(ISNUMBER(SEARCH("Ready-made prompts and templates for common tasks",TRIM(SUBSTITUTE(SUBSTITUTE(SUBSTITUTE(SUBSTITUTE(Answers!R73,"’","'"),"‘","'"),"“",""""),"”","""")))),1,0)</f>
        <v>0</v>
      </c>
      <c r="AD73" s="1" t="n">
        <f aca="false">IF(ISNUMBER(SEARCH("Help setting up an AI agent for my role",TRIM(SUBSTITUTE(SUBSTITUTE(SUBSTITUTE(SUBSTITUTE(Answers!R73,"’","'"),"‘","'"),"“",""""),"”","""")))),1,0)</f>
        <v>0</v>
      </c>
      <c r="AE73" s="1" t="n">
        <f aca="false">IF(ISNUMBER(SEARCH("Examples from people in jobs like mine",TRIM(SUBSTITUTE(SUBSTITUTE(SUBSTITUTE(SUBSTITUTE(Answers!R73,"’","'"),"‘","'"),"“",""""),"”","""")))),1,0)</f>
        <v>0</v>
      </c>
      <c r="AF73" s="1" t="n">
        <f aca="false">IF(ISNUMBER(SEARCH("Time set aside to practice",TRIM(SUBSTITUTE(SUBSTITUTE(SUBSTITUTE(SUBSTITUTE(Answers!R73,"’","'"),"‘","'"),"“",""""),"”","""")))),1,0)</f>
        <v>0</v>
      </c>
      <c r="AG73" s="1" t="n">
        <f aca="false">IF(ISNUMBER(SEARCH("I don't need help right now",TRIM(SUBSTITUTE(SUBSTITUTE(SUBSTITUTE(SUBSTITUTE(Answers!R73,"’","'"),"‘","'"),"“",""""),"”","""")))),1,0)</f>
        <v>0</v>
      </c>
      <c r="AH73" s="1" t="str">
        <f aca="false">IF(Answers!R73="","",IF(Z73+AA73+AB73+AC73+AD73+AE73+AF73+AG73=0,"unread",""))</f>
        <v/>
      </c>
      <c r="AI73" s="1" t="n">
        <f aca="false">IF(OR(D73=5,E73=5),1,0)</f>
        <v>0</v>
      </c>
    </row>
    <row r="74" customFormat="false" ht="15" hidden="false" customHeight="true" outlineLevel="0" collapsed="false">
      <c r="A74" s="1" t="n">
        <f aca="false">Answers!T74</f>
        <v>0</v>
      </c>
      <c r="B74" s="1" t="str">
        <f aca="false">IF(Answers!A74="","",IFERROR(MATCH(TRIM(SUBSTITUTE(SUBSTITUTE(SUBSTITUTE(SUBSTITUTE(Answers!A74,"’","'"),"‘","'"),"“",""""),"”","""")),'Scoring key'!$B$10:$B$14,0),"unread"))</f>
        <v/>
      </c>
      <c r="C74" s="1" t="str">
        <f aca="false">IF(Answers!C74="","",IFERROR(MATCH(TRIM(SUBSTITUTE(SUBSTITUTE(SUBSTITUTE(SUBSTITUTE(Answers!C74,"’","'"),"‘","'"),"“",""""),"”","""")),'Scoring key'!$B$15:$B$19,0),"unread"))</f>
        <v/>
      </c>
      <c r="D74" s="1" t="str">
        <f aca="false">IF(Answers!D74="","",IFERROR(MATCH(TRIM(SUBSTITUTE(SUBSTITUTE(SUBSTITUTE(SUBSTITUTE(Answers!D74,"’","'"),"‘","'"),"“",""""),"”","""")),'Scoring key'!$B$20:$B$24,0),"unread"))</f>
        <v/>
      </c>
      <c r="E74" s="1" t="str">
        <f aca="false">IF(Answers!E74="","",IFERROR(MATCH(TRIM(SUBSTITUTE(SUBSTITUTE(SUBSTITUTE(SUBSTITUTE(Answers!E74,"’","'"),"‘","'"),"“",""""),"”","""")),'Scoring key'!$B$25:$B$29,0),"unread"))</f>
        <v/>
      </c>
      <c r="F74" s="1" t="str">
        <f aca="false">IF(Answers!L74="","",IFERROR(MATCH(TRIM(SUBSTITUTE(SUBSTITUTE(SUBSTITUTE(SUBSTITUTE(Answers!L74,"’","'"),"‘","'"),"“",""""),"”","""")),'Scoring key'!$B$30:$B$34,0),"unread"))</f>
        <v/>
      </c>
      <c r="G74" s="1" t="str">
        <f aca="false">IF(Answers!N74="","",IFERROR(MATCH(TRIM(SUBSTITUTE(SUBSTITUTE(SUBSTITUTE(SUBSTITUTE(Answers!N74,"’","'"),"‘","'"),"“",""""),"”","""")),'Scoring key'!$B$35:$B$38,0),"unread"))</f>
        <v/>
      </c>
      <c r="H74" s="1" t="str">
        <f aca="false">IF(Answers!O74="","",IFERROR(MATCH(TRIM(SUBSTITUTE(SUBSTITUTE(SUBSTITUTE(SUBSTITUTE(Answers!O74,"’","'"),"‘","'"),"“",""""),"”","""")),'Scoring key'!$B$39:$B$42,0),"unread"))</f>
        <v/>
      </c>
      <c r="I74" s="1" t="str">
        <f aca="false">IF(Answers!S74="","",IFERROR(MATCH(TRIM(SUBSTITUTE(SUBSTITUTE(SUBSTITUTE(SUBSTITUTE(Answers!S74,"’","'"),"‘","'"),"“",""""),"”","""")),'Scoring key'!$B$43:$B$46,0),"unread"))</f>
        <v/>
      </c>
      <c r="J74" s="1" t="str">
        <f aca="false">IF(ISNUMBER(B74),IF(INDEX('Scoring key'!$C$10:$C$14,B74)="","",INDEX('Scoring key'!$C$10:$C$14,B74)),"")</f>
        <v/>
      </c>
      <c r="K74" s="1" t="str">
        <f aca="false">IF(ISNUMBER(E74),IF(INDEX('Scoring key'!$C$25:$C$29,E74)="","",INDEX('Scoring key'!$C$25:$C$29,E74)),"")</f>
        <v/>
      </c>
      <c r="L74" s="1" t="str">
        <f aca="false">IF(ISNUMBER(F74),IF(INDEX('Scoring key'!$C$30:$C$34,F74)="","",INDEX('Scoring key'!$C$30:$C$34,F74)),"")</f>
        <v/>
      </c>
      <c r="M74" s="1" t="str">
        <f aca="false">IF(ISNUMBER(G74),IF(INDEX('Scoring key'!$C$35:$C$38,G74)="","",INDEX('Scoring key'!$C$35:$C$38,G74)),"")</f>
        <v/>
      </c>
      <c r="N74" s="1" t="str">
        <f aca="false">IF(ISNUMBER(H74),IF(INDEX('Scoring key'!$C$39:$C$42,H74)="","",INDEX('Scoring key'!$C$39:$C$42,H74)),"")</f>
        <v/>
      </c>
      <c r="O74" s="1" t="str">
        <f aca="false">IF(Answers!F74="","",IF(ISNUMBER(IFERROR(VALUE(Answers!F74),"")),IF(AND(VALUE(Answers!F74)&gt;=1,VALUE(Answers!F74)&lt;=5,VALUE(Answers!F74)=INT(VALUE(Answers!F74))),VALUE(Answers!F74),"unread"),IFERROR(MATCH(TRIM(SUBSTITUTE(SUBSTITUTE(SUBSTITUTE(SUBSTITUTE(Answers!F74,"’","'"),"‘","'"),"“",""""),"”","""")),'Scoring key'!$B$5:$B$9,0),"unread")))</f>
        <v/>
      </c>
      <c r="P74" s="1" t="str">
        <f aca="false">IF(Answers!G74="","",IF(ISNUMBER(IFERROR(VALUE(Answers!G74),"")),IF(AND(VALUE(Answers!G74)&gt;=1,VALUE(Answers!G74)&lt;=5,VALUE(Answers!G74)=INT(VALUE(Answers!G74))),VALUE(Answers!G74),"unread"),IFERROR(MATCH(TRIM(SUBSTITUTE(SUBSTITUTE(SUBSTITUTE(SUBSTITUTE(Answers!G74,"’","'"),"‘","'"),"“",""""),"”","""")),'Scoring key'!$B$5:$B$9,0),"unread")))</f>
        <v/>
      </c>
      <c r="Q74" s="1" t="str">
        <f aca="false">IF(Answers!H74="","",IF(ISNUMBER(IFERROR(VALUE(Answers!H74),"")),IF(AND(VALUE(Answers!H74)&gt;=1,VALUE(Answers!H74)&lt;=5,VALUE(Answers!H74)=INT(VALUE(Answers!H74))),VALUE(Answers!H74),"unread"),IFERROR(MATCH(TRIM(SUBSTITUTE(SUBSTITUTE(SUBSTITUTE(SUBSTITUTE(Answers!H74,"’","'"),"‘","'"),"“",""""),"”","""")),'Scoring key'!$B$5:$B$9,0),"unread")))</f>
        <v/>
      </c>
      <c r="R74" s="1" t="str">
        <f aca="false">IF(Answers!I74="","",IF(ISNUMBER(IFERROR(VALUE(Answers!I74),"")),IF(AND(VALUE(Answers!I74)&gt;=1,VALUE(Answers!I74)&lt;=5,VALUE(Answers!I74)=INT(VALUE(Answers!I74))),VALUE(Answers!I74),"unread"),IFERROR(MATCH(TRIM(SUBSTITUTE(SUBSTITUTE(SUBSTITUTE(SUBSTITUTE(Answers!I74,"’","'"),"‘","'"),"“",""""),"”","""")),'Scoring key'!$B$5:$B$9,0),"unread")))</f>
        <v/>
      </c>
      <c r="S74" s="1" t="str">
        <f aca="false">IF(Answers!J74="","",IF(ISNUMBER(IFERROR(VALUE(Answers!J74),"")),IF(AND(VALUE(Answers!J74)&gt;=1,VALUE(Answers!J74)&lt;=5,VALUE(Answers!J74)=INT(VALUE(Answers!J74))),VALUE(Answers!J74),"unread"),IFERROR(MATCH(TRIM(SUBSTITUTE(SUBSTITUTE(SUBSTITUTE(SUBSTITUTE(Answers!J74,"’","'"),"‘","'"),"“",""""),"”","""")),'Scoring key'!$B$5:$B$9,0),"unread")))</f>
        <v/>
      </c>
      <c r="T74" s="1" t="str">
        <f aca="false">IF(Answers!K74="","",IF(ISNUMBER(IFERROR(VALUE(Answers!K74),"")),IF(AND(VALUE(Answers!K74)&gt;=1,VALUE(Answers!K74)&lt;=5,VALUE(Answers!K74)=INT(VALUE(Answers!K74))),VALUE(Answers!K74),"unread"),IFERROR(MATCH(TRIM(SUBSTITUTE(SUBSTITUTE(SUBSTITUTE(SUBSTITUTE(Answers!K74,"’","'"),"‘","'"),"“",""""),"”","""")),'Scoring key'!$B$5:$B$9,0),"unread")))</f>
        <v/>
      </c>
      <c r="U74" s="1" t="str">
        <f aca="false">IF(Answers!M74="","",IF(ISNUMBER(IFERROR(VALUE(Answers!M74),"")),IF(AND(VALUE(Answers!M74)&gt;=1,VALUE(Answers!M74)&lt;=5,VALUE(Answers!M74)=INT(VALUE(Answers!M74))),VALUE(Answers!M74),"unread"),IFERROR(MATCH(TRIM(SUBSTITUTE(SUBSTITUTE(SUBSTITUTE(SUBSTITUTE(Answers!M74,"’","'"),"‘","'"),"“",""""),"”","""")),'Scoring key'!$B$5:$B$9,0),"unread")))</f>
        <v/>
      </c>
      <c r="V74" s="1" t="str">
        <f aca="false">IF(Answers!P74="","",IF(ISNUMBER(IFERROR(VALUE(Answers!P74),"")),IF(AND(VALUE(Answers!P74)&gt;=1,VALUE(Answers!P74)&lt;=5,VALUE(Answers!P74)=INT(VALUE(Answers!P74))),VALUE(Answers!P74),"unread"),IFERROR(MATCH(TRIM(SUBSTITUTE(SUBSTITUTE(SUBSTITUTE(SUBSTITUTE(Answers!P74,"’","'"),"‘","'"),"“",""""),"”","""")),'Scoring key'!$B$5:$B$9,0),"unread")))</f>
        <v/>
      </c>
      <c r="W74" s="1" t="str">
        <f aca="false">IF(Answers!Q74="","",IF(ISNUMBER(IFERROR(VALUE(Answers!Q74),"")),IF(AND(VALUE(Answers!Q74)&gt;=1,VALUE(Answers!Q74)&lt;=5,VALUE(Answers!Q74)=INT(VALUE(Answers!Q74))),VALUE(Answers!Q74),"unread"),IFERROR(MATCH(TRIM(SUBSTITUTE(SUBSTITUTE(SUBSTITUTE(SUBSTITUTE(Answers!Q74,"’","'"),"‘","'"),"“",""""),"”","""")),'Scoring key'!$B$5:$B$9,0),"unread")))</f>
        <v/>
      </c>
      <c r="X74" s="1" t="str">
        <f aca="false">IF(Answers!B74="","",ISNUMBER(SEARCH("Drafting or editing emails and documents",TRIM(SUBSTITUTE(SUBSTITUTE(SUBSTITUTE(SUBSTITUTE(Answers!B74,"’","'"),"‘","'"),"“",""""),"”",""""))))*1+ISNUMBER(SEARCH("Summarizing documents, threads or meetings",TRIM(SUBSTITUTE(SUBSTITUTE(SUBSTITUTE(SUBSTITUTE(Answers!B74,"’","'"),"‘","'"),"“",""""),"”",""""))))*1+ISNUMBER(SEARCH("Research, or explaining something unfamiliar",TRIM(SUBSTITUTE(SUBSTITUTE(SUBSTITUTE(SUBSTITUTE(Answers!B74,"’","'"),"‘","'"),"“",""""),"”",""""))))*1+ISNUMBER(SEARCH("Working with data or spreadsheets",TRIM(SUBSTITUTE(SUBSTITUTE(SUBSTITUTE(SUBSTITUTE(Answers!B74,"’","'"),"‘","'"),"“",""""),"”",""""))))*1+ISNUMBER(SEARCH("Writing or reviewing code or scripts",TRIM(SUBSTITUTE(SUBSTITUTE(SUBSTITUTE(SUBSTITUTE(Answers!B74,"’","'"),"‘","'"),"“",""""),"”",""""))))*1+ISNUMBER(SEARCH("Brainstorming or planning",TRIM(SUBSTITUTE(SUBSTITUTE(SUBSTITUTE(SUBSTITUTE(Answers!B74,"’","'"),"‘","'"),"“",""""),"”",""""))))*1+ISNUMBER(SEARCH("Something else",TRIM(SUBSTITUTE(SUBSTITUTE(SUBSTITUTE(SUBSTITUTE(Answers!B74,"’","'"),"‘","'"),"“",""""),"”",""""))))*1)</f>
        <v/>
      </c>
      <c r="Y74" s="1" t="str">
        <f aca="false">IF(X74="","",IF(X74=0,IF(ISNUMBER(SEARCH("I don't use AI tools for work",TRIM(SUBSTITUTE(SUBSTITUTE(SUBSTITUTE(SUBSTITUTE(Answers!B74,"’","'"),"‘","'"),"“",""""),"”","""")))),1,"unread"),MIN(X74+1,5)))</f>
        <v/>
      </c>
      <c r="Z74" s="1" t="n">
        <f aca="false">IF(ISNUMBER(SEARCH("Clear guidance on what's allowed and what information can go in",TRIM(SUBSTITUTE(SUBSTITUTE(SUBSTITUTE(SUBSTITUTE(Answers!R74,"’","'"),"‘","'"),"“",""""),"”","""")))),1,0)</f>
        <v>0</v>
      </c>
      <c r="AA74" s="1" t="n">
        <f aca="false">IF(ISNUMBER(SEARCH("An approved AI tool with a work account",TRIM(SUBSTITUTE(SUBSTITUTE(SUBSTITUTE(SUBSTITUTE(Answers!R74,"’","'"),"‘","'"),"“",""""),"”","""")))),1,0)</f>
        <v>0</v>
      </c>
      <c r="AB74" s="1" t="n">
        <f aca="false">IF(ISNUMBER(SEARCH("Hands-on training using my own work tasks",TRIM(SUBSTITUTE(SUBSTITUTE(SUBSTITUTE(SUBSTITUTE(Answers!R74,"’","'"),"‘","'"),"“",""""),"”","""")))),1,0)</f>
        <v>0</v>
      </c>
      <c r="AC74" s="1" t="n">
        <f aca="false">IF(ISNUMBER(SEARCH("Ready-made prompts and templates for common tasks",TRIM(SUBSTITUTE(SUBSTITUTE(SUBSTITUTE(SUBSTITUTE(Answers!R74,"’","'"),"‘","'"),"“",""""),"”","""")))),1,0)</f>
        <v>0</v>
      </c>
      <c r="AD74" s="1" t="n">
        <f aca="false">IF(ISNUMBER(SEARCH("Help setting up an AI agent for my role",TRIM(SUBSTITUTE(SUBSTITUTE(SUBSTITUTE(SUBSTITUTE(Answers!R74,"’","'"),"‘","'"),"“",""""),"”","""")))),1,0)</f>
        <v>0</v>
      </c>
      <c r="AE74" s="1" t="n">
        <f aca="false">IF(ISNUMBER(SEARCH("Examples from people in jobs like mine",TRIM(SUBSTITUTE(SUBSTITUTE(SUBSTITUTE(SUBSTITUTE(Answers!R74,"’","'"),"‘","'"),"“",""""),"”","""")))),1,0)</f>
        <v>0</v>
      </c>
      <c r="AF74" s="1" t="n">
        <f aca="false">IF(ISNUMBER(SEARCH("Time set aside to practice",TRIM(SUBSTITUTE(SUBSTITUTE(SUBSTITUTE(SUBSTITUTE(Answers!R74,"’","'"),"‘","'"),"“",""""),"”","""")))),1,0)</f>
        <v>0</v>
      </c>
      <c r="AG74" s="1" t="n">
        <f aca="false">IF(ISNUMBER(SEARCH("I don't need help right now",TRIM(SUBSTITUTE(SUBSTITUTE(SUBSTITUTE(SUBSTITUTE(Answers!R74,"’","'"),"‘","'"),"“",""""),"”","""")))),1,0)</f>
        <v>0</v>
      </c>
      <c r="AH74" s="1" t="str">
        <f aca="false">IF(Answers!R74="","",IF(Z74+AA74+AB74+AC74+AD74+AE74+AF74+AG74=0,"unread",""))</f>
        <v/>
      </c>
      <c r="AI74" s="1" t="n">
        <f aca="false">IF(OR(D74=5,E74=5),1,0)</f>
        <v>0</v>
      </c>
    </row>
    <row r="75" customFormat="false" ht="15" hidden="false" customHeight="true" outlineLevel="0" collapsed="false">
      <c r="A75" s="1" t="n">
        <f aca="false">Answers!T75</f>
        <v>0</v>
      </c>
      <c r="B75" s="1" t="str">
        <f aca="false">IF(Answers!A75="","",IFERROR(MATCH(TRIM(SUBSTITUTE(SUBSTITUTE(SUBSTITUTE(SUBSTITUTE(Answers!A75,"’","'"),"‘","'"),"“",""""),"”","""")),'Scoring key'!$B$10:$B$14,0),"unread"))</f>
        <v/>
      </c>
      <c r="C75" s="1" t="str">
        <f aca="false">IF(Answers!C75="","",IFERROR(MATCH(TRIM(SUBSTITUTE(SUBSTITUTE(SUBSTITUTE(SUBSTITUTE(Answers!C75,"’","'"),"‘","'"),"“",""""),"”","""")),'Scoring key'!$B$15:$B$19,0),"unread"))</f>
        <v/>
      </c>
      <c r="D75" s="1" t="str">
        <f aca="false">IF(Answers!D75="","",IFERROR(MATCH(TRIM(SUBSTITUTE(SUBSTITUTE(SUBSTITUTE(SUBSTITUTE(Answers!D75,"’","'"),"‘","'"),"“",""""),"”","""")),'Scoring key'!$B$20:$B$24,0),"unread"))</f>
        <v/>
      </c>
      <c r="E75" s="1" t="str">
        <f aca="false">IF(Answers!E75="","",IFERROR(MATCH(TRIM(SUBSTITUTE(SUBSTITUTE(SUBSTITUTE(SUBSTITUTE(Answers!E75,"’","'"),"‘","'"),"“",""""),"”","""")),'Scoring key'!$B$25:$B$29,0),"unread"))</f>
        <v/>
      </c>
      <c r="F75" s="1" t="str">
        <f aca="false">IF(Answers!L75="","",IFERROR(MATCH(TRIM(SUBSTITUTE(SUBSTITUTE(SUBSTITUTE(SUBSTITUTE(Answers!L75,"’","'"),"‘","'"),"“",""""),"”","""")),'Scoring key'!$B$30:$B$34,0),"unread"))</f>
        <v/>
      </c>
      <c r="G75" s="1" t="str">
        <f aca="false">IF(Answers!N75="","",IFERROR(MATCH(TRIM(SUBSTITUTE(SUBSTITUTE(SUBSTITUTE(SUBSTITUTE(Answers!N75,"’","'"),"‘","'"),"“",""""),"”","""")),'Scoring key'!$B$35:$B$38,0),"unread"))</f>
        <v/>
      </c>
      <c r="H75" s="1" t="str">
        <f aca="false">IF(Answers!O75="","",IFERROR(MATCH(TRIM(SUBSTITUTE(SUBSTITUTE(SUBSTITUTE(SUBSTITUTE(Answers!O75,"’","'"),"‘","'"),"“",""""),"”","""")),'Scoring key'!$B$39:$B$42,0),"unread"))</f>
        <v/>
      </c>
      <c r="I75" s="1" t="str">
        <f aca="false">IF(Answers!S75="","",IFERROR(MATCH(TRIM(SUBSTITUTE(SUBSTITUTE(SUBSTITUTE(SUBSTITUTE(Answers!S75,"’","'"),"‘","'"),"“",""""),"”","""")),'Scoring key'!$B$43:$B$46,0),"unread"))</f>
        <v/>
      </c>
      <c r="J75" s="1" t="str">
        <f aca="false">IF(ISNUMBER(B75),IF(INDEX('Scoring key'!$C$10:$C$14,B75)="","",INDEX('Scoring key'!$C$10:$C$14,B75)),"")</f>
        <v/>
      </c>
      <c r="K75" s="1" t="str">
        <f aca="false">IF(ISNUMBER(E75),IF(INDEX('Scoring key'!$C$25:$C$29,E75)="","",INDEX('Scoring key'!$C$25:$C$29,E75)),"")</f>
        <v/>
      </c>
      <c r="L75" s="1" t="str">
        <f aca="false">IF(ISNUMBER(F75),IF(INDEX('Scoring key'!$C$30:$C$34,F75)="","",INDEX('Scoring key'!$C$30:$C$34,F75)),"")</f>
        <v/>
      </c>
      <c r="M75" s="1" t="str">
        <f aca="false">IF(ISNUMBER(G75),IF(INDEX('Scoring key'!$C$35:$C$38,G75)="","",INDEX('Scoring key'!$C$35:$C$38,G75)),"")</f>
        <v/>
      </c>
      <c r="N75" s="1" t="str">
        <f aca="false">IF(ISNUMBER(H75),IF(INDEX('Scoring key'!$C$39:$C$42,H75)="","",INDEX('Scoring key'!$C$39:$C$42,H75)),"")</f>
        <v/>
      </c>
      <c r="O75" s="1" t="str">
        <f aca="false">IF(Answers!F75="","",IF(ISNUMBER(IFERROR(VALUE(Answers!F75),"")),IF(AND(VALUE(Answers!F75)&gt;=1,VALUE(Answers!F75)&lt;=5,VALUE(Answers!F75)=INT(VALUE(Answers!F75))),VALUE(Answers!F75),"unread"),IFERROR(MATCH(TRIM(SUBSTITUTE(SUBSTITUTE(SUBSTITUTE(SUBSTITUTE(Answers!F75,"’","'"),"‘","'"),"“",""""),"”","""")),'Scoring key'!$B$5:$B$9,0),"unread")))</f>
        <v/>
      </c>
      <c r="P75" s="1" t="str">
        <f aca="false">IF(Answers!G75="","",IF(ISNUMBER(IFERROR(VALUE(Answers!G75),"")),IF(AND(VALUE(Answers!G75)&gt;=1,VALUE(Answers!G75)&lt;=5,VALUE(Answers!G75)=INT(VALUE(Answers!G75))),VALUE(Answers!G75),"unread"),IFERROR(MATCH(TRIM(SUBSTITUTE(SUBSTITUTE(SUBSTITUTE(SUBSTITUTE(Answers!G75,"’","'"),"‘","'"),"“",""""),"”","""")),'Scoring key'!$B$5:$B$9,0),"unread")))</f>
        <v/>
      </c>
      <c r="Q75" s="1" t="str">
        <f aca="false">IF(Answers!H75="","",IF(ISNUMBER(IFERROR(VALUE(Answers!H75),"")),IF(AND(VALUE(Answers!H75)&gt;=1,VALUE(Answers!H75)&lt;=5,VALUE(Answers!H75)=INT(VALUE(Answers!H75))),VALUE(Answers!H75),"unread"),IFERROR(MATCH(TRIM(SUBSTITUTE(SUBSTITUTE(SUBSTITUTE(SUBSTITUTE(Answers!H75,"’","'"),"‘","'"),"“",""""),"”","""")),'Scoring key'!$B$5:$B$9,0),"unread")))</f>
        <v/>
      </c>
      <c r="R75" s="1" t="str">
        <f aca="false">IF(Answers!I75="","",IF(ISNUMBER(IFERROR(VALUE(Answers!I75),"")),IF(AND(VALUE(Answers!I75)&gt;=1,VALUE(Answers!I75)&lt;=5,VALUE(Answers!I75)=INT(VALUE(Answers!I75))),VALUE(Answers!I75),"unread"),IFERROR(MATCH(TRIM(SUBSTITUTE(SUBSTITUTE(SUBSTITUTE(SUBSTITUTE(Answers!I75,"’","'"),"‘","'"),"“",""""),"”","""")),'Scoring key'!$B$5:$B$9,0),"unread")))</f>
        <v/>
      </c>
      <c r="S75" s="1" t="str">
        <f aca="false">IF(Answers!J75="","",IF(ISNUMBER(IFERROR(VALUE(Answers!J75),"")),IF(AND(VALUE(Answers!J75)&gt;=1,VALUE(Answers!J75)&lt;=5,VALUE(Answers!J75)=INT(VALUE(Answers!J75))),VALUE(Answers!J75),"unread"),IFERROR(MATCH(TRIM(SUBSTITUTE(SUBSTITUTE(SUBSTITUTE(SUBSTITUTE(Answers!J75,"’","'"),"‘","'"),"“",""""),"”","""")),'Scoring key'!$B$5:$B$9,0),"unread")))</f>
        <v/>
      </c>
      <c r="T75" s="1" t="str">
        <f aca="false">IF(Answers!K75="","",IF(ISNUMBER(IFERROR(VALUE(Answers!K75),"")),IF(AND(VALUE(Answers!K75)&gt;=1,VALUE(Answers!K75)&lt;=5,VALUE(Answers!K75)=INT(VALUE(Answers!K75))),VALUE(Answers!K75),"unread"),IFERROR(MATCH(TRIM(SUBSTITUTE(SUBSTITUTE(SUBSTITUTE(SUBSTITUTE(Answers!K75,"’","'"),"‘","'"),"“",""""),"”","""")),'Scoring key'!$B$5:$B$9,0),"unread")))</f>
        <v/>
      </c>
      <c r="U75" s="1" t="str">
        <f aca="false">IF(Answers!M75="","",IF(ISNUMBER(IFERROR(VALUE(Answers!M75),"")),IF(AND(VALUE(Answers!M75)&gt;=1,VALUE(Answers!M75)&lt;=5,VALUE(Answers!M75)=INT(VALUE(Answers!M75))),VALUE(Answers!M75),"unread"),IFERROR(MATCH(TRIM(SUBSTITUTE(SUBSTITUTE(SUBSTITUTE(SUBSTITUTE(Answers!M75,"’","'"),"‘","'"),"“",""""),"”","""")),'Scoring key'!$B$5:$B$9,0),"unread")))</f>
        <v/>
      </c>
      <c r="V75" s="1" t="str">
        <f aca="false">IF(Answers!P75="","",IF(ISNUMBER(IFERROR(VALUE(Answers!P75),"")),IF(AND(VALUE(Answers!P75)&gt;=1,VALUE(Answers!P75)&lt;=5,VALUE(Answers!P75)=INT(VALUE(Answers!P75))),VALUE(Answers!P75),"unread"),IFERROR(MATCH(TRIM(SUBSTITUTE(SUBSTITUTE(SUBSTITUTE(SUBSTITUTE(Answers!P75,"’","'"),"‘","'"),"“",""""),"”","""")),'Scoring key'!$B$5:$B$9,0),"unread")))</f>
        <v/>
      </c>
      <c r="W75" s="1" t="str">
        <f aca="false">IF(Answers!Q75="","",IF(ISNUMBER(IFERROR(VALUE(Answers!Q75),"")),IF(AND(VALUE(Answers!Q75)&gt;=1,VALUE(Answers!Q75)&lt;=5,VALUE(Answers!Q75)=INT(VALUE(Answers!Q75))),VALUE(Answers!Q75),"unread"),IFERROR(MATCH(TRIM(SUBSTITUTE(SUBSTITUTE(SUBSTITUTE(SUBSTITUTE(Answers!Q75,"’","'"),"‘","'"),"“",""""),"”","""")),'Scoring key'!$B$5:$B$9,0),"unread")))</f>
        <v/>
      </c>
      <c r="X75" s="1" t="str">
        <f aca="false">IF(Answers!B75="","",ISNUMBER(SEARCH("Drafting or editing emails and documents",TRIM(SUBSTITUTE(SUBSTITUTE(SUBSTITUTE(SUBSTITUTE(Answers!B75,"’","'"),"‘","'"),"“",""""),"”",""""))))*1+ISNUMBER(SEARCH("Summarizing documents, threads or meetings",TRIM(SUBSTITUTE(SUBSTITUTE(SUBSTITUTE(SUBSTITUTE(Answers!B75,"’","'"),"‘","'"),"“",""""),"”",""""))))*1+ISNUMBER(SEARCH("Research, or explaining something unfamiliar",TRIM(SUBSTITUTE(SUBSTITUTE(SUBSTITUTE(SUBSTITUTE(Answers!B75,"’","'"),"‘","'"),"“",""""),"”",""""))))*1+ISNUMBER(SEARCH("Working with data or spreadsheets",TRIM(SUBSTITUTE(SUBSTITUTE(SUBSTITUTE(SUBSTITUTE(Answers!B75,"’","'"),"‘","'"),"“",""""),"”",""""))))*1+ISNUMBER(SEARCH("Writing or reviewing code or scripts",TRIM(SUBSTITUTE(SUBSTITUTE(SUBSTITUTE(SUBSTITUTE(Answers!B75,"’","'"),"‘","'"),"“",""""),"”",""""))))*1+ISNUMBER(SEARCH("Brainstorming or planning",TRIM(SUBSTITUTE(SUBSTITUTE(SUBSTITUTE(SUBSTITUTE(Answers!B75,"’","'"),"‘","'"),"“",""""),"”",""""))))*1+ISNUMBER(SEARCH("Something else",TRIM(SUBSTITUTE(SUBSTITUTE(SUBSTITUTE(SUBSTITUTE(Answers!B75,"’","'"),"‘","'"),"“",""""),"”",""""))))*1)</f>
        <v/>
      </c>
      <c r="Y75" s="1" t="str">
        <f aca="false">IF(X75="","",IF(X75=0,IF(ISNUMBER(SEARCH("I don't use AI tools for work",TRIM(SUBSTITUTE(SUBSTITUTE(SUBSTITUTE(SUBSTITUTE(Answers!B75,"’","'"),"‘","'"),"“",""""),"”","""")))),1,"unread"),MIN(X75+1,5)))</f>
        <v/>
      </c>
      <c r="Z75" s="1" t="n">
        <f aca="false">IF(ISNUMBER(SEARCH("Clear guidance on what's allowed and what information can go in",TRIM(SUBSTITUTE(SUBSTITUTE(SUBSTITUTE(SUBSTITUTE(Answers!R75,"’","'"),"‘","'"),"“",""""),"”","""")))),1,0)</f>
        <v>0</v>
      </c>
      <c r="AA75" s="1" t="n">
        <f aca="false">IF(ISNUMBER(SEARCH("An approved AI tool with a work account",TRIM(SUBSTITUTE(SUBSTITUTE(SUBSTITUTE(SUBSTITUTE(Answers!R75,"’","'"),"‘","'"),"“",""""),"”","""")))),1,0)</f>
        <v>0</v>
      </c>
      <c r="AB75" s="1" t="n">
        <f aca="false">IF(ISNUMBER(SEARCH("Hands-on training using my own work tasks",TRIM(SUBSTITUTE(SUBSTITUTE(SUBSTITUTE(SUBSTITUTE(Answers!R75,"’","'"),"‘","'"),"“",""""),"”","""")))),1,0)</f>
        <v>0</v>
      </c>
      <c r="AC75" s="1" t="n">
        <f aca="false">IF(ISNUMBER(SEARCH("Ready-made prompts and templates for common tasks",TRIM(SUBSTITUTE(SUBSTITUTE(SUBSTITUTE(SUBSTITUTE(Answers!R75,"’","'"),"‘","'"),"“",""""),"”","""")))),1,0)</f>
        <v>0</v>
      </c>
      <c r="AD75" s="1" t="n">
        <f aca="false">IF(ISNUMBER(SEARCH("Help setting up an AI agent for my role",TRIM(SUBSTITUTE(SUBSTITUTE(SUBSTITUTE(SUBSTITUTE(Answers!R75,"’","'"),"‘","'"),"“",""""),"”","""")))),1,0)</f>
        <v>0</v>
      </c>
      <c r="AE75" s="1" t="n">
        <f aca="false">IF(ISNUMBER(SEARCH("Examples from people in jobs like mine",TRIM(SUBSTITUTE(SUBSTITUTE(SUBSTITUTE(SUBSTITUTE(Answers!R75,"’","'"),"‘","'"),"“",""""),"”","""")))),1,0)</f>
        <v>0</v>
      </c>
      <c r="AF75" s="1" t="n">
        <f aca="false">IF(ISNUMBER(SEARCH("Time set aside to practice",TRIM(SUBSTITUTE(SUBSTITUTE(SUBSTITUTE(SUBSTITUTE(Answers!R75,"’","'"),"‘","'"),"“",""""),"”","""")))),1,0)</f>
        <v>0</v>
      </c>
      <c r="AG75" s="1" t="n">
        <f aca="false">IF(ISNUMBER(SEARCH("I don't need help right now",TRIM(SUBSTITUTE(SUBSTITUTE(SUBSTITUTE(SUBSTITUTE(Answers!R75,"’","'"),"‘","'"),"“",""""),"”","""")))),1,0)</f>
        <v>0</v>
      </c>
      <c r="AH75" s="1" t="str">
        <f aca="false">IF(Answers!R75="","",IF(Z75+AA75+AB75+AC75+AD75+AE75+AF75+AG75=0,"unread",""))</f>
        <v/>
      </c>
      <c r="AI75" s="1" t="n">
        <f aca="false">IF(OR(D75=5,E75=5),1,0)</f>
        <v>0</v>
      </c>
    </row>
    <row r="76" customFormat="false" ht="15" hidden="false" customHeight="true" outlineLevel="0" collapsed="false">
      <c r="A76" s="1" t="n">
        <f aca="false">Answers!T76</f>
        <v>0</v>
      </c>
      <c r="B76" s="1" t="str">
        <f aca="false">IF(Answers!A76="","",IFERROR(MATCH(TRIM(SUBSTITUTE(SUBSTITUTE(SUBSTITUTE(SUBSTITUTE(Answers!A76,"’","'"),"‘","'"),"“",""""),"”","""")),'Scoring key'!$B$10:$B$14,0),"unread"))</f>
        <v/>
      </c>
      <c r="C76" s="1" t="str">
        <f aca="false">IF(Answers!C76="","",IFERROR(MATCH(TRIM(SUBSTITUTE(SUBSTITUTE(SUBSTITUTE(SUBSTITUTE(Answers!C76,"’","'"),"‘","'"),"“",""""),"”","""")),'Scoring key'!$B$15:$B$19,0),"unread"))</f>
        <v/>
      </c>
      <c r="D76" s="1" t="str">
        <f aca="false">IF(Answers!D76="","",IFERROR(MATCH(TRIM(SUBSTITUTE(SUBSTITUTE(SUBSTITUTE(SUBSTITUTE(Answers!D76,"’","'"),"‘","'"),"“",""""),"”","""")),'Scoring key'!$B$20:$B$24,0),"unread"))</f>
        <v/>
      </c>
      <c r="E76" s="1" t="str">
        <f aca="false">IF(Answers!E76="","",IFERROR(MATCH(TRIM(SUBSTITUTE(SUBSTITUTE(SUBSTITUTE(SUBSTITUTE(Answers!E76,"’","'"),"‘","'"),"“",""""),"”","""")),'Scoring key'!$B$25:$B$29,0),"unread"))</f>
        <v/>
      </c>
      <c r="F76" s="1" t="str">
        <f aca="false">IF(Answers!L76="","",IFERROR(MATCH(TRIM(SUBSTITUTE(SUBSTITUTE(SUBSTITUTE(SUBSTITUTE(Answers!L76,"’","'"),"‘","'"),"“",""""),"”","""")),'Scoring key'!$B$30:$B$34,0),"unread"))</f>
        <v/>
      </c>
      <c r="G76" s="1" t="str">
        <f aca="false">IF(Answers!N76="","",IFERROR(MATCH(TRIM(SUBSTITUTE(SUBSTITUTE(SUBSTITUTE(SUBSTITUTE(Answers!N76,"’","'"),"‘","'"),"“",""""),"”","""")),'Scoring key'!$B$35:$B$38,0),"unread"))</f>
        <v/>
      </c>
      <c r="H76" s="1" t="str">
        <f aca="false">IF(Answers!O76="","",IFERROR(MATCH(TRIM(SUBSTITUTE(SUBSTITUTE(SUBSTITUTE(SUBSTITUTE(Answers!O76,"’","'"),"‘","'"),"“",""""),"”","""")),'Scoring key'!$B$39:$B$42,0),"unread"))</f>
        <v/>
      </c>
      <c r="I76" s="1" t="str">
        <f aca="false">IF(Answers!S76="","",IFERROR(MATCH(TRIM(SUBSTITUTE(SUBSTITUTE(SUBSTITUTE(SUBSTITUTE(Answers!S76,"’","'"),"‘","'"),"“",""""),"”","""")),'Scoring key'!$B$43:$B$46,0),"unread"))</f>
        <v/>
      </c>
      <c r="J76" s="1" t="str">
        <f aca="false">IF(ISNUMBER(B76),IF(INDEX('Scoring key'!$C$10:$C$14,B76)="","",INDEX('Scoring key'!$C$10:$C$14,B76)),"")</f>
        <v/>
      </c>
      <c r="K76" s="1" t="str">
        <f aca="false">IF(ISNUMBER(E76),IF(INDEX('Scoring key'!$C$25:$C$29,E76)="","",INDEX('Scoring key'!$C$25:$C$29,E76)),"")</f>
        <v/>
      </c>
      <c r="L76" s="1" t="str">
        <f aca="false">IF(ISNUMBER(F76),IF(INDEX('Scoring key'!$C$30:$C$34,F76)="","",INDEX('Scoring key'!$C$30:$C$34,F76)),"")</f>
        <v/>
      </c>
      <c r="M76" s="1" t="str">
        <f aca="false">IF(ISNUMBER(G76),IF(INDEX('Scoring key'!$C$35:$C$38,G76)="","",INDEX('Scoring key'!$C$35:$C$38,G76)),"")</f>
        <v/>
      </c>
      <c r="N76" s="1" t="str">
        <f aca="false">IF(ISNUMBER(H76),IF(INDEX('Scoring key'!$C$39:$C$42,H76)="","",INDEX('Scoring key'!$C$39:$C$42,H76)),"")</f>
        <v/>
      </c>
      <c r="O76" s="1" t="str">
        <f aca="false">IF(Answers!F76="","",IF(ISNUMBER(IFERROR(VALUE(Answers!F76),"")),IF(AND(VALUE(Answers!F76)&gt;=1,VALUE(Answers!F76)&lt;=5,VALUE(Answers!F76)=INT(VALUE(Answers!F76))),VALUE(Answers!F76),"unread"),IFERROR(MATCH(TRIM(SUBSTITUTE(SUBSTITUTE(SUBSTITUTE(SUBSTITUTE(Answers!F76,"’","'"),"‘","'"),"“",""""),"”","""")),'Scoring key'!$B$5:$B$9,0),"unread")))</f>
        <v/>
      </c>
      <c r="P76" s="1" t="str">
        <f aca="false">IF(Answers!G76="","",IF(ISNUMBER(IFERROR(VALUE(Answers!G76),"")),IF(AND(VALUE(Answers!G76)&gt;=1,VALUE(Answers!G76)&lt;=5,VALUE(Answers!G76)=INT(VALUE(Answers!G76))),VALUE(Answers!G76),"unread"),IFERROR(MATCH(TRIM(SUBSTITUTE(SUBSTITUTE(SUBSTITUTE(SUBSTITUTE(Answers!G76,"’","'"),"‘","'"),"“",""""),"”","""")),'Scoring key'!$B$5:$B$9,0),"unread")))</f>
        <v/>
      </c>
      <c r="Q76" s="1" t="str">
        <f aca="false">IF(Answers!H76="","",IF(ISNUMBER(IFERROR(VALUE(Answers!H76),"")),IF(AND(VALUE(Answers!H76)&gt;=1,VALUE(Answers!H76)&lt;=5,VALUE(Answers!H76)=INT(VALUE(Answers!H76))),VALUE(Answers!H76),"unread"),IFERROR(MATCH(TRIM(SUBSTITUTE(SUBSTITUTE(SUBSTITUTE(SUBSTITUTE(Answers!H76,"’","'"),"‘","'"),"“",""""),"”","""")),'Scoring key'!$B$5:$B$9,0),"unread")))</f>
        <v/>
      </c>
      <c r="R76" s="1" t="str">
        <f aca="false">IF(Answers!I76="","",IF(ISNUMBER(IFERROR(VALUE(Answers!I76),"")),IF(AND(VALUE(Answers!I76)&gt;=1,VALUE(Answers!I76)&lt;=5,VALUE(Answers!I76)=INT(VALUE(Answers!I76))),VALUE(Answers!I76),"unread"),IFERROR(MATCH(TRIM(SUBSTITUTE(SUBSTITUTE(SUBSTITUTE(SUBSTITUTE(Answers!I76,"’","'"),"‘","'"),"“",""""),"”","""")),'Scoring key'!$B$5:$B$9,0),"unread")))</f>
        <v/>
      </c>
      <c r="S76" s="1" t="str">
        <f aca="false">IF(Answers!J76="","",IF(ISNUMBER(IFERROR(VALUE(Answers!J76),"")),IF(AND(VALUE(Answers!J76)&gt;=1,VALUE(Answers!J76)&lt;=5,VALUE(Answers!J76)=INT(VALUE(Answers!J76))),VALUE(Answers!J76),"unread"),IFERROR(MATCH(TRIM(SUBSTITUTE(SUBSTITUTE(SUBSTITUTE(SUBSTITUTE(Answers!J76,"’","'"),"‘","'"),"“",""""),"”","""")),'Scoring key'!$B$5:$B$9,0),"unread")))</f>
        <v/>
      </c>
      <c r="T76" s="1" t="str">
        <f aca="false">IF(Answers!K76="","",IF(ISNUMBER(IFERROR(VALUE(Answers!K76),"")),IF(AND(VALUE(Answers!K76)&gt;=1,VALUE(Answers!K76)&lt;=5,VALUE(Answers!K76)=INT(VALUE(Answers!K76))),VALUE(Answers!K76),"unread"),IFERROR(MATCH(TRIM(SUBSTITUTE(SUBSTITUTE(SUBSTITUTE(SUBSTITUTE(Answers!K76,"’","'"),"‘","'"),"“",""""),"”","""")),'Scoring key'!$B$5:$B$9,0),"unread")))</f>
        <v/>
      </c>
      <c r="U76" s="1" t="str">
        <f aca="false">IF(Answers!M76="","",IF(ISNUMBER(IFERROR(VALUE(Answers!M76),"")),IF(AND(VALUE(Answers!M76)&gt;=1,VALUE(Answers!M76)&lt;=5,VALUE(Answers!M76)=INT(VALUE(Answers!M76))),VALUE(Answers!M76),"unread"),IFERROR(MATCH(TRIM(SUBSTITUTE(SUBSTITUTE(SUBSTITUTE(SUBSTITUTE(Answers!M76,"’","'"),"‘","'"),"“",""""),"”","""")),'Scoring key'!$B$5:$B$9,0),"unread")))</f>
        <v/>
      </c>
      <c r="V76" s="1" t="str">
        <f aca="false">IF(Answers!P76="","",IF(ISNUMBER(IFERROR(VALUE(Answers!P76),"")),IF(AND(VALUE(Answers!P76)&gt;=1,VALUE(Answers!P76)&lt;=5,VALUE(Answers!P76)=INT(VALUE(Answers!P76))),VALUE(Answers!P76),"unread"),IFERROR(MATCH(TRIM(SUBSTITUTE(SUBSTITUTE(SUBSTITUTE(SUBSTITUTE(Answers!P76,"’","'"),"‘","'"),"“",""""),"”","""")),'Scoring key'!$B$5:$B$9,0),"unread")))</f>
        <v/>
      </c>
      <c r="W76" s="1" t="str">
        <f aca="false">IF(Answers!Q76="","",IF(ISNUMBER(IFERROR(VALUE(Answers!Q76),"")),IF(AND(VALUE(Answers!Q76)&gt;=1,VALUE(Answers!Q76)&lt;=5,VALUE(Answers!Q76)=INT(VALUE(Answers!Q76))),VALUE(Answers!Q76),"unread"),IFERROR(MATCH(TRIM(SUBSTITUTE(SUBSTITUTE(SUBSTITUTE(SUBSTITUTE(Answers!Q76,"’","'"),"‘","'"),"“",""""),"”","""")),'Scoring key'!$B$5:$B$9,0),"unread")))</f>
        <v/>
      </c>
      <c r="X76" s="1" t="str">
        <f aca="false">IF(Answers!B76="","",ISNUMBER(SEARCH("Drafting or editing emails and documents",TRIM(SUBSTITUTE(SUBSTITUTE(SUBSTITUTE(SUBSTITUTE(Answers!B76,"’","'"),"‘","'"),"“",""""),"”",""""))))*1+ISNUMBER(SEARCH("Summarizing documents, threads or meetings",TRIM(SUBSTITUTE(SUBSTITUTE(SUBSTITUTE(SUBSTITUTE(Answers!B76,"’","'"),"‘","'"),"“",""""),"”",""""))))*1+ISNUMBER(SEARCH("Research, or explaining something unfamiliar",TRIM(SUBSTITUTE(SUBSTITUTE(SUBSTITUTE(SUBSTITUTE(Answers!B76,"’","'"),"‘","'"),"“",""""),"”",""""))))*1+ISNUMBER(SEARCH("Working with data or spreadsheets",TRIM(SUBSTITUTE(SUBSTITUTE(SUBSTITUTE(SUBSTITUTE(Answers!B76,"’","'"),"‘","'"),"“",""""),"”",""""))))*1+ISNUMBER(SEARCH("Writing or reviewing code or scripts",TRIM(SUBSTITUTE(SUBSTITUTE(SUBSTITUTE(SUBSTITUTE(Answers!B76,"’","'"),"‘","'"),"“",""""),"”",""""))))*1+ISNUMBER(SEARCH("Brainstorming or planning",TRIM(SUBSTITUTE(SUBSTITUTE(SUBSTITUTE(SUBSTITUTE(Answers!B76,"’","'"),"‘","'"),"“",""""),"”",""""))))*1+ISNUMBER(SEARCH("Something else",TRIM(SUBSTITUTE(SUBSTITUTE(SUBSTITUTE(SUBSTITUTE(Answers!B76,"’","'"),"‘","'"),"“",""""),"”",""""))))*1)</f>
        <v/>
      </c>
      <c r="Y76" s="1" t="str">
        <f aca="false">IF(X76="","",IF(X76=0,IF(ISNUMBER(SEARCH("I don't use AI tools for work",TRIM(SUBSTITUTE(SUBSTITUTE(SUBSTITUTE(SUBSTITUTE(Answers!B76,"’","'"),"‘","'"),"“",""""),"”","""")))),1,"unread"),MIN(X76+1,5)))</f>
        <v/>
      </c>
      <c r="Z76" s="1" t="n">
        <f aca="false">IF(ISNUMBER(SEARCH("Clear guidance on what's allowed and what information can go in",TRIM(SUBSTITUTE(SUBSTITUTE(SUBSTITUTE(SUBSTITUTE(Answers!R76,"’","'"),"‘","'"),"“",""""),"”","""")))),1,0)</f>
        <v>0</v>
      </c>
      <c r="AA76" s="1" t="n">
        <f aca="false">IF(ISNUMBER(SEARCH("An approved AI tool with a work account",TRIM(SUBSTITUTE(SUBSTITUTE(SUBSTITUTE(SUBSTITUTE(Answers!R76,"’","'"),"‘","'"),"“",""""),"”","""")))),1,0)</f>
        <v>0</v>
      </c>
      <c r="AB76" s="1" t="n">
        <f aca="false">IF(ISNUMBER(SEARCH("Hands-on training using my own work tasks",TRIM(SUBSTITUTE(SUBSTITUTE(SUBSTITUTE(SUBSTITUTE(Answers!R76,"’","'"),"‘","'"),"“",""""),"”","""")))),1,0)</f>
        <v>0</v>
      </c>
      <c r="AC76" s="1" t="n">
        <f aca="false">IF(ISNUMBER(SEARCH("Ready-made prompts and templates for common tasks",TRIM(SUBSTITUTE(SUBSTITUTE(SUBSTITUTE(SUBSTITUTE(Answers!R76,"’","'"),"‘","'"),"“",""""),"”","""")))),1,0)</f>
        <v>0</v>
      </c>
      <c r="AD76" s="1" t="n">
        <f aca="false">IF(ISNUMBER(SEARCH("Help setting up an AI agent for my role",TRIM(SUBSTITUTE(SUBSTITUTE(SUBSTITUTE(SUBSTITUTE(Answers!R76,"’","'"),"‘","'"),"“",""""),"”","""")))),1,0)</f>
        <v>0</v>
      </c>
      <c r="AE76" s="1" t="n">
        <f aca="false">IF(ISNUMBER(SEARCH("Examples from people in jobs like mine",TRIM(SUBSTITUTE(SUBSTITUTE(SUBSTITUTE(SUBSTITUTE(Answers!R76,"’","'"),"‘","'"),"“",""""),"”","""")))),1,0)</f>
        <v>0</v>
      </c>
      <c r="AF76" s="1" t="n">
        <f aca="false">IF(ISNUMBER(SEARCH("Time set aside to practice",TRIM(SUBSTITUTE(SUBSTITUTE(SUBSTITUTE(SUBSTITUTE(Answers!R76,"’","'"),"‘","'"),"“",""""),"”","""")))),1,0)</f>
        <v>0</v>
      </c>
      <c r="AG76" s="1" t="n">
        <f aca="false">IF(ISNUMBER(SEARCH("I don't need help right now",TRIM(SUBSTITUTE(SUBSTITUTE(SUBSTITUTE(SUBSTITUTE(Answers!R76,"’","'"),"‘","'"),"“",""""),"”","""")))),1,0)</f>
        <v>0</v>
      </c>
      <c r="AH76" s="1" t="str">
        <f aca="false">IF(Answers!R76="","",IF(Z76+AA76+AB76+AC76+AD76+AE76+AF76+AG76=0,"unread",""))</f>
        <v/>
      </c>
      <c r="AI76" s="1" t="n">
        <f aca="false">IF(OR(D76=5,E76=5),1,0)</f>
        <v>0</v>
      </c>
    </row>
    <row r="77" customFormat="false" ht="15" hidden="false" customHeight="true" outlineLevel="0" collapsed="false">
      <c r="A77" s="1" t="n">
        <f aca="false">Answers!T77</f>
        <v>0</v>
      </c>
      <c r="B77" s="1" t="str">
        <f aca="false">IF(Answers!A77="","",IFERROR(MATCH(TRIM(SUBSTITUTE(SUBSTITUTE(SUBSTITUTE(SUBSTITUTE(Answers!A77,"’","'"),"‘","'"),"“",""""),"”","""")),'Scoring key'!$B$10:$B$14,0),"unread"))</f>
        <v/>
      </c>
      <c r="C77" s="1" t="str">
        <f aca="false">IF(Answers!C77="","",IFERROR(MATCH(TRIM(SUBSTITUTE(SUBSTITUTE(SUBSTITUTE(SUBSTITUTE(Answers!C77,"’","'"),"‘","'"),"“",""""),"”","""")),'Scoring key'!$B$15:$B$19,0),"unread"))</f>
        <v/>
      </c>
      <c r="D77" s="1" t="str">
        <f aca="false">IF(Answers!D77="","",IFERROR(MATCH(TRIM(SUBSTITUTE(SUBSTITUTE(SUBSTITUTE(SUBSTITUTE(Answers!D77,"’","'"),"‘","'"),"“",""""),"”","""")),'Scoring key'!$B$20:$B$24,0),"unread"))</f>
        <v/>
      </c>
      <c r="E77" s="1" t="str">
        <f aca="false">IF(Answers!E77="","",IFERROR(MATCH(TRIM(SUBSTITUTE(SUBSTITUTE(SUBSTITUTE(SUBSTITUTE(Answers!E77,"’","'"),"‘","'"),"“",""""),"”","""")),'Scoring key'!$B$25:$B$29,0),"unread"))</f>
        <v/>
      </c>
      <c r="F77" s="1" t="str">
        <f aca="false">IF(Answers!L77="","",IFERROR(MATCH(TRIM(SUBSTITUTE(SUBSTITUTE(SUBSTITUTE(SUBSTITUTE(Answers!L77,"’","'"),"‘","'"),"“",""""),"”","""")),'Scoring key'!$B$30:$B$34,0),"unread"))</f>
        <v/>
      </c>
      <c r="G77" s="1" t="str">
        <f aca="false">IF(Answers!N77="","",IFERROR(MATCH(TRIM(SUBSTITUTE(SUBSTITUTE(SUBSTITUTE(SUBSTITUTE(Answers!N77,"’","'"),"‘","'"),"“",""""),"”","""")),'Scoring key'!$B$35:$B$38,0),"unread"))</f>
        <v/>
      </c>
      <c r="H77" s="1" t="str">
        <f aca="false">IF(Answers!O77="","",IFERROR(MATCH(TRIM(SUBSTITUTE(SUBSTITUTE(SUBSTITUTE(SUBSTITUTE(Answers!O77,"’","'"),"‘","'"),"“",""""),"”","""")),'Scoring key'!$B$39:$B$42,0),"unread"))</f>
        <v/>
      </c>
      <c r="I77" s="1" t="str">
        <f aca="false">IF(Answers!S77="","",IFERROR(MATCH(TRIM(SUBSTITUTE(SUBSTITUTE(SUBSTITUTE(SUBSTITUTE(Answers!S77,"’","'"),"‘","'"),"“",""""),"”","""")),'Scoring key'!$B$43:$B$46,0),"unread"))</f>
        <v/>
      </c>
      <c r="J77" s="1" t="str">
        <f aca="false">IF(ISNUMBER(B77),IF(INDEX('Scoring key'!$C$10:$C$14,B77)="","",INDEX('Scoring key'!$C$10:$C$14,B77)),"")</f>
        <v/>
      </c>
      <c r="K77" s="1" t="str">
        <f aca="false">IF(ISNUMBER(E77),IF(INDEX('Scoring key'!$C$25:$C$29,E77)="","",INDEX('Scoring key'!$C$25:$C$29,E77)),"")</f>
        <v/>
      </c>
      <c r="L77" s="1" t="str">
        <f aca="false">IF(ISNUMBER(F77),IF(INDEX('Scoring key'!$C$30:$C$34,F77)="","",INDEX('Scoring key'!$C$30:$C$34,F77)),"")</f>
        <v/>
      </c>
      <c r="M77" s="1" t="str">
        <f aca="false">IF(ISNUMBER(G77),IF(INDEX('Scoring key'!$C$35:$C$38,G77)="","",INDEX('Scoring key'!$C$35:$C$38,G77)),"")</f>
        <v/>
      </c>
      <c r="N77" s="1" t="str">
        <f aca="false">IF(ISNUMBER(H77),IF(INDEX('Scoring key'!$C$39:$C$42,H77)="","",INDEX('Scoring key'!$C$39:$C$42,H77)),"")</f>
        <v/>
      </c>
      <c r="O77" s="1" t="str">
        <f aca="false">IF(Answers!F77="","",IF(ISNUMBER(IFERROR(VALUE(Answers!F77),"")),IF(AND(VALUE(Answers!F77)&gt;=1,VALUE(Answers!F77)&lt;=5,VALUE(Answers!F77)=INT(VALUE(Answers!F77))),VALUE(Answers!F77),"unread"),IFERROR(MATCH(TRIM(SUBSTITUTE(SUBSTITUTE(SUBSTITUTE(SUBSTITUTE(Answers!F77,"’","'"),"‘","'"),"“",""""),"”","""")),'Scoring key'!$B$5:$B$9,0),"unread")))</f>
        <v/>
      </c>
      <c r="P77" s="1" t="str">
        <f aca="false">IF(Answers!G77="","",IF(ISNUMBER(IFERROR(VALUE(Answers!G77),"")),IF(AND(VALUE(Answers!G77)&gt;=1,VALUE(Answers!G77)&lt;=5,VALUE(Answers!G77)=INT(VALUE(Answers!G77))),VALUE(Answers!G77),"unread"),IFERROR(MATCH(TRIM(SUBSTITUTE(SUBSTITUTE(SUBSTITUTE(SUBSTITUTE(Answers!G77,"’","'"),"‘","'"),"“",""""),"”","""")),'Scoring key'!$B$5:$B$9,0),"unread")))</f>
        <v/>
      </c>
      <c r="Q77" s="1" t="str">
        <f aca="false">IF(Answers!H77="","",IF(ISNUMBER(IFERROR(VALUE(Answers!H77),"")),IF(AND(VALUE(Answers!H77)&gt;=1,VALUE(Answers!H77)&lt;=5,VALUE(Answers!H77)=INT(VALUE(Answers!H77))),VALUE(Answers!H77),"unread"),IFERROR(MATCH(TRIM(SUBSTITUTE(SUBSTITUTE(SUBSTITUTE(SUBSTITUTE(Answers!H77,"’","'"),"‘","'"),"“",""""),"”","""")),'Scoring key'!$B$5:$B$9,0),"unread")))</f>
        <v/>
      </c>
      <c r="R77" s="1" t="str">
        <f aca="false">IF(Answers!I77="","",IF(ISNUMBER(IFERROR(VALUE(Answers!I77),"")),IF(AND(VALUE(Answers!I77)&gt;=1,VALUE(Answers!I77)&lt;=5,VALUE(Answers!I77)=INT(VALUE(Answers!I77))),VALUE(Answers!I77),"unread"),IFERROR(MATCH(TRIM(SUBSTITUTE(SUBSTITUTE(SUBSTITUTE(SUBSTITUTE(Answers!I77,"’","'"),"‘","'"),"“",""""),"”","""")),'Scoring key'!$B$5:$B$9,0),"unread")))</f>
        <v/>
      </c>
      <c r="S77" s="1" t="str">
        <f aca="false">IF(Answers!J77="","",IF(ISNUMBER(IFERROR(VALUE(Answers!J77),"")),IF(AND(VALUE(Answers!J77)&gt;=1,VALUE(Answers!J77)&lt;=5,VALUE(Answers!J77)=INT(VALUE(Answers!J77))),VALUE(Answers!J77),"unread"),IFERROR(MATCH(TRIM(SUBSTITUTE(SUBSTITUTE(SUBSTITUTE(SUBSTITUTE(Answers!J77,"’","'"),"‘","'"),"“",""""),"”","""")),'Scoring key'!$B$5:$B$9,0),"unread")))</f>
        <v/>
      </c>
      <c r="T77" s="1" t="str">
        <f aca="false">IF(Answers!K77="","",IF(ISNUMBER(IFERROR(VALUE(Answers!K77),"")),IF(AND(VALUE(Answers!K77)&gt;=1,VALUE(Answers!K77)&lt;=5,VALUE(Answers!K77)=INT(VALUE(Answers!K77))),VALUE(Answers!K77),"unread"),IFERROR(MATCH(TRIM(SUBSTITUTE(SUBSTITUTE(SUBSTITUTE(SUBSTITUTE(Answers!K77,"’","'"),"‘","'"),"“",""""),"”","""")),'Scoring key'!$B$5:$B$9,0),"unread")))</f>
        <v/>
      </c>
      <c r="U77" s="1" t="str">
        <f aca="false">IF(Answers!M77="","",IF(ISNUMBER(IFERROR(VALUE(Answers!M77),"")),IF(AND(VALUE(Answers!M77)&gt;=1,VALUE(Answers!M77)&lt;=5,VALUE(Answers!M77)=INT(VALUE(Answers!M77))),VALUE(Answers!M77),"unread"),IFERROR(MATCH(TRIM(SUBSTITUTE(SUBSTITUTE(SUBSTITUTE(SUBSTITUTE(Answers!M77,"’","'"),"‘","'"),"“",""""),"”","""")),'Scoring key'!$B$5:$B$9,0),"unread")))</f>
        <v/>
      </c>
      <c r="V77" s="1" t="str">
        <f aca="false">IF(Answers!P77="","",IF(ISNUMBER(IFERROR(VALUE(Answers!P77),"")),IF(AND(VALUE(Answers!P77)&gt;=1,VALUE(Answers!P77)&lt;=5,VALUE(Answers!P77)=INT(VALUE(Answers!P77))),VALUE(Answers!P77),"unread"),IFERROR(MATCH(TRIM(SUBSTITUTE(SUBSTITUTE(SUBSTITUTE(SUBSTITUTE(Answers!P77,"’","'"),"‘","'"),"“",""""),"”","""")),'Scoring key'!$B$5:$B$9,0),"unread")))</f>
        <v/>
      </c>
      <c r="W77" s="1" t="str">
        <f aca="false">IF(Answers!Q77="","",IF(ISNUMBER(IFERROR(VALUE(Answers!Q77),"")),IF(AND(VALUE(Answers!Q77)&gt;=1,VALUE(Answers!Q77)&lt;=5,VALUE(Answers!Q77)=INT(VALUE(Answers!Q77))),VALUE(Answers!Q77),"unread"),IFERROR(MATCH(TRIM(SUBSTITUTE(SUBSTITUTE(SUBSTITUTE(SUBSTITUTE(Answers!Q77,"’","'"),"‘","'"),"“",""""),"”","""")),'Scoring key'!$B$5:$B$9,0),"unread")))</f>
        <v/>
      </c>
      <c r="X77" s="1" t="str">
        <f aca="false">IF(Answers!B77="","",ISNUMBER(SEARCH("Drafting or editing emails and documents",TRIM(SUBSTITUTE(SUBSTITUTE(SUBSTITUTE(SUBSTITUTE(Answers!B77,"’","'"),"‘","'"),"“",""""),"”",""""))))*1+ISNUMBER(SEARCH("Summarizing documents, threads or meetings",TRIM(SUBSTITUTE(SUBSTITUTE(SUBSTITUTE(SUBSTITUTE(Answers!B77,"’","'"),"‘","'"),"“",""""),"”",""""))))*1+ISNUMBER(SEARCH("Research, or explaining something unfamiliar",TRIM(SUBSTITUTE(SUBSTITUTE(SUBSTITUTE(SUBSTITUTE(Answers!B77,"’","'"),"‘","'"),"“",""""),"”",""""))))*1+ISNUMBER(SEARCH("Working with data or spreadsheets",TRIM(SUBSTITUTE(SUBSTITUTE(SUBSTITUTE(SUBSTITUTE(Answers!B77,"’","'"),"‘","'"),"“",""""),"”",""""))))*1+ISNUMBER(SEARCH("Writing or reviewing code or scripts",TRIM(SUBSTITUTE(SUBSTITUTE(SUBSTITUTE(SUBSTITUTE(Answers!B77,"’","'"),"‘","'"),"“",""""),"”",""""))))*1+ISNUMBER(SEARCH("Brainstorming or planning",TRIM(SUBSTITUTE(SUBSTITUTE(SUBSTITUTE(SUBSTITUTE(Answers!B77,"’","'"),"‘","'"),"“",""""),"”",""""))))*1+ISNUMBER(SEARCH("Something else",TRIM(SUBSTITUTE(SUBSTITUTE(SUBSTITUTE(SUBSTITUTE(Answers!B77,"’","'"),"‘","'"),"“",""""),"”",""""))))*1)</f>
        <v/>
      </c>
      <c r="Y77" s="1" t="str">
        <f aca="false">IF(X77="","",IF(X77=0,IF(ISNUMBER(SEARCH("I don't use AI tools for work",TRIM(SUBSTITUTE(SUBSTITUTE(SUBSTITUTE(SUBSTITUTE(Answers!B77,"’","'"),"‘","'"),"“",""""),"”","""")))),1,"unread"),MIN(X77+1,5)))</f>
        <v/>
      </c>
      <c r="Z77" s="1" t="n">
        <f aca="false">IF(ISNUMBER(SEARCH("Clear guidance on what's allowed and what information can go in",TRIM(SUBSTITUTE(SUBSTITUTE(SUBSTITUTE(SUBSTITUTE(Answers!R77,"’","'"),"‘","'"),"“",""""),"”","""")))),1,0)</f>
        <v>0</v>
      </c>
      <c r="AA77" s="1" t="n">
        <f aca="false">IF(ISNUMBER(SEARCH("An approved AI tool with a work account",TRIM(SUBSTITUTE(SUBSTITUTE(SUBSTITUTE(SUBSTITUTE(Answers!R77,"’","'"),"‘","'"),"“",""""),"”","""")))),1,0)</f>
        <v>0</v>
      </c>
      <c r="AB77" s="1" t="n">
        <f aca="false">IF(ISNUMBER(SEARCH("Hands-on training using my own work tasks",TRIM(SUBSTITUTE(SUBSTITUTE(SUBSTITUTE(SUBSTITUTE(Answers!R77,"’","'"),"‘","'"),"“",""""),"”","""")))),1,0)</f>
        <v>0</v>
      </c>
      <c r="AC77" s="1" t="n">
        <f aca="false">IF(ISNUMBER(SEARCH("Ready-made prompts and templates for common tasks",TRIM(SUBSTITUTE(SUBSTITUTE(SUBSTITUTE(SUBSTITUTE(Answers!R77,"’","'"),"‘","'"),"“",""""),"”","""")))),1,0)</f>
        <v>0</v>
      </c>
      <c r="AD77" s="1" t="n">
        <f aca="false">IF(ISNUMBER(SEARCH("Help setting up an AI agent for my role",TRIM(SUBSTITUTE(SUBSTITUTE(SUBSTITUTE(SUBSTITUTE(Answers!R77,"’","'"),"‘","'"),"“",""""),"”","""")))),1,0)</f>
        <v>0</v>
      </c>
      <c r="AE77" s="1" t="n">
        <f aca="false">IF(ISNUMBER(SEARCH("Examples from people in jobs like mine",TRIM(SUBSTITUTE(SUBSTITUTE(SUBSTITUTE(SUBSTITUTE(Answers!R77,"’","'"),"‘","'"),"“",""""),"”","""")))),1,0)</f>
        <v>0</v>
      </c>
      <c r="AF77" s="1" t="n">
        <f aca="false">IF(ISNUMBER(SEARCH("Time set aside to practice",TRIM(SUBSTITUTE(SUBSTITUTE(SUBSTITUTE(SUBSTITUTE(Answers!R77,"’","'"),"‘","'"),"“",""""),"”","""")))),1,0)</f>
        <v>0</v>
      </c>
      <c r="AG77" s="1" t="n">
        <f aca="false">IF(ISNUMBER(SEARCH("I don't need help right now",TRIM(SUBSTITUTE(SUBSTITUTE(SUBSTITUTE(SUBSTITUTE(Answers!R77,"’","'"),"‘","'"),"“",""""),"”","""")))),1,0)</f>
        <v>0</v>
      </c>
      <c r="AH77" s="1" t="str">
        <f aca="false">IF(Answers!R77="","",IF(Z77+AA77+AB77+AC77+AD77+AE77+AF77+AG77=0,"unread",""))</f>
        <v/>
      </c>
      <c r="AI77" s="1" t="n">
        <f aca="false">IF(OR(D77=5,E77=5),1,0)</f>
        <v>0</v>
      </c>
    </row>
    <row r="78" customFormat="false" ht="15" hidden="false" customHeight="true" outlineLevel="0" collapsed="false">
      <c r="A78" s="1" t="n">
        <f aca="false">Answers!T78</f>
        <v>0</v>
      </c>
      <c r="B78" s="1" t="str">
        <f aca="false">IF(Answers!A78="","",IFERROR(MATCH(TRIM(SUBSTITUTE(SUBSTITUTE(SUBSTITUTE(SUBSTITUTE(Answers!A78,"’","'"),"‘","'"),"“",""""),"”","""")),'Scoring key'!$B$10:$B$14,0),"unread"))</f>
        <v/>
      </c>
      <c r="C78" s="1" t="str">
        <f aca="false">IF(Answers!C78="","",IFERROR(MATCH(TRIM(SUBSTITUTE(SUBSTITUTE(SUBSTITUTE(SUBSTITUTE(Answers!C78,"’","'"),"‘","'"),"“",""""),"”","""")),'Scoring key'!$B$15:$B$19,0),"unread"))</f>
        <v/>
      </c>
      <c r="D78" s="1" t="str">
        <f aca="false">IF(Answers!D78="","",IFERROR(MATCH(TRIM(SUBSTITUTE(SUBSTITUTE(SUBSTITUTE(SUBSTITUTE(Answers!D78,"’","'"),"‘","'"),"“",""""),"”","""")),'Scoring key'!$B$20:$B$24,0),"unread"))</f>
        <v/>
      </c>
      <c r="E78" s="1" t="str">
        <f aca="false">IF(Answers!E78="","",IFERROR(MATCH(TRIM(SUBSTITUTE(SUBSTITUTE(SUBSTITUTE(SUBSTITUTE(Answers!E78,"’","'"),"‘","'"),"“",""""),"”","""")),'Scoring key'!$B$25:$B$29,0),"unread"))</f>
        <v/>
      </c>
      <c r="F78" s="1" t="str">
        <f aca="false">IF(Answers!L78="","",IFERROR(MATCH(TRIM(SUBSTITUTE(SUBSTITUTE(SUBSTITUTE(SUBSTITUTE(Answers!L78,"’","'"),"‘","'"),"“",""""),"”","""")),'Scoring key'!$B$30:$B$34,0),"unread"))</f>
        <v/>
      </c>
      <c r="G78" s="1" t="str">
        <f aca="false">IF(Answers!N78="","",IFERROR(MATCH(TRIM(SUBSTITUTE(SUBSTITUTE(SUBSTITUTE(SUBSTITUTE(Answers!N78,"’","'"),"‘","'"),"“",""""),"”","""")),'Scoring key'!$B$35:$B$38,0),"unread"))</f>
        <v/>
      </c>
      <c r="H78" s="1" t="str">
        <f aca="false">IF(Answers!O78="","",IFERROR(MATCH(TRIM(SUBSTITUTE(SUBSTITUTE(SUBSTITUTE(SUBSTITUTE(Answers!O78,"’","'"),"‘","'"),"“",""""),"”","""")),'Scoring key'!$B$39:$B$42,0),"unread"))</f>
        <v/>
      </c>
      <c r="I78" s="1" t="str">
        <f aca="false">IF(Answers!S78="","",IFERROR(MATCH(TRIM(SUBSTITUTE(SUBSTITUTE(SUBSTITUTE(SUBSTITUTE(Answers!S78,"’","'"),"‘","'"),"“",""""),"”","""")),'Scoring key'!$B$43:$B$46,0),"unread"))</f>
        <v/>
      </c>
      <c r="J78" s="1" t="str">
        <f aca="false">IF(ISNUMBER(B78),IF(INDEX('Scoring key'!$C$10:$C$14,B78)="","",INDEX('Scoring key'!$C$10:$C$14,B78)),"")</f>
        <v/>
      </c>
      <c r="K78" s="1" t="str">
        <f aca="false">IF(ISNUMBER(E78),IF(INDEX('Scoring key'!$C$25:$C$29,E78)="","",INDEX('Scoring key'!$C$25:$C$29,E78)),"")</f>
        <v/>
      </c>
      <c r="L78" s="1" t="str">
        <f aca="false">IF(ISNUMBER(F78),IF(INDEX('Scoring key'!$C$30:$C$34,F78)="","",INDEX('Scoring key'!$C$30:$C$34,F78)),"")</f>
        <v/>
      </c>
      <c r="M78" s="1" t="str">
        <f aca="false">IF(ISNUMBER(G78),IF(INDEX('Scoring key'!$C$35:$C$38,G78)="","",INDEX('Scoring key'!$C$35:$C$38,G78)),"")</f>
        <v/>
      </c>
      <c r="N78" s="1" t="str">
        <f aca="false">IF(ISNUMBER(H78),IF(INDEX('Scoring key'!$C$39:$C$42,H78)="","",INDEX('Scoring key'!$C$39:$C$42,H78)),"")</f>
        <v/>
      </c>
      <c r="O78" s="1" t="str">
        <f aca="false">IF(Answers!F78="","",IF(ISNUMBER(IFERROR(VALUE(Answers!F78),"")),IF(AND(VALUE(Answers!F78)&gt;=1,VALUE(Answers!F78)&lt;=5,VALUE(Answers!F78)=INT(VALUE(Answers!F78))),VALUE(Answers!F78),"unread"),IFERROR(MATCH(TRIM(SUBSTITUTE(SUBSTITUTE(SUBSTITUTE(SUBSTITUTE(Answers!F78,"’","'"),"‘","'"),"“",""""),"”","""")),'Scoring key'!$B$5:$B$9,0),"unread")))</f>
        <v/>
      </c>
      <c r="P78" s="1" t="str">
        <f aca="false">IF(Answers!G78="","",IF(ISNUMBER(IFERROR(VALUE(Answers!G78),"")),IF(AND(VALUE(Answers!G78)&gt;=1,VALUE(Answers!G78)&lt;=5,VALUE(Answers!G78)=INT(VALUE(Answers!G78))),VALUE(Answers!G78),"unread"),IFERROR(MATCH(TRIM(SUBSTITUTE(SUBSTITUTE(SUBSTITUTE(SUBSTITUTE(Answers!G78,"’","'"),"‘","'"),"“",""""),"”","""")),'Scoring key'!$B$5:$B$9,0),"unread")))</f>
        <v/>
      </c>
      <c r="Q78" s="1" t="str">
        <f aca="false">IF(Answers!H78="","",IF(ISNUMBER(IFERROR(VALUE(Answers!H78),"")),IF(AND(VALUE(Answers!H78)&gt;=1,VALUE(Answers!H78)&lt;=5,VALUE(Answers!H78)=INT(VALUE(Answers!H78))),VALUE(Answers!H78),"unread"),IFERROR(MATCH(TRIM(SUBSTITUTE(SUBSTITUTE(SUBSTITUTE(SUBSTITUTE(Answers!H78,"’","'"),"‘","'"),"“",""""),"”","""")),'Scoring key'!$B$5:$B$9,0),"unread")))</f>
        <v/>
      </c>
      <c r="R78" s="1" t="str">
        <f aca="false">IF(Answers!I78="","",IF(ISNUMBER(IFERROR(VALUE(Answers!I78),"")),IF(AND(VALUE(Answers!I78)&gt;=1,VALUE(Answers!I78)&lt;=5,VALUE(Answers!I78)=INT(VALUE(Answers!I78))),VALUE(Answers!I78),"unread"),IFERROR(MATCH(TRIM(SUBSTITUTE(SUBSTITUTE(SUBSTITUTE(SUBSTITUTE(Answers!I78,"’","'"),"‘","'"),"“",""""),"”","""")),'Scoring key'!$B$5:$B$9,0),"unread")))</f>
        <v/>
      </c>
      <c r="S78" s="1" t="str">
        <f aca="false">IF(Answers!J78="","",IF(ISNUMBER(IFERROR(VALUE(Answers!J78),"")),IF(AND(VALUE(Answers!J78)&gt;=1,VALUE(Answers!J78)&lt;=5,VALUE(Answers!J78)=INT(VALUE(Answers!J78))),VALUE(Answers!J78),"unread"),IFERROR(MATCH(TRIM(SUBSTITUTE(SUBSTITUTE(SUBSTITUTE(SUBSTITUTE(Answers!J78,"’","'"),"‘","'"),"“",""""),"”","""")),'Scoring key'!$B$5:$B$9,0),"unread")))</f>
        <v/>
      </c>
      <c r="T78" s="1" t="str">
        <f aca="false">IF(Answers!K78="","",IF(ISNUMBER(IFERROR(VALUE(Answers!K78),"")),IF(AND(VALUE(Answers!K78)&gt;=1,VALUE(Answers!K78)&lt;=5,VALUE(Answers!K78)=INT(VALUE(Answers!K78))),VALUE(Answers!K78),"unread"),IFERROR(MATCH(TRIM(SUBSTITUTE(SUBSTITUTE(SUBSTITUTE(SUBSTITUTE(Answers!K78,"’","'"),"‘","'"),"“",""""),"”","""")),'Scoring key'!$B$5:$B$9,0),"unread")))</f>
        <v/>
      </c>
      <c r="U78" s="1" t="str">
        <f aca="false">IF(Answers!M78="","",IF(ISNUMBER(IFERROR(VALUE(Answers!M78),"")),IF(AND(VALUE(Answers!M78)&gt;=1,VALUE(Answers!M78)&lt;=5,VALUE(Answers!M78)=INT(VALUE(Answers!M78))),VALUE(Answers!M78),"unread"),IFERROR(MATCH(TRIM(SUBSTITUTE(SUBSTITUTE(SUBSTITUTE(SUBSTITUTE(Answers!M78,"’","'"),"‘","'"),"“",""""),"”","""")),'Scoring key'!$B$5:$B$9,0),"unread")))</f>
        <v/>
      </c>
      <c r="V78" s="1" t="str">
        <f aca="false">IF(Answers!P78="","",IF(ISNUMBER(IFERROR(VALUE(Answers!P78),"")),IF(AND(VALUE(Answers!P78)&gt;=1,VALUE(Answers!P78)&lt;=5,VALUE(Answers!P78)=INT(VALUE(Answers!P78))),VALUE(Answers!P78),"unread"),IFERROR(MATCH(TRIM(SUBSTITUTE(SUBSTITUTE(SUBSTITUTE(SUBSTITUTE(Answers!P78,"’","'"),"‘","'"),"“",""""),"”","""")),'Scoring key'!$B$5:$B$9,0),"unread")))</f>
        <v/>
      </c>
      <c r="W78" s="1" t="str">
        <f aca="false">IF(Answers!Q78="","",IF(ISNUMBER(IFERROR(VALUE(Answers!Q78),"")),IF(AND(VALUE(Answers!Q78)&gt;=1,VALUE(Answers!Q78)&lt;=5,VALUE(Answers!Q78)=INT(VALUE(Answers!Q78))),VALUE(Answers!Q78),"unread"),IFERROR(MATCH(TRIM(SUBSTITUTE(SUBSTITUTE(SUBSTITUTE(SUBSTITUTE(Answers!Q78,"’","'"),"‘","'"),"“",""""),"”","""")),'Scoring key'!$B$5:$B$9,0),"unread")))</f>
        <v/>
      </c>
      <c r="X78" s="1" t="str">
        <f aca="false">IF(Answers!B78="","",ISNUMBER(SEARCH("Drafting or editing emails and documents",TRIM(SUBSTITUTE(SUBSTITUTE(SUBSTITUTE(SUBSTITUTE(Answers!B78,"’","'"),"‘","'"),"“",""""),"”",""""))))*1+ISNUMBER(SEARCH("Summarizing documents, threads or meetings",TRIM(SUBSTITUTE(SUBSTITUTE(SUBSTITUTE(SUBSTITUTE(Answers!B78,"’","'"),"‘","'"),"“",""""),"”",""""))))*1+ISNUMBER(SEARCH("Research, or explaining something unfamiliar",TRIM(SUBSTITUTE(SUBSTITUTE(SUBSTITUTE(SUBSTITUTE(Answers!B78,"’","'"),"‘","'"),"“",""""),"”",""""))))*1+ISNUMBER(SEARCH("Working with data or spreadsheets",TRIM(SUBSTITUTE(SUBSTITUTE(SUBSTITUTE(SUBSTITUTE(Answers!B78,"’","'"),"‘","'"),"“",""""),"”",""""))))*1+ISNUMBER(SEARCH("Writing or reviewing code or scripts",TRIM(SUBSTITUTE(SUBSTITUTE(SUBSTITUTE(SUBSTITUTE(Answers!B78,"’","'"),"‘","'"),"“",""""),"”",""""))))*1+ISNUMBER(SEARCH("Brainstorming or planning",TRIM(SUBSTITUTE(SUBSTITUTE(SUBSTITUTE(SUBSTITUTE(Answers!B78,"’","'"),"‘","'"),"“",""""),"”",""""))))*1+ISNUMBER(SEARCH("Something else",TRIM(SUBSTITUTE(SUBSTITUTE(SUBSTITUTE(SUBSTITUTE(Answers!B78,"’","'"),"‘","'"),"“",""""),"”",""""))))*1)</f>
        <v/>
      </c>
      <c r="Y78" s="1" t="str">
        <f aca="false">IF(X78="","",IF(X78=0,IF(ISNUMBER(SEARCH("I don't use AI tools for work",TRIM(SUBSTITUTE(SUBSTITUTE(SUBSTITUTE(SUBSTITUTE(Answers!B78,"’","'"),"‘","'"),"“",""""),"”","""")))),1,"unread"),MIN(X78+1,5)))</f>
        <v/>
      </c>
      <c r="Z78" s="1" t="n">
        <f aca="false">IF(ISNUMBER(SEARCH("Clear guidance on what's allowed and what information can go in",TRIM(SUBSTITUTE(SUBSTITUTE(SUBSTITUTE(SUBSTITUTE(Answers!R78,"’","'"),"‘","'"),"“",""""),"”","""")))),1,0)</f>
        <v>0</v>
      </c>
      <c r="AA78" s="1" t="n">
        <f aca="false">IF(ISNUMBER(SEARCH("An approved AI tool with a work account",TRIM(SUBSTITUTE(SUBSTITUTE(SUBSTITUTE(SUBSTITUTE(Answers!R78,"’","'"),"‘","'"),"“",""""),"”","""")))),1,0)</f>
        <v>0</v>
      </c>
      <c r="AB78" s="1" t="n">
        <f aca="false">IF(ISNUMBER(SEARCH("Hands-on training using my own work tasks",TRIM(SUBSTITUTE(SUBSTITUTE(SUBSTITUTE(SUBSTITUTE(Answers!R78,"’","'"),"‘","'"),"“",""""),"”","""")))),1,0)</f>
        <v>0</v>
      </c>
      <c r="AC78" s="1" t="n">
        <f aca="false">IF(ISNUMBER(SEARCH("Ready-made prompts and templates for common tasks",TRIM(SUBSTITUTE(SUBSTITUTE(SUBSTITUTE(SUBSTITUTE(Answers!R78,"’","'"),"‘","'"),"“",""""),"”","""")))),1,0)</f>
        <v>0</v>
      </c>
      <c r="AD78" s="1" t="n">
        <f aca="false">IF(ISNUMBER(SEARCH("Help setting up an AI agent for my role",TRIM(SUBSTITUTE(SUBSTITUTE(SUBSTITUTE(SUBSTITUTE(Answers!R78,"’","'"),"‘","'"),"“",""""),"”","""")))),1,0)</f>
        <v>0</v>
      </c>
      <c r="AE78" s="1" t="n">
        <f aca="false">IF(ISNUMBER(SEARCH("Examples from people in jobs like mine",TRIM(SUBSTITUTE(SUBSTITUTE(SUBSTITUTE(SUBSTITUTE(Answers!R78,"’","'"),"‘","'"),"“",""""),"”","""")))),1,0)</f>
        <v>0</v>
      </c>
      <c r="AF78" s="1" t="n">
        <f aca="false">IF(ISNUMBER(SEARCH("Time set aside to practice",TRIM(SUBSTITUTE(SUBSTITUTE(SUBSTITUTE(SUBSTITUTE(Answers!R78,"’","'"),"‘","'"),"“",""""),"”","""")))),1,0)</f>
        <v>0</v>
      </c>
      <c r="AG78" s="1" t="n">
        <f aca="false">IF(ISNUMBER(SEARCH("I don't need help right now",TRIM(SUBSTITUTE(SUBSTITUTE(SUBSTITUTE(SUBSTITUTE(Answers!R78,"’","'"),"‘","'"),"“",""""),"”","""")))),1,0)</f>
        <v>0</v>
      </c>
      <c r="AH78" s="1" t="str">
        <f aca="false">IF(Answers!R78="","",IF(Z78+AA78+AB78+AC78+AD78+AE78+AF78+AG78=0,"unread",""))</f>
        <v/>
      </c>
      <c r="AI78" s="1" t="n">
        <f aca="false">IF(OR(D78=5,E78=5),1,0)</f>
        <v>0</v>
      </c>
    </row>
    <row r="79" customFormat="false" ht="15" hidden="false" customHeight="true" outlineLevel="0" collapsed="false">
      <c r="A79" s="1" t="n">
        <f aca="false">Answers!T79</f>
        <v>0</v>
      </c>
      <c r="B79" s="1" t="str">
        <f aca="false">IF(Answers!A79="","",IFERROR(MATCH(TRIM(SUBSTITUTE(SUBSTITUTE(SUBSTITUTE(SUBSTITUTE(Answers!A79,"’","'"),"‘","'"),"“",""""),"”","""")),'Scoring key'!$B$10:$B$14,0),"unread"))</f>
        <v/>
      </c>
      <c r="C79" s="1" t="str">
        <f aca="false">IF(Answers!C79="","",IFERROR(MATCH(TRIM(SUBSTITUTE(SUBSTITUTE(SUBSTITUTE(SUBSTITUTE(Answers!C79,"’","'"),"‘","'"),"“",""""),"”","""")),'Scoring key'!$B$15:$B$19,0),"unread"))</f>
        <v/>
      </c>
      <c r="D79" s="1" t="str">
        <f aca="false">IF(Answers!D79="","",IFERROR(MATCH(TRIM(SUBSTITUTE(SUBSTITUTE(SUBSTITUTE(SUBSTITUTE(Answers!D79,"’","'"),"‘","'"),"“",""""),"”","""")),'Scoring key'!$B$20:$B$24,0),"unread"))</f>
        <v/>
      </c>
      <c r="E79" s="1" t="str">
        <f aca="false">IF(Answers!E79="","",IFERROR(MATCH(TRIM(SUBSTITUTE(SUBSTITUTE(SUBSTITUTE(SUBSTITUTE(Answers!E79,"’","'"),"‘","'"),"“",""""),"”","""")),'Scoring key'!$B$25:$B$29,0),"unread"))</f>
        <v/>
      </c>
      <c r="F79" s="1" t="str">
        <f aca="false">IF(Answers!L79="","",IFERROR(MATCH(TRIM(SUBSTITUTE(SUBSTITUTE(SUBSTITUTE(SUBSTITUTE(Answers!L79,"’","'"),"‘","'"),"“",""""),"”","""")),'Scoring key'!$B$30:$B$34,0),"unread"))</f>
        <v/>
      </c>
      <c r="G79" s="1" t="str">
        <f aca="false">IF(Answers!N79="","",IFERROR(MATCH(TRIM(SUBSTITUTE(SUBSTITUTE(SUBSTITUTE(SUBSTITUTE(Answers!N79,"’","'"),"‘","'"),"“",""""),"”","""")),'Scoring key'!$B$35:$B$38,0),"unread"))</f>
        <v/>
      </c>
      <c r="H79" s="1" t="str">
        <f aca="false">IF(Answers!O79="","",IFERROR(MATCH(TRIM(SUBSTITUTE(SUBSTITUTE(SUBSTITUTE(SUBSTITUTE(Answers!O79,"’","'"),"‘","'"),"“",""""),"”","""")),'Scoring key'!$B$39:$B$42,0),"unread"))</f>
        <v/>
      </c>
      <c r="I79" s="1" t="str">
        <f aca="false">IF(Answers!S79="","",IFERROR(MATCH(TRIM(SUBSTITUTE(SUBSTITUTE(SUBSTITUTE(SUBSTITUTE(Answers!S79,"’","'"),"‘","'"),"“",""""),"”","""")),'Scoring key'!$B$43:$B$46,0),"unread"))</f>
        <v/>
      </c>
      <c r="J79" s="1" t="str">
        <f aca="false">IF(ISNUMBER(B79),IF(INDEX('Scoring key'!$C$10:$C$14,B79)="","",INDEX('Scoring key'!$C$10:$C$14,B79)),"")</f>
        <v/>
      </c>
      <c r="K79" s="1" t="str">
        <f aca="false">IF(ISNUMBER(E79),IF(INDEX('Scoring key'!$C$25:$C$29,E79)="","",INDEX('Scoring key'!$C$25:$C$29,E79)),"")</f>
        <v/>
      </c>
      <c r="L79" s="1" t="str">
        <f aca="false">IF(ISNUMBER(F79),IF(INDEX('Scoring key'!$C$30:$C$34,F79)="","",INDEX('Scoring key'!$C$30:$C$34,F79)),"")</f>
        <v/>
      </c>
      <c r="M79" s="1" t="str">
        <f aca="false">IF(ISNUMBER(G79),IF(INDEX('Scoring key'!$C$35:$C$38,G79)="","",INDEX('Scoring key'!$C$35:$C$38,G79)),"")</f>
        <v/>
      </c>
      <c r="N79" s="1" t="str">
        <f aca="false">IF(ISNUMBER(H79),IF(INDEX('Scoring key'!$C$39:$C$42,H79)="","",INDEX('Scoring key'!$C$39:$C$42,H79)),"")</f>
        <v/>
      </c>
      <c r="O79" s="1" t="str">
        <f aca="false">IF(Answers!F79="","",IF(ISNUMBER(IFERROR(VALUE(Answers!F79),"")),IF(AND(VALUE(Answers!F79)&gt;=1,VALUE(Answers!F79)&lt;=5,VALUE(Answers!F79)=INT(VALUE(Answers!F79))),VALUE(Answers!F79),"unread"),IFERROR(MATCH(TRIM(SUBSTITUTE(SUBSTITUTE(SUBSTITUTE(SUBSTITUTE(Answers!F79,"’","'"),"‘","'"),"“",""""),"”","""")),'Scoring key'!$B$5:$B$9,0),"unread")))</f>
        <v/>
      </c>
      <c r="P79" s="1" t="str">
        <f aca="false">IF(Answers!G79="","",IF(ISNUMBER(IFERROR(VALUE(Answers!G79),"")),IF(AND(VALUE(Answers!G79)&gt;=1,VALUE(Answers!G79)&lt;=5,VALUE(Answers!G79)=INT(VALUE(Answers!G79))),VALUE(Answers!G79),"unread"),IFERROR(MATCH(TRIM(SUBSTITUTE(SUBSTITUTE(SUBSTITUTE(SUBSTITUTE(Answers!G79,"’","'"),"‘","'"),"“",""""),"”","""")),'Scoring key'!$B$5:$B$9,0),"unread")))</f>
        <v/>
      </c>
      <c r="Q79" s="1" t="str">
        <f aca="false">IF(Answers!H79="","",IF(ISNUMBER(IFERROR(VALUE(Answers!H79),"")),IF(AND(VALUE(Answers!H79)&gt;=1,VALUE(Answers!H79)&lt;=5,VALUE(Answers!H79)=INT(VALUE(Answers!H79))),VALUE(Answers!H79),"unread"),IFERROR(MATCH(TRIM(SUBSTITUTE(SUBSTITUTE(SUBSTITUTE(SUBSTITUTE(Answers!H79,"’","'"),"‘","'"),"“",""""),"”","""")),'Scoring key'!$B$5:$B$9,0),"unread")))</f>
        <v/>
      </c>
      <c r="R79" s="1" t="str">
        <f aca="false">IF(Answers!I79="","",IF(ISNUMBER(IFERROR(VALUE(Answers!I79),"")),IF(AND(VALUE(Answers!I79)&gt;=1,VALUE(Answers!I79)&lt;=5,VALUE(Answers!I79)=INT(VALUE(Answers!I79))),VALUE(Answers!I79),"unread"),IFERROR(MATCH(TRIM(SUBSTITUTE(SUBSTITUTE(SUBSTITUTE(SUBSTITUTE(Answers!I79,"’","'"),"‘","'"),"“",""""),"”","""")),'Scoring key'!$B$5:$B$9,0),"unread")))</f>
        <v/>
      </c>
      <c r="S79" s="1" t="str">
        <f aca="false">IF(Answers!J79="","",IF(ISNUMBER(IFERROR(VALUE(Answers!J79),"")),IF(AND(VALUE(Answers!J79)&gt;=1,VALUE(Answers!J79)&lt;=5,VALUE(Answers!J79)=INT(VALUE(Answers!J79))),VALUE(Answers!J79),"unread"),IFERROR(MATCH(TRIM(SUBSTITUTE(SUBSTITUTE(SUBSTITUTE(SUBSTITUTE(Answers!J79,"’","'"),"‘","'"),"“",""""),"”","""")),'Scoring key'!$B$5:$B$9,0),"unread")))</f>
        <v/>
      </c>
      <c r="T79" s="1" t="str">
        <f aca="false">IF(Answers!K79="","",IF(ISNUMBER(IFERROR(VALUE(Answers!K79),"")),IF(AND(VALUE(Answers!K79)&gt;=1,VALUE(Answers!K79)&lt;=5,VALUE(Answers!K79)=INT(VALUE(Answers!K79))),VALUE(Answers!K79),"unread"),IFERROR(MATCH(TRIM(SUBSTITUTE(SUBSTITUTE(SUBSTITUTE(SUBSTITUTE(Answers!K79,"’","'"),"‘","'"),"“",""""),"”","""")),'Scoring key'!$B$5:$B$9,0),"unread")))</f>
        <v/>
      </c>
      <c r="U79" s="1" t="str">
        <f aca="false">IF(Answers!M79="","",IF(ISNUMBER(IFERROR(VALUE(Answers!M79),"")),IF(AND(VALUE(Answers!M79)&gt;=1,VALUE(Answers!M79)&lt;=5,VALUE(Answers!M79)=INT(VALUE(Answers!M79))),VALUE(Answers!M79),"unread"),IFERROR(MATCH(TRIM(SUBSTITUTE(SUBSTITUTE(SUBSTITUTE(SUBSTITUTE(Answers!M79,"’","'"),"‘","'"),"“",""""),"”","""")),'Scoring key'!$B$5:$B$9,0),"unread")))</f>
        <v/>
      </c>
      <c r="V79" s="1" t="str">
        <f aca="false">IF(Answers!P79="","",IF(ISNUMBER(IFERROR(VALUE(Answers!P79),"")),IF(AND(VALUE(Answers!P79)&gt;=1,VALUE(Answers!P79)&lt;=5,VALUE(Answers!P79)=INT(VALUE(Answers!P79))),VALUE(Answers!P79),"unread"),IFERROR(MATCH(TRIM(SUBSTITUTE(SUBSTITUTE(SUBSTITUTE(SUBSTITUTE(Answers!P79,"’","'"),"‘","'"),"“",""""),"”","""")),'Scoring key'!$B$5:$B$9,0),"unread")))</f>
        <v/>
      </c>
      <c r="W79" s="1" t="str">
        <f aca="false">IF(Answers!Q79="","",IF(ISNUMBER(IFERROR(VALUE(Answers!Q79),"")),IF(AND(VALUE(Answers!Q79)&gt;=1,VALUE(Answers!Q79)&lt;=5,VALUE(Answers!Q79)=INT(VALUE(Answers!Q79))),VALUE(Answers!Q79),"unread"),IFERROR(MATCH(TRIM(SUBSTITUTE(SUBSTITUTE(SUBSTITUTE(SUBSTITUTE(Answers!Q79,"’","'"),"‘","'"),"“",""""),"”","""")),'Scoring key'!$B$5:$B$9,0),"unread")))</f>
        <v/>
      </c>
      <c r="X79" s="1" t="str">
        <f aca="false">IF(Answers!B79="","",ISNUMBER(SEARCH("Drafting or editing emails and documents",TRIM(SUBSTITUTE(SUBSTITUTE(SUBSTITUTE(SUBSTITUTE(Answers!B79,"’","'"),"‘","'"),"“",""""),"”",""""))))*1+ISNUMBER(SEARCH("Summarizing documents, threads or meetings",TRIM(SUBSTITUTE(SUBSTITUTE(SUBSTITUTE(SUBSTITUTE(Answers!B79,"’","'"),"‘","'"),"“",""""),"”",""""))))*1+ISNUMBER(SEARCH("Research, or explaining something unfamiliar",TRIM(SUBSTITUTE(SUBSTITUTE(SUBSTITUTE(SUBSTITUTE(Answers!B79,"’","'"),"‘","'"),"“",""""),"”",""""))))*1+ISNUMBER(SEARCH("Working with data or spreadsheets",TRIM(SUBSTITUTE(SUBSTITUTE(SUBSTITUTE(SUBSTITUTE(Answers!B79,"’","'"),"‘","'"),"“",""""),"”",""""))))*1+ISNUMBER(SEARCH("Writing or reviewing code or scripts",TRIM(SUBSTITUTE(SUBSTITUTE(SUBSTITUTE(SUBSTITUTE(Answers!B79,"’","'"),"‘","'"),"“",""""),"”",""""))))*1+ISNUMBER(SEARCH("Brainstorming or planning",TRIM(SUBSTITUTE(SUBSTITUTE(SUBSTITUTE(SUBSTITUTE(Answers!B79,"’","'"),"‘","'"),"“",""""),"”",""""))))*1+ISNUMBER(SEARCH("Something else",TRIM(SUBSTITUTE(SUBSTITUTE(SUBSTITUTE(SUBSTITUTE(Answers!B79,"’","'"),"‘","'"),"“",""""),"”",""""))))*1)</f>
        <v/>
      </c>
      <c r="Y79" s="1" t="str">
        <f aca="false">IF(X79="","",IF(X79=0,IF(ISNUMBER(SEARCH("I don't use AI tools for work",TRIM(SUBSTITUTE(SUBSTITUTE(SUBSTITUTE(SUBSTITUTE(Answers!B79,"’","'"),"‘","'"),"“",""""),"”","""")))),1,"unread"),MIN(X79+1,5)))</f>
        <v/>
      </c>
      <c r="Z79" s="1" t="n">
        <f aca="false">IF(ISNUMBER(SEARCH("Clear guidance on what's allowed and what information can go in",TRIM(SUBSTITUTE(SUBSTITUTE(SUBSTITUTE(SUBSTITUTE(Answers!R79,"’","'"),"‘","'"),"“",""""),"”","""")))),1,0)</f>
        <v>0</v>
      </c>
      <c r="AA79" s="1" t="n">
        <f aca="false">IF(ISNUMBER(SEARCH("An approved AI tool with a work account",TRIM(SUBSTITUTE(SUBSTITUTE(SUBSTITUTE(SUBSTITUTE(Answers!R79,"’","'"),"‘","'"),"“",""""),"”","""")))),1,0)</f>
        <v>0</v>
      </c>
      <c r="AB79" s="1" t="n">
        <f aca="false">IF(ISNUMBER(SEARCH("Hands-on training using my own work tasks",TRIM(SUBSTITUTE(SUBSTITUTE(SUBSTITUTE(SUBSTITUTE(Answers!R79,"’","'"),"‘","'"),"“",""""),"”","""")))),1,0)</f>
        <v>0</v>
      </c>
      <c r="AC79" s="1" t="n">
        <f aca="false">IF(ISNUMBER(SEARCH("Ready-made prompts and templates for common tasks",TRIM(SUBSTITUTE(SUBSTITUTE(SUBSTITUTE(SUBSTITUTE(Answers!R79,"’","'"),"‘","'"),"“",""""),"”","""")))),1,0)</f>
        <v>0</v>
      </c>
      <c r="AD79" s="1" t="n">
        <f aca="false">IF(ISNUMBER(SEARCH("Help setting up an AI agent for my role",TRIM(SUBSTITUTE(SUBSTITUTE(SUBSTITUTE(SUBSTITUTE(Answers!R79,"’","'"),"‘","'"),"“",""""),"”","""")))),1,0)</f>
        <v>0</v>
      </c>
      <c r="AE79" s="1" t="n">
        <f aca="false">IF(ISNUMBER(SEARCH("Examples from people in jobs like mine",TRIM(SUBSTITUTE(SUBSTITUTE(SUBSTITUTE(SUBSTITUTE(Answers!R79,"’","'"),"‘","'"),"“",""""),"”","""")))),1,0)</f>
        <v>0</v>
      </c>
      <c r="AF79" s="1" t="n">
        <f aca="false">IF(ISNUMBER(SEARCH("Time set aside to practice",TRIM(SUBSTITUTE(SUBSTITUTE(SUBSTITUTE(SUBSTITUTE(Answers!R79,"’","'"),"‘","'"),"“",""""),"”","""")))),1,0)</f>
        <v>0</v>
      </c>
      <c r="AG79" s="1" t="n">
        <f aca="false">IF(ISNUMBER(SEARCH("I don't need help right now",TRIM(SUBSTITUTE(SUBSTITUTE(SUBSTITUTE(SUBSTITUTE(Answers!R79,"’","'"),"‘","'"),"“",""""),"”","""")))),1,0)</f>
        <v>0</v>
      </c>
      <c r="AH79" s="1" t="str">
        <f aca="false">IF(Answers!R79="","",IF(Z79+AA79+AB79+AC79+AD79+AE79+AF79+AG79=0,"unread",""))</f>
        <v/>
      </c>
      <c r="AI79" s="1" t="n">
        <f aca="false">IF(OR(D79=5,E79=5),1,0)</f>
        <v>0</v>
      </c>
    </row>
    <row r="80" customFormat="false" ht="15" hidden="false" customHeight="true" outlineLevel="0" collapsed="false">
      <c r="A80" s="1" t="n">
        <f aca="false">Answers!T80</f>
        <v>0</v>
      </c>
      <c r="B80" s="1" t="str">
        <f aca="false">IF(Answers!A80="","",IFERROR(MATCH(TRIM(SUBSTITUTE(SUBSTITUTE(SUBSTITUTE(SUBSTITUTE(Answers!A80,"’","'"),"‘","'"),"“",""""),"”","""")),'Scoring key'!$B$10:$B$14,0),"unread"))</f>
        <v/>
      </c>
      <c r="C80" s="1" t="str">
        <f aca="false">IF(Answers!C80="","",IFERROR(MATCH(TRIM(SUBSTITUTE(SUBSTITUTE(SUBSTITUTE(SUBSTITUTE(Answers!C80,"’","'"),"‘","'"),"“",""""),"”","""")),'Scoring key'!$B$15:$B$19,0),"unread"))</f>
        <v/>
      </c>
      <c r="D80" s="1" t="str">
        <f aca="false">IF(Answers!D80="","",IFERROR(MATCH(TRIM(SUBSTITUTE(SUBSTITUTE(SUBSTITUTE(SUBSTITUTE(Answers!D80,"’","'"),"‘","'"),"“",""""),"”","""")),'Scoring key'!$B$20:$B$24,0),"unread"))</f>
        <v/>
      </c>
      <c r="E80" s="1" t="str">
        <f aca="false">IF(Answers!E80="","",IFERROR(MATCH(TRIM(SUBSTITUTE(SUBSTITUTE(SUBSTITUTE(SUBSTITUTE(Answers!E80,"’","'"),"‘","'"),"“",""""),"”","""")),'Scoring key'!$B$25:$B$29,0),"unread"))</f>
        <v/>
      </c>
      <c r="F80" s="1" t="str">
        <f aca="false">IF(Answers!L80="","",IFERROR(MATCH(TRIM(SUBSTITUTE(SUBSTITUTE(SUBSTITUTE(SUBSTITUTE(Answers!L80,"’","'"),"‘","'"),"“",""""),"”","""")),'Scoring key'!$B$30:$B$34,0),"unread"))</f>
        <v/>
      </c>
      <c r="G80" s="1" t="str">
        <f aca="false">IF(Answers!N80="","",IFERROR(MATCH(TRIM(SUBSTITUTE(SUBSTITUTE(SUBSTITUTE(SUBSTITUTE(Answers!N80,"’","'"),"‘","'"),"“",""""),"”","""")),'Scoring key'!$B$35:$B$38,0),"unread"))</f>
        <v/>
      </c>
      <c r="H80" s="1" t="str">
        <f aca="false">IF(Answers!O80="","",IFERROR(MATCH(TRIM(SUBSTITUTE(SUBSTITUTE(SUBSTITUTE(SUBSTITUTE(Answers!O80,"’","'"),"‘","'"),"“",""""),"”","""")),'Scoring key'!$B$39:$B$42,0),"unread"))</f>
        <v/>
      </c>
      <c r="I80" s="1" t="str">
        <f aca="false">IF(Answers!S80="","",IFERROR(MATCH(TRIM(SUBSTITUTE(SUBSTITUTE(SUBSTITUTE(SUBSTITUTE(Answers!S80,"’","'"),"‘","'"),"“",""""),"”","""")),'Scoring key'!$B$43:$B$46,0),"unread"))</f>
        <v/>
      </c>
      <c r="J80" s="1" t="str">
        <f aca="false">IF(ISNUMBER(B80),IF(INDEX('Scoring key'!$C$10:$C$14,B80)="","",INDEX('Scoring key'!$C$10:$C$14,B80)),"")</f>
        <v/>
      </c>
      <c r="K80" s="1" t="str">
        <f aca="false">IF(ISNUMBER(E80),IF(INDEX('Scoring key'!$C$25:$C$29,E80)="","",INDEX('Scoring key'!$C$25:$C$29,E80)),"")</f>
        <v/>
      </c>
      <c r="L80" s="1" t="str">
        <f aca="false">IF(ISNUMBER(F80),IF(INDEX('Scoring key'!$C$30:$C$34,F80)="","",INDEX('Scoring key'!$C$30:$C$34,F80)),"")</f>
        <v/>
      </c>
      <c r="M80" s="1" t="str">
        <f aca="false">IF(ISNUMBER(G80),IF(INDEX('Scoring key'!$C$35:$C$38,G80)="","",INDEX('Scoring key'!$C$35:$C$38,G80)),"")</f>
        <v/>
      </c>
      <c r="N80" s="1" t="str">
        <f aca="false">IF(ISNUMBER(H80),IF(INDEX('Scoring key'!$C$39:$C$42,H80)="","",INDEX('Scoring key'!$C$39:$C$42,H80)),"")</f>
        <v/>
      </c>
      <c r="O80" s="1" t="str">
        <f aca="false">IF(Answers!F80="","",IF(ISNUMBER(IFERROR(VALUE(Answers!F80),"")),IF(AND(VALUE(Answers!F80)&gt;=1,VALUE(Answers!F80)&lt;=5,VALUE(Answers!F80)=INT(VALUE(Answers!F80))),VALUE(Answers!F80),"unread"),IFERROR(MATCH(TRIM(SUBSTITUTE(SUBSTITUTE(SUBSTITUTE(SUBSTITUTE(Answers!F80,"’","'"),"‘","'"),"“",""""),"”","""")),'Scoring key'!$B$5:$B$9,0),"unread")))</f>
        <v/>
      </c>
      <c r="P80" s="1" t="str">
        <f aca="false">IF(Answers!G80="","",IF(ISNUMBER(IFERROR(VALUE(Answers!G80),"")),IF(AND(VALUE(Answers!G80)&gt;=1,VALUE(Answers!G80)&lt;=5,VALUE(Answers!G80)=INT(VALUE(Answers!G80))),VALUE(Answers!G80),"unread"),IFERROR(MATCH(TRIM(SUBSTITUTE(SUBSTITUTE(SUBSTITUTE(SUBSTITUTE(Answers!G80,"’","'"),"‘","'"),"“",""""),"”","""")),'Scoring key'!$B$5:$B$9,0),"unread")))</f>
        <v/>
      </c>
      <c r="Q80" s="1" t="str">
        <f aca="false">IF(Answers!H80="","",IF(ISNUMBER(IFERROR(VALUE(Answers!H80),"")),IF(AND(VALUE(Answers!H80)&gt;=1,VALUE(Answers!H80)&lt;=5,VALUE(Answers!H80)=INT(VALUE(Answers!H80))),VALUE(Answers!H80),"unread"),IFERROR(MATCH(TRIM(SUBSTITUTE(SUBSTITUTE(SUBSTITUTE(SUBSTITUTE(Answers!H80,"’","'"),"‘","'"),"“",""""),"”","""")),'Scoring key'!$B$5:$B$9,0),"unread")))</f>
        <v/>
      </c>
      <c r="R80" s="1" t="str">
        <f aca="false">IF(Answers!I80="","",IF(ISNUMBER(IFERROR(VALUE(Answers!I80),"")),IF(AND(VALUE(Answers!I80)&gt;=1,VALUE(Answers!I80)&lt;=5,VALUE(Answers!I80)=INT(VALUE(Answers!I80))),VALUE(Answers!I80),"unread"),IFERROR(MATCH(TRIM(SUBSTITUTE(SUBSTITUTE(SUBSTITUTE(SUBSTITUTE(Answers!I80,"’","'"),"‘","'"),"“",""""),"”","""")),'Scoring key'!$B$5:$B$9,0),"unread")))</f>
        <v/>
      </c>
      <c r="S80" s="1" t="str">
        <f aca="false">IF(Answers!J80="","",IF(ISNUMBER(IFERROR(VALUE(Answers!J80),"")),IF(AND(VALUE(Answers!J80)&gt;=1,VALUE(Answers!J80)&lt;=5,VALUE(Answers!J80)=INT(VALUE(Answers!J80))),VALUE(Answers!J80),"unread"),IFERROR(MATCH(TRIM(SUBSTITUTE(SUBSTITUTE(SUBSTITUTE(SUBSTITUTE(Answers!J80,"’","'"),"‘","'"),"“",""""),"”","""")),'Scoring key'!$B$5:$B$9,0),"unread")))</f>
        <v/>
      </c>
      <c r="T80" s="1" t="str">
        <f aca="false">IF(Answers!K80="","",IF(ISNUMBER(IFERROR(VALUE(Answers!K80),"")),IF(AND(VALUE(Answers!K80)&gt;=1,VALUE(Answers!K80)&lt;=5,VALUE(Answers!K80)=INT(VALUE(Answers!K80))),VALUE(Answers!K80),"unread"),IFERROR(MATCH(TRIM(SUBSTITUTE(SUBSTITUTE(SUBSTITUTE(SUBSTITUTE(Answers!K80,"’","'"),"‘","'"),"“",""""),"”","""")),'Scoring key'!$B$5:$B$9,0),"unread")))</f>
        <v/>
      </c>
      <c r="U80" s="1" t="str">
        <f aca="false">IF(Answers!M80="","",IF(ISNUMBER(IFERROR(VALUE(Answers!M80),"")),IF(AND(VALUE(Answers!M80)&gt;=1,VALUE(Answers!M80)&lt;=5,VALUE(Answers!M80)=INT(VALUE(Answers!M80))),VALUE(Answers!M80),"unread"),IFERROR(MATCH(TRIM(SUBSTITUTE(SUBSTITUTE(SUBSTITUTE(SUBSTITUTE(Answers!M80,"’","'"),"‘","'"),"“",""""),"”","""")),'Scoring key'!$B$5:$B$9,0),"unread")))</f>
        <v/>
      </c>
      <c r="V80" s="1" t="str">
        <f aca="false">IF(Answers!P80="","",IF(ISNUMBER(IFERROR(VALUE(Answers!P80),"")),IF(AND(VALUE(Answers!P80)&gt;=1,VALUE(Answers!P80)&lt;=5,VALUE(Answers!P80)=INT(VALUE(Answers!P80))),VALUE(Answers!P80),"unread"),IFERROR(MATCH(TRIM(SUBSTITUTE(SUBSTITUTE(SUBSTITUTE(SUBSTITUTE(Answers!P80,"’","'"),"‘","'"),"“",""""),"”","""")),'Scoring key'!$B$5:$B$9,0),"unread")))</f>
        <v/>
      </c>
      <c r="W80" s="1" t="str">
        <f aca="false">IF(Answers!Q80="","",IF(ISNUMBER(IFERROR(VALUE(Answers!Q80),"")),IF(AND(VALUE(Answers!Q80)&gt;=1,VALUE(Answers!Q80)&lt;=5,VALUE(Answers!Q80)=INT(VALUE(Answers!Q80))),VALUE(Answers!Q80),"unread"),IFERROR(MATCH(TRIM(SUBSTITUTE(SUBSTITUTE(SUBSTITUTE(SUBSTITUTE(Answers!Q80,"’","'"),"‘","'"),"“",""""),"”","""")),'Scoring key'!$B$5:$B$9,0),"unread")))</f>
        <v/>
      </c>
      <c r="X80" s="1" t="str">
        <f aca="false">IF(Answers!B80="","",ISNUMBER(SEARCH("Drafting or editing emails and documents",TRIM(SUBSTITUTE(SUBSTITUTE(SUBSTITUTE(SUBSTITUTE(Answers!B80,"’","'"),"‘","'"),"“",""""),"”",""""))))*1+ISNUMBER(SEARCH("Summarizing documents, threads or meetings",TRIM(SUBSTITUTE(SUBSTITUTE(SUBSTITUTE(SUBSTITUTE(Answers!B80,"’","'"),"‘","'"),"“",""""),"”",""""))))*1+ISNUMBER(SEARCH("Research, or explaining something unfamiliar",TRIM(SUBSTITUTE(SUBSTITUTE(SUBSTITUTE(SUBSTITUTE(Answers!B80,"’","'"),"‘","'"),"“",""""),"”",""""))))*1+ISNUMBER(SEARCH("Working with data or spreadsheets",TRIM(SUBSTITUTE(SUBSTITUTE(SUBSTITUTE(SUBSTITUTE(Answers!B80,"’","'"),"‘","'"),"“",""""),"”",""""))))*1+ISNUMBER(SEARCH("Writing or reviewing code or scripts",TRIM(SUBSTITUTE(SUBSTITUTE(SUBSTITUTE(SUBSTITUTE(Answers!B80,"’","'"),"‘","'"),"“",""""),"”",""""))))*1+ISNUMBER(SEARCH("Brainstorming or planning",TRIM(SUBSTITUTE(SUBSTITUTE(SUBSTITUTE(SUBSTITUTE(Answers!B80,"’","'"),"‘","'"),"“",""""),"”",""""))))*1+ISNUMBER(SEARCH("Something else",TRIM(SUBSTITUTE(SUBSTITUTE(SUBSTITUTE(SUBSTITUTE(Answers!B80,"’","'"),"‘","'"),"“",""""),"”",""""))))*1)</f>
        <v/>
      </c>
      <c r="Y80" s="1" t="str">
        <f aca="false">IF(X80="","",IF(X80=0,IF(ISNUMBER(SEARCH("I don't use AI tools for work",TRIM(SUBSTITUTE(SUBSTITUTE(SUBSTITUTE(SUBSTITUTE(Answers!B80,"’","'"),"‘","'"),"“",""""),"”","""")))),1,"unread"),MIN(X80+1,5)))</f>
        <v/>
      </c>
      <c r="Z80" s="1" t="n">
        <f aca="false">IF(ISNUMBER(SEARCH("Clear guidance on what's allowed and what information can go in",TRIM(SUBSTITUTE(SUBSTITUTE(SUBSTITUTE(SUBSTITUTE(Answers!R80,"’","'"),"‘","'"),"“",""""),"”","""")))),1,0)</f>
        <v>0</v>
      </c>
      <c r="AA80" s="1" t="n">
        <f aca="false">IF(ISNUMBER(SEARCH("An approved AI tool with a work account",TRIM(SUBSTITUTE(SUBSTITUTE(SUBSTITUTE(SUBSTITUTE(Answers!R80,"’","'"),"‘","'"),"“",""""),"”","""")))),1,0)</f>
        <v>0</v>
      </c>
      <c r="AB80" s="1" t="n">
        <f aca="false">IF(ISNUMBER(SEARCH("Hands-on training using my own work tasks",TRIM(SUBSTITUTE(SUBSTITUTE(SUBSTITUTE(SUBSTITUTE(Answers!R80,"’","'"),"‘","'"),"“",""""),"”","""")))),1,0)</f>
        <v>0</v>
      </c>
      <c r="AC80" s="1" t="n">
        <f aca="false">IF(ISNUMBER(SEARCH("Ready-made prompts and templates for common tasks",TRIM(SUBSTITUTE(SUBSTITUTE(SUBSTITUTE(SUBSTITUTE(Answers!R80,"’","'"),"‘","'"),"“",""""),"”","""")))),1,0)</f>
        <v>0</v>
      </c>
      <c r="AD80" s="1" t="n">
        <f aca="false">IF(ISNUMBER(SEARCH("Help setting up an AI agent for my role",TRIM(SUBSTITUTE(SUBSTITUTE(SUBSTITUTE(SUBSTITUTE(Answers!R80,"’","'"),"‘","'"),"“",""""),"”","""")))),1,0)</f>
        <v>0</v>
      </c>
      <c r="AE80" s="1" t="n">
        <f aca="false">IF(ISNUMBER(SEARCH("Examples from people in jobs like mine",TRIM(SUBSTITUTE(SUBSTITUTE(SUBSTITUTE(SUBSTITUTE(Answers!R80,"’","'"),"‘","'"),"“",""""),"”","""")))),1,0)</f>
        <v>0</v>
      </c>
      <c r="AF80" s="1" t="n">
        <f aca="false">IF(ISNUMBER(SEARCH("Time set aside to practice",TRIM(SUBSTITUTE(SUBSTITUTE(SUBSTITUTE(SUBSTITUTE(Answers!R80,"’","'"),"‘","'"),"“",""""),"”","""")))),1,0)</f>
        <v>0</v>
      </c>
      <c r="AG80" s="1" t="n">
        <f aca="false">IF(ISNUMBER(SEARCH("I don't need help right now",TRIM(SUBSTITUTE(SUBSTITUTE(SUBSTITUTE(SUBSTITUTE(Answers!R80,"’","'"),"‘","'"),"“",""""),"”","""")))),1,0)</f>
        <v>0</v>
      </c>
      <c r="AH80" s="1" t="str">
        <f aca="false">IF(Answers!R80="","",IF(Z80+AA80+AB80+AC80+AD80+AE80+AF80+AG80=0,"unread",""))</f>
        <v/>
      </c>
      <c r="AI80" s="1" t="n">
        <f aca="false">IF(OR(D80=5,E80=5),1,0)</f>
        <v>0</v>
      </c>
    </row>
    <row r="81" customFormat="false" ht="15" hidden="false" customHeight="true" outlineLevel="0" collapsed="false">
      <c r="A81" s="1" t="n">
        <f aca="false">Answers!T81</f>
        <v>0</v>
      </c>
      <c r="B81" s="1" t="str">
        <f aca="false">IF(Answers!A81="","",IFERROR(MATCH(TRIM(SUBSTITUTE(SUBSTITUTE(SUBSTITUTE(SUBSTITUTE(Answers!A81,"’","'"),"‘","'"),"“",""""),"”","""")),'Scoring key'!$B$10:$B$14,0),"unread"))</f>
        <v/>
      </c>
      <c r="C81" s="1" t="str">
        <f aca="false">IF(Answers!C81="","",IFERROR(MATCH(TRIM(SUBSTITUTE(SUBSTITUTE(SUBSTITUTE(SUBSTITUTE(Answers!C81,"’","'"),"‘","'"),"“",""""),"”","""")),'Scoring key'!$B$15:$B$19,0),"unread"))</f>
        <v/>
      </c>
      <c r="D81" s="1" t="str">
        <f aca="false">IF(Answers!D81="","",IFERROR(MATCH(TRIM(SUBSTITUTE(SUBSTITUTE(SUBSTITUTE(SUBSTITUTE(Answers!D81,"’","'"),"‘","'"),"“",""""),"”","""")),'Scoring key'!$B$20:$B$24,0),"unread"))</f>
        <v/>
      </c>
      <c r="E81" s="1" t="str">
        <f aca="false">IF(Answers!E81="","",IFERROR(MATCH(TRIM(SUBSTITUTE(SUBSTITUTE(SUBSTITUTE(SUBSTITUTE(Answers!E81,"’","'"),"‘","'"),"“",""""),"”","""")),'Scoring key'!$B$25:$B$29,0),"unread"))</f>
        <v/>
      </c>
      <c r="F81" s="1" t="str">
        <f aca="false">IF(Answers!L81="","",IFERROR(MATCH(TRIM(SUBSTITUTE(SUBSTITUTE(SUBSTITUTE(SUBSTITUTE(Answers!L81,"’","'"),"‘","'"),"“",""""),"”","""")),'Scoring key'!$B$30:$B$34,0),"unread"))</f>
        <v/>
      </c>
      <c r="G81" s="1" t="str">
        <f aca="false">IF(Answers!N81="","",IFERROR(MATCH(TRIM(SUBSTITUTE(SUBSTITUTE(SUBSTITUTE(SUBSTITUTE(Answers!N81,"’","'"),"‘","'"),"“",""""),"”","""")),'Scoring key'!$B$35:$B$38,0),"unread"))</f>
        <v/>
      </c>
      <c r="H81" s="1" t="str">
        <f aca="false">IF(Answers!O81="","",IFERROR(MATCH(TRIM(SUBSTITUTE(SUBSTITUTE(SUBSTITUTE(SUBSTITUTE(Answers!O81,"’","'"),"‘","'"),"“",""""),"”","""")),'Scoring key'!$B$39:$B$42,0),"unread"))</f>
        <v/>
      </c>
      <c r="I81" s="1" t="str">
        <f aca="false">IF(Answers!S81="","",IFERROR(MATCH(TRIM(SUBSTITUTE(SUBSTITUTE(SUBSTITUTE(SUBSTITUTE(Answers!S81,"’","'"),"‘","'"),"“",""""),"”","""")),'Scoring key'!$B$43:$B$46,0),"unread"))</f>
        <v/>
      </c>
      <c r="J81" s="1" t="str">
        <f aca="false">IF(ISNUMBER(B81),IF(INDEX('Scoring key'!$C$10:$C$14,B81)="","",INDEX('Scoring key'!$C$10:$C$14,B81)),"")</f>
        <v/>
      </c>
      <c r="K81" s="1" t="str">
        <f aca="false">IF(ISNUMBER(E81),IF(INDEX('Scoring key'!$C$25:$C$29,E81)="","",INDEX('Scoring key'!$C$25:$C$29,E81)),"")</f>
        <v/>
      </c>
      <c r="L81" s="1" t="str">
        <f aca="false">IF(ISNUMBER(F81),IF(INDEX('Scoring key'!$C$30:$C$34,F81)="","",INDEX('Scoring key'!$C$30:$C$34,F81)),"")</f>
        <v/>
      </c>
      <c r="M81" s="1" t="str">
        <f aca="false">IF(ISNUMBER(G81),IF(INDEX('Scoring key'!$C$35:$C$38,G81)="","",INDEX('Scoring key'!$C$35:$C$38,G81)),"")</f>
        <v/>
      </c>
      <c r="N81" s="1" t="str">
        <f aca="false">IF(ISNUMBER(H81),IF(INDEX('Scoring key'!$C$39:$C$42,H81)="","",INDEX('Scoring key'!$C$39:$C$42,H81)),"")</f>
        <v/>
      </c>
      <c r="O81" s="1" t="str">
        <f aca="false">IF(Answers!F81="","",IF(ISNUMBER(IFERROR(VALUE(Answers!F81),"")),IF(AND(VALUE(Answers!F81)&gt;=1,VALUE(Answers!F81)&lt;=5,VALUE(Answers!F81)=INT(VALUE(Answers!F81))),VALUE(Answers!F81),"unread"),IFERROR(MATCH(TRIM(SUBSTITUTE(SUBSTITUTE(SUBSTITUTE(SUBSTITUTE(Answers!F81,"’","'"),"‘","'"),"“",""""),"”","""")),'Scoring key'!$B$5:$B$9,0),"unread")))</f>
        <v/>
      </c>
      <c r="P81" s="1" t="str">
        <f aca="false">IF(Answers!G81="","",IF(ISNUMBER(IFERROR(VALUE(Answers!G81),"")),IF(AND(VALUE(Answers!G81)&gt;=1,VALUE(Answers!G81)&lt;=5,VALUE(Answers!G81)=INT(VALUE(Answers!G81))),VALUE(Answers!G81),"unread"),IFERROR(MATCH(TRIM(SUBSTITUTE(SUBSTITUTE(SUBSTITUTE(SUBSTITUTE(Answers!G81,"’","'"),"‘","'"),"“",""""),"”","""")),'Scoring key'!$B$5:$B$9,0),"unread")))</f>
        <v/>
      </c>
      <c r="Q81" s="1" t="str">
        <f aca="false">IF(Answers!H81="","",IF(ISNUMBER(IFERROR(VALUE(Answers!H81),"")),IF(AND(VALUE(Answers!H81)&gt;=1,VALUE(Answers!H81)&lt;=5,VALUE(Answers!H81)=INT(VALUE(Answers!H81))),VALUE(Answers!H81),"unread"),IFERROR(MATCH(TRIM(SUBSTITUTE(SUBSTITUTE(SUBSTITUTE(SUBSTITUTE(Answers!H81,"’","'"),"‘","'"),"“",""""),"”","""")),'Scoring key'!$B$5:$B$9,0),"unread")))</f>
        <v/>
      </c>
      <c r="R81" s="1" t="str">
        <f aca="false">IF(Answers!I81="","",IF(ISNUMBER(IFERROR(VALUE(Answers!I81),"")),IF(AND(VALUE(Answers!I81)&gt;=1,VALUE(Answers!I81)&lt;=5,VALUE(Answers!I81)=INT(VALUE(Answers!I81))),VALUE(Answers!I81),"unread"),IFERROR(MATCH(TRIM(SUBSTITUTE(SUBSTITUTE(SUBSTITUTE(SUBSTITUTE(Answers!I81,"’","'"),"‘","'"),"“",""""),"”","""")),'Scoring key'!$B$5:$B$9,0),"unread")))</f>
        <v/>
      </c>
      <c r="S81" s="1" t="str">
        <f aca="false">IF(Answers!J81="","",IF(ISNUMBER(IFERROR(VALUE(Answers!J81),"")),IF(AND(VALUE(Answers!J81)&gt;=1,VALUE(Answers!J81)&lt;=5,VALUE(Answers!J81)=INT(VALUE(Answers!J81))),VALUE(Answers!J81),"unread"),IFERROR(MATCH(TRIM(SUBSTITUTE(SUBSTITUTE(SUBSTITUTE(SUBSTITUTE(Answers!J81,"’","'"),"‘","'"),"“",""""),"”","""")),'Scoring key'!$B$5:$B$9,0),"unread")))</f>
        <v/>
      </c>
      <c r="T81" s="1" t="str">
        <f aca="false">IF(Answers!K81="","",IF(ISNUMBER(IFERROR(VALUE(Answers!K81),"")),IF(AND(VALUE(Answers!K81)&gt;=1,VALUE(Answers!K81)&lt;=5,VALUE(Answers!K81)=INT(VALUE(Answers!K81))),VALUE(Answers!K81),"unread"),IFERROR(MATCH(TRIM(SUBSTITUTE(SUBSTITUTE(SUBSTITUTE(SUBSTITUTE(Answers!K81,"’","'"),"‘","'"),"“",""""),"”","""")),'Scoring key'!$B$5:$B$9,0),"unread")))</f>
        <v/>
      </c>
      <c r="U81" s="1" t="str">
        <f aca="false">IF(Answers!M81="","",IF(ISNUMBER(IFERROR(VALUE(Answers!M81),"")),IF(AND(VALUE(Answers!M81)&gt;=1,VALUE(Answers!M81)&lt;=5,VALUE(Answers!M81)=INT(VALUE(Answers!M81))),VALUE(Answers!M81),"unread"),IFERROR(MATCH(TRIM(SUBSTITUTE(SUBSTITUTE(SUBSTITUTE(SUBSTITUTE(Answers!M81,"’","'"),"‘","'"),"“",""""),"”","""")),'Scoring key'!$B$5:$B$9,0),"unread")))</f>
        <v/>
      </c>
      <c r="V81" s="1" t="str">
        <f aca="false">IF(Answers!P81="","",IF(ISNUMBER(IFERROR(VALUE(Answers!P81),"")),IF(AND(VALUE(Answers!P81)&gt;=1,VALUE(Answers!P81)&lt;=5,VALUE(Answers!P81)=INT(VALUE(Answers!P81))),VALUE(Answers!P81),"unread"),IFERROR(MATCH(TRIM(SUBSTITUTE(SUBSTITUTE(SUBSTITUTE(SUBSTITUTE(Answers!P81,"’","'"),"‘","'"),"“",""""),"”","""")),'Scoring key'!$B$5:$B$9,0),"unread")))</f>
        <v/>
      </c>
      <c r="W81" s="1" t="str">
        <f aca="false">IF(Answers!Q81="","",IF(ISNUMBER(IFERROR(VALUE(Answers!Q81),"")),IF(AND(VALUE(Answers!Q81)&gt;=1,VALUE(Answers!Q81)&lt;=5,VALUE(Answers!Q81)=INT(VALUE(Answers!Q81))),VALUE(Answers!Q81),"unread"),IFERROR(MATCH(TRIM(SUBSTITUTE(SUBSTITUTE(SUBSTITUTE(SUBSTITUTE(Answers!Q81,"’","'"),"‘","'"),"“",""""),"”","""")),'Scoring key'!$B$5:$B$9,0),"unread")))</f>
        <v/>
      </c>
      <c r="X81" s="1" t="str">
        <f aca="false">IF(Answers!B81="","",ISNUMBER(SEARCH("Drafting or editing emails and documents",TRIM(SUBSTITUTE(SUBSTITUTE(SUBSTITUTE(SUBSTITUTE(Answers!B81,"’","'"),"‘","'"),"“",""""),"”",""""))))*1+ISNUMBER(SEARCH("Summarizing documents, threads or meetings",TRIM(SUBSTITUTE(SUBSTITUTE(SUBSTITUTE(SUBSTITUTE(Answers!B81,"’","'"),"‘","'"),"“",""""),"”",""""))))*1+ISNUMBER(SEARCH("Research, or explaining something unfamiliar",TRIM(SUBSTITUTE(SUBSTITUTE(SUBSTITUTE(SUBSTITUTE(Answers!B81,"’","'"),"‘","'"),"“",""""),"”",""""))))*1+ISNUMBER(SEARCH("Working with data or spreadsheets",TRIM(SUBSTITUTE(SUBSTITUTE(SUBSTITUTE(SUBSTITUTE(Answers!B81,"’","'"),"‘","'"),"“",""""),"”",""""))))*1+ISNUMBER(SEARCH("Writing or reviewing code or scripts",TRIM(SUBSTITUTE(SUBSTITUTE(SUBSTITUTE(SUBSTITUTE(Answers!B81,"’","'"),"‘","'"),"“",""""),"”",""""))))*1+ISNUMBER(SEARCH("Brainstorming or planning",TRIM(SUBSTITUTE(SUBSTITUTE(SUBSTITUTE(SUBSTITUTE(Answers!B81,"’","'"),"‘","'"),"“",""""),"”",""""))))*1+ISNUMBER(SEARCH("Something else",TRIM(SUBSTITUTE(SUBSTITUTE(SUBSTITUTE(SUBSTITUTE(Answers!B81,"’","'"),"‘","'"),"“",""""),"”",""""))))*1)</f>
        <v/>
      </c>
      <c r="Y81" s="1" t="str">
        <f aca="false">IF(X81="","",IF(X81=0,IF(ISNUMBER(SEARCH("I don't use AI tools for work",TRIM(SUBSTITUTE(SUBSTITUTE(SUBSTITUTE(SUBSTITUTE(Answers!B81,"’","'"),"‘","'"),"“",""""),"”","""")))),1,"unread"),MIN(X81+1,5)))</f>
        <v/>
      </c>
      <c r="Z81" s="1" t="n">
        <f aca="false">IF(ISNUMBER(SEARCH("Clear guidance on what's allowed and what information can go in",TRIM(SUBSTITUTE(SUBSTITUTE(SUBSTITUTE(SUBSTITUTE(Answers!R81,"’","'"),"‘","'"),"“",""""),"”","""")))),1,0)</f>
        <v>0</v>
      </c>
      <c r="AA81" s="1" t="n">
        <f aca="false">IF(ISNUMBER(SEARCH("An approved AI tool with a work account",TRIM(SUBSTITUTE(SUBSTITUTE(SUBSTITUTE(SUBSTITUTE(Answers!R81,"’","'"),"‘","'"),"“",""""),"”","""")))),1,0)</f>
        <v>0</v>
      </c>
      <c r="AB81" s="1" t="n">
        <f aca="false">IF(ISNUMBER(SEARCH("Hands-on training using my own work tasks",TRIM(SUBSTITUTE(SUBSTITUTE(SUBSTITUTE(SUBSTITUTE(Answers!R81,"’","'"),"‘","'"),"“",""""),"”","""")))),1,0)</f>
        <v>0</v>
      </c>
      <c r="AC81" s="1" t="n">
        <f aca="false">IF(ISNUMBER(SEARCH("Ready-made prompts and templates for common tasks",TRIM(SUBSTITUTE(SUBSTITUTE(SUBSTITUTE(SUBSTITUTE(Answers!R81,"’","'"),"‘","'"),"“",""""),"”","""")))),1,0)</f>
        <v>0</v>
      </c>
      <c r="AD81" s="1" t="n">
        <f aca="false">IF(ISNUMBER(SEARCH("Help setting up an AI agent for my role",TRIM(SUBSTITUTE(SUBSTITUTE(SUBSTITUTE(SUBSTITUTE(Answers!R81,"’","'"),"‘","'"),"“",""""),"”","""")))),1,0)</f>
        <v>0</v>
      </c>
      <c r="AE81" s="1" t="n">
        <f aca="false">IF(ISNUMBER(SEARCH("Examples from people in jobs like mine",TRIM(SUBSTITUTE(SUBSTITUTE(SUBSTITUTE(SUBSTITUTE(Answers!R81,"’","'"),"‘","'"),"“",""""),"”","""")))),1,0)</f>
        <v>0</v>
      </c>
      <c r="AF81" s="1" t="n">
        <f aca="false">IF(ISNUMBER(SEARCH("Time set aside to practice",TRIM(SUBSTITUTE(SUBSTITUTE(SUBSTITUTE(SUBSTITUTE(Answers!R81,"’","'"),"‘","'"),"“",""""),"”","""")))),1,0)</f>
        <v>0</v>
      </c>
      <c r="AG81" s="1" t="n">
        <f aca="false">IF(ISNUMBER(SEARCH("I don't need help right now",TRIM(SUBSTITUTE(SUBSTITUTE(SUBSTITUTE(SUBSTITUTE(Answers!R81,"’","'"),"‘","'"),"“",""""),"”","""")))),1,0)</f>
        <v>0</v>
      </c>
      <c r="AH81" s="1" t="str">
        <f aca="false">IF(Answers!R81="","",IF(Z81+AA81+AB81+AC81+AD81+AE81+AF81+AG81=0,"unread",""))</f>
        <v/>
      </c>
      <c r="AI81" s="1" t="n">
        <f aca="false">IF(OR(D81=5,E81=5),1,0)</f>
        <v>0</v>
      </c>
    </row>
    <row r="82" customFormat="false" ht="15" hidden="false" customHeight="true" outlineLevel="0" collapsed="false">
      <c r="A82" s="1" t="n">
        <f aca="false">Answers!T82</f>
        <v>0</v>
      </c>
      <c r="B82" s="1" t="str">
        <f aca="false">IF(Answers!A82="","",IFERROR(MATCH(TRIM(SUBSTITUTE(SUBSTITUTE(SUBSTITUTE(SUBSTITUTE(Answers!A82,"’","'"),"‘","'"),"“",""""),"”","""")),'Scoring key'!$B$10:$B$14,0),"unread"))</f>
        <v/>
      </c>
      <c r="C82" s="1" t="str">
        <f aca="false">IF(Answers!C82="","",IFERROR(MATCH(TRIM(SUBSTITUTE(SUBSTITUTE(SUBSTITUTE(SUBSTITUTE(Answers!C82,"’","'"),"‘","'"),"“",""""),"”","""")),'Scoring key'!$B$15:$B$19,0),"unread"))</f>
        <v/>
      </c>
      <c r="D82" s="1" t="str">
        <f aca="false">IF(Answers!D82="","",IFERROR(MATCH(TRIM(SUBSTITUTE(SUBSTITUTE(SUBSTITUTE(SUBSTITUTE(Answers!D82,"’","'"),"‘","'"),"“",""""),"”","""")),'Scoring key'!$B$20:$B$24,0),"unread"))</f>
        <v/>
      </c>
      <c r="E82" s="1" t="str">
        <f aca="false">IF(Answers!E82="","",IFERROR(MATCH(TRIM(SUBSTITUTE(SUBSTITUTE(SUBSTITUTE(SUBSTITUTE(Answers!E82,"’","'"),"‘","'"),"“",""""),"”","""")),'Scoring key'!$B$25:$B$29,0),"unread"))</f>
        <v/>
      </c>
      <c r="F82" s="1" t="str">
        <f aca="false">IF(Answers!L82="","",IFERROR(MATCH(TRIM(SUBSTITUTE(SUBSTITUTE(SUBSTITUTE(SUBSTITUTE(Answers!L82,"’","'"),"‘","'"),"“",""""),"”","""")),'Scoring key'!$B$30:$B$34,0),"unread"))</f>
        <v/>
      </c>
      <c r="G82" s="1" t="str">
        <f aca="false">IF(Answers!N82="","",IFERROR(MATCH(TRIM(SUBSTITUTE(SUBSTITUTE(SUBSTITUTE(SUBSTITUTE(Answers!N82,"’","'"),"‘","'"),"“",""""),"”","""")),'Scoring key'!$B$35:$B$38,0),"unread"))</f>
        <v/>
      </c>
      <c r="H82" s="1" t="str">
        <f aca="false">IF(Answers!O82="","",IFERROR(MATCH(TRIM(SUBSTITUTE(SUBSTITUTE(SUBSTITUTE(SUBSTITUTE(Answers!O82,"’","'"),"‘","'"),"“",""""),"”","""")),'Scoring key'!$B$39:$B$42,0),"unread"))</f>
        <v/>
      </c>
      <c r="I82" s="1" t="str">
        <f aca="false">IF(Answers!S82="","",IFERROR(MATCH(TRIM(SUBSTITUTE(SUBSTITUTE(SUBSTITUTE(SUBSTITUTE(Answers!S82,"’","'"),"‘","'"),"“",""""),"”","""")),'Scoring key'!$B$43:$B$46,0),"unread"))</f>
        <v/>
      </c>
      <c r="J82" s="1" t="str">
        <f aca="false">IF(ISNUMBER(B82),IF(INDEX('Scoring key'!$C$10:$C$14,B82)="","",INDEX('Scoring key'!$C$10:$C$14,B82)),"")</f>
        <v/>
      </c>
      <c r="K82" s="1" t="str">
        <f aca="false">IF(ISNUMBER(E82),IF(INDEX('Scoring key'!$C$25:$C$29,E82)="","",INDEX('Scoring key'!$C$25:$C$29,E82)),"")</f>
        <v/>
      </c>
      <c r="L82" s="1" t="str">
        <f aca="false">IF(ISNUMBER(F82),IF(INDEX('Scoring key'!$C$30:$C$34,F82)="","",INDEX('Scoring key'!$C$30:$C$34,F82)),"")</f>
        <v/>
      </c>
      <c r="M82" s="1" t="str">
        <f aca="false">IF(ISNUMBER(G82),IF(INDEX('Scoring key'!$C$35:$C$38,G82)="","",INDEX('Scoring key'!$C$35:$C$38,G82)),"")</f>
        <v/>
      </c>
      <c r="N82" s="1" t="str">
        <f aca="false">IF(ISNUMBER(H82),IF(INDEX('Scoring key'!$C$39:$C$42,H82)="","",INDEX('Scoring key'!$C$39:$C$42,H82)),"")</f>
        <v/>
      </c>
      <c r="O82" s="1" t="str">
        <f aca="false">IF(Answers!F82="","",IF(ISNUMBER(IFERROR(VALUE(Answers!F82),"")),IF(AND(VALUE(Answers!F82)&gt;=1,VALUE(Answers!F82)&lt;=5,VALUE(Answers!F82)=INT(VALUE(Answers!F82))),VALUE(Answers!F82),"unread"),IFERROR(MATCH(TRIM(SUBSTITUTE(SUBSTITUTE(SUBSTITUTE(SUBSTITUTE(Answers!F82,"’","'"),"‘","'"),"“",""""),"”","""")),'Scoring key'!$B$5:$B$9,0),"unread")))</f>
        <v/>
      </c>
      <c r="P82" s="1" t="str">
        <f aca="false">IF(Answers!G82="","",IF(ISNUMBER(IFERROR(VALUE(Answers!G82),"")),IF(AND(VALUE(Answers!G82)&gt;=1,VALUE(Answers!G82)&lt;=5,VALUE(Answers!G82)=INT(VALUE(Answers!G82))),VALUE(Answers!G82),"unread"),IFERROR(MATCH(TRIM(SUBSTITUTE(SUBSTITUTE(SUBSTITUTE(SUBSTITUTE(Answers!G82,"’","'"),"‘","'"),"“",""""),"”","""")),'Scoring key'!$B$5:$B$9,0),"unread")))</f>
        <v/>
      </c>
      <c r="Q82" s="1" t="str">
        <f aca="false">IF(Answers!H82="","",IF(ISNUMBER(IFERROR(VALUE(Answers!H82),"")),IF(AND(VALUE(Answers!H82)&gt;=1,VALUE(Answers!H82)&lt;=5,VALUE(Answers!H82)=INT(VALUE(Answers!H82))),VALUE(Answers!H82),"unread"),IFERROR(MATCH(TRIM(SUBSTITUTE(SUBSTITUTE(SUBSTITUTE(SUBSTITUTE(Answers!H82,"’","'"),"‘","'"),"“",""""),"”","""")),'Scoring key'!$B$5:$B$9,0),"unread")))</f>
        <v/>
      </c>
      <c r="R82" s="1" t="str">
        <f aca="false">IF(Answers!I82="","",IF(ISNUMBER(IFERROR(VALUE(Answers!I82),"")),IF(AND(VALUE(Answers!I82)&gt;=1,VALUE(Answers!I82)&lt;=5,VALUE(Answers!I82)=INT(VALUE(Answers!I82))),VALUE(Answers!I82),"unread"),IFERROR(MATCH(TRIM(SUBSTITUTE(SUBSTITUTE(SUBSTITUTE(SUBSTITUTE(Answers!I82,"’","'"),"‘","'"),"“",""""),"”","""")),'Scoring key'!$B$5:$B$9,0),"unread")))</f>
        <v/>
      </c>
      <c r="S82" s="1" t="str">
        <f aca="false">IF(Answers!J82="","",IF(ISNUMBER(IFERROR(VALUE(Answers!J82),"")),IF(AND(VALUE(Answers!J82)&gt;=1,VALUE(Answers!J82)&lt;=5,VALUE(Answers!J82)=INT(VALUE(Answers!J82))),VALUE(Answers!J82),"unread"),IFERROR(MATCH(TRIM(SUBSTITUTE(SUBSTITUTE(SUBSTITUTE(SUBSTITUTE(Answers!J82,"’","'"),"‘","'"),"“",""""),"”","""")),'Scoring key'!$B$5:$B$9,0),"unread")))</f>
        <v/>
      </c>
      <c r="T82" s="1" t="str">
        <f aca="false">IF(Answers!K82="","",IF(ISNUMBER(IFERROR(VALUE(Answers!K82),"")),IF(AND(VALUE(Answers!K82)&gt;=1,VALUE(Answers!K82)&lt;=5,VALUE(Answers!K82)=INT(VALUE(Answers!K82))),VALUE(Answers!K82),"unread"),IFERROR(MATCH(TRIM(SUBSTITUTE(SUBSTITUTE(SUBSTITUTE(SUBSTITUTE(Answers!K82,"’","'"),"‘","'"),"“",""""),"”","""")),'Scoring key'!$B$5:$B$9,0),"unread")))</f>
        <v/>
      </c>
      <c r="U82" s="1" t="str">
        <f aca="false">IF(Answers!M82="","",IF(ISNUMBER(IFERROR(VALUE(Answers!M82),"")),IF(AND(VALUE(Answers!M82)&gt;=1,VALUE(Answers!M82)&lt;=5,VALUE(Answers!M82)=INT(VALUE(Answers!M82))),VALUE(Answers!M82),"unread"),IFERROR(MATCH(TRIM(SUBSTITUTE(SUBSTITUTE(SUBSTITUTE(SUBSTITUTE(Answers!M82,"’","'"),"‘","'"),"“",""""),"”","""")),'Scoring key'!$B$5:$B$9,0),"unread")))</f>
        <v/>
      </c>
      <c r="V82" s="1" t="str">
        <f aca="false">IF(Answers!P82="","",IF(ISNUMBER(IFERROR(VALUE(Answers!P82),"")),IF(AND(VALUE(Answers!P82)&gt;=1,VALUE(Answers!P82)&lt;=5,VALUE(Answers!P82)=INT(VALUE(Answers!P82))),VALUE(Answers!P82),"unread"),IFERROR(MATCH(TRIM(SUBSTITUTE(SUBSTITUTE(SUBSTITUTE(SUBSTITUTE(Answers!P82,"’","'"),"‘","'"),"“",""""),"”","""")),'Scoring key'!$B$5:$B$9,0),"unread")))</f>
        <v/>
      </c>
      <c r="W82" s="1" t="str">
        <f aca="false">IF(Answers!Q82="","",IF(ISNUMBER(IFERROR(VALUE(Answers!Q82),"")),IF(AND(VALUE(Answers!Q82)&gt;=1,VALUE(Answers!Q82)&lt;=5,VALUE(Answers!Q82)=INT(VALUE(Answers!Q82))),VALUE(Answers!Q82),"unread"),IFERROR(MATCH(TRIM(SUBSTITUTE(SUBSTITUTE(SUBSTITUTE(SUBSTITUTE(Answers!Q82,"’","'"),"‘","'"),"“",""""),"”","""")),'Scoring key'!$B$5:$B$9,0),"unread")))</f>
        <v/>
      </c>
      <c r="X82" s="1" t="str">
        <f aca="false">IF(Answers!B82="","",ISNUMBER(SEARCH("Drafting or editing emails and documents",TRIM(SUBSTITUTE(SUBSTITUTE(SUBSTITUTE(SUBSTITUTE(Answers!B82,"’","'"),"‘","'"),"“",""""),"”",""""))))*1+ISNUMBER(SEARCH("Summarizing documents, threads or meetings",TRIM(SUBSTITUTE(SUBSTITUTE(SUBSTITUTE(SUBSTITUTE(Answers!B82,"’","'"),"‘","'"),"“",""""),"”",""""))))*1+ISNUMBER(SEARCH("Research, or explaining something unfamiliar",TRIM(SUBSTITUTE(SUBSTITUTE(SUBSTITUTE(SUBSTITUTE(Answers!B82,"’","'"),"‘","'"),"“",""""),"”",""""))))*1+ISNUMBER(SEARCH("Working with data or spreadsheets",TRIM(SUBSTITUTE(SUBSTITUTE(SUBSTITUTE(SUBSTITUTE(Answers!B82,"’","'"),"‘","'"),"“",""""),"”",""""))))*1+ISNUMBER(SEARCH("Writing or reviewing code or scripts",TRIM(SUBSTITUTE(SUBSTITUTE(SUBSTITUTE(SUBSTITUTE(Answers!B82,"’","'"),"‘","'"),"“",""""),"”",""""))))*1+ISNUMBER(SEARCH("Brainstorming or planning",TRIM(SUBSTITUTE(SUBSTITUTE(SUBSTITUTE(SUBSTITUTE(Answers!B82,"’","'"),"‘","'"),"“",""""),"”",""""))))*1+ISNUMBER(SEARCH("Something else",TRIM(SUBSTITUTE(SUBSTITUTE(SUBSTITUTE(SUBSTITUTE(Answers!B82,"’","'"),"‘","'"),"“",""""),"”",""""))))*1)</f>
        <v/>
      </c>
      <c r="Y82" s="1" t="str">
        <f aca="false">IF(X82="","",IF(X82=0,IF(ISNUMBER(SEARCH("I don't use AI tools for work",TRIM(SUBSTITUTE(SUBSTITUTE(SUBSTITUTE(SUBSTITUTE(Answers!B82,"’","'"),"‘","'"),"“",""""),"”","""")))),1,"unread"),MIN(X82+1,5)))</f>
        <v/>
      </c>
      <c r="Z82" s="1" t="n">
        <f aca="false">IF(ISNUMBER(SEARCH("Clear guidance on what's allowed and what information can go in",TRIM(SUBSTITUTE(SUBSTITUTE(SUBSTITUTE(SUBSTITUTE(Answers!R82,"’","'"),"‘","'"),"“",""""),"”","""")))),1,0)</f>
        <v>0</v>
      </c>
      <c r="AA82" s="1" t="n">
        <f aca="false">IF(ISNUMBER(SEARCH("An approved AI tool with a work account",TRIM(SUBSTITUTE(SUBSTITUTE(SUBSTITUTE(SUBSTITUTE(Answers!R82,"’","'"),"‘","'"),"“",""""),"”","""")))),1,0)</f>
        <v>0</v>
      </c>
      <c r="AB82" s="1" t="n">
        <f aca="false">IF(ISNUMBER(SEARCH("Hands-on training using my own work tasks",TRIM(SUBSTITUTE(SUBSTITUTE(SUBSTITUTE(SUBSTITUTE(Answers!R82,"’","'"),"‘","'"),"“",""""),"”","""")))),1,0)</f>
        <v>0</v>
      </c>
      <c r="AC82" s="1" t="n">
        <f aca="false">IF(ISNUMBER(SEARCH("Ready-made prompts and templates for common tasks",TRIM(SUBSTITUTE(SUBSTITUTE(SUBSTITUTE(SUBSTITUTE(Answers!R82,"’","'"),"‘","'"),"“",""""),"”","""")))),1,0)</f>
        <v>0</v>
      </c>
      <c r="AD82" s="1" t="n">
        <f aca="false">IF(ISNUMBER(SEARCH("Help setting up an AI agent for my role",TRIM(SUBSTITUTE(SUBSTITUTE(SUBSTITUTE(SUBSTITUTE(Answers!R82,"’","'"),"‘","'"),"“",""""),"”","""")))),1,0)</f>
        <v>0</v>
      </c>
      <c r="AE82" s="1" t="n">
        <f aca="false">IF(ISNUMBER(SEARCH("Examples from people in jobs like mine",TRIM(SUBSTITUTE(SUBSTITUTE(SUBSTITUTE(SUBSTITUTE(Answers!R82,"’","'"),"‘","'"),"“",""""),"”","""")))),1,0)</f>
        <v>0</v>
      </c>
      <c r="AF82" s="1" t="n">
        <f aca="false">IF(ISNUMBER(SEARCH("Time set aside to practice",TRIM(SUBSTITUTE(SUBSTITUTE(SUBSTITUTE(SUBSTITUTE(Answers!R82,"’","'"),"‘","'"),"“",""""),"”","""")))),1,0)</f>
        <v>0</v>
      </c>
      <c r="AG82" s="1" t="n">
        <f aca="false">IF(ISNUMBER(SEARCH("I don't need help right now",TRIM(SUBSTITUTE(SUBSTITUTE(SUBSTITUTE(SUBSTITUTE(Answers!R82,"’","'"),"‘","'"),"“",""""),"”","""")))),1,0)</f>
        <v>0</v>
      </c>
      <c r="AH82" s="1" t="str">
        <f aca="false">IF(Answers!R82="","",IF(Z82+AA82+AB82+AC82+AD82+AE82+AF82+AG82=0,"unread",""))</f>
        <v/>
      </c>
      <c r="AI82" s="1" t="n">
        <f aca="false">IF(OR(D82=5,E82=5),1,0)</f>
        <v>0</v>
      </c>
    </row>
    <row r="83" customFormat="false" ht="15" hidden="false" customHeight="true" outlineLevel="0" collapsed="false">
      <c r="A83" s="1" t="n">
        <f aca="false">Answers!T83</f>
        <v>0</v>
      </c>
      <c r="B83" s="1" t="str">
        <f aca="false">IF(Answers!A83="","",IFERROR(MATCH(TRIM(SUBSTITUTE(SUBSTITUTE(SUBSTITUTE(SUBSTITUTE(Answers!A83,"’","'"),"‘","'"),"“",""""),"”","""")),'Scoring key'!$B$10:$B$14,0),"unread"))</f>
        <v/>
      </c>
      <c r="C83" s="1" t="str">
        <f aca="false">IF(Answers!C83="","",IFERROR(MATCH(TRIM(SUBSTITUTE(SUBSTITUTE(SUBSTITUTE(SUBSTITUTE(Answers!C83,"’","'"),"‘","'"),"“",""""),"”","""")),'Scoring key'!$B$15:$B$19,0),"unread"))</f>
        <v/>
      </c>
      <c r="D83" s="1" t="str">
        <f aca="false">IF(Answers!D83="","",IFERROR(MATCH(TRIM(SUBSTITUTE(SUBSTITUTE(SUBSTITUTE(SUBSTITUTE(Answers!D83,"’","'"),"‘","'"),"“",""""),"”","""")),'Scoring key'!$B$20:$B$24,0),"unread"))</f>
        <v/>
      </c>
      <c r="E83" s="1" t="str">
        <f aca="false">IF(Answers!E83="","",IFERROR(MATCH(TRIM(SUBSTITUTE(SUBSTITUTE(SUBSTITUTE(SUBSTITUTE(Answers!E83,"’","'"),"‘","'"),"“",""""),"”","""")),'Scoring key'!$B$25:$B$29,0),"unread"))</f>
        <v/>
      </c>
      <c r="F83" s="1" t="str">
        <f aca="false">IF(Answers!L83="","",IFERROR(MATCH(TRIM(SUBSTITUTE(SUBSTITUTE(SUBSTITUTE(SUBSTITUTE(Answers!L83,"’","'"),"‘","'"),"“",""""),"”","""")),'Scoring key'!$B$30:$B$34,0),"unread"))</f>
        <v/>
      </c>
      <c r="G83" s="1" t="str">
        <f aca="false">IF(Answers!N83="","",IFERROR(MATCH(TRIM(SUBSTITUTE(SUBSTITUTE(SUBSTITUTE(SUBSTITUTE(Answers!N83,"’","'"),"‘","'"),"“",""""),"”","""")),'Scoring key'!$B$35:$B$38,0),"unread"))</f>
        <v/>
      </c>
      <c r="H83" s="1" t="str">
        <f aca="false">IF(Answers!O83="","",IFERROR(MATCH(TRIM(SUBSTITUTE(SUBSTITUTE(SUBSTITUTE(SUBSTITUTE(Answers!O83,"’","'"),"‘","'"),"“",""""),"”","""")),'Scoring key'!$B$39:$B$42,0),"unread"))</f>
        <v/>
      </c>
      <c r="I83" s="1" t="str">
        <f aca="false">IF(Answers!S83="","",IFERROR(MATCH(TRIM(SUBSTITUTE(SUBSTITUTE(SUBSTITUTE(SUBSTITUTE(Answers!S83,"’","'"),"‘","'"),"“",""""),"”","""")),'Scoring key'!$B$43:$B$46,0),"unread"))</f>
        <v/>
      </c>
      <c r="J83" s="1" t="str">
        <f aca="false">IF(ISNUMBER(B83),IF(INDEX('Scoring key'!$C$10:$C$14,B83)="","",INDEX('Scoring key'!$C$10:$C$14,B83)),"")</f>
        <v/>
      </c>
      <c r="K83" s="1" t="str">
        <f aca="false">IF(ISNUMBER(E83),IF(INDEX('Scoring key'!$C$25:$C$29,E83)="","",INDEX('Scoring key'!$C$25:$C$29,E83)),"")</f>
        <v/>
      </c>
      <c r="L83" s="1" t="str">
        <f aca="false">IF(ISNUMBER(F83),IF(INDEX('Scoring key'!$C$30:$C$34,F83)="","",INDEX('Scoring key'!$C$30:$C$34,F83)),"")</f>
        <v/>
      </c>
      <c r="M83" s="1" t="str">
        <f aca="false">IF(ISNUMBER(G83),IF(INDEX('Scoring key'!$C$35:$C$38,G83)="","",INDEX('Scoring key'!$C$35:$C$38,G83)),"")</f>
        <v/>
      </c>
      <c r="N83" s="1" t="str">
        <f aca="false">IF(ISNUMBER(H83),IF(INDEX('Scoring key'!$C$39:$C$42,H83)="","",INDEX('Scoring key'!$C$39:$C$42,H83)),"")</f>
        <v/>
      </c>
      <c r="O83" s="1" t="str">
        <f aca="false">IF(Answers!F83="","",IF(ISNUMBER(IFERROR(VALUE(Answers!F83),"")),IF(AND(VALUE(Answers!F83)&gt;=1,VALUE(Answers!F83)&lt;=5,VALUE(Answers!F83)=INT(VALUE(Answers!F83))),VALUE(Answers!F83),"unread"),IFERROR(MATCH(TRIM(SUBSTITUTE(SUBSTITUTE(SUBSTITUTE(SUBSTITUTE(Answers!F83,"’","'"),"‘","'"),"“",""""),"”","""")),'Scoring key'!$B$5:$B$9,0),"unread")))</f>
        <v/>
      </c>
      <c r="P83" s="1" t="str">
        <f aca="false">IF(Answers!G83="","",IF(ISNUMBER(IFERROR(VALUE(Answers!G83),"")),IF(AND(VALUE(Answers!G83)&gt;=1,VALUE(Answers!G83)&lt;=5,VALUE(Answers!G83)=INT(VALUE(Answers!G83))),VALUE(Answers!G83),"unread"),IFERROR(MATCH(TRIM(SUBSTITUTE(SUBSTITUTE(SUBSTITUTE(SUBSTITUTE(Answers!G83,"’","'"),"‘","'"),"“",""""),"”","""")),'Scoring key'!$B$5:$B$9,0),"unread")))</f>
        <v/>
      </c>
      <c r="Q83" s="1" t="str">
        <f aca="false">IF(Answers!H83="","",IF(ISNUMBER(IFERROR(VALUE(Answers!H83),"")),IF(AND(VALUE(Answers!H83)&gt;=1,VALUE(Answers!H83)&lt;=5,VALUE(Answers!H83)=INT(VALUE(Answers!H83))),VALUE(Answers!H83),"unread"),IFERROR(MATCH(TRIM(SUBSTITUTE(SUBSTITUTE(SUBSTITUTE(SUBSTITUTE(Answers!H83,"’","'"),"‘","'"),"“",""""),"”","""")),'Scoring key'!$B$5:$B$9,0),"unread")))</f>
        <v/>
      </c>
      <c r="R83" s="1" t="str">
        <f aca="false">IF(Answers!I83="","",IF(ISNUMBER(IFERROR(VALUE(Answers!I83),"")),IF(AND(VALUE(Answers!I83)&gt;=1,VALUE(Answers!I83)&lt;=5,VALUE(Answers!I83)=INT(VALUE(Answers!I83))),VALUE(Answers!I83),"unread"),IFERROR(MATCH(TRIM(SUBSTITUTE(SUBSTITUTE(SUBSTITUTE(SUBSTITUTE(Answers!I83,"’","'"),"‘","'"),"“",""""),"”","""")),'Scoring key'!$B$5:$B$9,0),"unread")))</f>
        <v/>
      </c>
      <c r="S83" s="1" t="str">
        <f aca="false">IF(Answers!J83="","",IF(ISNUMBER(IFERROR(VALUE(Answers!J83),"")),IF(AND(VALUE(Answers!J83)&gt;=1,VALUE(Answers!J83)&lt;=5,VALUE(Answers!J83)=INT(VALUE(Answers!J83))),VALUE(Answers!J83),"unread"),IFERROR(MATCH(TRIM(SUBSTITUTE(SUBSTITUTE(SUBSTITUTE(SUBSTITUTE(Answers!J83,"’","'"),"‘","'"),"“",""""),"”","""")),'Scoring key'!$B$5:$B$9,0),"unread")))</f>
        <v/>
      </c>
      <c r="T83" s="1" t="str">
        <f aca="false">IF(Answers!K83="","",IF(ISNUMBER(IFERROR(VALUE(Answers!K83),"")),IF(AND(VALUE(Answers!K83)&gt;=1,VALUE(Answers!K83)&lt;=5,VALUE(Answers!K83)=INT(VALUE(Answers!K83))),VALUE(Answers!K83),"unread"),IFERROR(MATCH(TRIM(SUBSTITUTE(SUBSTITUTE(SUBSTITUTE(SUBSTITUTE(Answers!K83,"’","'"),"‘","'"),"“",""""),"”","""")),'Scoring key'!$B$5:$B$9,0),"unread")))</f>
        <v/>
      </c>
      <c r="U83" s="1" t="str">
        <f aca="false">IF(Answers!M83="","",IF(ISNUMBER(IFERROR(VALUE(Answers!M83),"")),IF(AND(VALUE(Answers!M83)&gt;=1,VALUE(Answers!M83)&lt;=5,VALUE(Answers!M83)=INT(VALUE(Answers!M83))),VALUE(Answers!M83),"unread"),IFERROR(MATCH(TRIM(SUBSTITUTE(SUBSTITUTE(SUBSTITUTE(SUBSTITUTE(Answers!M83,"’","'"),"‘","'"),"“",""""),"”","""")),'Scoring key'!$B$5:$B$9,0),"unread")))</f>
        <v/>
      </c>
      <c r="V83" s="1" t="str">
        <f aca="false">IF(Answers!P83="","",IF(ISNUMBER(IFERROR(VALUE(Answers!P83),"")),IF(AND(VALUE(Answers!P83)&gt;=1,VALUE(Answers!P83)&lt;=5,VALUE(Answers!P83)=INT(VALUE(Answers!P83))),VALUE(Answers!P83),"unread"),IFERROR(MATCH(TRIM(SUBSTITUTE(SUBSTITUTE(SUBSTITUTE(SUBSTITUTE(Answers!P83,"’","'"),"‘","'"),"“",""""),"”","""")),'Scoring key'!$B$5:$B$9,0),"unread")))</f>
        <v/>
      </c>
      <c r="W83" s="1" t="str">
        <f aca="false">IF(Answers!Q83="","",IF(ISNUMBER(IFERROR(VALUE(Answers!Q83),"")),IF(AND(VALUE(Answers!Q83)&gt;=1,VALUE(Answers!Q83)&lt;=5,VALUE(Answers!Q83)=INT(VALUE(Answers!Q83))),VALUE(Answers!Q83),"unread"),IFERROR(MATCH(TRIM(SUBSTITUTE(SUBSTITUTE(SUBSTITUTE(SUBSTITUTE(Answers!Q83,"’","'"),"‘","'"),"“",""""),"”","""")),'Scoring key'!$B$5:$B$9,0),"unread")))</f>
        <v/>
      </c>
      <c r="X83" s="1" t="str">
        <f aca="false">IF(Answers!B83="","",ISNUMBER(SEARCH("Drafting or editing emails and documents",TRIM(SUBSTITUTE(SUBSTITUTE(SUBSTITUTE(SUBSTITUTE(Answers!B83,"’","'"),"‘","'"),"“",""""),"”",""""))))*1+ISNUMBER(SEARCH("Summarizing documents, threads or meetings",TRIM(SUBSTITUTE(SUBSTITUTE(SUBSTITUTE(SUBSTITUTE(Answers!B83,"’","'"),"‘","'"),"“",""""),"”",""""))))*1+ISNUMBER(SEARCH("Research, or explaining something unfamiliar",TRIM(SUBSTITUTE(SUBSTITUTE(SUBSTITUTE(SUBSTITUTE(Answers!B83,"’","'"),"‘","'"),"“",""""),"”",""""))))*1+ISNUMBER(SEARCH("Working with data or spreadsheets",TRIM(SUBSTITUTE(SUBSTITUTE(SUBSTITUTE(SUBSTITUTE(Answers!B83,"’","'"),"‘","'"),"“",""""),"”",""""))))*1+ISNUMBER(SEARCH("Writing or reviewing code or scripts",TRIM(SUBSTITUTE(SUBSTITUTE(SUBSTITUTE(SUBSTITUTE(Answers!B83,"’","'"),"‘","'"),"“",""""),"”",""""))))*1+ISNUMBER(SEARCH("Brainstorming or planning",TRIM(SUBSTITUTE(SUBSTITUTE(SUBSTITUTE(SUBSTITUTE(Answers!B83,"’","'"),"‘","'"),"“",""""),"”",""""))))*1+ISNUMBER(SEARCH("Something else",TRIM(SUBSTITUTE(SUBSTITUTE(SUBSTITUTE(SUBSTITUTE(Answers!B83,"’","'"),"‘","'"),"“",""""),"”",""""))))*1)</f>
        <v/>
      </c>
      <c r="Y83" s="1" t="str">
        <f aca="false">IF(X83="","",IF(X83=0,IF(ISNUMBER(SEARCH("I don't use AI tools for work",TRIM(SUBSTITUTE(SUBSTITUTE(SUBSTITUTE(SUBSTITUTE(Answers!B83,"’","'"),"‘","'"),"“",""""),"”","""")))),1,"unread"),MIN(X83+1,5)))</f>
        <v/>
      </c>
      <c r="Z83" s="1" t="n">
        <f aca="false">IF(ISNUMBER(SEARCH("Clear guidance on what's allowed and what information can go in",TRIM(SUBSTITUTE(SUBSTITUTE(SUBSTITUTE(SUBSTITUTE(Answers!R83,"’","'"),"‘","'"),"“",""""),"”","""")))),1,0)</f>
        <v>0</v>
      </c>
      <c r="AA83" s="1" t="n">
        <f aca="false">IF(ISNUMBER(SEARCH("An approved AI tool with a work account",TRIM(SUBSTITUTE(SUBSTITUTE(SUBSTITUTE(SUBSTITUTE(Answers!R83,"’","'"),"‘","'"),"“",""""),"”","""")))),1,0)</f>
        <v>0</v>
      </c>
      <c r="AB83" s="1" t="n">
        <f aca="false">IF(ISNUMBER(SEARCH("Hands-on training using my own work tasks",TRIM(SUBSTITUTE(SUBSTITUTE(SUBSTITUTE(SUBSTITUTE(Answers!R83,"’","'"),"‘","'"),"“",""""),"”","""")))),1,0)</f>
        <v>0</v>
      </c>
      <c r="AC83" s="1" t="n">
        <f aca="false">IF(ISNUMBER(SEARCH("Ready-made prompts and templates for common tasks",TRIM(SUBSTITUTE(SUBSTITUTE(SUBSTITUTE(SUBSTITUTE(Answers!R83,"’","'"),"‘","'"),"“",""""),"”","""")))),1,0)</f>
        <v>0</v>
      </c>
      <c r="AD83" s="1" t="n">
        <f aca="false">IF(ISNUMBER(SEARCH("Help setting up an AI agent for my role",TRIM(SUBSTITUTE(SUBSTITUTE(SUBSTITUTE(SUBSTITUTE(Answers!R83,"’","'"),"‘","'"),"“",""""),"”","""")))),1,0)</f>
        <v>0</v>
      </c>
      <c r="AE83" s="1" t="n">
        <f aca="false">IF(ISNUMBER(SEARCH("Examples from people in jobs like mine",TRIM(SUBSTITUTE(SUBSTITUTE(SUBSTITUTE(SUBSTITUTE(Answers!R83,"’","'"),"‘","'"),"“",""""),"”","""")))),1,0)</f>
        <v>0</v>
      </c>
      <c r="AF83" s="1" t="n">
        <f aca="false">IF(ISNUMBER(SEARCH("Time set aside to practice",TRIM(SUBSTITUTE(SUBSTITUTE(SUBSTITUTE(SUBSTITUTE(Answers!R83,"’","'"),"‘","'"),"“",""""),"”","""")))),1,0)</f>
        <v>0</v>
      </c>
      <c r="AG83" s="1" t="n">
        <f aca="false">IF(ISNUMBER(SEARCH("I don't need help right now",TRIM(SUBSTITUTE(SUBSTITUTE(SUBSTITUTE(SUBSTITUTE(Answers!R83,"’","'"),"‘","'"),"“",""""),"”","""")))),1,0)</f>
        <v>0</v>
      </c>
      <c r="AH83" s="1" t="str">
        <f aca="false">IF(Answers!R83="","",IF(Z83+AA83+AB83+AC83+AD83+AE83+AF83+AG83=0,"unread",""))</f>
        <v/>
      </c>
      <c r="AI83" s="1" t="n">
        <f aca="false">IF(OR(D83=5,E83=5),1,0)</f>
        <v>0</v>
      </c>
    </row>
    <row r="84" customFormat="false" ht="15" hidden="false" customHeight="true" outlineLevel="0" collapsed="false">
      <c r="A84" s="1" t="n">
        <f aca="false">Answers!T84</f>
        <v>0</v>
      </c>
      <c r="B84" s="1" t="str">
        <f aca="false">IF(Answers!A84="","",IFERROR(MATCH(TRIM(SUBSTITUTE(SUBSTITUTE(SUBSTITUTE(SUBSTITUTE(Answers!A84,"’","'"),"‘","'"),"“",""""),"”","""")),'Scoring key'!$B$10:$B$14,0),"unread"))</f>
        <v/>
      </c>
      <c r="C84" s="1" t="str">
        <f aca="false">IF(Answers!C84="","",IFERROR(MATCH(TRIM(SUBSTITUTE(SUBSTITUTE(SUBSTITUTE(SUBSTITUTE(Answers!C84,"’","'"),"‘","'"),"“",""""),"”","""")),'Scoring key'!$B$15:$B$19,0),"unread"))</f>
        <v/>
      </c>
      <c r="D84" s="1" t="str">
        <f aca="false">IF(Answers!D84="","",IFERROR(MATCH(TRIM(SUBSTITUTE(SUBSTITUTE(SUBSTITUTE(SUBSTITUTE(Answers!D84,"’","'"),"‘","'"),"“",""""),"”","""")),'Scoring key'!$B$20:$B$24,0),"unread"))</f>
        <v/>
      </c>
      <c r="E84" s="1" t="str">
        <f aca="false">IF(Answers!E84="","",IFERROR(MATCH(TRIM(SUBSTITUTE(SUBSTITUTE(SUBSTITUTE(SUBSTITUTE(Answers!E84,"’","'"),"‘","'"),"“",""""),"”","""")),'Scoring key'!$B$25:$B$29,0),"unread"))</f>
        <v/>
      </c>
      <c r="F84" s="1" t="str">
        <f aca="false">IF(Answers!L84="","",IFERROR(MATCH(TRIM(SUBSTITUTE(SUBSTITUTE(SUBSTITUTE(SUBSTITUTE(Answers!L84,"’","'"),"‘","'"),"“",""""),"”","""")),'Scoring key'!$B$30:$B$34,0),"unread"))</f>
        <v/>
      </c>
      <c r="G84" s="1" t="str">
        <f aca="false">IF(Answers!N84="","",IFERROR(MATCH(TRIM(SUBSTITUTE(SUBSTITUTE(SUBSTITUTE(SUBSTITUTE(Answers!N84,"’","'"),"‘","'"),"“",""""),"”","""")),'Scoring key'!$B$35:$B$38,0),"unread"))</f>
        <v/>
      </c>
      <c r="H84" s="1" t="str">
        <f aca="false">IF(Answers!O84="","",IFERROR(MATCH(TRIM(SUBSTITUTE(SUBSTITUTE(SUBSTITUTE(SUBSTITUTE(Answers!O84,"’","'"),"‘","'"),"“",""""),"”","""")),'Scoring key'!$B$39:$B$42,0),"unread"))</f>
        <v/>
      </c>
      <c r="I84" s="1" t="str">
        <f aca="false">IF(Answers!S84="","",IFERROR(MATCH(TRIM(SUBSTITUTE(SUBSTITUTE(SUBSTITUTE(SUBSTITUTE(Answers!S84,"’","'"),"‘","'"),"“",""""),"”","""")),'Scoring key'!$B$43:$B$46,0),"unread"))</f>
        <v/>
      </c>
      <c r="J84" s="1" t="str">
        <f aca="false">IF(ISNUMBER(B84),IF(INDEX('Scoring key'!$C$10:$C$14,B84)="","",INDEX('Scoring key'!$C$10:$C$14,B84)),"")</f>
        <v/>
      </c>
      <c r="K84" s="1" t="str">
        <f aca="false">IF(ISNUMBER(E84),IF(INDEX('Scoring key'!$C$25:$C$29,E84)="","",INDEX('Scoring key'!$C$25:$C$29,E84)),"")</f>
        <v/>
      </c>
      <c r="L84" s="1" t="str">
        <f aca="false">IF(ISNUMBER(F84),IF(INDEX('Scoring key'!$C$30:$C$34,F84)="","",INDEX('Scoring key'!$C$30:$C$34,F84)),"")</f>
        <v/>
      </c>
      <c r="M84" s="1" t="str">
        <f aca="false">IF(ISNUMBER(G84),IF(INDEX('Scoring key'!$C$35:$C$38,G84)="","",INDEX('Scoring key'!$C$35:$C$38,G84)),"")</f>
        <v/>
      </c>
      <c r="N84" s="1" t="str">
        <f aca="false">IF(ISNUMBER(H84),IF(INDEX('Scoring key'!$C$39:$C$42,H84)="","",INDEX('Scoring key'!$C$39:$C$42,H84)),"")</f>
        <v/>
      </c>
      <c r="O84" s="1" t="str">
        <f aca="false">IF(Answers!F84="","",IF(ISNUMBER(IFERROR(VALUE(Answers!F84),"")),IF(AND(VALUE(Answers!F84)&gt;=1,VALUE(Answers!F84)&lt;=5,VALUE(Answers!F84)=INT(VALUE(Answers!F84))),VALUE(Answers!F84),"unread"),IFERROR(MATCH(TRIM(SUBSTITUTE(SUBSTITUTE(SUBSTITUTE(SUBSTITUTE(Answers!F84,"’","'"),"‘","'"),"“",""""),"”","""")),'Scoring key'!$B$5:$B$9,0),"unread")))</f>
        <v/>
      </c>
      <c r="P84" s="1" t="str">
        <f aca="false">IF(Answers!G84="","",IF(ISNUMBER(IFERROR(VALUE(Answers!G84),"")),IF(AND(VALUE(Answers!G84)&gt;=1,VALUE(Answers!G84)&lt;=5,VALUE(Answers!G84)=INT(VALUE(Answers!G84))),VALUE(Answers!G84),"unread"),IFERROR(MATCH(TRIM(SUBSTITUTE(SUBSTITUTE(SUBSTITUTE(SUBSTITUTE(Answers!G84,"’","'"),"‘","'"),"“",""""),"”","""")),'Scoring key'!$B$5:$B$9,0),"unread")))</f>
        <v/>
      </c>
      <c r="Q84" s="1" t="str">
        <f aca="false">IF(Answers!H84="","",IF(ISNUMBER(IFERROR(VALUE(Answers!H84),"")),IF(AND(VALUE(Answers!H84)&gt;=1,VALUE(Answers!H84)&lt;=5,VALUE(Answers!H84)=INT(VALUE(Answers!H84))),VALUE(Answers!H84),"unread"),IFERROR(MATCH(TRIM(SUBSTITUTE(SUBSTITUTE(SUBSTITUTE(SUBSTITUTE(Answers!H84,"’","'"),"‘","'"),"“",""""),"”","""")),'Scoring key'!$B$5:$B$9,0),"unread")))</f>
        <v/>
      </c>
      <c r="R84" s="1" t="str">
        <f aca="false">IF(Answers!I84="","",IF(ISNUMBER(IFERROR(VALUE(Answers!I84),"")),IF(AND(VALUE(Answers!I84)&gt;=1,VALUE(Answers!I84)&lt;=5,VALUE(Answers!I84)=INT(VALUE(Answers!I84))),VALUE(Answers!I84),"unread"),IFERROR(MATCH(TRIM(SUBSTITUTE(SUBSTITUTE(SUBSTITUTE(SUBSTITUTE(Answers!I84,"’","'"),"‘","'"),"“",""""),"”","""")),'Scoring key'!$B$5:$B$9,0),"unread")))</f>
        <v/>
      </c>
      <c r="S84" s="1" t="str">
        <f aca="false">IF(Answers!J84="","",IF(ISNUMBER(IFERROR(VALUE(Answers!J84),"")),IF(AND(VALUE(Answers!J84)&gt;=1,VALUE(Answers!J84)&lt;=5,VALUE(Answers!J84)=INT(VALUE(Answers!J84))),VALUE(Answers!J84),"unread"),IFERROR(MATCH(TRIM(SUBSTITUTE(SUBSTITUTE(SUBSTITUTE(SUBSTITUTE(Answers!J84,"’","'"),"‘","'"),"“",""""),"”","""")),'Scoring key'!$B$5:$B$9,0),"unread")))</f>
        <v/>
      </c>
      <c r="T84" s="1" t="str">
        <f aca="false">IF(Answers!K84="","",IF(ISNUMBER(IFERROR(VALUE(Answers!K84),"")),IF(AND(VALUE(Answers!K84)&gt;=1,VALUE(Answers!K84)&lt;=5,VALUE(Answers!K84)=INT(VALUE(Answers!K84))),VALUE(Answers!K84),"unread"),IFERROR(MATCH(TRIM(SUBSTITUTE(SUBSTITUTE(SUBSTITUTE(SUBSTITUTE(Answers!K84,"’","'"),"‘","'"),"“",""""),"”","""")),'Scoring key'!$B$5:$B$9,0),"unread")))</f>
        <v/>
      </c>
      <c r="U84" s="1" t="str">
        <f aca="false">IF(Answers!M84="","",IF(ISNUMBER(IFERROR(VALUE(Answers!M84),"")),IF(AND(VALUE(Answers!M84)&gt;=1,VALUE(Answers!M84)&lt;=5,VALUE(Answers!M84)=INT(VALUE(Answers!M84))),VALUE(Answers!M84),"unread"),IFERROR(MATCH(TRIM(SUBSTITUTE(SUBSTITUTE(SUBSTITUTE(SUBSTITUTE(Answers!M84,"’","'"),"‘","'"),"“",""""),"”","""")),'Scoring key'!$B$5:$B$9,0),"unread")))</f>
        <v/>
      </c>
      <c r="V84" s="1" t="str">
        <f aca="false">IF(Answers!P84="","",IF(ISNUMBER(IFERROR(VALUE(Answers!P84),"")),IF(AND(VALUE(Answers!P84)&gt;=1,VALUE(Answers!P84)&lt;=5,VALUE(Answers!P84)=INT(VALUE(Answers!P84))),VALUE(Answers!P84),"unread"),IFERROR(MATCH(TRIM(SUBSTITUTE(SUBSTITUTE(SUBSTITUTE(SUBSTITUTE(Answers!P84,"’","'"),"‘","'"),"“",""""),"”","""")),'Scoring key'!$B$5:$B$9,0),"unread")))</f>
        <v/>
      </c>
      <c r="W84" s="1" t="str">
        <f aca="false">IF(Answers!Q84="","",IF(ISNUMBER(IFERROR(VALUE(Answers!Q84),"")),IF(AND(VALUE(Answers!Q84)&gt;=1,VALUE(Answers!Q84)&lt;=5,VALUE(Answers!Q84)=INT(VALUE(Answers!Q84))),VALUE(Answers!Q84),"unread"),IFERROR(MATCH(TRIM(SUBSTITUTE(SUBSTITUTE(SUBSTITUTE(SUBSTITUTE(Answers!Q84,"’","'"),"‘","'"),"“",""""),"”","""")),'Scoring key'!$B$5:$B$9,0),"unread")))</f>
        <v/>
      </c>
      <c r="X84" s="1" t="str">
        <f aca="false">IF(Answers!B84="","",ISNUMBER(SEARCH("Drafting or editing emails and documents",TRIM(SUBSTITUTE(SUBSTITUTE(SUBSTITUTE(SUBSTITUTE(Answers!B84,"’","'"),"‘","'"),"“",""""),"”",""""))))*1+ISNUMBER(SEARCH("Summarizing documents, threads or meetings",TRIM(SUBSTITUTE(SUBSTITUTE(SUBSTITUTE(SUBSTITUTE(Answers!B84,"’","'"),"‘","'"),"“",""""),"”",""""))))*1+ISNUMBER(SEARCH("Research, or explaining something unfamiliar",TRIM(SUBSTITUTE(SUBSTITUTE(SUBSTITUTE(SUBSTITUTE(Answers!B84,"’","'"),"‘","'"),"“",""""),"”",""""))))*1+ISNUMBER(SEARCH("Working with data or spreadsheets",TRIM(SUBSTITUTE(SUBSTITUTE(SUBSTITUTE(SUBSTITUTE(Answers!B84,"’","'"),"‘","'"),"“",""""),"”",""""))))*1+ISNUMBER(SEARCH("Writing or reviewing code or scripts",TRIM(SUBSTITUTE(SUBSTITUTE(SUBSTITUTE(SUBSTITUTE(Answers!B84,"’","'"),"‘","'"),"“",""""),"”",""""))))*1+ISNUMBER(SEARCH("Brainstorming or planning",TRIM(SUBSTITUTE(SUBSTITUTE(SUBSTITUTE(SUBSTITUTE(Answers!B84,"’","'"),"‘","'"),"“",""""),"”",""""))))*1+ISNUMBER(SEARCH("Something else",TRIM(SUBSTITUTE(SUBSTITUTE(SUBSTITUTE(SUBSTITUTE(Answers!B84,"’","'"),"‘","'"),"“",""""),"”",""""))))*1)</f>
        <v/>
      </c>
      <c r="Y84" s="1" t="str">
        <f aca="false">IF(X84="","",IF(X84=0,IF(ISNUMBER(SEARCH("I don't use AI tools for work",TRIM(SUBSTITUTE(SUBSTITUTE(SUBSTITUTE(SUBSTITUTE(Answers!B84,"’","'"),"‘","'"),"“",""""),"”","""")))),1,"unread"),MIN(X84+1,5)))</f>
        <v/>
      </c>
      <c r="Z84" s="1" t="n">
        <f aca="false">IF(ISNUMBER(SEARCH("Clear guidance on what's allowed and what information can go in",TRIM(SUBSTITUTE(SUBSTITUTE(SUBSTITUTE(SUBSTITUTE(Answers!R84,"’","'"),"‘","'"),"“",""""),"”","""")))),1,0)</f>
        <v>0</v>
      </c>
      <c r="AA84" s="1" t="n">
        <f aca="false">IF(ISNUMBER(SEARCH("An approved AI tool with a work account",TRIM(SUBSTITUTE(SUBSTITUTE(SUBSTITUTE(SUBSTITUTE(Answers!R84,"’","'"),"‘","'"),"“",""""),"”","""")))),1,0)</f>
        <v>0</v>
      </c>
      <c r="AB84" s="1" t="n">
        <f aca="false">IF(ISNUMBER(SEARCH("Hands-on training using my own work tasks",TRIM(SUBSTITUTE(SUBSTITUTE(SUBSTITUTE(SUBSTITUTE(Answers!R84,"’","'"),"‘","'"),"“",""""),"”","""")))),1,0)</f>
        <v>0</v>
      </c>
      <c r="AC84" s="1" t="n">
        <f aca="false">IF(ISNUMBER(SEARCH("Ready-made prompts and templates for common tasks",TRIM(SUBSTITUTE(SUBSTITUTE(SUBSTITUTE(SUBSTITUTE(Answers!R84,"’","'"),"‘","'"),"“",""""),"”","""")))),1,0)</f>
        <v>0</v>
      </c>
      <c r="AD84" s="1" t="n">
        <f aca="false">IF(ISNUMBER(SEARCH("Help setting up an AI agent for my role",TRIM(SUBSTITUTE(SUBSTITUTE(SUBSTITUTE(SUBSTITUTE(Answers!R84,"’","'"),"‘","'"),"“",""""),"”","""")))),1,0)</f>
        <v>0</v>
      </c>
      <c r="AE84" s="1" t="n">
        <f aca="false">IF(ISNUMBER(SEARCH("Examples from people in jobs like mine",TRIM(SUBSTITUTE(SUBSTITUTE(SUBSTITUTE(SUBSTITUTE(Answers!R84,"’","'"),"‘","'"),"“",""""),"”","""")))),1,0)</f>
        <v>0</v>
      </c>
      <c r="AF84" s="1" t="n">
        <f aca="false">IF(ISNUMBER(SEARCH("Time set aside to practice",TRIM(SUBSTITUTE(SUBSTITUTE(SUBSTITUTE(SUBSTITUTE(Answers!R84,"’","'"),"‘","'"),"“",""""),"”","""")))),1,0)</f>
        <v>0</v>
      </c>
      <c r="AG84" s="1" t="n">
        <f aca="false">IF(ISNUMBER(SEARCH("I don't need help right now",TRIM(SUBSTITUTE(SUBSTITUTE(SUBSTITUTE(SUBSTITUTE(Answers!R84,"’","'"),"‘","'"),"“",""""),"”","""")))),1,0)</f>
        <v>0</v>
      </c>
      <c r="AH84" s="1" t="str">
        <f aca="false">IF(Answers!R84="","",IF(Z84+AA84+AB84+AC84+AD84+AE84+AF84+AG84=0,"unread",""))</f>
        <v/>
      </c>
      <c r="AI84" s="1" t="n">
        <f aca="false">IF(OR(D84=5,E84=5),1,0)</f>
        <v>0</v>
      </c>
    </row>
    <row r="85" customFormat="false" ht="15" hidden="false" customHeight="true" outlineLevel="0" collapsed="false">
      <c r="A85" s="1" t="n">
        <f aca="false">Answers!T85</f>
        <v>0</v>
      </c>
      <c r="B85" s="1" t="str">
        <f aca="false">IF(Answers!A85="","",IFERROR(MATCH(TRIM(SUBSTITUTE(SUBSTITUTE(SUBSTITUTE(SUBSTITUTE(Answers!A85,"’","'"),"‘","'"),"“",""""),"”","""")),'Scoring key'!$B$10:$B$14,0),"unread"))</f>
        <v/>
      </c>
      <c r="C85" s="1" t="str">
        <f aca="false">IF(Answers!C85="","",IFERROR(MATCH(TRIM(SUBSTITUTE(SUBSTITUTE(SUBSTITUTE(SUBSTITUTE(Answers!C85,"’","'"),"‘","'"),"“",""""),"”","""")),'Scoring key'!$B$15:$B$19,0),"unread"))</f>
        <v/>
      </c>
      <c r="D85" s="1" t="str">
        <f aca="false">IF(Answers!D85="","",IFERROR(MATCH(TRIM(SUBSTITUTE(SUBSTITUTE(SUBSTITUTE(SUBSTITUTE(Answers!D85,"’","'"),"‘","'"),"“",""""),"”","""")),'Scoring key'!$B$20:$B$24,0),"unread"))</f>
        <v/>
      </c>
      <c r="E85" s="1" t="str">
        <f aca="false">IF(Answers!E85="","",IFERROR(MATCH(TRIM(SUBSTITUTE(SUBSTITUTE(SUBSTITUTE(SUBSTITUTE(Answers!E85,"’","'"),"‘","'"),"“",""""),"”","""")),'Scoring key'!$B$25:$B$29,0),"unread"))</f>
        <v/>
      </c>
      <c r="F85" s="1" t="str">
        <f aca="false">IF(Answers!L85="","",IFERROR(MATCH(TRIM(SUBSTITUTE(SUBSTITUTE(SUBSTITUTE(SUBSTITUTE(Answers!L85,"’","'"),"‘","'"),"“",""""),"”","""")),'Scoring key'!$B$30:$B$34,0),"unread"))</f>
        <v/>
      </c>
      <c r="G85" s="1" t="str">
        <f aca="false">IF(Answers!N85="","",IFERROR(MATCH(TRIM(SUBSTITUTE(SUBSTITUTE(SUBSTITUTE(SUBSTITUTE(Answers!N85,"’","'"),"‘","'"),"“",""""),"”","""")),'Scoring key'!$B$35:$B$38,0),"unread"))</f>
        <v/>
      </c>
      <c r="H85" s="1" t="str">
        <f aca="false">IF(Answers!O85="","",IFERROR(MATCH(TRIM(SUBSTITUTE(SUBSTITUTE(SUBSTITUTE(SUBSTITUTE(Answers!O85,"’","'"),"‘","'"),"“",""""),"”","""")),'Scoring key'!$B$39:$B$42,0),"unread"))</f>
        <v/>
      </c>
      <c r="I85" s="1" t="str">
        <f aca="false">IF(Answers!S85="","",IFERROR(MATCH(TRIM(SUBSTITUTE(SUBSTITUTE(SUBSTITUTE(SUBSTITUTE(Answers!S85,"’","'"),"‘","'"),"“",""""),"”","""")),'Scoring key'!$B$43:$B$46,0),"unread"))</f>
        <v/>
      </c>
      <c r="J85" s="1" t="str">
        <f aca="false">IF(ISNUMBER(B85),IF(INDEX('Scoring key'!$C$10:$C$14,B85)="","",INDEX('Scoring key'!$C$10:$C$14,B85)),"")</f>
        <v/>
      </c>
      <c r="K85" s="1" t="str">
        <f aca="false">IF(ISNUMBER(E85),IF(INDEX('Scoring key'!$C$25:$C$29,E85)="","",INDEX('Scoring key'!$C$25:$C$29,E85)),"")</f>
        <v/>
      </c>
      <c r="L85" s="1" t="str">
        <f aca="false">IF(ISNUMBER(F85),IF(INDEX('Scoring key'!$C$30:$C$34,F85)="","",INDEX('Scoring key'!$C$30:$C$34,F85)),"")</f>
        <v/>
      </c>
      <c r="M85" s="1" t="str">
        <f aca="false">IF(ISNUMBER(G85),IF(INDEX('Scoring key'!$C$35:$C$38,G85)="","",INDEX('Scoring key'!$C$35:$C$38,G85)),"")</f>
        <v/>
      </c>
      <c r="N85" s="1" t="str">
        <f aca="false">IF(ISNUMBER(H85),IF(INDEX('Scoring key'!$C$39:$C$42,H85)="","",INDEX('Scoring key'!$C$39:$C$42,H85)),"")</f>
        <v/>
      </c>
      <c r="O85" s="1" t="str">
        <f aca="false">IF(Answers!F85="","",IF(ISNUMBER(IFERROR(VALUE(Answers!F85),"")),IF(AND(VALUE(Answers!F85)&gt;=1,VALUE(Answers!F85)&lt;=5,VALUE(Answers!F85)=INT(VALUE(Answers!F85))),VALUE(Answers!F85),"unread"),IFERROR(MATCH(TRIM(SUBSTITUTE(SUBSTITUTE(SUBSTITUTE(SUBSTITUTE(Answers!F85,"’","'"),"‘","'"),"“",""""),"”","""")),'Scoring key'!$B$5:$B$9,0),"unread")))</f>
        <v/>
      </c>
      <c r="P85" s="1" t="str">
        <f aca="false">IF(Answers!G85="","",IF(ISNUMBER(IFERROR(VALUE(Answers!G85),"")),IF(AND(VALUE(Answers!G85)&gt;=1,VALUE(Answers!G85)&lt;=5,VALUE(Answers!G85)=INT(VALUE(Answers!G85))),VALUE(Answers!G85),"unread"),IFERROR(MATCH(TRIM(SUBSTITUTE(SUBSTITUTE(SUBSTITUTE(SUBSTITUTE(Answers!G85,"’","'"),"‘","'"),"“",""""),"”","""")),'Scoring key'!$B$5:$B$9,0),"unread")))</f>
        <v/>
      </c>
      <c r="Q85" s="1" t="str">
        <f aca="false">IF(Answers!H85="","",IF(ISNUMBER(IFERROR(VALUE(Answers!H85),"")),IF(AND(VALUE(Answers!H85)&gt;=1,VALUE(Answers!H85)&lt;=5,VALUE(Answers!H85)=INT(VALUE(Answers!H85))),VALUE(Answers!H85),"unread"),IFERROR(MATCH(TRIM(SUBSTITUTE(SUBSTITUTE(SUBSTITUTE(SUBSTITUTE(Answers!H85,"’","'"),"‘","'"),"“",""""),"”","""")),'Scoring key'!$B$5:$B$9,0),"unread")))</f>
        <v/>
      </c>
      <c r="R85" s="1" t="str">
        <f aca="false">IF(Answers!I85="","",IF(ISNUMBER(IFERROR(VALUE(Answers!I85),"")),IF(AND(VALUE(Answers!I85)&gt;=1,VALUE(Answers!I85)&lt;=5,VALUE(Answers!I85)=INT(VALUE(Answers!I85))),VALUE(Answers!I85),"unread"),IFERROR(MATCH(TRIM(SUBSTITUTE(SUBSTITUTE(SUBSTITUTE(SUBSTITUTE(Answers!I85,"’","'"),"‘","'"),"“",""""),"”","""")),'Scoring key'!$B$5:$B$9,0),"unread")))</f>
        <v/>
      </c>
      <c r="S85" s="1" t="str">
        <f aca="false">IF(Answers!J85="","",IF(ISNUMBER(IFERROR(VALUE(Answers!J85),"")),IF(AND(VALUE(Answers!J85)&gt;=1,VALUE(Answers!J85)&lt;=5,VALUE(Answers!J85)=INT(VALUE(Answers!J85))),VALUE(Answers!J85),"unread"),IFERROR(MATCH(TRIM(SUBSTITUTE(SUBSTITUTE(SUBSTITUTE(SUBSTITUTE(Answers!J85,"’","'"),"‘","'"),"“",""""),"”","""")),'Scoring key'!$B$5:$B$9,0),"unread")))</f>
        <v/>
      </c>
      <c r="T85" s="1" t="str">
        <f aca="false">IF(Answers!K85="","",IF(ISNUMBER(IFERROR(VALUE(Answers!K85),"")),IF(AND(VALUE(Answers!K85)&gt;=1,VALUE(Answers!K85)&lt;=5,VALUE(Answers!K85)=INT(VALUE(Answers!K85))),VALUE(Answers!K85),"unread"),IFERROR(MATCH(TRIM(SUBSTITUTE(SUBSTITUTE(SUBSTITUTE(SUBSTITUTE(Answers!K85,"’","'"),"‘","'"),"“",""""),"”","""")),'Scoring key'!$B$5:$B$9,0),"unread")))</f>
        <v/>
      </c>
      <c r="U85" s="1" t="str">
        <f aca="false">IF(Answers!M85="","",IF(ISNUMBER(IFERROR(VALUE(Answers!M85),"")),IF(AND(VALUE(Answers!M85)&gt;=1,VALUE(Answers!M85)&lt;=5,VALUE(Answers!M85)=INT(VALUE(Answers!M85))),VALUE(Answers!M85),"unread"),IFERROR(MATCH(TRIM(SUBSTITUTE(SUBSTITUTE(SUBSTITUTE(SUBSTITUTE(Answers!M85,"’","'"),"‘","'"),"“",""""),"”","""")),'Scoring key'!$B$5:$B$9,0),"unread")))</f>
        <v/>
      </c>
      <c r="V85" s="1" t="str">
        <f aca="false">IF(Answers!P85="","",IF(ISNUMBER(IFERROR(VALUE(Answers!P85),"")),IF(AND(VALUE(Answers!P85)&gt;=1,VALUE(Answers!P85)&lt;=5,VALUE(Answers!P85)=INT(VALUE(Answers!P85))),VALUE(Answers!P85),"unread"),IFERROR(MATCH(TRIM(SUBSTITUTE(SUBSTITUTE(SUBSTITUTE(SUBSTITUTE(Answers!P85,"’","'"),"‘","'"),"“",""""),"”","""")),'Scoring key'!$B$5:$B$9,0),"unread")))</f>
        <v/>
      </c>
      <c r="W85" s="1" t="str">
        <f aca="false">IF(Answers!Q85="","",IF(ISNUMBER(IFERROR(VALUE(Answers!Q85),"")),IF(AND(VALUE(Answers!Q85)&gt;=1,VALUE(Answers!Q85)&lt;=5,VALUE(Answers!Q85)=INT(VALUE(Answers!Q85))),VALUE(Answers!Q85),"unread"),IFERROR(MATCH(TRIM(SUBSTITUTE(SUBSTITUTE(SUBSTITUTE(SUBSTITUTE(Answers!Q85,"’","'"),"‘","'"),"“",""""),"”","""")),'Scoring key'!$B$5:$B$9,0),"unread")))</f>
        <v/>
      </c>
      <c r="X85" s="1" t="str">
        <f aca="false">IF(Answers!B85="","",ISNUMBER(SEARCH("Drafting or editing emails and documents",TRIM(SUBSTITUTE(SUBSTITUTE(SUBSTITUTE(SUBSTITUTE(Answers!B85,"’","'"),"‘","'"),"“",""""),"”",""""))))*1+ISNUMBER(SEARCH("Summarizing documents, threads or meetings",TRIM(SUBSTITUTE(SUBSTITUTE(SUBSTITUTE(SUBSTITUTE(Answers!B85,"’","'"),"‘","'"),"“",""""),"”",""""))))*1+ISNUMBER(SEARCH("Research, or explaining something unfamiliar",TRIM(SUBSTITUTE(SUBSTITUTE(SUBSTITUTE(SUBSTITUTE(Answers!B85,"’","'"),"‘","'"),"“",""""),"”",""""))))*1+ISNUMBER(SEARCH("Working with data or spreadsheets",TRIM(SUBSTITUTE(SUBSTITUTE(SUBSTITUTE(SUBSTITUTE(Answers!B85,"’","'"),"‘","'"),"“",""""),"”",""""))))*1+ISNUMBER(SEARCH("Writing or reviewing code or scripts",TRIM(SUBSTITUTE(SUBSTITUTE(SUBSTITUTE(SUBSTITUTE(Answers!B85,"’","'"),"‘","'"),"“",""""),"”",""""))))*1+ISNUMBER(SEARCH("Brainstorming or planning",TRIM(SUBSTITUTE(SUBSTITUTE(SUBSTITUTE(SUBSTITUTE(Answers!B85,"’","'"),"‘","'"),"“",""""),"”",""""))))*1+ISNUMBER(SEARCH("Something else",TRIM(SUBSTITUTE(SUBSTITUTE(SUBSTITUTE(SUBSTITUTE(Answers!B85,"’","'"),"‘","'"),"“",""""),"”",""""))))*1)</f>
        <v/>
      </c>
      <c r="Y85" s="1" t="str">
        <f aca="false">IF(X85="","",IF(X85=0,IF(ISNUMBER(SEARCH("I don't use AI tools for work",TRIM(SUBSTITUTE(SUBSTITUTE(SUBSTITUTE(SUBSTITUTE(Answers!B85,"’","'"),"‘","'"),"“",""""),"”","""")))),1,"unread"),MIN(X85+1,5)))</f>
        <v/>
      </c>
      <c r="Z85" s="1" t="n">
        <f aca="false">IF(ISNUMBER(SEARCH("Clear guidance on what's allowed and what information can go in",TRIM(SUBSTITUTE(SUBSTITUTE(SUBSTITUTE(SUBSTITUTE(Answers!R85,"’","'"),"‘","'"),"“",""""),"”","""")))),1,0)</f>
        <v>0</v>
      </c>
      <c r="AA85" s="1" t="n">
        <f aca="false">IF(ISNUMBER(SEARCH("An approved AI tool with a work account",TRIM(SUBSTITUTE(SUBSTITUTE(SUBSTITUTE(SUBSTITUTE(Answers!R85,"’","'"),"‘","'"),"“",""""),"”","""")))),1,0)</f>
        <v>0</v>
      </c>
      <c r="AB85" s="1" t="n">
        <f aca="false">IF(ISNUMBER(SEARCH("Hands-on training using my own work tasks",TRIM(SUBSTITUTE(SUBSTITUTE(SUBSTITUTE(SUBSTITUTE(Answers!R85,"’","'"),"‘","'"),"“",""""),"”","""")))),1,0)</f>
        <v>0</v>
      </c>
      <c r="AC85" s="1" t="n">
        <f aca="false">IF(ISNUMBER(SEARCH("Ready-made prompts and templates for common tasks",TRIM(SUBSTITUTE(SUBSTITUTE(SUBSTITUTE(SUBSTITUTE(Answers!R85,"’","'"),"‘","'"),"“",""""),"”","""")))),1,0)</f>
        <v>0</v>
      </c>
      <c r="AD85" s="1" t="n">
        <f aca="false">IF(ISNUMBER(SEARCH("Help setting up an AI agent for my role",TRIM(SUBSTITUTE(SUBSTITUTE(SUBSTITUTE(SUBSTITUTE(Answers!R85,"’","'"),"‘","'"),"“",""""),"”","""")))),1,0)</f>
        <v>0</v>
      </c>
      <c r="AE85" s="1" t="n">
        <f aca="false">IF(ISNUMBER(SEARCH("Examples from people in jobs like mine",TRIM(SUBSTITUTE(SUBSTITUTE(SUBSTITUTE(SUBSTITUTE(Answers!R85,"’","'"),"‘","'"),"“",""""),"”","""")))),1,0)</f>
        <v>0</v>
      </c>
      <c r="AF85" s="1" t="n">
        <f aca="false">IF(ISNUMBER(SEARCH("Time set aside to practice",TRIM(SUBSTITUTE(SUBSTITUTE(SUBSTITUTE(SUBSTITUTE(Answers!R85,"’","'"),"‘","'"),"“",""""),"”","""")))),1,0)</f>
        <v>0</v>
      </c>
      <c r="AG85" s="1" t="n">
        <f aca="false">IF(ISNUMBER(SEARCH("I don't need help right now",TRIM(SUBSTITUTE(SUBSTITUTE(SUBSTITUTE(SUBSTITUTE(Answers!R85,"’","'"),"‘","'"),"“",""""),"”","""")))),1,0)</f>
        <v>0</v>
      </c>
      <c r="AH85" s="1" t="str">
        <f aca="false">IF(Answers!R85="","",IF(Z85+AA85+AB85+AC85+AD85+AE85+AF85+AG85=0,"unread",""))</f>
        <v/>
      </c>
      <c r="AI85" s="1" t="n">
        <f aca="false">IF(OR(D85=5,E85=5),1,0)</f>
        <v>0</v>
      </c>
    </row>
    <row r="86" customFormat="false" ht="15" hidden="false" customHeight="true" outlineLevel="0" collapsed="false">
      <c r="A86" s="1" t="n">
        <f aca="false">Answers!T86</f>
        <v>0</v>
      </c>
      <c r="B86" s="1" t="str">
        <f aca="false">IF(Answers!A86="","",IFERROR(MATCH(TRIM(SUBSTITUTE(SUBSTITUTE(SUBSTITUTE(SUBSTITUTE(Answers!A86,"’","'"),"‘","'"),"“",""""),"”","""")),'Scoring key'!$B$10:$B$14,0),"unread"))</f>
        <v/>
      </c>
      <c r="C86" s="1" t="str">
        <f aca="false">IF(Answers!C86="","",IFERROR(MATCH(TRIM(SUBSTITUTE(SUBSTITUTE(SUBSTITUTE(SUBSTITUTE(Answers!C86,"’","'"),"‘","'"),"“",""""),"”","""")),'Scoring key'!$B$15:$B$19,0),"unread"))</f>
        <v/>
      </c>
      <c r="D86" s="1" t="str">
        <f aca="false">IF(Answers!D86="","",IFERROR(MATCH(TRIM(SUBSTITUTE(SUBSTITUTE(SUBSTITUTE(SUBSTITUTE(Answers!D86,"’","'"),"‘","'"),"“",""""),"”","""")),'Scoring key'!$B$20:$B$24,0),"unread"))</f>
        <v/>
      </c>
      <c r="E86" s="1" t="str">
        <f aca="false">IF(Answers!E86="","",IFERROR(MATCH(TRIM(SUBSTITUTE(SUBSTITUTE(SUBSTITUTE(SUBSTITUTE(Answers!E86,"’","'"),"‘","'"),"“",""""),"”","""")),'Scoring key'!$B$25:$B$29,0),"unread"))</f>
        <v/>
      </c>
      <c r="F86" s="1" t="str">
        <f aca="false">IF(Answers!L86="","",IFERROR(MATCH(TRIM(SUBSTITUTE(SUBSTITUTE(SUBSTITUTE(SUBSTITUTE(Answers!L86,"’","'"),"‘","'"),"“",""""),"”","""")),'Scoring key'!$B$30:$B$34,0),"unread"))</f>
        <v/>
      </c>
      <c r="G86" s="1" t="str">
        <f aca="false">IF(Answers!N86="","",IFERROR(MATCH(TRIM(SUBSTITUTE(SUBSTITUTE(SUBSTITUTE(SUBSTITUTE(Answers!N86,"’","'"),"‘","'"),"“",""""),"”","""")),'Scoring key'!$B$35:$B$38,0),"unread"))</f>
        <v/>
      </c>
      <c r="H86" s="1" t="str">
        <f aca="false">IF(Answers!O86="","",IFERROR(MATCH(TRIM(SUBSTITUTE(SUBSTITUTE(SUBSTITUTE(SUBSTITUTE(Answers!O86,"’","'"),"‘","'"),"“",""""),"”","""")),'Scoring key'!$B$39:$B$42,0),"unread"))</f>
        <v/>
      </c>
      <c r="I86" s="1" t="str">
        <f aca="false">IF(Answers!S86="","",IFERROR(MATCH(TRIM(SUBSTITUTE(SUBSTITUTE(SUBSTITUTE(SUBSTITUTE(Answers!S86,"’","'"),"‘","'"),"“",""""),"”","""")),'Scoring key'!$B$43:$B$46,0),"unread"))</f>
        <v/>
      </c>
      <c r="J86" s="1" t="str">
        <f aca="false">IF(ISNUMBER(B86),IF(INDEX('Scoring key'!$C$10:$C$14,B86)="","",INDEX('Scoring key'!$C$10:$C$14,B86)),"")</f>
        <v/>
      </c>
      <c r="K86" s="1" t="str">
        <f aca="false">IF(ISNUMBER(E86),IF(INDEX('Scoring key'!$C$25:$C$29,E86)="","",INDEX('Scoring key'!$C$25:$C$29,E86)),"")</f>
        <v/>
      </c>
      <c r="L86" s="1" t="str">
        <f aca="false">IF(ISNUMBER(F86),IF(INDEX('Scoring key'!$C$30:$C$34,F86)="","",INDEX('Scoring key'!$C$30:$C$34,F86)),"")</f>
        <v/>
      </c>
      <c r="M86" s="1" t="str">
        <f aca="false">IF(ISNUMBER(G86),IF(INDEX('Scoring key'!$C$35:$C$38,G86)="","",INDEX('Scoring key'!$C$35:$C$38,G86)),"")</f>
        <v/>
      </c>
      <c r="N86" s="1" t="str">
        <f aca="false">IF(ISNUMBER(H86),IF(INDEX('Scoring key'!$C$39:$C$42,H86)="","",INDEX('Scoring key'!$C$39:$C$42,H86)),"")</f>
        <v/>
      </c>
      <c r="O86" s="1" t="str">
        <f aca="false">IF(Answers!F86="","",IF(ISNUMBER(IFERROR(VALUE(Answers!F86),"")),IF(AND(VALUE(Answers!F86)&gt;=1,VALUE(Answers!F86)&lt;=5,VALUE(Answers!F86)=INT(VALUE(Answers!F86))),VALUE(Answers!F86),"unread"),IFERROR(MATCH(TRIM(SUBSTITUTE(SUBSTITUTE(SUBSTITUTE(SUBSTITUTE(Answers!F86,"’","'"),"‘","'"),"“",""""),"”","""")),'Scoring key'!$B$5:$B$9,0),"unread")))</f>
        <v/>
      </c>
      <c r="P86" s="1" t="str">
        <f aca="false">IF(Answers!G86="","",IF(ISNUMBER(IFERROR(VALUE(Answers!G86),"")),IF(AND(VALUE(Answers!G86)&gt;=1,VALUE(Answers!G86)&lt;=5,VALUE(Answers!G86)=INT(VALUE(Answers!G86))),VALUE(Answers!G86),"unread"),IFERROR(MATCH(TRIM(SUBSTITUTE(SUBSTITUTE(SUBSTITUTE(SUBSTITUTE(Answers!G86,"’","'"),"‘","'"),"“",""""),"”","""")),'Scoring key'!$B$5:$B$9,0),"unread")))</f>
        <v/>
      </c>
      <c r="Q86" s="1" t="str">
        <f aca="false">IF(Answers!H86="","",IF(ISNUMBER(IFERROR(VALUE(Answers!H86),"")),IF(AND(VALUE(Answers!H86)&gt;=1,VALUE(Answers!H86)&lt;=5,VALUE(Answers!H86)=INT(VALUE(Answers!H86))),VALUE(Answers!H86),"unread"),IFERROR(MATCH(TRIM(SUBSTITUTE(SUBSTITUTE(SUBSTITUTE(SUBSTITUTE(Answers!H86,"’","'"),"‘","'"),"“",""""),"”","""")),'Scoring key'!$B$5:$B$9,0),"unread")))</f>
        <v/>
      </c>
      <c r="R86" s="1" t="str">
        <f aca="false">IF(Answers!I86="","",IF(ISNUMBER(IFERROR(VALUE(Answers!I86),"")),IF(AND(VALUE(Answers!I86)&gt;=1,VALUE(Answers!I86)&lt;=5,VALUE(Answers!I86)=INT(VALUE(Answers!I86))),VALUE(Answers!I86),"unread"),IFERROR(MATCH(TRIM(SUBSTITUTE(SUBSTITUTE(SUBSTITUTE(SUBSTITUTE(Answers!I86,"’","'"),"‘","'"),"“",""""),"”","""")),'Scoring key'!$B$5:$B$9,0),"unread")))</f>
        <v/>
      </c>
      <c r="S86" s="1" t="str">
        <f aca="false">IF(Answers!J86="","",IF(ISNUMBER(IFERROR(VALUE(Answers!J86),"")),IF(AND(VALUE(Answers!J86)&gt;=1,VALUE(Answers!J86)&lt;=5,VALUE(Answers!J86)=INT(VALUE(Answers!J86))),VALUE(Answers!J86),"unread"),IFERROR(MATCH(TRIM(SUBSTITUTE(SUBSTITUTE(SUBSTITUTE(SUBSTITUTE(Answers!J86,"’","'"),"‘","'"),"“",""""),"”","""")),'Scoring key'!$B$5:$B$9,0),"unread")))</f>
        <v/>
      </c>
      <c r="T86" s="1" t="str">
        <f aca="false">IF(Answers!K86="","",IF(ISNUMBER(IFERROR(VALUE(Answers!K86),"")),IF(AND(VALUE(Answers!K86)&gt;=1,VALUE(Answers!K86)&lt;=5,VALUE(Answers!K86)=INT(VALUE(Answers!K86))),VALUE(Answers!K86),"unread"),IFERROR(MATCH(TRIM(SUBSTITUTE(SUBSTITUTE(SUBSTITUTE(SUBSTITUTE(Answers!K86,"’","'"),"‘","'"),"“",""""),"”","""")),'Scoring key'!$B$5:$B$9,0),"unread")))</f>
        <v/>
      </c>
      <c r="U86" s="1" t="str">
        <f aca="false">IF(Answers!M86="","",IF(ISNUMBER(IFERROR(VALUE(Answers!M86),"")),IF(AND(VALUE(Answers!M86)&gt;=1,VALUE(Answers!M86)&lt;=5,VALUE(Answers!M86)=INT(VALUE(Answers!M86))),VALUE(Answers!M86),"unread"),IFERROR(MATCH(TRIM(SUBSTITUTE(SUBSTITUTE(SUBSTITUTE(SUBSTITUTE(Answers!M86,"’","'"),"‘","'"),"“",""""),"”","""")),'Scoring key'!$B$5:$B$9,0),"unread")))</f>
        <v/>
      </c>
      <c r="V86" s="1" t="str">
        <f aca="false">IF(Answers!P86="","",IF(ISNUMBER(IFERROR(VALUE(Answers!P86),"")),IF(AND(VALUE(Answers!P86)&gt;=1,VALUE(Answers!P86)&lt;=5,VALUE(Answers!P86)=INT(VALUE(Answers!P86))),VALUE(Answers!P86),"unread"),IFERROR(MATCH(TRIM(SUBSTITUTE(SUBSTITUTE(SUBSTITUTE(SUBSTITUTE(Answers!P86,"’","'"),"‘","'"),"“",""""),"”","""")),'Scoring key'!$B$5:$B$9,0),"unread")))</f>
        <v/>
      </c>
      <c r="W86" s="1" t="str">
        <f aca="false">IF(Answers!Q86="","",IF(ISNUMBER(IFERROR(VALUE(Answers!Q86),"")),IF(AND(VALUE(Answers!Q86)&gt;=1,VALUE(Answers!Q86)&lt;=5,VALUE(Answers!Q86)=INT(VALUE(Answers!Q86))),VALUE(Answers!Q86),"unread"),IFERROR(MATCH(TRIM(SUBSTITUTE(SUBSTITUTE(SUBSTITUTE(SUBSTITUTE(Answers!Q86,"’","'"),"‘","'"),"“",""""),"”","""")),'Scoring key'!$B$5:$B$9,0),"unread")))</f>
        <v/>
      </c>
      <c r="X86" s="1" t="str">
        <f aca="false">IF(Answers!B86="","",ISNUMBER(SEARCH("Drafting or editing emails and documents",TRIM(SUBSTITUTE(SUBSTITUTE(SUBSTITUTE(SUBSTITUTE(Answers!B86,"’","'"),"‘","'"),"“",""""),"”",""""))))*1+ISNUMBER(SEARCH("Summarizing documents, threads or meetings",TRIM(SUBSTITUTE(SUBSTITUTE(SUBSTITUTE(SUBSTITUTE(Answers!B86,"’","'"),"‘","'"),"“",""""),"”",""""))))*1+ISNUMBER(SEARCH("Research, or explaining something unfamiliar",TRIM(SUBSTITUTE(SUBSTITUTE(SUBSTITUTE(SUBSTITUTE(Answers!B86,"’","'"),"‘","'"),"“",""""),"”",""""))))*1+ISNUMBER(SEARCH("Working with data or spreadsheets",TRIM(SUBSTITUTE(SUBSTITUTE(SUBSTITUTE(SUBSTITUTE(Answers!B86,"’","'"),"‘","'"),"“",""""),"”",""""))))*1+ISNUMBER(SEARCH("Writing or reviewing code or scripts",TRIM(SUBSTITUTE(SUBSTITUTE(SUBSTITUTE(SUBSTITUTE(Answers!B86,"’","'"),"‘","'"),"“",""""),"”",""""))))*1+ISNUMBER(SEARCH("Brainstorming or planning",TRIM(SUBSTITUTE(SUBSTITUTE(SUBSTITUTE(SUBSTITUTE(Answers!B86,"’","'"),"‘","'"),"“",""""),"”",""""))))*1+ISNUMBER(SEARCH("Something else",TRIM(SUBSTITUTE(SUBSTITUTE(SUBSTITUTE(SUBSTITUTE(Answers!B86,"’","'"),"‘","'"),"“",""""),"”",""""))))*1)</f>
        <v/>
      </c>
      <c r="Y86" s="1" t="str">
        <f aca="false">IF(X86="","",IF(X86=0,IF(ISNUMBER(SEARCH("I don't use AI tools for work",TRIM(SUBSTITUTE(SUBSTITUTE(SUBSTITUTE(SUBSTITUTE(Answers!B86,"’","'"),"‘","'"),"“",""""),"”","""")))),1,"unread"),MIN(X86+1,5)))</f>
        <v/>
      </c>
      <c r="Z86" s="1" t="n">
        <f aca="false">IF(ISNUMBER(SEARCH("Clear guidance on what's allowed and what information can go in",TRIM(SUBSTITUTE(SUBSTITUTE(SUBSTITUTE(SUBSTITUTE(Answers!R86,"’","'"),"‘","'"),"“",""""),"”","""")))),1,0)</f>
        <v>0</v>
      </c>
      <c r="AA86" s="1" t="n">
        <f aca="false">IF(ISNUMBER(SEARCH("An approved AI tool with a work account",TRIM(SUBSTITUTE(SUBSTITUTE(SUBSTITUTE(SUBSTITUTE(Answers!R86,"’","'"),"‘","'"),"“",""""),"”","""")))),1,0)</f>
        <v>0</v>
      </c>
      <c r="AB86" s="1" t="n">
        <f aca="false">IF(ISNUMBER(SEARCH("Hands-on training using my own work tasks",TRIM(SUBSTITUTE(SUBSTITUTE(SUBSTITUTE(SUBSTITUTE(Answers!R86,"’","'"),"‘","'"),"“",""""),"”","""")))),1,0)</f>
        <v>0</v>
      </c>
      <c r="AC86" s="1" t="n">
        <f aca="false">IF(ISNUMBER(SEARCH("Ready-made prompts and templates for common tasks",TRIM(SUBSTITUTE(SUBSTITUTE(SUBSTITUTE(SUBSTITUTE(Answers!R86,"’","'"),"‘","'"),"“",""""),"”","""")))),1,0)</f>
        <v>0</v>
      </c>
      <c r="AD86" s="1" t="n">
        <f aca="false">IF(ISNUMBER(SEARCH("Help setting up an AI agent for my role",TRIM(SUBSTITUTE(SUBSTITUTE(SUBSTITUTE(SUBSTITUTE(Answers!R86,"’","'"),"‘","'"),"“",""""),"”","""")))),1,0)</f>
        <v>0</v>
      </c>
      <c r="AE86" s="1" t="n">
        <f aca="false">IF(ISNUMBER(SEARCH("Examples from people in jobs like mine",TRIM(SUBSTITUTE(SUBSTITUTE(SUBSTITUTE(SUBSTITUTE(Answers!R86,"’","'"),"‘","'"),"“",""""),"”","""")))),1,0)</f>
        <v>0</v>
      </c>
      <c r="AF86" s="1" t="n">
        <f aca="false">IF(ISNUMBER(SEARCH("Time set aside to practice",TRIM(SUBSTITUTE(SUBSTITUTE(SUBSTITUTE(SUBSTITUTE(Answers!R86,"’","'"),"‘","'"),"“",""""),"”","""")))),1,0)</f>
        <v>0</v>
      </c>
      <c r="AG86" s="1" t="n">
        <f aca="false">IF(ISNUMBER(SEARCH("I don't need help right now",TRIM(SUBSTITUTE(SUBSTITUTE(SUBSTITUTE(SUBSTITUTE(Answers!R86,"’","'"),"‘","'"),"“",""""),"”","""")))),1,0)</f>
        <v>0</v>
      </c>
      <c r="AH86" s="1" t="str">
        <f aca="false">IF(Answers!R86="","",IF(Z86+AA86+AB86+AC86+AD86+AE86+AF86+AG86=0,"unread",""))</f>
        <v/>
      </c>
      <c r="AI86" s="1" t="n">
        <f aca="false">IF(OR(D86=5,E86=5),1,0)</f>
        <v>0</v>
      </c>
    </row>
    <row r="87" customFormat="false" ht="15" hidden="false" customHeight="true" outlineLevel="0" collapsed="false">
      <c r="A87" s="1" t="n">
        <f aca="false">Answers!T87</f>
        <v>0</v>
      </c>
      <c r="B87" s="1" t="str">
        <f aca="false">IF(Answers!A87="","",IFERROR(MATCH(TRIM(SUBSTITUTE(SUBSTITUTE(SUBSTITUTE(SUBSTITUTE(Answers!A87,"’","'"),"‘","'"),"“",""""),"”","""")),'Scoring key'!$B$10:$B$14,0),"unread"))</f>
        <v/>
      </c>
      <c r="C87" s="1" t="str">
        <f aca="false">IF(Answers!C87="","",IFERROR(MATCH(TRIM(SUBSTITUTE(SUBSTITUTE(SUBSTITUTE(SUBSTITUTE(Answers!C87,"’","'"),"‘","'"),"“",""""),"”","""")),'Scoring key'!$B$15:$B$19,0),"unread"))</f>
        <v/>
      </c>
      <c r="D87" s="1" t="str">
        <f aca="false">IF(Answers!D87="","",IFERROR(MATCH(TRIM(SUBSTITUTE(SUBSTITUTE(SUBSTITUTE(SUBSTITUTE(Answers!D87,"’","'"),"‘","'"),"“",""""),"”","""")),'Scoring key'!$B$20:$B$24,0),"unread"))</f>
        <v/>
      </c>
      <c r="E87" s="1" t="str">
        <f aca="false">IF(Answers!E87="","",IFERROR(MATCH(TRIM(SUBSTITUTE(SUBSTITUTE(SUBSTITUTE(SUBSTITUTE(Answers!E87,"’","'"),"‘","'"),"“",""""),"”","""")),'Scoring key'!$B$25:$B$29,0),"unread"))</f>
        <v/>
      </c>
      <c r="F87" s="1" t="str">
        <f aca="false">IF(Answers!L87="","",IFERROR(MATCH(TRIM(SUBSTITUTE(SUBSTITUTE(SUBSTITUTE(SUBSTITUTE(Answers!L87,"’","'"),"‘","'"),"“",""""),"”","""")),'Scoring key'!$B$30:$B$34,0),"unread"))</f>
        <v/>
      </c>
      <c r="G87" s="1" t="str">
        <f aca="false">IF(Answers!N87="","",IFERROR(MATCH(TRIM(SUBSTITUTE(SUBSTITUTE(SUBSTITUTE(SUBSTITUTE(Answers!N87,"’","'"),"‘","'"),"“",""""),"”","""")),'Scoring key'!$B$35:$B$38,0),"unread"))</f>
        <v/>
      </c>
      <c r="H87" s="1" t="str">
        <f aca="false">IF(Answers!O87="","",IFERROR(MATCH(TRIM(SUBSTITUTE(SUBSTITUTE(SUBSTITUTE(SUBSTITUTE(Answers!O87,"’","'"),"‘","'"),"“",""""),"”","""")),'Scoring key'!$B$39:$B$42,0),"unread"))</f>
        <v/>
      </c>
      <c r="I87" s="1" t="str">
        <f aca="false">IF(Answers!S87="","",IFERROR(MATCH(TRIM(SUBSTITUTE(SUBSTITUTE(SUBSTITUTE(SUBSTITUTE(Answers!S87,"’","'"),"‘","'"),"“",""""),"”","""")),'Scoring key'!$B$43:$B$46,0),"unread"))</f>
        <v/>
      </c>
      <c r="J87" s="1" t="str">
        <f aca="false">IF(ISNUMBER(B87),IF(INDEX('Scoring key'!$C$10:$C$14,B87)="","",INDEX('Scoring key'!$C$10:$C$14,B87)),"")</f>
        <v/>
      </c>
      <c r="K87" s="1" t="str">
        <f aca="false">IF(ISNUMBER(E87),IF(INDEX('Scoring key'!$C$25:$C$29,E87)="","",INDEX('Scoring key'!$C$25:$C$29,E87)),"")</f>
        <v/>
      </c>
      <c r="L87" s="1" t="str">
        <f aca="false">IF(ISNUMBER(F87),IF(INDEX('Scoring key'!$C$30:$C$34,F87)="","",INDEX('Scoring key'!$C$30:$C$34,F87)),"")</f>
        <v/>
      </c>
      <c r="M87" s="1" t="str">
        <f aca="false">IF(ISNUMBER(G87),IF(INDEX('Scoring key'!$C$35:$C$38,G87)="","",INDEX('Scoring key'!$C$35:$C$38,G87)),"")</f>
        <v/>
      </c>
      <c r="N87" s="1" t="str">
        <f aca="false">IF(ISNUMBER(H87),IF(INDEX('Scoring key'!$C$39:$C$42,H87)="","",INDEX('Scoring key'!$C$39:$C$42,H87)),"")</f>
        <v/>
      </c>
      <c r="O87" s="1" t="str">
        <f aca="false">IF(Answers!F87="","",IF(ISNUMBER(IFERROR(VALUE(Answers!F87),"")),IF(AND(VALUE(Answers!F87)&gt;=1,VALUE(Answers!F87)&lt;=5,VALUE(Answers!F87)=INT(VALUE(Answers!F87))),VALUE(Answers!F87),"unread"),IFERROR(MATCH(TRIM(SUBSTITUTE(SUBSTITUTE(SUBSTITUTE(SUBSTITUTE(Answers!F87,"’","'"),"‘","'"),"“",""""),"”","""")),'Scoring key'!$B$5:$B$9,0),"unread")))</f>
        <v/>
      </c>
      <c r="P87" s="1" t="str">
        <f aca="false">IF(Answers!G87="","",IF(ISNUMBER(IFERROR(VALUE(Answers!G87),"")),IF(AND(VALUE(Answers!G87)&gt;=1,VALUE(Answers!G87)&lt;=5,VALUE(Answers!G87)=INT(VALUE(Answers!G87))),VALUE(Answers!G87),"unread"),IFERROR(MATCH(TRIM(SUBSTITUTE(SUBSTITUTE(SUBSTITUTE(SUBSTITUTE(Answers!G87,"’","'"),"‘","'"),"“",""""),"”","""")),'Scoring key'!$B$5:$B$9,0),"unread")))</f>
        <v/>
      </c>
      <c r="Q87" s="1" t="str">
        <f aca="false">IF(Answers!H87="","",IF(ISNUMBER(IFERROR(VALUE(Answers!H87),"")),IF(AND(VALUE(Answers!H87)&gt;=1,VALUE(Answers!H87)&lt;=5,VALUE(Answers!H87)=INT(VALUE(Answers!H87))),VALUE(Answers!H87),"unread"),IFERROR(MATCH(TRIM(SUBSTITUTE(SUBSTITUTE(SUBSTITUTE(SUBSTITUTE(Answers!H87,"’","'"),"‘","'"),"“",""""),"”","""")),'Scoring key'!$B$5:$B$9,0),"unread")))</f>
        <v/>
      </c>
      <c r="R87" s="1" t="str">
        <f aca="false">IF(Answers!I87="","",IF(ISNUMBER(IFERROR(VALUE(Answers!I87),"")),IF(AND(VALUE(Answers!I87)&gt;=1,VALUE(Answers!I87)&lt;=5,VALUE(Answers!I87)=INT(VALUE(Answers!I87))),VALUE(Answers!I87),"unread"),IFERROR(MATCH(TRIM(SUBSTITUTE(SUBSTITUTE(SUBSTITUTE(SUBSTITUTE(Answers!I87,"’","'"),"‘","'"),"“",""""),"”","""")),'Scoring key'!$B$5:$B$9,0),"unread")))</f>
        <v/>
      </c>
      <c r="S87" s="1" t="str">
        <f aca="false">IF(Answers!J87="","",IF(ISNUMBER(IFERROR(VALUE(Answers!J87),"")),IF(AND(VALUE(Answers!J87)&gt;=1,VALUE(Answers!J87)&lt;=5,VALUE(Answers!J87)=INT(VALUE(Answers!J87))),VALUE(Answers!J87),"unread"),IFERROR(MATCH(TRIM(SUBSTITUTE(SUBSTITUTE(SUBSTITUTE(SUBSTITUTE(Answers!J87,"’","'"),"‘","'"),"“",""""),"”","""")),'Scoring key'!$B$5:$B$9,0),"unread")))</f>
        <v/>
      </c>
      <c r="T87" s="1" t="str">
        <f aca="false">IF(Answers!K87="","",IF(ISNUMBER(IFERROR(VALUE(Answers!K87),"")),IF(AND(VALUE(Answers!K87)&gt;=1,VALUE(Answers!K87)&lt;=5,VALUE(Answers!K87)=INT(VALUE(Answers!K87))),VALUE(Answers!K87),"unread"),IFERROR(MATCH(TRIM(SUBSTITUTE(SUBSTITUTE(SUBSTITUTE(SUBSTITUTE(Answers!K87,"’","'"),"‘","'"),"“",""""),"”","""")),'Scoring key'!$B$5:$B$9,0),"unread")))</f>
        <v/>
      </c>
      <c r="U87" s="1" t="str">
        <f aca="false">IF(Answers!M87="","",IF(ISNUMBER(IFERROR(VALUE(Answers!M87),"")),IF(AND(VALUE(Answers!M87)&gt;=1,VALUE(Answers!M87)&lt;=5,VALUE(Answers!M87)=INT(VALUE(Answers!M87))),VALUE(Answers!M87),"unread"),IFERROR(MATCH(TRIM(SUBSTITUTE(SUBSTITUTE(SUBSTITUTE(SUBSTITUTE(Answers!M87,"’","'"),"‘","'"),"“",""""),"”","""")),'Scoring key'!$B$5:$B$9,0),"unread")))</f>
        <v/>
      </c>
      <c r="V87" s="1" t="str">
        <f aca="false">IF(Answers!P87="","",IF(ISNUMBER(IFERROR(VALUE(Answers!P87),"")),IF(AND(VALUE(Answers!P87)&gt;=1,VALUE(Answers!P87)&lt;=5,VALUE(Answers!P87)=INT(VALUE(Answers!P87))),VALUE(Answers!P87),"unread"),IFERROR(MATCH(TRIM(SUBSTITUTE(SUBSTITUTE(SUBSTITUTE(SUBSTITUTE(Answers!P87,"’","'"),"‘","'"),"“",""""),"”","""")),'Scoring key'!$B$5:$B$9,0),"unread")))</f>
        <v/>
      </c>
      <c r="W87" s="1" t="str">
        <f aca="false">IF(Answers!Q87="","",IF(ISNUMBER(IFERROR(VALUE(Answers!Q87),"")),IF(AND(VALUE(Answers!Q87)&gt;=1,VALUE(Answers!Q87)&lt;=5,VALUE(Answers!Q87)=INT(VALUE(Answers!Q87))),VALUE(Answers!Q87),"unread"),IFERROR(MATCH(TRIM(SUBSTITUTE(SUBSTITUTE(SUBSTITUTE(SUBSTITUTE(Answers!Q87,"’","'"),"‘","'"),"“",""""),"”","""")),'Scoring key'!$B$5:$B$9,0),"unread")))</f>
        <v/>
      </c>
      <c r="X87" s="1" t="str">
        <f aca="false">IF(Answers!B87="","",ISNUMBER(SEARCH("Drafting or editing emails and documents",TRIM(SUBSTITUTE(SUBSTITUTE(SUBSTITUTE(SUBSTITUTE(Answers!B87,"’","'"),"‘","'"),"“",""""),"”",""""))))*1+ISNUMBER(SEARCH("Summarizing documents, threads or meetings",TRIM(SUBSTITUTE(SUBSTITUTE(SUBSTITUTE(SUBSTITUTE(Answers!B87,"’","'"),"‘","'"),"“",""""),"”",""""))))*1+ISNUMBER(SEARCH("Research, or explaining something unfamiliar",TRIM(SUBSTITUTE(SUBSTITUTE(SUBSTITUTE(SUBSTITUTE(Answers!B87,"’","'"),"‘","'"),"“",""""),"”",""""))))*1+ISNUMBER(SEARCH("Working with data or spreadsheets",TRIM(SUBSTITUTE(SUBSTITUTE(SUBSTITUTE(SUBSTITUTE(Answers!B87,"’","'"),"‘","'"),"“",""""),"”",""""))))*1+ISNUMBER(SEARCH("Writing or reviewing code or scripts",TRIM(SUBSTITUTE(SUBSTITUTE(SUBSTITUTE(SUBSTITUTE(Answers!B87,"’","'"),"‘","'"),"“",""""),"”",""""))))*1+ISNUMBER(SEARCH("Brainstorming or planning",TRIM(SUBSTITUTE(SUBSTITUTE(SUBSTITUTE(SUBSTITUTE(Answers!B87,"’","'"),"‘","'"),"“",""""),"”",""""))))*1+ISNUMBER(SEARCH("Something else",TRIM(SUBSTITUTE(SUBSTITUTE(SUBSTITUTE(SUBSTITUTE(Answers!B87,"’","'"),"‘","'"),"“",""""),"”",""""))))*1)</f>
        <v/>
      </c>
      <c r="Y87" s="1" t="str">
        <f aca="false">IF(X87="","",IF(X87=0,IF(ISNUMBER(SEARCH("I don't use AI tools for work",TRIM(SUBSTITUTE(SUBSTITUTE(SUBSTITUTE(SUBSTITUTE(Answers!B87,"’","'"),"‘","'"),"“",""""),"”","""")))),1,"unread"),MIN(X87+1,5)))</f>
        <v/>
      </c>
      <c r="Z87" s="1" t="n">
        <f aca="false">IF(ISNUMBER(SEARCH("Clear guidance on what's allowed and what information can go in",TRIM(SUBSTITUTE(SUBSTITUTE(SUBSTITUTE(SUBSTITUTE(Answers!R87,"’","'"),"‘","'"),"“",""""),"”","""")))),1,0)</f>
        <v>0</v>
      </c>
      <c r="AA87" s="1" t="n">
        <f aca="false">IF(ISNUMBER(SEARCH("An approved AI tool with a work account",TRIM(SUBSTITUTE(SUBSTITUTE(SUBSTITUTE(SUBSTITUTE(Answers!R87,"’","'"),"‘","'"),"“",""""),"”","""")))),1,0)</f>
        <v>0</v>
      </c>
      <c r="AB87" s="1" t="n">
        <f aca="false">IF(ISNUMBER(SEARCH("Hands-on training using my own work tasks",TRIM(SUBSTITUTE(SUBSTITUTE(SUBSTITUTE(SUBSTITUTE(Answers!R87,"’","'"),"‘","'"),"“",""""),"”","""")))),1,0)</f>
        <v>0</v>
      </c>
      <c r="AC87" s="1" t="n">
        <f aca="false">IF(ISNUMBER(SEARCH("Ready-made prompts and templates for common tasks",TRIM(SUBSTITUTE(SUBSTITUTE(SUBSTITUTE(SUBSTITUTE(Answers!R87,"’","'"),"‘","'"),"“",""""),"”","""")))),1,0)</f>
        <v>0</v>
      </c>
      <c r="AD87" s="1" t="n">
        <f aca="false">IF(ISNUMBER(SEARCH("Help setting up an AI agent for my role",TRIM(SUBSTITUTE(SUBSTITUTE(SUBSTITUTE(SUBSTITUTE(Answers!R87,"’","'"),"‘","'"),"“",""""),"”","""")))),1,0)</f>
        <v>0</v>
      </c>
      <c r="AE87" s="1" t="n">
        <f aca="false">IF(ISNUMBER(SEARCH("Examples from people in jobs like mine",TRIM(SUBSTITUTE(SUBSTITUTE(SUBSTITUTE(SUBSTITUTE(Answers!R87,"’","'"),"‘","'"),"“",""""),"”","""")))),1,0)</f>
        <v>0</v>
      </c>
      <c r="AF87" s="1" t="n">
        <f aca="false">IF(ISNUMBER(SEARCH("Time set aside to practice",TRIM(SUBSTITUTE(SUBSTITUTE(SUBSTITUTE(SUBSTITUTE(Answers!R87,"’","'"),"‘","'"),"“",""""),"”","""")))),1,0)</f>
        <v>0</v>
      </c>
      <c r="AG87" s="1" t="n">
        <f aca="false">IF(ISNUMBER(SEARCH("I don't need help right now",TRIM(SUBSTITUTE(SUBSTITUTE(SUBSTITUTE(SUBSTITUTE(Answers!R87,"’","'"),"‘","'"),"“",""""),"”","""")))),1,0)</f>
        <v>0</v>
      </c>
      <c r="AH87" s="1" t="str">
        <f aca="false">IF(Answers!R87="","",IF(Z87+AA87+AB87+AC87+AD87+AE87+AF87+AG87=0,"unread",""))</f>
        <v/>
      </c>
      <c r="AI87" s="1" t="n">
        <f aca="false">IF(OR(D87=5,E87=5),1,0)</f>
        <v>0</v>
      </c>
    </row>
    <row r="88" customFormat="false" ht="15" hidden="false" customHeight="true" outlineLevel="0" collapsed="false">
      <c r="A88" s="1" t="n">
        <f aca="false">Answers!T88</f>
        <v>0</v>
      </c>
      <c r="B88" s="1" t="str">
        <f aca="false">IF(Answers!A88="","",IFERROR(MATCH(TRIM(SUBSTITUTE(SUBSTITUTE(SUBSTITUTE(SUBSTITUTE(Answers!A88,"’","'"),"‘","'"),"“",""""),"”","""")),'Scoring key'!$B$10:$B$14,0),"unread"))</f>
        <v/>
      </c>
      <c r="C88" s="1" t="str">
        <f aca="false">IF(Answers!C88="","",IFERROR(MATCH(TRIM(SUBSTITUTE(SUBSTITUTE(SUBSTITUTE(SUBSTITUTE(Answers!C88,"’","'"),"‘","'"),"“",""""),"”","""")),'Scoring key'!$B$15:$B$19,0),"unread"))</f>
        <v/>
      </c>
      <c r="D88" s="1" t="str">
        <f aca="false">IF(Answers!D88="","",IFERROR(MATCH(TRIM(SUBSTITUTE(SUBSTITUTE(SUBSTITUTE(SUBSTITUTE(Answers!D88,"’","'"),"‘","'"),"“",""""),"”","""")),'Scoring key'!$B$20:$B$24,0),"unread"))</f>
        <v/>
      </c>
      <c r="E88" s="1" t="str">
        <f aca="false">IF(Answers!E88="","",IFERROR(MATCH(TRIM(SUBSTITUTE(SUBSTITUTE(SUBSTITUTE(SUBSTITUTE(Answers!E88,"’","'"),"‘","'"),"“",""""),"”","""")),'Scoring key'!$B$25:$B$29,0),"unread"))</f>
        <v/>
      </c>
      <c r="F88" s="1" t="str">
        <f aca="false">IF(Answers!L88="","",IFERROR(MATCH(TRIM(SUBSTITUTE(SUBSTITUTE(SUBSTITUTE(SUBSTITUTE(Answers!L88,"’","'"),"‘","'"),"“",""""),"”","""")),'Scoring key'!$B$30:$B$34,0),"unread"))</f>
        <v/>
      </c>
      <c r="G88" s="1" t="str">
        <f aca="false">IF(Answers!N88="","",IFERROR(MATCH(TRIM(SUBSTITUTE(SUBSTITUTE(SUBSTITUTE(SUBSTITUTE(Answers!N88,"’","'"),"‘","'"),"“",""""),"”","""")),'Scoring key'!$B$35:$B$38,0),"unread"))</f>
        <v/>
      </c>
      <c r="H88" s="1" t="str">
        <f aca="false">IF(Answers!O88="","",IFERROR(MATCH(TRIM(SUBSTITUTE(SUBSTITUTE(SUBSTITUTE(SUBSTITUTE(Answers!O88,"’","'"),"‘","'"),"“",""""),"”","""")),'Scoring key'!$B$39:$B$42,0),"unread"))</f>
        <v/>
      </c>
      <c r="I88" s="1" t="str">
        <f aca="false">IF(Answers!S88="","",IFERROR(MATCH(TRIM(SUBSTITUTE(SUBSTITUTE(SUBSTITUTE(SUBSTITUTE(Answers!S88,"’","'"),"‘","'"),"“",""""),"”","""")),'Scoring key'!$B$43:$B$46,0),"unread"))</f>
        <v/>
      </c>
      <c r="J88" s="1" t="str">
        <f aca="false">IF(ISNUMBER(B88),IF(INDEX('Scoring key'!$C$10:$C$14,B88)="","",INDEX('Scoring key'!$C$10:$C$14,B88)),"")</f>
        <v/>
      </c>
      <c r="K88" s="1" t="str">
        <f aca="false">IF(ISNUMBER(E88),IF(INDEX('Scoring key'!$C$25:$C$29,E88)="","",INDEX('Scoring key'!$C$25:$C$29,E88)),"")</f>
        <v/>
      </c>
      <c r="L88" s="1" t="str">
        <f aca="false">IF(ISNUMBER(F88),IF(INDEX('Scoring key'!$C$30:$C$34,F88)="","",INDEX('Scoring key'!$C$30:$C$34,F88)),"")</f>
        <v/>
      </c>
      <c r="M88" s="1" t="str">
        <f aca="false">IF(ISNUMBER(G88),IF(INDEX('Scoring key'!$C$35:$C$38,G88)="","",INDEX('Scoring key'!$C$35:$C$38,G88)),"")</f>
        <v/>
      </c>
      <c r="N88" s="1" t="str">
        <f aca="false">IF(ISNUMBER(H88),IF(INDEX('Scoring key'!$C$39:$C$42,H88)="","",INDEX('Scoring key'!$C$39:$C$42,H88)),"")</f>
        <v/>
      </c>
      <c r="O88" s="1" t="str">
        <f aca="false">IF(Answers!F88="","",IF(ISNUMBER(IFERROR(VALUE(Answers!F88),"")),IF(AND(VALUE(Answers!F88)&gt;=1,VALUE(Answers!F88)&lt;=5,VALUE(Answers!F88)=INT(VALUE(Answers!F88))),VALUE(Answers!F88),"unread"),IFERROR(MATCH(TRIM(SUBSTITUTE(SUBSTITUTE(SUBSTITUTE(SUBSTITUTE(Answers!F88,"’","'"),"‘","'"),"“",""""),"”","""")),'Scoring key'!$B$5:$B$9,0),"unread")))</f>
        <v/>
      </c>
      <c r="P88" s="1" t="str">
        <f aca="false">IF(Answers!G88="","",IF(ISNUMBER(IFERROR(VALUE(Answers!G88),"")),IF(AND(VALUE(Answers!G88)&gt;=1,VALUE(Answers!G88)&lt;=5,VALUE(Answers!G88)=INT(VALUE(Answers!G88))),VALUE(Answers!G88),"unread"),IFERROR(MATCH(TRIM(SUBSTITUTE(SUBSTITUTE(SUBSTITUTE(SUBSTITUTE(Answers!G88,"’","'"),"‘","'"),"“",""""),"”","""")),'Scoring key'!$B$5:$B$9,0),"unread")))</f>
        <v/>
      </c>
      <c r="Q88" s="1" t="str">
        <f aca="false">IF(Answers!H88="","",IF(ISNUMBER(IFERROR(VALUE(Answers!H88),"")),IF(AND(VALUE(Answers!H88)&gt;=1,VALUE(Answers!H88)&lt;=5,VALUE(Answers!H88)=INT(VALUE(Answers!H88))),VALUE(Answers!H88),"unread"),IFERROR(MATCH(TRIM(SUBSTITUTE(SUBSTITUTE(SUBSTITUTE(SUBSTITUTE(Answers!H88,"’","'"),"‘","'"),"“",""""),"”","""")),'Scoring key'!$B$5:$B$9,0),"unread")))</f>
        <v/>
      </c>
      <c r="R88" s="1" t="str">
        <f aca="false">IF(Answers!I88="","",IF(ISNUMBER(IFERROR(VALUE(Answers!I88),"")),IF(AND(VALUE(Answers!I88)&gt;=1,VALUE(Answers!I88)&lt;=5,VALUE(Answers!I88)=INT(VALUE(Answers!I88))),VALUE(Answers!I88),"unread"),IFERROR(MATCH(TRIM(SUBSTITUTE(SUBSTITUTE(SUBSTITUTE(SUBSTITUTE(Answers!I88,"’","'"),"‘","'"),"“",""""),"”","""")),'Scoring key'!$B$5:$B$9,0),"unread")))</f>
        <v/>
      </c>
      <c r="S88" s="1" t="str">
        <f aca="false">IF(Answers!J88="","",IF(ISNUMBER(IFERROR(VALUE(Answers!J88),"")),IF(AND(VALUE(Answers!J88)&gt;=1,VALUE(Answers!J88)&lt;=5,VALUE(Answers!J88)=INT(VALUE(Answers!J88))),VALUE(Answers!J88),"unread"),IFERROR(MATCH(TRIM(SUBSTITUTE(SUBSTITUTE(SUBSTITUTE(SUBSTITUTE(Answers!J88,"’","'"),"‘","'"),"“",""""),"”","""")),'Scoring key'!$B$5:$B$9,0),"unread")))</f>
        <v/>
      </c>
      <c r="T88" s="1" t="str">
        <f aca="false">IF(Answers!K88="","",IF(ISNUMBER(IFERROR(VALUE(Answers!K88),"")),IF(AND(VALUE(Answers!K88)&gt;=1,VALUE(Answers!K88)&lt;=5,VALUE(Answers!K88)=INT(VALUE(Answers!K88))),VALUE(Answers!K88),"unread"),IFERROR(MATCH(TRIM(SUBSTITUTE(SUBSTITUTE(SUBSTITUTE(SUBSTITUTE(Answers!K88,"’","'"),"‘","'"),"“",""""),"”","""")),'Scoring key'!$B$5:$B$9,0),"unread")))</f>
        <v/>
      </c>
      <c r="U88" s="1" t="str">
        <f aca="false">IF(Answers!M88="","",IF(ISNUMBER(IFERROR(VALUE(Answers!M88),"")),IF(AND(VALUE(Answers!M88)&gt;=1,VALUE(Answers!M88)&lt;=5,VALUE(Answers!M88)=INT(VALUE(Answers!M88))),VALUE(Answers!M88),"unread"),IFERROR(MATCH(TRIM(SUBSTITUTE(SUBSTITUTE(SUBSTITUTE(SUBSTITUTE(Answers!M88,"’","'"),"‘","'"),"“",""""),"”","""")),'Scoring key'!$B$5:$B$9,0),"unread")))</f>
        <v/>
      </c>
      <c r="V88" s="1" t="str">
        <f aca="false">IF(Answers!P88="","",IF(ISNUMBER(IFERROR(VALUE(Answers!P88),"")),IF(AND(VALUE(Answers!P88)&gt;=1,VALUE(Answers!P88)&lt;=5,VALUE(Answers!P88)=INT(VALUE(Answers!P88))),VALUE(Answers!P88),"unread"),IFERROR(MATCH(TRIM(SUBSTITUTE(SUBSTITUTE(SUBSTITUTE(SUBSTITUTE(Answers!P88,"’","'"),"‘","'"),"“",""""),"”","""")),'Scoring key'!$B$5:$B$9,0),"unread")))</f>
        <v/>
      </c>
      <c r="W88" s="1" t="str">
        <f aca="false">IF(Answers!Q88="","",IF(ISNUMBER(IFERROR(VALUE(Answers!Q88),"")),IF(AND(VALUE(Answers!Q88)&gt;=1,VALUE(Answers!Q88)&lt;=5,VALUE(Answers!Q88)=INT(VALUE(Answers!Q88))),VALUE(Answers!Q88),"unread"),IFERROR(MATCH(TRIM(SUBSTITUTE(SUBSTITUTE(SUBSTITUTE(SUBSTITUTE(Answers!Q88,"’","'"),"‘","'"),"“",""""),"”","""")),'Scoring key'!$B$5:$B$9,0),"unread")))</f>
        <v/>
      </c>
      <c r="X88" s="1" t="str">
        <f aca="false">IF(Answers!B88="","",ISNUMBER(SEARCH("Drafting or editing emails and documents",TRIM(SUBSTITUTE(SUBSTITUTE(SUBSTITUTE(SUBSTITUTE(Answers!B88,"’","'"),"‘","'"),"“",""""),"”",""""))))*1+ISNUMBER(SEARCH("Summarizing documents, threads or meetings",TRIM(SUBSTITUTE(SUBSTITUTE(SUBSTITUTE(SUBSTITUTE(Answers!B88,"’","'"),"‘","'"),"“",""""),"”",""""))))*1+ISNUMBER(SEARCH("Research, or explaining something unfamiliar",TRIM(SUBSTITUTE(SUBSTITUTE(SUBSTITUTE(SUBSTITUTE(Answers!B88,"’","'"),"‘","'"),"“",""""),"”",""""))))*1+ISNUMBER(SEARCH("Working with data or spreadsheets",TRIM(SUBSTITUTE(SUBSTITUTE(SUBSTITUTE(SUBSTITUTE(Answers!B88,"’","'"),"‘","'"),"“",""""),"”",""""))))*1+ISNUMBER(SEARCH("Writing or reviewing code or scripts",TRIM(SUBSTITUTE(SUBSTITUTE(SUBSTITUTE(SUBSTITUTE(Answers!B88,"’","'"),"‘","'"),"“",""""),"”",""""))))*1+ISNUMBER(SEARCH("Brainstorming or planning",TRIM(SUBSTITUTE(SUBSTITUTE(SUBSTITUTE(SUBSTITUTE(Answers!B88,"’","'"),"‘","'"),"“",""""),"”",""""))))*1+ISNUMBER(SEARCH("Something else",TRIM(SUBSTITUTE(SUBSTITUTE(SUBSTITUTE(SUBSTITUTE(Answers!B88,"’","'"),"‘","'"),"“",""""),"”",""""))))*1)</f>
        <v/>
      </c>
      <c r="Y88" s="1" t="str">
        <f aca="false">IF(X88="","",IF(X88=0,IF(ISNUMBER(SEARCH("I don't use AI tools for work",TRIM(SUBSTITUTE(SUBSTITUTE(SUBSTITUTE(SUBSTITUTE(Answers!B88,"’","'"),"‘","'"),"“",""""),"”","""")))),1,"unread"),MIN(X88+1,5)))</f>
        <v/>
      </c>
      <c r="Z88" s="1" t="n">
        <f aca="false">IF(ISNUMBER(SEARCH("Clear guidance on what's allowed and what information can go in",TRIM(SUBSTITUTE(SUBSTITUTE(SUBSTITUTE(SUBSTITUTE(Answers!R88,"’","'"),"‘","'"),"“",""""),"”","""")))),1,0)</f>
        <v>0</v>
      </c>
      <c r="AA88" s="1" t="n">
        <f aca="false">IF(ISNUMBER(SEARCH("An approved AI tool with a work account",TRIM(SUBSTITUTE(SUBSTITUTE(SUBSTITUTE(SUBSTITUTE(Answers!R88,"’","'"),"‘","'"),"“",""""),"”","""")))),1,0)</f>
        <v>0</v>
      </c>
      <c r="AB88" s="1" t="n">
        <f aca="false">IF(ISNUMBER(SEARCH("Hands-on training using my own work tasks",TRIM(SUBSTITUTE(SUBSTITUTE(SUBSTITUTE(SUBSTITUTE(Answers!R88,"’","'"),"‘","'"),"“",""""),"”","""")))),1,0)</f>
        <v>0</v>
      </c>
      <c r="AC88" s="1" t="n">
        <f aca="false">IF(ISNUMBER(SEARCH("Ready-made prompts and templates for common tasks",TRIM(SUBSTITUTE(SUBSTITUTE(SUBSTITUTE(SUBSTITUTE(Answers!R88,"’","'"),"‘","'"),"“",""""),"”","""")))),1,0)</f>
        <v>0</v>
      </c>
      <c r="AD88" s="1" t="n">
        <f aca="false">IF(ISNUMBER(SEARCH("Help setting up an AI agent for my role",TRIM(SUBSTITUTE(SUBSTITUTE(SUBSTITUTE(SUBSTITUTE(Answers!R88,"’","'"),"‘","'"),"“",""""),"”","""")))),1,0)</f>
        <v>0</v>
      </c>
      <c r="AE88" s="1" t="n">
        <f aca="false">IF(ISNUMBER(SEARCH("Examples from people in jobs like mine",TRIM(SUBSTITUTE(SUBSTITUTE(SUBSTITUTE(SUBSTITUTE(Answers!R88,"’","'"),"‘","'"),"“",""""),"”","""")))),1,0)</f>
        <v>0</v>
      </c>
      <c r="AF88" s="1" t="n">
        <f aca="false">IF(ISNUMBER(SEARCH("Time set aside to practice",TRIM(SUBSTITUTE(SUBSTITUTE(SUBSTITUTE(SUBSTITUTE(Answers!R88,"’","'"),"‘","'"),"“",""""),"”","""")))),1,0)</f>
        <v>0</v>
      </c>
      <c r="AG88" s="1" t="n">
        <f aca="false">IF(ISNUMBER(SEARCH("I don't need help right now",TRIM(SUBSTITUTE(SUBSTITUTE(SUBSTITUTE(SUBSTITUTE(Answers!R88,"’","'"),"‘","'"),"“",""""),"”","""")))),1,0)</f>
        <v>0</v>
      </c>
      <c r="AH88" s="1" t="str">
        <f aca="false">IF(Answers!R88="","",IF(Z88+AA88+AB88+AC88+AD88+AE88+AF88+AG88=0,"unread",""))</f>
        <v/>
      </c>
      <c r="AI88" s="1" t="n">
        <f aca="false">IF(OR(D88=5,E88=5),1,0)</f>
        <v>0</v>
      </c>
    </row>
    <row r="89" customFormat="false" ht="15" hidden="false" customHeight="true" outlineLevel="0" collapsed="false">
      <c r="A89" s="1" t="n">
        <f aca="false">Answers!T89</f>
        <v>0</v>
      </c>
      <c r="B89" s="1" t="str">
        <f aca="false">IF(Answers!A89="","",IFERROR(MATCH(TRIM(SUBSTITUTE(SUBSTITUTE(SUBSTITUTE(SUBSTITUTE(Answers!A89,"’","'"),"‘","'"),"“",""""),"”","""")),'Scoring key'!$B$10:$B$14,0),"unread"))</f>
        <v/>
      </c>
      <c r="C89" s="1" t="str">
        <f aca="false">IF(Answers!C89="","",IFERROR(MATCH(TRIM(SUBSTITUTE(SUBSTITUTE(SUBSTITUTE(SUBSTITUTE(Answers!C89,"’","'"),"‘","'"),"“",""""),"”","""")),'Scoring key'!$B$15:$B$19,0),"unread"))</f>
        <v/>
      </c>
      <c r="D89" s="1" t="str">
        <f aca="false">IF(Answers!D89="","",IFERROR(MATCH(TRIM(SUBSTITUTE(SUBSTITUTE(SUBSTITUTE(SUBSTITUTE(Answers!D89,"’","'"),"‘","'"),"“",""""),"”","""")),'Scoring key'!$B$20:$B$24,0),"unread"))</f>
        <v/>
      </c>
      <c r="E89" s="1" t="str">
        <f aca="false">IF(Answers!E89="","",IFERROR(MATCH(TRIM(SUBSTITUTE(SUBSTITUTE(SUBSTITUTE(SUBSTITUTE(Answers!E89,"’","'"),"‘","'"),"“",""""),"”","""")),'Scoring key'!$B$25:$B$29,0),"unread"))</f>
        <v/>
      </c>
      <c r="F89" s="1" t="str">
        <f aca="false">IF(Answers!L89="","",IFERROR(MATCH(TRIM(SUBSTITUTE(SUBSTITUTE(SUBSTITUTE(SUBSTITUTE(Answers!L89,"’","'"),"‘","'"),"“",""""),"”","""")),'Scoring key'!$B$30:$B$34,0),"unread"))</f>
        <v/>
      </c>
      <c r="G89" s="1" t="str">
        <f aca="false">IF(Answers!N89="","",IFERROR(MATCH(TRIM(SUBSTITUTE(SUBSTITUTE(SUBSTITUTE(SUBSTITUTE(Answers!N89,"’","'"),"‘","'"),"“",""""),"”","""")),'Scoring key'!$B$35:$B$38,0),"unread"))</f>
        <v/>
      </c>
      <c r="H89" s="1" t="str">
        <f aca="false">IF(Answers!O89="","",IFERROR(MATCH(TRIM(SUBSTITUTE(SUBSTITUTE(SUBSTITUTE(SUBSTITUTE(Answers!O89,"’","'"),"‘","'"),"“",""""),"”","""")),'Scoring key'!$B$39:$B$42,0),"unread"))</f>
        <v/>
      </c>
      <c r="I89" s="1" t="str">
        <f aca="false">IF(Answers!S89="","",IFERROR(MATCH(TRIM(SUBSTITUTE(SUBSTITUTE(SUBSTITUTE(SUBSTITUTE(Answers!S89,"’","'"),"‘","'"),"“",""""),"”","""")),'Scoring key'!$B$43:$B$46,0),"unread"))</f>
        <v/>
      </c>
      <c r="J89" s="1" t="str">
        <f aca="false">IF(ISNUMBER(B89),IF(INDEX('Scoring key'!$C$10:$C$14,B89)="","",INDEX('Scoring key'!$C$10:$C$14,B89)),"")</f>
        <v/>
      </c>
      <c r="K89" s="1" t="str">
        <f aca="false">IF(ISNUMBER(E89),IF(INDEX('Scoring key'!$C$25:$C$29,E89)="","",INDEX('Scoring key'!$C$25:$C$29,E89)),"")</f>
        <v/>
      </c>
      <c r="L89" s="1" t="str">
        <f aca="false">IF(ISNUMBER(F89),IF(INDEX('Scoring key'!$C$30:$C$34,F89)="","",INDEX('Scoring key'!$C$30:$C$34,F89)),"")</f>
        <v/>
      </c>
      <c r="M89" s="1" t="str">
        <f aca="false">IF(ISNUMBER(G89),IF(INDEX('Scoring key'!$C$35:$C$38,G89)="","",INDEX('Scoring key'!$C$35:$C$38,G89)),"")</f>
        <v/>
      </c>
      <c r="N89" s="1" t="str">
        <f aca="false">IF(ISNUMBER(H89),IF(INDEX('Scoring key'!$C$39:$C$42,H89)="","",INDEX('Scoring key'!$C$39:$C$42,H89)),"")</f>
        <v/>
      </c>
      <c r="O89" s="1" t="str">
        <f aca="false">IF(Answers!F89="","",IF(ISNUMBER(IFERROR(VALUE(Answers!F89),"")),IF(AND(VALUE(Answers!F89)&gt;=1,VALUE(Answers!F89)&lt;=5,VALUE(Answers!F89)=INT(VALUE(Answers!F89))),VALUE(Answers!F89),"unread"),IFERROR(MATCH(TRIM(SUBSTITUTE(SUBSTITUTE(SUBSTITUTE(SUBSTITUTE(Answers!F89,"’","'"),"‘","'"),"“",""""),"”","""")),'Scoring key'!$B$5:$B$9,0),"unread")))</f>
        <v/>
      </c>
      <c r="P89" s="1" t="str">
        <f aca="false">IF(Answers!G89="","",IF(ISNUMBER(IFERROR(VALUE(Answers!G89),"")),IF(AND(VALUE(Answers!G89)&gt;=1,VALUE(Answers!G89)&lt;=5,VALUE(Answers!G89)=INT(VALUE(Answers!G89))),VALUE(Answers!G89),"unread"),IFERROR(MATCH(TRIM(SUBSTITUTE(SUBSTITUTE(SUBSTITUTE(SUBSTITUTE(Answers!G89,"’","'"),"‘","'"),"“",""""),"”","""")),'Scoring key'!$B$5:$B$9,0),"unread")))</f>
        <v/>
      </c>
      <c r="Q89" s="1" t="str">
        <f aca="false">IF(Answers!H89="","",IF(ISNUMBER(IFERROR(VALUE(Answers!H89),"")),IF(AND(VALUE(Answers!H89)&gt;=1,VALUE(Answers!H89)&lt;=5,VALUE(Answers!H89)=INT(VALUE(Answers!H89))),VALUE(Answers!H89),"unread"),IFERROR(MATCH(TRIM(SUBSTITUTE(SUBSTITUTE(SUBSTITUTE(SUBSTITUTE(Answers!H89,"’","'"),"‘","'"),"“",""""),"”","""")),'Scoring key'!$B$5:$B$9,0),"unread")))</f>
        <v/>
      </c>
      <c r="R89" s="1" t="str">
        <f aca="false">IF(Answers!I89="","",IF(ISNUMBER(IFERROR(VALUE(Answers!I89),"")),IF(AND(VALUE(Answers!I89)&gt;=1,VALUE(Answers!I89)&lt;=5,VALUE(Answers!I89)=INT(VALUE(Answers!I89))),VALUE(Answers!I89),"unread"),IFERROR(MATCH(TRIM(SUBSTITUTE(SUBSTITUTE(SUBSTITUTE(SUBSTITUTE(Answers!I89,"’","'"),"‘","'"),"“",""""),"”","""")),'Scoring key'!$B$5:$B$9,0),"unread")))</f>
        <v/>
      </c>
      <c r="S89" s="1" t="str">
        <f aca="false">IF(Answers!J89="","",IF(ISNUMBER(IFERROR(VALUE(Answers!J89),"")),IF(AND(VALUE(Answers!J89)&gt;=1,VALUE(Answers!J89)&lt;=5,VALUE(Answers!J89)=INT(VALUE(Answers!J89))),VALUE(Answers!J89),"unread"),IFERROR(MATCH(TRIM(SUBSTITUTE(SUBSTITUTE(SUBSTITUTE(SUBSTITUTE(Answers!J89,"’","'"),"‘","'"),"“",""""),"”","""")),'Scoring key'!$B$5:$B$9,0),"unread")))</f>
        <v/>
      </c>
      <c r="T89" s="1" t="str">
        <f aca="false">IF(Answers!K89="","",IF(ISNUMBER(IFERROR(VALUE(Answers!K89),"")),IF(AND(VALUE(Answers!K89)&gt;=1,VALUE(Answers!K89)&lt;=5,VALUE(Answers!K89)=INT(VALUE(Answers!K89))),VALUE(Answers!K89),"unread"),IFERROR(MATCH(TRIM(SUBSTITUTE(SUBSTITUTE(SUBSTITUTE(SUBSTITUTE(Answers!K89,"’","'"),"‘","'"),"“",""""),"”","""")),'Scoring key'!$B$5:$B$9,0),"unread")))</f>
        <v/>
      </c>
      <c r="U89" s="1" t="str">
        <f aca="false">IF(Answers!M89="","",IF(ISNUMBER(IFERROR(VALUE(Answers!M89),"")),IF(AND(VALUE(Answers!M89)&gt;=1,VALUE(Answers!M89)&lt;=5,VALUE(Answers!M89)=INT(VALUE(Answers!M89))),VALUE(Answers!M89),"unread"),IFERROR(MATCH(TRIM(SUBSTITUTE(SUBSTITUTE(SUBSTITUTE(SUBSTITUTE(Answers!M89,"’","'"),"‘","'"),"“",""""),"”","""")),'Scoring key'!$B$5:$B$9,0),"unread")))</f>
        <v/>
      </c>
      <c r="V89" s="1" t="str">
        <f aca="false">IF(Answers!P89="","",IF(ISNUMBER(IFERROR(VALUE(Answers!P89),"")),IF(AND(VALUE(Answers!P89)&gt;=1,VALUE(Answers!P89)&lt;=5,VALUE(Answers!P89)=INT(VALUE(Answers!P89))),VALUE(Answers!P89),"unread"),IFERROR(MATCH(TRIM(SUBSTITUTE(SUBSTITUTE(SUBSTITUTE(SUBSTITUTE(Answers!P89,"’","'"),"‘","'"),"“",""""),"”","""")),'Scoring key'!$B$5:$B$9,0),"unread")))</f>
        <v/>
      </c>
      <c r="W89" s="1" t="str">
        <f aca="false">IF(Answers!Q89="","",IF(ISNUMBER(IFERROR(VALUE(Answers!Q89),"")),IF(AND(VALUE(Answers!Q89)&gt;=1,VALUE(Answers!Q89)&lt;=5,VALUE(Answers!Q89)=INT(VALUE(Answers!Q89))),VALUE(Answers!Q89),"unread"),IFERROR(MATCH(TRIM(SUBSTITUTE(SUBSTITUTE(SUBSTITUTE(SUBSTITUTE(Answers!Q89,"’","'"),"‘","'"),"“",""""),"”","""")),'Scoring key'!$B$5:$B$9,0),"unread")))</f>
        <v/>
      </c>
      <c r="X89" s="1" t="str">
        <f aca="false">IF(Answers!B89="","",ISNUMBER(SEARCH("Drafting or editing emails and documents",TRIM(SUBSTITUTE(SUBSTITUTE(SUBSTITUTE(SUBSTITUTE(Answers!B89,"’","'"),"‘","'"),"“",""""),"”",""""))))*1+ISNUMBER(SEARCH("Summarizing documents, threads or meetings",TRIM(SUBSTITUTE(SUBSTITUTE(SUBSTITUTE(SUBSTITUTE(Answers!B89,"’","'"),"‘","'"),"“",""""),"”",""""))))*1+ISNUMBER(SEARCH("Research, or explaining something unfamiliar",TRIM(SUBSTITUTE(SUBSTITUTE(SUBSTITUTE(SUBSTITUTE(Answers!B89,"’","'"),"‘","'"),"“",""""),"”",""""))))*1+ISNUMBER(SEARCH("Working with data or spreadsheets",TRIM(SUBSTITUTE(SUBSTITUTE(SUBSTITUTE(SUBSTITUTE(Answers!B89,"’","'"),"‘","'"),"“",""""),"”",""""))))*1+ISNUMBER(SEARCH("Writing or reviewing code or scripts",TRIM(SUBSTITUTE(SUBSTITUTE(SUBSTITUTE(SUBSTITUTE(Answers!B89,"’","'"),"‘","'"),"“",""""),"”",""""))))*1+ISNUMBER(SEARCH("Brainstorming or planning",TRIM(SUBSTITUTE(SUBSTITUTE(SUBSTITUTE(SUBSTITUTE(Answers!B89,"’","'"),"‘","'"),"“",""""),"”",""""))))*1+ISNUMBER(SEARCH("Something else",TRIM(SUBSTITUTE(SUBSTITUTE(SUBSTITUTE(SUBSTITUTE(Answers!B89,"’","'"),"‘","'"),"“",""""),"”",""""))))*1)</f>
        <v/>
      </c>
      <c r="Y89" s="1" t="str">
        <f aca="false">IF(X89="","",IF(X89=0,IF(ISNUMBER(SEARCH("I don't use AI tools for work",TRIM(SUBSTITUTE(SUBSTITUTE(SUBSTITUTE(SUBSTITUTE(Answers!B89,"’","'"),"‘","'"),"“",""""),"”","""")))),1,"unread"),MIN(X89+1,5)))</f>
        <v/>
      </c>
      <c r="Z89" s="1" t="n">
        <f aca="false">IF(ISNUMBER(SEARCH("Clear guidance on what's allowed and what information can go in",TRIM(SUBSTITUTE(SUBSTITUTE(SUBSTITUTE(SUBSTITUTE(Answers!R89,"’","'"),"‘","'"),"“",""""),"”","""")))),1,0)</f>
        <v>0</v>
      </c>
      <c r="AA89" s="1" t="n">
        <f aca="false">IF(ISNUMBER(SEARCH("An approved AI tool with a work account",TRIM(SUBSTITUTE(SUBSTITUTE(SUBSTITUTE(SUBSTITUTE(Answers!R89,"’","'"),"‘","'"),"“",""""),"”","""")))),1,0)</f>
        <v>0</v>
      </c>
      <c r="AB89" s="1" t="n">
        <f aca="false">IF(ISNUMBER(SEARCH("Hands-on training using my own work tasks",TRIM(SUBSTITUTE(SUBSTITUTE(SUBSTITUTE(SUBSTITUTE(Answers!R89,"’","'"),"‘","'"),"“",""""),"”","""")))),1,0)</f>
        <v>0</v>
      </c>
      <c r="AC89" s="1" t="n">
        <f aca="false">IF(ISNUMBER(SEARCH("Ready-made prompts and templates for common tasks",TRIM(SUBSTITUTE(SUBSTITUTE(SUBSTITUTE(SUBSTITUTE(Answers!R89,"’","'"),"‘","'"),"“",""""),"”","""")))),1,0)</f>
        <v>0</v>
      </c>
      <c r="AD89" s="1" t="n">
        <f aca="false">IF(ISNUMBER(SEARCH("Help setting up an AI agent for my role",TRIM(SUBSTITUTE(SUBSTITUTE(SUBSTITUTE(SUBSTITUTE(Answers!R89,"’","'"),"‘","'"),"“",""""),"”","""")))),1,0)</f>
        <v>0</v>
      </c>
      <c r="AE89" s="1" t="n">
        <f aca="false">IF(ISNUMBER(SEARCH("Examples from people in jobs like mine",TRIM(SUBSTITUTE(SUBSTITUTE(SUBSTITUTE(SUBSTITUTE(Answers!R89,"’","'"),"‘","'"),"“",""""),"”","""")))),1,0)</f>
        <v>0</v>
      </c>
      <c r="AF89" s="1" t="n">
        <f aca="false">IF(ISNUMBER(SEARCH("Time set aside to practice",TRIM(SUBSTITUTE(SUBSTITUTE(SUBSTITUTE(SUBSTITUTE(Answers!R89,"’","'"),"‘","'"),"“",""""),"”","""")))),1,0)</f>
        <v>0</v>
      </c>
      <c r="AG89" s="1" t="n">
        <f aca="false">IF(ISNUMBER(SEARCH("I don't need help right now",TRIM(SUBSTITUTE(SUBSTITUTE(SUBSTITUTE(SUBSTITUTE(Answers!R89,"’","'"),"‘","'"),"“",""""),"”","""")))),1,0)</f>
        <v>0</v>
      </c>
      <c r="AH89" s="1" t="str">
        <f aca="false">IF(Answers!R89="","",IF(Z89+AA89+AB89+AC89+AD89+AE89+AF89+AG89=0,"unread",""))</f>
        <v/>
      </c>
      <c r="AI89" s="1" t="n">
        <f aca="false">IF(OR(D89=5,E89=5),1,0)</f>
        <v>0</v>
      </c>
    </row>
    <row r="90" customFormat="false" ht="15" hidden="false" customHeight="true" outlineLevel="0" collapsed="false">
      <c r="A90" s="1" t="n">
        <f aca="false">Answers!T90</f>
        <v>0</v>
      </c>
      <c r="B90" s="1" t="str">
        <f aca="false">IF(Answers!A90="","",IFERROR(MATCH(TRIM(SUBSTITUTE(SUBSTITUTE(SUBSTITUTE(SUBSTITUTE(Answers!A90,"’","'"),"‘","'"),"“",""""),"”","""")),'Scoring key'!$B$10:$B$14,0),"unread"))</f>
        <v/>
      </c>
      <c r="C90" s="1" t="str">
        <f aca="false">IF(Answers!C90="","",IFERROR(MATCH(TRIM(SUBSTITUTE(SUBSTITUTE(SUBSTITUTE(SUBSTITUTE(Answers!C90,"’","'"),"‘","'"),"“",""""),"”","""")),'Scoring key'!$B$15:$B$19,0),"unread"))</f>
        <v/>
      </c>
      <c r="D90" s="1" t="str">
        <f aca="false">IF(Answers!D90="","",IFERROR(MATCH(TRIM(SUBSTITUTE(SUBSTITUTE(SUBSTITUTE(SUBSTITUTE(Answers!D90,"’","'"),"‘","'"),"“",""""),"”","""")),'Scoring key'!$B$20:$B$24,0),"unread"))</f>
        <v/>
      </c>
      <c r="E90" s="1" t="str">
        <f aca="false">IF(Answers!E90="","",IFERROR(MATCH(TRIM(SUBSTITUTE(SUBSTITUTE(SUBSTITUTE(SUBSTITUTE(Answers!E90,"’","'"),"‘","'"),"“",""""),"”","""")),'Scoring key'!$B$25:$B$29,0),"unread"))</f>
        <v/>
      </c>
      <c r="F90" s="1" t="str">
        <f aca="false">IF(Answers!L90="","",IFERROR(MATCH(TRIM(SUBSTITUTE(SUBSTITUTE(SUBSTITUTE(SUBSTITUTE(Answers!L90,"’","'"),"‘","'"),"“",""""),"”","""")),'Scoring key'!$B$30:$B$34,0),"unread"))</f>
        <v/>
      </c>
      <c r="G90" s="1" t="str">
        <f aca="false">IF(Answers!N90="","",IFERROR(MATCH(TRIM(SUBSTITUTE(SUBSTITUTE(SUBSTITUTE(SUBSTITUTE(Answers!N90,"’","'"),"‘","'"),"“",""""),"”","""")),'Scoring key'!$B$35:$B$38,0),"unread"))</f>
        <v/>
      </c>
      <c r="H90" s="1" t="str">
        <f aca="false">IF(Answers!O90="","",IFERROR(MATCH(TRIM(SUBSTITUTE(SUBSTITUTE(SUBSTITUTE(SUBSTITUTE(Answers!O90,"’","'"),"‘","'"),"“",""""),"”","""")),'Scoring key'!$B$39:$B$42,0),"unread"))</f>
        <v/>
      </c>
      <c r="I90" s="1" t="str">
        <f aca="false">IF(Answers!S90="","",IFERROR(MATCH(TRIM(SUBSTITUTE(SUBSTITUTE(SUBSTITUTE(SUBSTITUTE(Answers!S90,"’","'"),"‘","'"),"“",""""),"”","""")),'Scoring key'!$B$43:$B$46,0),"unread"))</f>
        <v/>
      </c>
      <c r="J90" s="1" t="str">
        <f aca="false">IF(ISNUMBER(B90),IF(INDEX('Scoring key'!$C$10:$C$14,B90)="","",INDEX('Scoring key'!$C$10:$C$14,B90)),"")</f>
        <v/>
      </c>
      <c r="K90" s="1" t="str">
        <f aca="false">IF(ISNUMBER(E90),IF(INDEX('Scoring key'!$C$25:$C$29,E90)="","",INDEX('Scoring key'!$C$25:$C$29,E90)),"")</f>
        <v/>
      </c>
      <c r="L90" s="1" t="str">
        <f aca="false">IF(ISNUMBER(F90),IF(INDEX('Scoring key'!$C$30:$C$34,F90)="","",INDEX('Scoring key'!$C$30:$C$34,F90)),"")</f>
        <v/>
      </c>
      <c r="M90" s="1" t="str">
        <f aca="false">IF(ISNUMBER(G90),IF(INDEX('Scoring key'!$C$35:$C$38,G90)="","",INDEX('Scoring key'!$C$35:$C$38,G90)),"")</f>
        <v/>
      </c>
      <c r="N90" s="1" t="str">
        <f aca="false">IF(ISNUMBER(H90),IF(INDEX('Scoring key'!$C$39:$C$42,H90)="","",INDEX('Scoring key'!$C$39:$C$42,H90)),"")</f>
        <v/>
      </c>
      <c r="O90" s="1" t="str">
        <f aca="false">IF(Answers!F90="","",IF(ISNUMBER(IFERROR(VALUE(Answers!F90),"")),IF(AND(VALUE(Answers!F90)&gt;=1,VALUE(Answers!F90)&lt;=5,VALUE(Answers!F90)=INT(VALUE(Answers!F90))),VALUE(Answers!F90),"unread"),IFERROR(MATCH(TRIM(SUBSTITUTE(SUBSTITUTE(SUBSTITUTE(SUBSTITUTE(Answers!F90,"’","'"),"‘","'"),"“",""""),"”","""")),'Scoring key'!$B$5:$B$9,0),"unread")))</f>
        <v/>
      </c>
      <c r="P90" s="1" t="str">
        <f aca="false">IF(Answers!G90="","",IF(ISNUMBER(IFERROR(VALUE(Answers!G90),"")),IF(AND(VALUE(Answers!G90)&gt;=1,VALUE(Answers!G90)&lt;=5,VALUE(Answers!G90)=INT(VALUE(Answers!G90))),VALUE(Answers!G90),"unread"),IFERROR(MATCH(TRIM(SUBSTITUTE(SUBSTITUTE(SUBSTITUTE(SUBSTITUTE(Answers!G90,"’","'"),"‘","'"),"“",""""),"”","""")),'Scoring key'!$B$5:$B$9,0),"unread")))</f>
        <v/>
      </c>
      <c r="Q90" s="1" t="str">
        <f aca="false">IF(Answers!H90="","",IF(ISNUMBER(IFERROR(VALUE(Answers!H90),"")),IF(AND(VALUE(Answers!H90)&gt;=1,VALUE(Answers!H90)&lt;=5,VALUE(Answers!H90)=INT(VALUE(Answers!H90))),VALUE(Answers!H90),"unread"),IFERROR(MATCH(TRIM(SUBSTITUTE(SUBSTITUTE(SUBSTITUTE(SUBSTITUTE(Answers!H90,"’","'"),"‘","'"),"“",""""),"”","""")),'Scoring key'!$B$5:$B$9,0),"unread")))</f>
        <v/>
      </c>
      <c r="R90" s="1" t="str">
        <f aca="false">IF(Answers!I90="","",IF(ISNUMBER(IFERROR(VALUE(Answers!I90),"")),IF(AND(VALUE(Answers!I90)&gt;=1,VALUE(Answers!I90)&lt;=5,VALUE(Answers!I90)=INT(VALUE(Answers!I90))),VALUE(Answers!I90),"unread"),IFERROR(MATCH(TRIM(SUBSTITUTE(SUBSTITUTE(SUBSTITUTE(SUBSTITUTE(Answers!I90,"’","'"),"‘","'"),"“",""""),"”","""")),'Scoring key'!$B$5:$B$9,0),"unread")))</f>
        <v/>
      </c>
      <c r="S90" s="1" t="str">
        <f aca="false">IF(Answers!J90="","",IF(ISNUMBER(IFERROR(VALUE(Answers!J90),"")),IF(AND(VALUE(Answers!J90)&gt;=1,VALUE(Answers!J90)&lt;=5,VALUE(Answers!J90)=INT(VALUE(Answers!J90))),VALUE(Answers!J90),"unread"),IFERROR(MATCH(TRIM(SUBSTITUTE(SUBSTITUTE(SUBSTITUTE(SUBSTITUTE(Answers!J90,"’","'"),"‘","'"),"“",""""),"”","""")),'Scoring key'!$B$5:$B$9,0),"unread")))</f>
        <v/>
      </c>
      <c r="T90" s="1" t="str">
        <f aca="false">IF(Answers!K90="","",IF(ISNUMBER(IFERROR(VALUE(Answers!K90),"")),IF(AND(VALUE(Answers!K90)&gt;=1,VALUE(Answers!K90)&lt;=5,VALUE(Answers!K90)=INT(VALUE(Answers!K90))),VALUE(Answers!K90),"unread"),IFERROR(MATCH(TRIM(SUBSTITUTE(SUBSTITUTE(SUBSTITUTE(SUBSTITUTE(Answers!K90,"’","'"),"‘","'"),"“",""""),"”","""")),'Scoring key'!$B$5:$B$9,0),"unread")))</f>
        <v/>
      </c>
      <c r="U90" s="1" t="str">
        <f aca="false">IF(Answers!M90="","",IF(ISNUMBER(IFERROR(VALUE(Answers!M90),"")),IF(AND(VALUE(Answers!M90)&gt;=1,VALUE(Answers!M90)&lt;=5,VALUE(Answers!M90)=INT(VALUE(Answers!M90))),VALUE(Answers!M90),"unread"),IFERROR(MATCH(TRIM(SUBSTITUTE(SUBSTITUTE(SUBSTITUTE(SUBSTITUTE(Answers!M90,"’","'"),"‘","'"),"“",""""),"”","""")),'Scoring key'!$B$5:$B$9,0),"unread")))</f>
        <v/>
      </c>
      <c r="V90" s="1" t="str">
        <f aca="false">IF(Answers!P90="","",IF(ISNUMBER(IFERROR(VALUE(Answers!P90),"")),IF(AND(VALUE(Answers!P90)&gt;=1,VALUE(Answers!P90)&lt;=5,VALUE(Answers!P90)=INT(VALUE(Answers!P90))),VALUE(Answers!P90),"unread"),IFERROR(MATCH(TRIM(SUBSTITUTE(SUBSTITUTE(SUBSTITUTE(SUBSTITUTE(Answers!P90,"’","'"),"‘","'"),"“",""""),"”","""")),'Scoring key'!$B$5:$B$9,0),"unread")))</f>
        <v/>
      </c>
      <c r="W90" s="1" t="str">
        <f aca="false">IF(Answers!Q90="","",IF(ISNUMBER(IFERROR(VALUE(Answers!Q90),"")),IF(AND(VALUE(Answers!Q90)&gt;=1,VALUE(Answers!Q90)&lt;=5,VALUE(Answers!Q90)=INT(VALUE(Answers!Q90))),VALUE(Answers!Q90),"unread"),IFERROR(MATCH(TRIM(SUBSTITUTE(SUBSTITUTE(SUBSTITUTE(SUBSTITUTE(Answers!Q90,"’","'"),"‘","'"),"“",""""),"”","""")),'Scoring key'!$B$5:$B$9,0),"unread")))</f>
        <v/>
      </c>
      <c r="X90" s="1" t="str">
        <f aca="false">IF(Answers!B90="","",ISNUMBER(SEARCH("Drafting or editing emails and documents",TRIM(SUBSTITUTE(SUBSTITUTE(SUBSTITUTE(SUBSTITUTE(Answers!B90,"’","'"),"‘","'"),"“",""""),"”",""""))))*1+ISNUMBER(SEARCH("Summarizing documents, threads or meetings",TRIM(SUBSTITUTE(SUBSTITUTE(SUBSTITUTE(SUBSTITUTE(Answers!B90,"’","'"),"‘","'"),"“",""""),"”",""""))))*1+ISNUMBER(SEARCH("Research, or explaining something unfamiliar",TRIM(SUBSTITUTE(SUBSTITUTE(SUBSTITUTE(SUBSTITUTE(Answers!B90,"’","'"),"‘","'"),"“",""""),"”",""""))))*1+ISNUMBER(SEARCH("Working with data or spreadsheets",TRIM(SUBSTITUTE(SUBSTITUTE(SUBSTITUTE(SUBSTITUTE(Answers!B90,"’","'"),"‘","'"),"“",""""),"”",""""))))*1+ISNUMBER(SEARCH("Writing or reviewing code or scripts",TRIM(SUBSTITUTE(SUBSTITUTE(SUBSTITUTE(SUBSTITUTE(Answers!B90,"’","'"),"‘","'"),"“",""""),"”",""""))))*1+ISNUMBER(SEARCH("Brainstorming or planning",TRIM(SUBSTITUTE(SUBSTITUTE(SUBSTITUTE(SUBSTITUTE(Answers!B90,"’","'"),"‘","'"),"“",""""),"”",""""))))*1+ISNUMBER(SEARCH("Something else",TRIM(SUBSTITUTE(SUBSTITUTE(SUBSTITUTE(SUBSTITUTE(Answers!B90,"’","'"),"‘","'"),"“",""""),"”",""""))))*1)</f>
        <v/>
      </c>
      <c r="Y90" s="1" t="str">
        <f aca="false">IF(X90="","",IF(X90=0,IF(ISNUMBER(SEARCH("I don't use AI tools for work",TRIM(SUBSTITUTE(SUBSTITUTE(SUBSTITUTE(SUBSTITUTE(Answers!B90,"’","'"),"‘","'"),"“",""""),"”","""")))),1,"unread"),MIN(X90+1,5)))</f>
        <v/>
      </c>
      <c r="Z90" s="1" t="n">
        <f aca="false">IF(ISNUMBER(SEARCH("Clear guidance on what's allowed and what information can go in",TRIM(SUBSTITUTE(SUBSTITUTE(SUBSTITUTE(SUBSTITUTE(Answers!R90,"’","'"),"‘","'"),"“",""""),"”","""")))),1,0)</f>
        <v>0</v>
      </c>
      <c r="AA90" s="1" t="n">
        <f aca="false">IF(ISNUMBER(SEARCH("An approved AI tool with a work account",TRIM(SUBSTITUTE(SUBSTITUTE(SUBSTITUTE(SUBSTITUTE(Answers!R90,"’","'"),"‘","'"),"“",""""),"”","""")))),1,0)</f>
        <v>0</v>
      </c>
      <c r="AB90" s="1" t="n">
        <f aca="false">IF(ISNUMBER(SEARCH("Hands-on training using my own work tasks",TRIM(SUBSTITUTE(SUBSTITUTE(SUBSTITUTE(SUBSTITUTE(Answers!R90,"’","'"),"‘","'"),"“",""""),"”","""")))),1,0)</f>
        <v>0</v>
      </c>
      <c r="AC90" s="1" t="n">
        <f aca="false">IF(ISNUMBER(SEARCH("Ready-made prompts and templates for common tasks",TRIM(SUBSTITUTE(SUBSTITUTE(SUBSTITUTE(SUBSTITUTE(Answers!R90,"’","'"),"‘","'"),"“",""""),"”","""")))),1,0)</f>
        <v>0</v>
      </c>
      <c r="AD90" s="1" t="n">
        <f aca="false">IF(ISNUMBER(SEARCH("Help setting up an AI agent for my role",TRIM(SUBSTITUTE(SUBSTITUTE(SUBSTITUTE(SUBSTITUTE(Answers!R90,"’","'"),"‘","'"),"“",""""),"”","""")))),1,0)</f>
        <v>0</v>
      </c>
      <c r="AE90" s="1" t="n">
        <f aca="false">IF(ISNUMBER(SEARCH("Examples from people in jobs like mine",TRIM(SUBSTITUTE(SUBSTITUTE(SUBSTITUTE(SUBSTITUTE(Answers!R90,"’","'"),"‘","'"),"“",""""),"”","""")))),1,0)</f>
        <v>0</v>
      </c>
      <c r="AF90" s="1" t="n">
        <f aca="false">IF(ISNUMBER(SEARCH("Time set aside to practice",TRIM(SUBSTITUTE(SUBSTITUTE(SUBSTITUTE(SUBSTITUTE(Answers!R90,"’","'"),"‘","'"),"“",""""),"”","""")))),1,0)</f>
        <v>0</v>
      </c>
      <c r="AG90" s="1" t="n">
        <f aca="false">IF(ISNUMBER(SEARCH("I don't need help right now",TRIM(SUBSTITUTE(SUBSTITUTE(SUBSTITUTE(SUBSTITUTE(Answers!R90,"’","'"),"‘","'"),"“",""""),"”","""")))),1,0)</f>
        <v>0</v>
      </c>
      <c r="AH90" s="1" t="str">
        <f aca="false">IF(Answers!R90="","",IF(Z90+AA90+AB90+AC90+AD90+AE90+AF90+AG90=0,"unread",""))</f>
        <v/>
      </c>
      <c r="AI90" s="1" t="n">
        <f aca="false">IF(OR(D90=5,E90=5),1,0)</f>
        <v>0</v>
      </c>
    </row>
    <row r="91" customFormat="false" ht="15" hidden="false" customHeight="true" outlineLevel="0" collapsed="false">
      <c r="A91" s="1" t="n">
        <f aca="false">Answers!T91</f>
        <v>0</v>
      </c>
      <c r="B91" s="1" t="str">
        <f aca="false">IF(Answers!A91="","",IFERROR(MATCH(TRIM(SUBSTITUTE(SUBSTITUTE(SUBSTITUTE(SUBSTITUTE(Answers!A91,"’","'"),"‘","'"),"“",""""),"”","""")),'Scoring key'!$B$10:$B$14,0),"unread"))</f>
        <v/>
      </c>
      <c r="C91" s="1" t="str">
        <f aca="false">IF(Answers!C91="","",IFERROR(MATCH(TRIM(SUBSTITUTE(SUBSTITUTE(SUBSTITUTE(SUBSTITUTE(Answers!C91,"’","'"),"‘","'"),"“",""""),"”","""")),'Scoring key'!$B$15:$B$19,0),"unread"))</f>
        <v/>
      </c>
      <c r="D91" s="1" t="str">
        <f aca="false">IF(Answers!D91="","",IFERROR(MATCH(TRIM(SUBSTITUTE(SUBSTITUTE(SUBSTITUTE(SUBSTITUTE(Answers!D91,"’","'"),"‘","'"),"“",""""),"”","""")),'Scoring key'!$B$20:$B$24,0),"unread"))</f>
        <v/>
      </c>
      <c r="E91" s="1" t="str">
        <f aca="false">IF(Answers!E91="","",IFERROR(MATCH(TRIM(SUBSTITUTE(SUBSTITUTE(SUBSTITUTE(SUBSTITUTE(Answers!E91,"’","'"),"‘","'"),"“",""""),"”","""")),'Scoring key'!$B$25:$B$29,0),"unread"))</f>
        <v/>
      </c>
      <c r="F91" s="1" t="str">
        <f aca="false">IF(Answers!L91="","",IFERROR(MATCH(TRIM(SUBSTITUTE(SUBSTITUTE(SUBSTITUTE(SUBSTITUTE(Answers!L91,"’","'"),"‘","'"),"“",""""),"”","""")),'Scoring key'!$B$30:$B$34,0),"unread"))</f>
        <v/>
      </c>
      <c r="G91" s="1" t="str">
        <f aca="false">IF(Answers!N91="","",IFERROR(MATCH(TRIM(SUBSTITUTE(SUBSTITUTE(SUBSTITUTE(SUBSTITUTE(Answers!N91,"’","'"),"‘","'"),"“",""""),"”","""")),'Scoring key'!$B$35:$B$38,0),"unread"))</f>
        <v/>
      </c>
      <c r="H91" s="1" t="str">
        <f aca="false">IF(Answers!O91="","",IFERROR(MATCH(TRIM(SUBSTITUTE(SUBSTITUTE(SUBSTITUTE(SUBSTITUTE(Answers!O91,"’","'"),"‘","'"),"“",""""),"”","""")),'Scoring key'!$B$39:$B$42,0),"unread"))</f>
        <v/>
      </c>
      <c r="I91" s="1" t="str">
        <f aca="false">IF(Answers!S91="","",IFERROR(MATCH(TRIM(SUBSTITUTE(SUBSTITUTE(SUBSTITUTE(SUBSTITUTE(Answers!S91,"’","'"),"‘","'"),"“",""""),"”","""")),'Scoring key'!$B$43:$B$46,0),"unread"))</f>
        <v/>
      </c>
      <c r="J91" s="1" t="str">
        <f aca="false">IF(ISNUMBER(B91),IF(INDEX('Scoring key'!$C$10:$C$14,B91)="","",INDEX('Scoring key'!$C$10:$C$14,B91)),"")</f>
        <v/>
      </c>
      <c r="K91" s="1" t="str">
        <f aca="false">IF(ISNUMBER(E91),IF(INDEX('Scoring key'!$C$25:$C$29,E91)="","",INDEX('Scoring key'!$C$25:$C$29,E91)),"")</f>
        <v/>
      </c>
      <c r="L91" s="1" t="str">
        <f aca="false">IF(ISNUMBER(F91),IF(INDEX('Scoring key'!$C$30:$C$34,F91)="","",INDEX('Scoring key'!$C$30:$C$34,F91)),"")</f>
        <v/>
      </c>
      <c r="M91" s="1" t="str">
        <f aca="false">IF(ISNUMBER(G91),IF(INDEX('Scoring key'!$C$35:$C$38,G91)="","",INDEX('Scoring key'!$C$35:$C$38,G91)),"")</f>
        <v/>
      </c>
      <c r="N91" s="1" t="str">
        <f aca="false">IF(ISNUMBER(H91),IF(INDEX('Scoring key'!$C$39:$C$42,H91)="","",INDEX('Scoring key'!$C$39:$C$42,H91)),"")</f>
        <v/>
      </c>
      <c r="O91" s="1" t="str">
        <f aca="false">IF(Answers!F91="","",IF(ISNUMBER(IFERROR(VALUE(Answers!F91),"")),IF(AND(VALUE(Answers!F91)&gt;=1,VALUE(Answers!F91)&lt;=5,VALUE(Answers!F91)=INT(VALUE(Answers!F91))),VALUE(Answers!F91),"unread"),IFERROR(MATCH(TRIM(SUBSTITUTE(SUBSTITUTE(SUBSTITUTE(SUBSTITUTE(Answers!F91,"’","'"),"‘","'"),"“",""""),"”","""")),'Scoring key'!$B$5:$B$9,0),"unread")))</f>
        <v/>
      </c>
      <c r="P91" s="1" t="str">
        <f aca="false">IF(Answers!G91="","",IF(ISNUMBER(IFERROR(VALUE(Answers!G91),"")),IF(AND(VALUE(Answers!G91)&gt;=1,VALUE(Answers!G91)&lt;=5,VALUE(Answers!G91)=INT(VALUE(Answers!G91))),VALUE(Answers!G91),"unread"),IFERROR(MATCH(TRIM(SUBSTITUTE(SUBSTITUTE(SUBSTITUTE(SUBSTITUTE(Answers!G91,"’","'"),"‘","'"),"“",""""),"”","""")),'Scoring key'!$B$5:$B$9,0),"unread")))</f>
        <v/>
      </c>
      <c r="Q91" s="1" t="str">
        <f aca="false">IF(Answers!H91="","",IF(ISNUMBER(IFERROR(VALUE(Answers!H91),"")),IF(AND(VALUE(Answers!H91)&gt;=1,VALUE(Answers!H91)&lt;=5,VALUE(Answers!H91)=INT(VALUE(Answers!H91))),VALUE(Answers!H91),"unread"),IFERROR(MATCH(TRIM(SUBSTITUTE(SUBSTITUTE(SUBSTITUTE(SUBSTITUTE(Answers!H91,"’","'"),"‘","'"),"“",""""),"”","""")),'Scoring key'!$B$5:$B$9,0),"unread")))</f>
        <v/>
      </c>
      <c r="R91" s="1" t="str">
        <f aca="false">IF(Answers!I91="","",IF(ISNUMBER(IFERROR(VALUE(Answers!I91),"")),IF(AND(VALUE(Answers!I91)&gt;=1,VALUE(Answers!I91)&lt;=5,VALUE(Answers!I91)=INT(VALUE(Answers!I91))),VALUE(Answers!I91),"unread"),IFERROR(MATCH(TRIM(SUBSTITUTE(SUBSTITUTE(SUBSTITUTE(SUBSTITUTE(Answers!I91,"’","'"),"‘","'"),"“",""""),"”","""")),'Scoring key'!$B$5:$B$9,0),"unread")))</f>
        <v/>
      </c>
      <c r="S91" s="1" t="str">
        <f aca="false">IF(Answers!J91="","",IF(ISNUMBER(IFERROR(VALUE(Answers!J91),"")),IF(AND(VALUE(Answers!J91)&gt;=1,VALUE(Answers!J91)&lt;=5,VALUE(Answers!J91)=INT(VALUE(Answers!J91))),VALUE(Answers!J91),"unread"),IFERROR(MATCH(TRIM(SUBSTITUTE(SUBSTITUTE(SUBSTITUTE(SUBSTITUTE(Answers!J91,"’","'"),"‘","'"),"“",""""),"”","""")),'Scoring key'!$B$5:$B$9,0),"unread")))</f>
        <v/>
      </c>
      <c r="T91" s="1" t="str">
        <f aca="false">IF(Answers!K91="","",IF(ISNUMBER(IFERROR(VALUE(Answers!K91),"")),IF(AND(VALUE(Answers!K91)&gt;=1,VALUE(Answers!K91)&lt;=5,VALUE(Answers!K91)=INT(VALUE(Answers!K91))),VALUE(Answers!K91),"unread"),IFERROR(MATCH(TRIM(SUBSTITUTE(SUBSTITUTE(SUBSTITUTE(SUBSTITUTE(Answers!K91,"’","'"),"‘","'"),"“",""""),"”","""")),'Scoring key'!$B$5:$B$9,0),"unread")))</f>
        <v/>
      </c>
      <c r="U91" s="1" t="str">
        <f aca="false">IF(Answers!M91="","",IF(ISNUMBER(IFERROR(VALUE(Answers!M91),"")),IF(AND(VALUE(Answers!M91)&gt;=1,VALUE(Answers!M91)&lt;=5,VALUE(Answers!M91)=INT(VALUE(Answers!M91))),VALUE(Answers!M91),"unread"),IFERROR(MATCH(TRIM(SUBSTITUTE(SUBSTITUTE(SUBSTITUTE(SUBSTITUTE(Answers!M91,"’","'"),"‘","'"),"“",""""),"”","""")),'Scoring key'!$B$5:$B$9,0),"unread")))</f>
        <v/>
      </c>
      <c r="V91" s="1" t="str">
        <f aca="false">IF(Answers!P91="","",IF(ISNUMBER(IFERROR(VALUE(Answers!P91),"")),IF(AND(VALUE(Answers!P91)&gt;=1,VALUE(Answers!P91)&lt;=5,VALUE(Answers!P91)=INT(VALUE(Answers!P91))),VALUE(Answers!P91),"unread"),IFERROR(MATCH(TRIM(SUBSTITUTE(SUBSTITUTE(SUBSTITUTE(SUBSTITUTE(Answers!P91,"’","'"),"‘","'"),"“",""""),"”","""")),'Scoring key'!$B$5:$B$9,0),"unread")))</f>
        <v/>
      </c>
      <c r="W91" s="1" t="str">
        <f aca="false">IF(Answers!Q91="","",IF(ISNUMBER(IFERROR(VALUE(Answers!Q91),"")),IF(AND(VALUE(Answers!Q91)&gt;=1,VALUE(Answers!Q91)&lt;=5,VALUE(Answers!Q91)=INT(VALUE(Answers!Q91))),VALUE(Answers!Q91),"unread"),IFERROR(MATCH(TRIM(SUBSTITUTE(SUBSTITUTE(SUBSTITUTE(SUBSTITUTE(Answers!Q91,"’","'"),"‘","'"),"“",""""),"”","""")),'Scoring key'!$B$5:$B$9,0),"unread")))</f>
        <v/>
      </c>
      <c r="X91" s="1" t="str">
        <f aca="false">IF(Answers!B91="","",ISNUMBER(SEARCH("Drafting or editing emails and documents",TRIM(SUBSTITUTE(SUBSTITUTE(SUBSTITUTE(SUBSTITUTE(Answers!B91,"’","'"),"‘","'"),"“",""""),"”",""""))))*1+ISNUMBER(SEARCH("Summarizing documents, threads or meetings",TRIM(SUBSTITUTE(SUBSTITUTE(SUBSTITUTE(SUBSTITUTE(Answers!B91,"’","'"),"‘","'"),"“",""""),"”",""""))))*1+ISNUMBER(SEARCH("Research, or explaining something unfamiliar",TRIM(SUBSTITUTE(SUBSTITUTE(SUBSTITUTE(SUBSTITUTE(Answers!B91,"’","'"),"‘","'"),"“",""""),"”",""""))))*1+ISNUMBER(SEARCH("Working with data or spreadsheets",TRIM(SUBSTITUTE(SUBSTITUTE(SUBSTITUTE(SUBSTITUTE(Answers!B91,"’","'"),"‘","'"),"“",""""),"”",""""))))*1+ISNUMBER(SEARCH("Writing or reviewing code or scripts",TRIM(SUBSTITUTE(SUBSTITUTE(SUBSTITUTE(SUBSTITUTE(Answers!B91,"’","'"),"‘","'"),"“",""""),"”",""""))))*1+ISNUMBER(SEARCH("Brainstorming or planning",TRIM(SUBSTITUTE(SUBSTITUTE(SUBSTITUTE(SUBSTITUTE(Answers!B91,"’","'"),"‘","'"),"“",""""),"”",""""))))*1+ISNUMBER(SEARCH("Something else",TRIM(SUBSTITUTE(SUBSTITUTE(SUBSTITUTE(SUBSTITUTE(Answers!B91,"’","'"),"‘","'"),"“",""""),"”",""""))))*1)</f>
        <v/>
      </c>
      <c r="Y91" s="1" t="str">
        <f aca="false">IF(X91="","",IF(X91=0,IF(ISNUMBER(SEARCH("I don't use AI tools for work",TRIM(SUBSTITUTE(SUBSTITUTE(SUBSTITUTE(SUBSTITUTE(Answers!B91,"’","'"),"‘","'"),"“",""""),"”","""")))),1,"unread"),MIN(X91+1,5)))</f>
        <v/>
      </c>
      <c r="Z91" s="1" t="n">
        <f aca="false">IF(ISNUMBER(SEARCH("Clear guidance on what's allowed and what information can go in",TRIM(SUBSTITUTE(SUBSTITUTE(SUBSTITUTE(SUBSTITUTE(Answers!R91,"’","'"),"‘","'"),"“",""""),"”","""")))),1,0)</f>
        <v>0</v>
      </c>
      <c r="AA91" s="1" t="n">
        <f aca="false">IF(ISNUMBER(SEARCH("An approved AI tool with a work account",TRIM(SUBSTITUTE(SUBSTITUTE(SUBSTITUTE(SUBSTITUTE(Answers!R91,"’","'"),"‘","'"),"“",""""),"”","""")))),1,0)</f>
        <v>0</v>
      </c>
      <c r="AB91" s="1" t="n">
        <f aca="false">IF(ISNUMBER(SEARCH("Hands-on training using my own work tasks",TRIM(SUBSTITUTE(SUBSTITUTE(SUBSTITUTE(SUBSTITUTE(Answers!R91,"’","'"),"‘","'"),"“",""""),"”","""")))),1,0)</f>
        <v>0</v>
      </c>
      <c r="AC91" s="1" t="n">
        <f aca="false">IF(ISNUMBER(SEARCH("Ready-made prompts and templates for common tasks",TRIM(SUBSTITUTE(SUBSTITUTE(SUBSTITUTE(SUBSTITUTE(Answers!R91,"’","'"),"‘","'"),"“",""""),"”","""")))),1,0)</f>
        <v>0</v>
      </c>
      <c r="AD91" s="1" t="n">
        <f aca="false">IF(ISNUMBER(SEARCH("Help setting up an AI agent for my role",TRIM(SUBSTITUTE(SUBSTITUTE(SUBSTITUTE(SUBSTITUTE(Answers!R91,"’","'"),"‘","'"),"“",""""),"”","""")))),1,0)</f>
        <v>0</v>
      </c>
      <c r="AE91" s="1" t="n">
        <f aca="false">IF(ISNUMBER(SEARCH("Examples from people in jobs like mine",TRIM(SUBSTITUTE(SUBSTITUTE(SUBSTITUTE(SUBSTITUTE(Answers!R91,"’","'"),"‘","'"),"“",""""),"”","""")))),1,0)</f>
        <v>0</v>
      </c>
      <c r="AF91" s="1" t="n">
        <f aca="false">IF(ISNUMBER(SEARCH("Time set aside to practice",TRIM(SUBSTITUTE(SUBSTITUTE(SUBSTITUTE(SUBSTITUTE(Answers!R91,"’","'"),"‘","'"),"“",""""),"”","""")))),1,0)</f>
        <v>0</v>
      </c>
      <c r="AG91" s="1" t="n">
        <f aca="false">IF(ISNUMBER(SEARCH("I don't need help right now",TRIM(SUBSTITUTE(SUBSTITUTE(SUBSTITUTE(SUBSTITUTE(Answers!R91,"’","'"),"‘","'"),"“",""""),"”","""")))),1,0)</f>
        <v>0</v>
      </c>
      <c r="AH91" s="1" t="str">
        <f aca="false">IF(Answers!R91="","",IF(Z91+AA91+AB91+AC91+AD91+AE91+AF91+AG91=0,"unread",""))</f>
        <v/>
      </c>
      <c r="AI91" s="1" t="n">
        <f aca="false">IF(OR(D91=5,E91=5),1,0)</f>
        <v>0</v>
      </c>
    </row>
    <row r="92" customFormat="false" ht="15" hidden="false" customHeight="true" outlineLevel="0" collapsed="false">
      <c r="A92" s="1" t="n">
        <f aca="false">Answers!T92</f>
        <v>0</v>
      </c>
      <c r="B92" s="1" t="str">
        <f aca="false">IF(Answers!A92="","",IFERROR(MATCH(TRIM(SUBSTITUTE(SUBSTITUTE(SUBSTITUTE(SUBSTITUTE(Answers!A92,"’","'"),"‘","'"),"“",""""),"”","""")),'Scoring key'!$B$10:$B$14,0),"unread"))</f>
        <v/>
      </c>
      <c r="C92" s="1" t="str">
        <f aca="false">IF(Answers!C92="","",IFERROR(MATCH(TRIM(SUBSTITUTE(SUBSTITUTE(SUBSTITUTE(SUBSTITUTE(Answers!C92,"’","'"),"‘","'"),"“",""""),"”","""")),'Scoring key'!$B$15:$B$19,0),"unread"))</f>
        <v/>
      </c>
      <c r="D92" s="1" t="str">
        <f aca="false">IF(Answers!D92="","",IFERROR(MATCH(TRIM(SUBSTITUTE(SUBSTITUTE(SUBSTITUTE(SUBSTITUTE(Answers!D92,"’","'"),"‘","'"),"“",""""),"”","""")),'Scoring key'!$B$20:$B$24,0),"unread"))</f>
        <v/>
      </c>
      <c r="E92" s="1" t="str">
        <f aca="false">IF(Answers!E92="","",IFERROR(MATCH(TRIM(SUBSTITUTE(SUBSTITUTE(SUBSTITUTE(SUBSTITUTE(Answers!E92,"’","'"),"‘","'"),"“",""""),"”","""")),'Scoring key'!$B$25:$B$29,0),"unread"))</f>
        <v/>
      </c>
      <c r="F92" s="1" t="str">
        <f aca="false">IF(Answers!L92="","",IFERROR(MATCH(TRIM(SUBSTITUTE(SUBSTITUTE(SUBSTITUTE(SUBSTITUTE(Answers!L92,"’","'"),"‘","'"),"“",""""),"”","""")),'Scoring key'!$B$30:$B$34,0),"unread"))</f>
        <v/>
      </c>
      <c r="G92" s="1" t="str">
        <f aca="false">IF(Answers!N92="","",IFERROR(MATCH(TRIM(SUBSTITUTE(SUBSTITUTE(SUBSTITUTE(SUBSTITUTE(Answers!N92,"’","'"),"‘","'"),"“",""""),"”","""")),'Scoring key'!$B$35:$B$38,0),"unread"))</f>
        <v/>
      </c>
      <c r="H92" s="1" t="str">
        <f aca="false">IF(Answers!O92="","",IFERROR(MATCH(TRIM(SUBSTITUTE(SUBSTITUTE(SUBSTITUTE(SUBSTITUTE(Answers!O92,"’","'"),"‘","'"),"“",""""),"”","""")),'Scoring key'!$B$39:$B$42,0),"unread"))</f>
        <v/>
      </c>
      <c r="I92" s="1" t="str">
        <f aca="false">IF(Answers!S92="","",IFERROR(MATCH(TRIM(SUBSTITUTE(SUBSTITUTE(SUBSTITUTE(SUBSTITUTE(Answers!S92,"’","'"),"‘","'"),"“",""""),"”","""")),'Scoring key'!$B$43:$B$46,0),"unread"))</f>
        <v/>
      </c>
      <c r="J92" s="1" t="str">
        <f aca="false">IF(ISNUMBER(B92),IF(INDEX('Scoring key'!$C$10:$C$14,B92)="","",INDEX('Scoring key'!$C$10:$C$14,B92)),"")</f>
        <v/>
      </c>
      <c r="K92" s="1" t="str">
        <f aca="false">IF(ISNUMBER(E92),IF(INDEX('Scoring key'!$C$25:$C$29,E92)="","",INDEX('Scoring key'!$C$25:$C$29,E92)),"")</f>
        <v/>
      </c>
      <c r="L92" s="1" t="str">
        <f aca="false">IF(ISNUMBER(F92),IF(INDEX('Scoring key'!$C$30:$C$34,F92)="","",INDEX('Scoring key'!$C$30:$C$34,F92)),"")</f>
        <v/>
      </c>
      <c r="M92" s="1" t="str">
        <f aca="false">IF(ISNUMBER(G92),IF(INDEX('Scoring key'!$C$35:$C$38,G92)="","",INDEX('Scoring key'!$C$35:$C$38,G92)),"")</f>
        <v/>
      </c>
      <c r="N92" s="1" t="str">
        <f aca="false">IF(ISNUMBER(H92),IF(INDEX('Scoring key'!$C$39:$C$42,H92)="","",INDEX('Scoring key'!$C$39:$C$42,H92)),"")</f>
        <v/>
      </c>
      <c r="O92" s="1" t="str">
        <f aca="false">IF(Answers!F92="","",IF(ISNUMBER(IFERROR(VALUE(Answers!F92),"")),IF(AND(VALUE(Answers!F92)&gt;=1,VALUE(Answers!F92)&lt;=5,VALUE(Answers!F92)=INT(VALUE(Answers!F92))),VALUE(Answers!F92),"unread"),IFERROR(MATCH(TRIM(SUBSTITUTE(SUBSTITUTE(SUBSTITUTE(SUBSTITUTE(Answers!F92,"’","'"),"‘","'"),"“",""""),"”","""")),'Scoring key'!$B$5:$B$9,0),"unread")))</f>
        <v/>
      </c>
      <c r="P92" s="1" t="str">
        <f aca="false">IF(Answers!G92="","",IF(ISNUMBER(IFERROR(VALUE(Answers!G92),"")),IF(AND(VALUE(Answers!G92)&gt;=1,VALUE(Answers!G92)&lt;=5,VALUE(Answers!G92)=INT(VALUE(Answers!G92))),VALUE(Answers!G92),"unread"),IFERROR(MATCH(TRIM(SUBSTITUTE(SUBSTITUTE(SUBSTITUTE(SUBSTITUTE(Answers!G92,"’","'"),"‘","'"),"“",""""),"”","""")),'Scoring key'!$B$5:$B$9,0),"unread")))</f>
        <v/>
      </c>
      <c r="Q92" s="1" t="str">
        <f aca="false">IF(Answers!H92="","",IF(ISNUMBER(IFERROR(VALUE(Answers!H92),"")),IF(AND(VALUE(Answers!H92)&gt;=1,VALUE(Answers!H92)&lt;=5,VALUE(Answers!H92)=INT(VALUE(Answers!H92))),VALUE(Answers!H92),"unread"),IFERROR(MATCH(TRIM(SUBSTITUTE(SUBSTITUTE(SUBSTITUTE(SUBSTITUTE(Answers!H92,"’","'"),"‘","'"),"“",""""),"”","""")),'Scoring key'!$B$5:$B$9,0),"unread")))</f>
        <v/>
      </c>
      <c r="R92" s="1" t="str">
        <f aca="false">IF(Answers!I92="","",IF(ISNUMBER(IFERROR(VALUE(Answers!I92),"")),IF(AND(VALUE(Answers!I92)&gt;=1,VALUE(Answers!I92)&lt;=5,VALUE(Answers!I92)=INT(VALUE(Answers!I92))),VALUE(Answers!I92),"unread"),IFERROR(MATCH(TRIM(SUBSTITUTE(SUBSTITUTE(SUBSTITUTE(SUBSTITUTE(Answers!I92,"’","'"),"‘","'"),"“",""""),"”","""")),'Scoring key'!$B$5:$B$9,0),"unread")))</f>
        <v/>
      </c>
      <c r="S92" s="1" t="str">
        <f aca="false">IF(Answers!J92="","",IF(ISNUMBER(IFERROR(VALUE(Answers!J92),"")),IF(AND(VALUE(Answers!J92)&gt;=1,VALUE(Answers!J92)&lt;=5,VALUE(Answers!J92)=INT(VALUE(Answers!J92))),VALUE(Answers!J92),"unread"),IFERROR(MATCH(TRIM(SUBSTITUTE(SUBSTITUTE(SUBSTITUTE(SUBSTITUTE(Answers!J92,"’","'"),"‘","'"),"“",""""),"”","""")),'Scoring key'!$B$5:$B$9,0),"unread")))</f>
        <v/>
      </c>
      <c r="T92" s="1" t="str">
        <f aca="false">IF(Answers!K92="","",IF(ISNUMBER(IFERROR(VALUE(Answers!K92),"")),IF(AND(VALUE(Answers!K92)&gt;=1,VALUE(Answers!K92)&lt;=5,VALUE(Answers!K92)=INT(VALUE(Answers!K92))),VALUE(Answers!K92),"unread"),IFERROR(MATCH(TRIM(SUBSTITUTE(SUBSTITUTE(SUBSTITUTE(SUBSTITUTE(Answers!K92,"’","'"),"‘","'"),"“",""""),"”","""")),'Scoring key'!$B$5:$B$9,0),"unread")))</f>
        <v/>
      </c>
      <c r="U92" s="1" t="str">
        <f aca="false">IF(Answers!M92="","",IF(ISNUMBER(IFERROR(VALUE(Answers!M92),"")),IF(AND(VALUE(Answers!M92)&gt;=1,VALUE(Answers!M92)&lt;=5,VALUE(Answers!M92)=INT(VALUE(Answers!M92))),VALUE(Answers!M92),"unread"),IFERROR(MATCH(TRIM(SUBSTITUTE(SUBSTITUTE(SUBSTITUTE(SUBSTITUTE(Answers!M92,"’","'"),"‘","'"),"“",""""),"”","""")),'Scoring key'!$B$5:$B$9,0),"unread")))</f>
        <v/>
      </c>
      <c r="V92" s="1" t="str">
        <f aca="false">IF(Answers!P92="","",IF(ISNUMBER(IFERROR(VALUE(Answers!P92),"")),IF(AND(VALUE(Answers!P92)&gt;=1,VALUE(Answers!P92)&lt;=5,VALUE(Answers!P92)=INT(VALUE(Answers!P92))),VALUE(Answers!P92),"unread"),IFERROR(MATCH(TRIM(SUBSTITUTE(SUBSTITUTE(SUBSTITUTE(SUBSTITUTE(Answers!P92,"’","'"),"‘","'"),"“",""""),"”","""")),'Scoring key'!$B$5:$B$9,0),"unread")))</f>
        <v/>
      </c>
      <c r="W92" s="1" t="str">
        <f aca="false">IF(Answers!Q92="","",IF(ISNUMBER(IFERROR(VALUE(Answers!Q92),"")),IF(AND(VALUE(Answers!Q92)&gt;=1,VALUE(Answers!Q92)&lt;=5,VALUE(Answers!Q92)=INT(VALUE(Answers!Q92))),VALUE(Answers!Q92),"unread"),IFERROR(MATCH(TRIM(SUBSTITUTE(SUBSTITUTE(SUBSTITUTE(SUBSTITUTE(Answers!Q92,"’","'"),"‘","'"),"“",""""),"”","""")),'Scoring key'!$B$5:$B$9,0),"unread")))</f>
        <v/>
      </c>
      <c r="X92" s="1" t="str">
        <f aca="false">IF(Answers!B92="","",ISNUMBER(SEARCH("Drafting or editing emails and documents",TRIM(SUBSTITUTE(SUBSTITUTE(SUBSTITUTE(SUBSTITUTE(Answers!B92,"’","'"),"‘","'"),"“",""""),"”",""""))))*1+ISNUMBER(SEARCH("Summarizing documents, threads or meetings",TRIM(SUBSTITUTE(SUBSTITUTE(SUBSTITUTE(SUBSTITUTE(Answers!B92,"’","'"),"‘","'"),"“",""""),"”",""""))))*1+ISNUMBER(SEARCH("Research, or explaining something unfamiliar",TRIM(SUBSTITUTE(SUBSTITUTE(SUBSTITUTE(SUBSTITUTE(Answers!B92,"’","'"),"‘","'"),"“",""""),"”",""""))))*1+ISNUMBER(SEARCH("Working with data or spreadsheets",TRIM(SUBSTITUTE(SUBSTITUTE(SUBSTITUTE(SUBSTITUTE(Answers!B92,"’","'"),"‘","'"),"“",""""),"”",""""))))*1+ISNUMBER(SEARCH("Writing or reviewing code or scripts",TRIM(SUBSTITUTE(SUBSTITUTE(SUBSTITUTE(SUBSTITUTE(Answers!B92,"’","'"),"‘","'"),"“",""""),"”",""""))))*1+ISNUMBER(SEARCH("Brainstorming or planning",TRIM(SUBSTITUTE(SUBSTITUTE(SUBSTITUTE(SUBSTITUTE(Answers!B92,"’","'"),"‘","'"),"“",""""),"”",""""))))*1+ISNUMBER(SEARCH("Something else",TRIM(SUBSTITUTE(SUBSTITUTE(SUBSTITUTE(SUBSTITUTE(Answers!B92,"’","'"),"‘","'"),"“",""""),"”",""""))))*1)</f>
        <v/>
      </c>
      <c r="Y92" s="1" t="str">
        <f aca="false">IF(X92="","",IF(X92=0,IF(ISNUMBER(SEARCH("I don't use AI tools for work",TRIM(SUBSTITUTE(SUBSTITUTE(SUBSTITUTE(SUBSTITUTE(Answers!B92,"’","'"),"‘","'"),"“",""""),"”","""")))),1,"unread"),MIN(X92+1,5)))</f>
        <v/>
      </c>
      <c r="Z92" s="1" t="n">
        <f aca="false">IF(ISNUMBER(SEARCH("Clear guidance on what's allowed and what information can go in",TRIM(SUBSTITUTE(SUBSTITUTE(SUBSTITUTE(SUBSTITUTE(Answers!R92,"’","'"),"‘","'"),"“",""""),"”","""")))),1,0)</f>
        <v>0</v>
      </c>
      <c r="AA92" s="1" t="n">
        <f aca="false">IF(ISNUMBER(SEARCH("An approved AI tool with a work account",TRIM(SUBSTITUTE(SUBSTITUTE(SUBSTITUTE(SUBSTITUTE(Answers!R92,"’","'"),"‘","'"),"“",""""),"”","""")))),1,0)</f>
        <v>0</v>
      </c>
      <c r="AB92" s="1" t="n">
        <f aca="false">IF(ISNUMBER(SEARCH("Hands-on training using my own work tasks",TRIM(SUBSTITUTE(SUBSTITUTE(SUBSTITUTE(SUBSTITUTE(Answers!R92,"’","'"),"‘","'"),"“",""""),"”","""")))),1,0)</f>
        <v>0</v>
      </c>
      <c r="AC92" s="1" t="n">
        <f aca="false">IF(ISNUMBER(SEARCH("Ready-made prompts and templates for common tasks",TRIM(SUBSTITUTE(SUBSTITUTE(SUBSTITUTE(SUBSTITUTE(Answers!R92,"’","'"),"‘","'"),"“",""""),"”","""")))),1,0)</f>
        <v>0</v>
      </c>
      <c r="AD92" s="1" t="n">
        <f aca="false">IF(ISNUMBER(SEARCH("Help setting up an AI agent for my role",TRIM(SUBSTITUTE(SUBSTITUTE(SUBSTITUTE(SUBSTITUTE(Answers!R92,"’","'"),"‘","'"),"“",""""),"”","""")))),1,0)</f>
        <v>0</v>
      </c>
      <c r="AE92" s="1" t="n">
        <f aca="false">IF(ISNUMBER(SEARCH("Examples from people in jobs like mine",TRIM(SUBSTITUTE(SUBSTITUTE(SUBSTITUTE(SUBSTITUTE(Answers!R92,"’","'"),"‘","'"),"“",""""),"”","""")))),1,0)</f>
        <v>0</v>
      </c>
      <c r="AF92" s="1" t="n">
        <f aca="false">IF(ISNUMBER(SEARCH("Time set aside to practice",TRIM(SUBSTITUTE(SUBSTITUTE(SUBSTITUTE(SUBSTITUTE(Answers!R92,"’","'"),"‘","'"),"“",""""),"”","""")))),1,0)</f>
        <v>0</v>
      </c>
      <c r="AG92" s="1" t="n">
        <f aca="false">IF(ISNUMBER(SEARCH("I don't need help right now",TRIM(SUBSTITUTE(SUBSTITUTE(SUBSTITUTE(SUBSTITUTE(Answers!R92,"’","'"),"‘","'"),"“",""""),"”","""")))),1,0)</f>
        <v>0</v>
      </c>
      <c r="AH92" s="1" t="str">
        <f aca="false">IF(Answers!R92="","",IF(Z92+AA92+AB92+AC92+AD92+AE92+AF92+AG92=0,"unread",""))</f>
        <v/>
      </c>
      <c r="AI92" s="1" t="n">
        <f aca="false">IF(OR(D92=5,E92=5),1,0)</f>
        <v>0</v>
      </c>
    </row>
    <row r="93" customFormat="false" ht="15" hidden="false" customHeight="true" outlineLevel="0" collapsed="false">
      <c r="A93" s="1" t="n">
        <f aca="false">Answers!T93</f>
        <v>0</v>
      </c>
      <c r="B93" s="1" t="str">
        <f aca="false">IF(Answers!A93="","",IFERROR(MATCH(TRIM(SUBSTITUTE(SUBSTITUTE(SUBSTITUTE(SUBSTITUTE(Answers!A93,"’","'"),"‘","'"),"“",""""),"”","""")),'Scoring key'!$B$10:$B$14,0),"unread"))</f>
        <v/>
      </c>
      <c r="C93" s="1" t="str">
        <f aca="false">IF(Answers!C93="","",IFERROR(MATCH(TRIM(SUBSTITUTE(SUBSTITUTE(SUBSTITUTE(SUBSTITUTE(Answers!C93,"’","'"),"‘","'"),"“",""""),"”","""")),'Scoring key'!$B$15:$B$19,0),"unread"))</f>
        <v/>
      </c>
      <c r="D93" s="1" t="str">
        <f aca="false">IF(Answers!D93="","",IFERROR(MATCH(TRIM(SUBSTITUTE(SUBSTITUTE(SUBSTITUTE(SUBSTITUTE(Answers!D93,"’","'"),"‘","'"),"“",""""),"”","""")),'Scoring key'!$B$20:$B$24,0),"unread"))</f>
        <v/>
      </c>
      <c r="E93" s="1" t="str">
        <f aca="false">IF(Answers!E93="","",IFERROR(MATCH(TRIM(SUBSTITUTE(SUBSTITUTE(SUBSTITUTE(SUBSTITUTE(Answers!E93,"’","'"),"‘","'"),"“",""""),"”","""")),'Scoring key'!$B$25:$B$29,0),"unread"))</f>
        <v/>
      </c>
      <c r="F93" s="1" t="str">
        <f aca="false">IF(Answers!L93="","",IFERROR(MATCH(TRIM(SUBSTITUTE(SUBSTITUTE(SUBSTITUTE(SUBSTITUTE(Answers!L93,"’","'"),"‘","'"),"“",""""),"”","""")),'Scoring key'!$B$30:$B$34,0),"unread"))</f>
        <v/>
      </c>
      <c r="G93" s="1" t="str">
        <f aca="false">IF(Answers!N93="","",IFERROR(MATCH(TRIM(SUBSTITUTE(SUBSTITUTE(SUBSTITUTE(SUBSTITUTE(Answers!N93,"’","'"),"‘","'"),"“",""""),"”","""")),'Scoring key'!$B$35:$B$38,0),"unread"))</f>
        <v/>
      </c>
      <c r="H93" s="1" t="str">
        <f aca="false">IF(Answers!O93="","",IFERROR(MATCH(TRIM(SUBSTITUTE(SUBSTITUTE(SUBSTITUTE(SUBSTITUTE(Answers!O93,"’","'"),"‘","'"),"“",""""),"”","""")),'Scoring key'!$B$39:$B$42,0),"unread"))</f>
        <v/>
      </c>
      <c r="I93" s="1" t="str">
        <f aca="false">IF(Answers!S93="","",IFERROR(MATCH(TRIM(SUBSTITUTE(SUBSTITUTE(SUBSTITUTE(SUBSTITUTE(Answers!S93,"’","'"),"‘","'"),"“",""""),"”","""")),'Scoring key'!$B$43:$B$46,0),"unread"))</f>
        <v/>
      </c>
      <c r="J93" s="1" t="str">
        <f aca="false">IF(ISNUMBER(B93),IF(INDEX('Scoring key'!$C$10:$C$14,B93)="","",INDEX('Scoring key'!$C$10:$C$14,B93)),"")</f>
        <v/>
      </c>
      <c r="K93" s="1" t="str">
        <f aca="false">IF(ISNUMBER(E93),IF(INDEX('Scoring key'!$C$25:$C$29,E93)="","",INDEX('Scoring key'!$C$25:$C$29,E93)),"")</f>
        <v/>
      </c>
      <c r="L93" s="1" t="str">
        <f aca="false">IF(ISNUMBER(F93),IF(INDEX('Scoring key'!$C$30:$C$34,F93)="","",INDEX('Scoring key'!$C$30:$C$34,F93)),"")</f>
        <v/>
      </c>
      <c r="M93" s="1" t="str">
        <f aca="false">IF(ISNUMBER(G93),IF(INDEX('Scoring key'!$C$35:$C$38,G93)="","",INDEX('Scoring key'!$C$35:$C$38,G93)),"")</f>
        <v/>
      </c>
      <c r="N93" s="1" t="str">
        <f aca="false">IF(ISNUMBER(H93),IF(INDEX('Scoring key'!$C$39:$C$42,H93)="","",INDEX('Scoring key'!$C$39:$C$42,H93)),"")</f>
        <v/>
      </c>
      <c r="O93" s="1" t="str">
        <f aca="false">IF(Answers!F93="","",IF(ISNUMBER(IFERROR(VALUE(Answers!F93),"")),IF(AND(VALUE(Answers!F93)&gt;=1,VALUE(Answers!F93)&lt;=5,VALUE(Answers!F93)=INT(VALUE(Answers!F93))),VALUE(Answers!F93),"unread"),IFERROR(MATCH(TRIM(SUBSTITUTE(SUBSTITUTE(SUBSTITUTE(SUBSTITUTE(Answers!F93,"’","'"),"‘","'"),"“",""""),"”","""")),'Scoring key'!$B$5:$B$9,0),"unread")))</f>
        <v/>
      </c>
      <c r="P93" s="1" t="str">
        <f aca="false">IF(Answers!G93="","",IF(ISNUMBER(IFERROR(VALUE(Answers!G93),"")),IF(AND(VALUE(Answers!G93)&gt;=1,VALUE(Answers!G93)&lt;=5,VALUE(Answers!G93)=INT(VALUE(Answers!G93))),VALUE(Answers!G93),"unread"),IFERROR(MATCH(TRIM(SUBSTITUTE(SUBSTITUTE(SUBSTITUTE(SUBSTITUTE(Answers!G93,"’","'"),"‘","'"),"“",""""),"”","""")),'Scoring key'!$B$5:$B$9,0),"unread")))</f>
        <v/>
      </c>
      <c r="Q93" s="1" t="str">
        <f aca="false">IF(Answers!H93="","",IF(ISNUMBER(IFERROR(VALUE(Answers!H93),"")),IF(AND(VALUE(Answers!H93)&gt;=1,VALUE(Answers!H93)&lt;=5,VALUE(Answers!H93)=INT(VALUE(Answers!H93))),VALUE(Answers!H93),"unread"),IFERROR(MATCH(TRIM(SUBSTITUTE(SUBSTITUTE(SUBSTITUTE(SUBSTITUTE(Answers!H93,"’","'"),"‘","'"),"“",""""),"”","""")),'Scoring key'!$B$5:$B$9,0),"unread")))</f>
        <v/>
      </c>
      <c r="R93" s="1" t="str">
        <f aca="false">IF(Answers!I93="","",IF(ISNUMBER(IFERROR(VALUE(Answers!I93),"")),IF(AND(VALUE(Answers!I93)&gt;=1,VALUE(Answers!I93)&lt;=5,VALUE(Answers!I93)=INT(VALUE(Answers!I93))),VALUE(Answers!I93),"unread"),IFERROR(MATCH(TRIM(SUBSTITUTE(SUBSTITUTE(SUBSTITUTE(SUBSTITUTE(Answers!I93,"’","'"),"‘","'"),"“",""""),"”","""")),'Scoring key'!$B$5:$B$9,0),"unread")))</f>
        <v/>
      </c>
      <c r="S93" s="1" t="str">
        <f aca="false">IF(Answers!J93="","",IF(ISNUMBER(IFERROR(VALUE(Answers!J93),"")),IF(AND(VALUE(Answers!J93)&gt;=1,VALUE(Answers!J93)&lt;=5,VALUE(Answers!J93)=INT(VALUE(Answers!J93))),VALUE(Answers!J93),"unread"),IFERROR(MATCH(TRIM(SUBSTITUTE(SUBSTITUTE(SUBSTITUTE(SUBSTITUTE(Answers!J93,"’","'"),"‘","'"),"“",""""),"”","""")),'Scoring key'!$B$5:$B$9,0),"unread")))</f>
        <v/>
      </c>
      <c r="T93" s="1" t="str">
        <f aca="false">IF(Answers!K93="","",IF(ISNUMBER(IFERROR(VALUE(Answers!K93),"")),IF(AND(VALUE(Answers!K93)&gt;=1,VALUE(Answers!K93)&lt;=5,VALUE(Answers!K93)=INT(VALUE(Answers!K93))),VALUE(Answers!K93),"unread"),IFERROR(MATCH(TRIM(SUBSTITUTE(SUBSTITUTE(SUBSTITUTE(SUBSTITUTE(Answers!K93,"’","'"),"‘","'"),"“",""""),"”","""")),'Scoring key'!$B$5:$B$9,0),"unread")))</f>
        <v/>
      </c>
      <c r="U93" s="1" t="str">
        <f aca="false">IF(Answers!M93="","",IF(ISNUMBER(IFERROR(VALUE(Answers!M93),"")),IF(AND(VALUE(Answers!M93)&gt;=1,VALUE(Answers!M93)&lt;=5,VALUE(Answers!M93)=INT(VALUE(Answers!M93))),VALUE(Answers!M93),"unread"),IFERROR(MATCH(TRIM(SUBSTITUTE(SUBSTITUTE(SUBSTITUTE(SUBSTITUTE(Answers!M93,"’","'"),"‘","'"),"“",""""),"”","""")),'Scoring key'!$B$5:$B$9,0),"unread")))</f>
        <v/>
      </c>
      <c r="V93" s="1" t="str">
        <f aca="false">IF(Answers!P93="","",IF(ISNUMBER(IFERROR(VALUE(Answers!P93),"")),IF(AND(VALUE(Answers!P93)&gt;=1,VALUE(Answers!P93)&lt;=5,VALUE(Answers!P93)=INT(VALUE(Answers!P93))),VALUE(Answers!P93),"unread"),IFERROR(MATCH(TRIM(SUBSTITUTE(SUBSTITUTE(SUBSTITUTE(SUBSTITUTE(Answers!P93,"’","'"),"‘","'"),"“",""""),"”","""")),'Scoring key'!$B$5:$B$9,0),"unread")))</f>
        <v/>
      </c>
      <c r="W93" s="1" t="str">
        <f aca="false">IF(Answers!Q93="","",IF(ISNUMBER(IFERROR(VALUE(Answers!Q93),"")),IF(AND(VALUE(Answers!Q93)&gt;=1,VALUE(Answers!Q93)&lt;=5,VALUE(Answers!Q93)=INT(VALUE(Answers!Q93))),VALUE(Answers!Q93),"unread"),IFERROR(MATCH(TRIM(SUBSTITUTE(SUBSTITUTE(SUBSTITUTE(SUBSTITUTE(Answers!Q93,"’","'"),"‘","'"),"“",""""),"”","""")),'Scoring key'!$B$5:$B$9,0),"unread")))</f>
        <v/>
      </c>
      <c r="X93" s="1" t="str">
        <f aca="false">IF(Answers!B93="","",ISNUMBER(SEARCH("Drafting or editing emails and documents",TRIM(SUBSTITUTE(SUBSTITUTE(SUBSTITUTE(SUBSTITUTE(Answers!B93,"’","'"),"‘","'"),"“",""""),"”",""""))))*1+ISNUMBER(SEARCH("Summarizing documents, threads or meetings",TRIM(SUBSTITUTE(SUBSTITUTE(SUBSTITUTE(SUBSTITUTE(Answers!B93,"’","'"),"‘","'"),"“",""""),"”",""""))))*1+ISNUMBER(SEARCH("Research, or explaining something unfamiliar",TRIM(SUBSTITUTE(SUBSTITUTE(SUBSTITUTE(SUBSTITUTE(Answers!B93,"’","'"),"‘","'"),"“",""""),"”",""""))))*1+ISNUMBER(SEARCH("Working with data or spreadsheets",TRIM(SUBSTITUTE(SUBSTITUTE(SUBSTITUTE(SUBSTITUTE(Answers!B93,"’","'"),"‘","'"),"“",""""),"”",""""))))*1+ISNUMBER(SEARCH("Writing or reviewing code or scripts",TRIM(SUBSTITUTE(SUBSTITUTE(SUBSTITUTE(SUBSTITUTE(Answers!B93,"’","'"),"‘","'"),"“",""""),"”",""""))))*1+ISNUMBER(SEARCH("Brainstorming or planning",TRIM(SUBSTITUTE(SUBSTITUTE(SUBSTITUTE(SUBSTITUTE(Answers!B93,"’","'"),"‘","'"),"“",""""),"”",""""))))*1+ISNUMBER(SEARCH("Something else",TRIM(SUBSTITUTE(SUBSTITUTE(SUBSTITUTE(SUBSTITUTE(Answers!B93,"’","'"),"‘","'"),"“",""""),"”",""""))))*1)</f>
        <v/>
      </c>
      <c r="Y93" s="1" t="str">
        <f aca="false">IF(X93="","",IF(X93=0,IF(ISNUMBER(SEARCH("I don't use AI tools for work",TRIM(SUBSTITUTE(SUBSTITUTE(SUBSTITUTE(SUBSTITUTE(Answers!B93,"’","'"),"‘","'"),"“",""""),"”","""")))),1,"unread"),MIN(X93+1,5)))</f>
        <v/>
      </c>
      <c r="Z93" s="1" t="n">
        <f aca="false">IF(ISNUMBER(SEARCH("Clear guidance on what's allowed and what information can go in",TRIM(SUBSTITUTE(SUBSTITUTE(SUBSTITUTE(SUBSTITUTE(Answers!R93,"’","'"),"‘","'"),"“",""""),"”","""")))),1,0)</f>
        <v>0</v>
      </c>
      <c r="AA93" s="1" t="n">
        <f aca="false">IF(ISNUMBER(SEARCH("An approved AI tool with a work account",TRIM(SUBSTITUTE(SUBSTITUTE(SUBSTITUTE(SUBSTITUTE(Answers!R93,"’","'"),"‘","'"),"“",""""),"”","""")))),1,0)</f>
        <v>0</v>
      </c>
      <c r="AB93" s="1" t="n">
        <f aca="false">IF(ISNUMBER(SEARCH("Hands-on training using my own work tasks",TRIM(SUBSTITUTE(SUBSTITUTE(SUBSTITUTE(SUBSTITUTE(Answers!R93,"’","'"),"‘","'"),"“",""""),"”","""")))),1,0)</f>
        <v>0</v>
      </c>
      <c r="AC93" s="1" t="n">
        <f aca="false">IF(ISNUMBER(SEARCH("Ready-made prompts and templates for common tasks",TRIM(SUBSTITUTE(SUBSTITUTE(SUBSTITUTE(SUBSTITUTE(Answers!R93,"’","'"),"‘","'"),"“",""""),"”","""")))),1,0)</f>
        <v>0</v>
      </c>
      <c r="AD93" s="1" t="n">
        <f aca="false">IF(ISNUMBER(SEARCH("Help setting up an AI agent for my role",TRIM(SUBSTITUTE(SUBSTITUTE(SUBSTITUTE(SUBSTITUTE(Answers!R93,"’","'"),"‘","'"),"“",""""),"”","""")))),1,0)</f>
        <v>0</v>
      </c>
      <c r="AE93" s="1" t="n">
        <f aca="false">IF(ISNUMBER(SEARCH("Examples from people in jobs like mine",TRIM(SUBSTITUTE(SUBSTITUTE(SUBSTITUTE(SUBSTITUTE(Answers!R93,"’","'"),"‘","'"),"“",""""),"”","""")))),1,0)</f>
        <v>0</v>
      </c>
      <c r="AF93" s="1" t="n">
        <f aca="false">IF(ISNUMBER(SEARCH("Time set aside to practice",TRIM(SUBSTITUTE(SUBSTITUTE(SUBSTITUTE(SUBSTITUTE(Answers!R93,"’","'"),"‘","'"),"“",""""),"”","""")))),1,0)</f>
        <v>0</v>
      </c>
      <c r="AG93" s="1" t="n">
        <f aca="false">IF(ISNUMBER(SEARCH("I don't need help right now",TRIM(SUBSTITUTE(SUBSTITUTE(SUBSTITUTE(SUBSTITUTE(Answers!R93,"’","'"),"‘","'"),"“",""""),"”","""")))),1,0)</f>
        <v>0</v>
      </c>
      <c r="AH93" s="1" t="str">
        <f aca="false">IF(Answers!R93="","",IF(Z93+AA93+AB93+AC93+AD93+AE93+AF93+AG93=0,"unread",""))</f>
        <v/>
      </c>
      <c r="AI93" s="1" t="n">
        <f aca="false">IF(OR(D93=5,E93=5),1,0)</f>
        <v>0</v>
      </c>
    </row>
    <row r="94" customFormat="false" ht="15" hidden="false" customHeight="true" outlineLevel="0" collapsed="false">
      <c r="A94" s="1" t="n">
        <f aca="false">Answers!T94</f>
        <v>0</v>
      </c>
      <c r="B94" s="1" t="str">
        <f aca="false">IF(Answers!A94="","",IFERROR(MATCH(TRIM(SUBSTITUTE(SUBSTITUTE(SUBSTITUTE(SUBSTITUTE(Answers!A94,"’","'"),"‘","'"),"“",""""),"”","""")),'Scoring key'!$B$10:$B$14,0),"unread"))</f>
        <v/>
      </c>
      <c r="C94" s="1" t="str">
        <f aca="false">IF(Answers!C94="","",IFERROR(MATCH(TRIM(SUBSTITUTE(SUBSTITUTE(SUBSTITUTE(SUBSTITUTE(Answers!C94,"’","'"),"‘","'"),"“",""""),"”","""")),'Scoring key'!$B$15:$B$19,0),"unread"))</f>
        <v/>
      </c>
      <c r="D94" s="1" t="str">
        <f aca="false">IF(Answers!D94="","",IFERROR(MATCH(TRIM(SUBSTITUTE(SUBSTITUTE(SUBSTITUTE(SUBSTITUTE(Answers!D94,"’","'"),"‘","'"),"“",""""),"”","""")),'Scoring key'!$B$20:$B$24,0),"unread"))</f>
        <v/>
      </c>
      <c r="E94" s="1" t="str">
        <f aca="false">IF(Answers!E94="","",IFERROR(MATCH(TRIM(SUBSTITUTE(SUBSTITUTE(SUBSTITUTE(SUBSTITUTE(Answers!E94,"’","'"),"‘","'"),"“",""""),"”","""")),'Scoring key'!$B$25:$B$29,0),"unread"))</f>
        <v/>
      </c>
      <c r="F94" s="1" t="str">
        <f aca="false">IF(Answers!L94="","",IFERROR(MATCH(TRIM(SUBSTITUTE(SUBSTITUTE(SUBSTITUTE(SUBSTITUTE(Answers!L94,"’","'"),"‘","'"),"“",""""),"”","""")),'Scoring key'!$B$30:$B$34,0),"unread"))</f>
        <v/>
      </c>
      <c r="G94" s="1" t="str">
        <f aca="false">IF(Answers!N94="","",IFERROR(MATCH(TRIM(SUBSTITUTE(SUBSTITUTE(SUBSTITUTE(SUBSTITUTE(Answers!N94,"’","'"),"‘","'"),"“",""""),"”","""")),'Scoring key'!$B$35:$B$38,0),"unread"))</f>
        <v/>
      </c>
      <c r="H94" s="1" t="str">
        <f aca="false">IF(Answers!O94="","",IFERROR(MATCH(TRIM(SUBSTITUTE(SUBSTITUTE(SUBSTITUTE(SUBSTITUTE(Answers!O94,"’","'"),"‘","'"),"“",""""),"”","""")),'Scoring key'!$B$39:$B$42,0),"unread"))</f>
        <v/>
      </c>
      <c r="I94" s="1" t="str">
        <f aca="false">IF(Answers!S94="","",IFERROR(MATCH(TRIM(SUBSTITUTE(SUBSTITUTE(SUBSTITUTE(SUBSTITUTE(Answers!S94,"’","'"),"‘","'"),"“",""""),"”","""")),'Scoring key'!$B$43:$B$46,0),"unread"))</f>
        <v/>
      </c>
      <c r="J94" s="1" t="str">
        <f aca="false">IF(ISNUMBER(B94),IF(INDEX('Scoring key'!$C$10:$C$14,B94)="","",INDEX('Scoring key'!$C$10:$C$14,B94)),"")</f>
        <v/>
      </c>
      <c r="K94" s="1" t="str">
        <f aca="false">IF(ISNUMBER(E94),IF(INDEX('Scoring key'!$C$25:$C$29,E94)="","",INDEX('Scoring key'!$C$25:$C$29,E94)),"")</f>
        <v/>
      </c>
      <c r="L94" s="1" t="str">
        <f aca="false">IF(ISNUMBER(F94),IF(INDEX('Scoring key'!$C$30:$C$34,F94)="","",INDEX('Scoring key'!$C$30:$C$34,F94)),"")</f>
        <v/>
      </c>
      <c r="M94" s="1" t="str">
        <f aca="false">IF(ISNUMBER(G94),IF(INDEX('Scoring key'!$C$35:$C$38,G94)="","",INDEX('Scoring key'!$C$35:$C$38,G94)),"")</f>
        <v/>
      </c>
      <c r="N94" s="1" t="str">
        <f aca="false">IF(ISNUMBER(H94),IF(INDEX('Scoring key'!$C$39:$C$42,H94)="","",INDEX('Scoring key'!$C$39:$C$42,H94)),"")</f>
        <v/>
      </c>
      <c r="O94" s="1" t="str">
        <f aca="false">IF(Answers!F94="","",IF(ISNUMBER(IFERROR(VALUE(Answers!F94),"")),IF(AND(VALUE(Answers!F94)&gt;=1,VALUE(Answers!F94)&lt;=5,VALUE(Answers!F94)=INT(VALUE(Answers!F94))),VALUE(Answers!F94),"unread"),IFERROR(MATCH(TRIM(SUBSTITUTE(SUBSTITUTE(SUBSTITUTE(SUBSTITUTE(Answers!F94,"’","'"),"‘","'"),"“",""""),"”","""")),'Scoring key'!$B$5:$B$9,0),"unread")))</f>
        <v/>
      </c>
      <c r="P94" s="1" t="str">
        <f aca="false">IF(Answers!G94="","",IF(ISNUMBER(IFERROR(VALUE(Answers!G94),"")),IF(AND(VALUE(Answers!G94)&gt;=1,VALUE(Answers!G94)&lt;=5,VALUE(Answers!G94)=INT(VALUE(Answers!G94))),VALUE(Answers!G94),"unread"),IFERROR(MATCH(TRIM(SUBSTITUTE(SUBSTITUTE(SUBSTITUTE(SUBSTITUTE(Answers!G94,"’","'"),"‘","'"),"“",""""),"”","""")),'Scoring key'!$B$5:$B$9,0),"unread")))</f>
        <v/>
      </c>
      <c r="Q94" s="1" t="str">
        <f aca="false">IF(Answers!H94="","",IF(ISNUMBER(IFERROR(VALUE(Answers!H94),"")),IF(AND(VALUE(Answers!H94)&gt;=1,VALUE(Answers!H94)&lt;=5,VALUE(Answers!H94)=INT(VALUE(Answers!H94))),VALUE(Answers!H94),"unread"),IFERROR(MATCH(TRIM(SUBSTITUTE(SUBSTITUTE(SUBSTITUTE(SUBSTITUTE(Answers!H94,"’","'"),"‘","'"),"“",""""),"”","""")),'Scoring key'!$B$5:$B$9,0),"unread")))</f>
        <v/>
      </c>
      <c r="R94" s="1" t="str">
        <f aca="false">IF(Answers!I94="","",IF(ISNUMBER(IFERROR(VALUE(Answers!I94),"")),IF(AND(VALUE(Answers!I94)&gt;=1,VALUE(Answers!I94)&lt;=5,VALUE(Answers!I94)=INT(VALUE(Answers!I94))),VALUE(Answers!I94),"unread"),IFERROR(MATCH(TRIM(SUBSTITUTE(SUBSTITUTE(SUBSTITUTE(SUBSTITUTE(Answers!I94,"’","'"),"‘","'"),"“",""""),"”","""")),'Scoring key'!$B$5:$B$9,0),"unread")))</f>
        <v/>
      </c>
      <c r="S94" s="1" t="str">
        <f aca="false">IF(Answers!J94="","",IF(ISNUMBER(IFERROR(VALUE(Answers!J94),"")),IF(AND(VALUE(Answers!J94)&gt;=1,VALUE(Answers!J94)&lt;=5,VALUE(Answers!J94)=INT(VALUE(Answers!J94))),VALUE(Answers!J94),"unread"),IFERROR(MATCH(TRIM(SUBSTITUTE(SUBSTITUTE(SUBSTITUTE(SUBSTITUTE(Answers!J94,"’","'"),"‘","'"),"“",""""),"”","""")),'Scoring key'!$B$5:$B$9,0),"unread")))</f>
        <v/>
      </c>
      <c r="T94" s="1" t="str">
        <f aca="false">IF(Answers!K94="","",IF(ISNUMBER(IFERROR(VALUE(Answers!K94),"")),IF(AND(VALUE(Answers!K94)&gt;=1,VALUE(Answers!K94)&lt;=5,VALUE(Answers!K94)=INT(VALUE(Answers!K94))),VALUE(Answers!K94),"unread"),IFERROR(MATCH(TRIM(SUBSTITUTE(SUBSTITUTE(SUBSTITUTE(SUBSTITUTE(Answers!K94,"’","'"),"‘","'"),"“",""""),"”","""")),'Scoring key'!$B$5:$B$9,0),"unread")))</f>
        <v/>
      </c>
      <c r="U94" s="1" t="str">
        <f aca="false">IF(Answers!M94="","",IF(ISNUMBER(IFERROR(VALUE(Answers!M94),"")),IF(AND(VALUE(Answers!M94)&gt;=1,VALUE(Answers!M94)&lt;=5,VALUE(Answers!M94)=INT(VALUE(Answers!M94))),VALUE(Answers!M94),"unread"),IFERROR(MATCH(TRIM(SUBSTITUTE(SUBSTITUTE(SUBSTITUTE(SUBSTITUTE(Answers!M94,"’","'"),"‘","'"),"“",""""),"”","""")),'Scoring key'!$B$5:$B$9,0),"unread")))</f>
        <v/>
      </c>
      <c r="V94" s="1" t="str">
        <f aca="false">IF(Answers!P94="","",IF(ISNUMBER(IFERROR(VALUE(Answers!P94),"")),IF(AND(VALUE(Answers!P94)&gt;=1,VALUE(Answers!P94)&lt;=5,VALUE(Answers!P94)=INT(VALUE(Answers!P94))),VALUE(Answers!P94),"unread"),IFERROR(MATCH(TRIM(SUBSTITUTE(SUBSTITUTE(SUBSTITUTE(SUBSTITUTE(Answers!P94,"’","'"),"‘","'"),"“",""""),"”","""")),'Scoring key'!$B$5:$B$9,0),"unread")))</f>
        <v/>
      </c>
      <c r="W94" s="1" t="str">
        <f aca="false">IF(Answers!Q94="","",IF(ISNUMBER(IFERROR(VALUE(Answers!Q94),"")),IF(AND(VALUE(Answers!Q94)&gt;=1,VALUE(Answers!Q94)&lt;=5,VALUE(Answers!Q94)=INT(VALUE(Answers!Q94))),VALUE(Answers!Q94),"unread"),IFERROR(MATCH(TRIM(SUBSTITUTE(SUBSTITUTE(SUBSTITUTE(SUBSTITUTE(Answers!Q94,"’","'"),"‘","'"),"“",""""),"”","""")),'Scoring key'!$B$5:$B$9,0),"unread")))</f>
        <v/>
      </c>
      <c r="X94" s="1" t="str">
        <f aca="false">IF(Answers!B94="","",ISNUMBER(SEARCH("Drafting or editing emails and documents",TRIM(SUBSTITUTE(SUBSTITUTE(SUBSTITUTE(SUBSTITUTE(Answers!B94,"’","'"),"‘","'"),"“",""""),"”",""""))))*1+ISNUMBER(SEARCH("Summarizing documents, threads or meetings",TRIM(SUBSTITUTE(SUBSTITUTE(SUBSTITUTE(SUBSTITUTE(Answers!B94,"’","'"),"‘","'"),"“",""""),"”",""""))))*1+ISNUMBER(SEARCH("Research, or explaining something unfamiliar",TRIM(SUBSTITUTE(SUBSTITUTE(SUBSTITUTE(SUBSTITUTE(Answers!B94,"’","'"),"‘","'"),"“",""""),"”",""""))))*1+ISNUMBER(SEARCH("Working with data or spreadsheets",TRIM(SUBSTITUTE(SUBSTITUTE(SUBSTITUTE(SUBSTITUTE(Answers!B94,"’","'"),"‘","'"),"“",""""),"”",""""))))*1+ISNUMBER(SEARCH("Writing or reviewing code or scripts",TRIM(SUBSTITUTE(SUBSTITUTE(SUBSTITUTE(SUBSTITUTE(Answers!B94,"’","'"),"‘","'"),"“",""""),"”",""""))))*1+ISNUMBER(SEARCH("Brainstorming or planning",TRIM(SUBSTITUTE(SUBSTITUTE(SUBSTITUTE(SUBSTITUTE(Answers!B94,"’","'"),"‘","'"),"“",""""),"”",""""))))*1+ISNUMBER(SEARCH("Something else",TRIM(SUBSTITUTE(SUBSTITUTE(SUBSTITUTE(SUBSTITUTE(Answers!B94,"’","'"),"‘","'"),"“",""""),"”",""""))))*1)</f>
        <v/>
      </c>
      <c r="Y94" s="1" t="str">
        <f aca="false">IF(X94="","",IF(X94=0,IF(ISNUMBER(SEARCH("I don't use AI tools for work",TRIM(SUBSTITUTE(SUBSTITUTE(SUBSTITUTE(SUBSTITUTE(Answers!B94,"’","'"),"‘","'"),"“",""""),"”","""")))),1,"unread"),MIN(X94+1,5)))</f>
        <v/>
      </c>
      <c r="Z94" s="1" t="n">
        <f aca="false">IF(ISNUMBER(SEARCH("Clear guidance on what's allowed and what information can go in",TRIM(SUBSTITUTE(SUBSTITUTE(SUBSTITUTE(SUBSTITUTE(Answers!R94,"’","'"),"‘","'"),"“",""""),"”","""")))),1,0)</f>
        <v>0</v>
      </c>
      <c r="AA94" s="1" t="n">
        <f aca="false">IF(ISNUMBER(SEARCH("An approved AI tool with a work account",TRIM(SUBSTITUTE(SUBSTITUTE(SUBSTITUTE(SUBSTITUTE(Answers!R94,"’","'"),"‘","'"),"“",""""),"”","""")))),1,0)</f>
        <v>0</v>
      </c>
      <c r="AB94" s="1" t="n">
        <f aca="false">IF(ISNUMBER(SEARCH("Hands-on training using my own work tasks",TRIM(SUBSTITUTE(SUBSTITUTE(SUBSTITUTE(SUBSTITUTE(Answers!R94,"’","'"),"‘","'"),"“",""""),"”","""")))),1,0)</f>
        <v>0</v>
      </c>
      <c r="AC94" s="1" t="n">
        <f aca="false">IF(ISNUMBER(SEARCH("Ready-made prompts and templates for common tasks",TRIM(SUBSTITUTE(SUBSTITUTE(SUBSTITUTE(SUBSTITUTE(Answers!R94,"’","'"),"‘","'"),"“",""""),"”","""")))),1,0)</f>
        <v>0</v>
      </c>
      <c r="AD94" s="1" t="n">
        <f aca="false">IF(ISNUMBER(SEARCH("Help setting up an AI agent for my role",TRIM(SUBSTITUTE(SUBSTITUTE(SUBSTITUTE(SUBSTITUTE(Answers!R94,"’","'"),"‘","'"),"“",""""),"”","""")))),1,0)</f>
        <v>0</v>
      </c>
      <c r="AE94" s="1" t="n">
        <f aca="false">IF(ISNUMBER(SEARCH("Examples from people in jobs like mine",TRIM(SUBSTITUTE(SUBSTITUTE(SUBSTITUTE(SUBSTITUTE(Answers!R94,"’","'"),"‘","'"),"“",""""),"”","""")))),1,0)</f>
        <v>0</v>
      </c>
      <c r="AF94" s="1" t="n">
        <f aca="false">IF(ISNUMBER(SEARCH("Time set aside to practice",TRIM(SUBSTITUTE(SUBSTITUTE(SUBSTITUTE(SUBSTITUTE(Answers!R94,"’","'"),"‘","'"),"“",""""),"”","""")))),1,0)</f>
        <v>0</v>
      </c>
      <c r="AG94" s="1" t="n">
        <f aca="false">IF(ISNUMBER(SEARCH("I don't need help right now",TRIM(SUBSTITUTE(SUBSTITUTE(SUBSTITUTE(SUBSTITUTE(Answers!R94,"’","'"),"‘","'"),"“",""""),"”","""")))),1,0)</f>
        <v>0</v>
      </c>
      <c r="AH94" s="1" t="str">
        <f aca="false">IF(Answers!R94="","",IF(Z94+AA94+AB94+AC94+AD94+AE94+AF94+AG94=0,"unread",""))</f>
        <v/>
      </c>
      <c r="AI94" s="1" t="n">
        <f aca="false">IF(OR(D94=5,E94=5),1,0)</f>
        <v>0</v>
      </c>
    </row>
    <row r="95" customFormat="false" ht="15" hidden="false" customHeight="true" outlineLevel="0" collapsed="false">
      <c r="A95" s="1" t="n">
        <f aca="false">Answers!T95</f>
        <v>0</v>
      </c>
      <c r="B95" s="1" t="str">
        <f aca="false">IF(Answers!A95="","",IFERROR(MATCH(TRIM(SUBSTITUTE(SUBSTITUTE(SUBSTITUTE(SUBSTITUTE(Answers!A95,"’","'"),"‘","'"),"“",""""),"”","""")),'Scoring key'!$B$10:$B$14,0),"unread"))</f>
        <v/>
      </c>
      <c r="C95" s="1" t="str">
        <f aca="false">IF(Answers!C95="","",IFERROR(MATCH(TRIM(SUBSTITUTE(SUBSTITUTE(SUBSTITUTE(SUBSTITUTE(Answers!C95,"’","'"),"‘","'"),"“",""""),"”","""")),'Scoring key'!$B$15:$B$19,0),"unread"))</f>
        <v/>
      </c>
      <c r="D95" s="1" t="str">
        <f aca="false">IF(Answers!D95="","",IFERROR(MATCH(TRIM(SUBSTITUTE(SUBSTITUTE(SUBSTITUTE(SUBSTITUTE(Answers!D95,"’","'"),"‘","'"),"“",""""),"”","""")),'Scoring key'!$B$20:$B$24,0),"unread"))</f>
        <v/>
      </c>
      <c r="E95" s="1" t="str">
        <f aca="false">IF(Answers!E95="","",IFERROR(MATCH(TRIM(SUBSTITUTE(SUBSTITUTE(SUBSTITUTE(SUBSTITUTE(Answers!E95,"’","'"),"‘","'"),"“",""""),"”","""")),'Scoring key'!$B$25:$B$29,0),"unread"))</f>
        <v/>
      </c>
      <c r="F95" s="1" t="str">
        <f aca="false">IF(Answers!L95="","",IFERROR(MATCH(TRIM(SUBSTITUTE(SUBSTITUTE(SUBSTITUTE(SUBSTITUTE(Answers!L95,"’","'"),"‘","'"),"“",""""),"”","""")),'Scoring key'!$B$30:$B$34,0),"unread"))</f>
        <v/>
      </c>
      <c r="G95" s="1" t="str">
        <f aca="false">IF(Answers!N95="","",IFERROR(MATCH(TRIM(SUBSTITUTE(SUBSTITUTE(SUBSTITUTE(SUBSTITUTE(Answers!N95,"’","'"),"‘","'"),"“",""""),"”","""")),'Scoring key'!$B$35:$B$38,0),"unread"))</f>
        <v/>
      </c>
      <c r="H95" s="1" t="str">
        <f aca="false">IF(Answers!O95="","",IFERROR(MATCH(TRIM(SUBSTITUTE(SUBSTITUTE(SUBSTITUTE(SUBSTITUTE(Answers!O95,"’","'"),"‘","'"),"“",""""),"”","""")),'Scoring key'!$B$39:$B$42,0),"unread"))</f>
        <v/>
      </c>
      <c r="I95" s="1" t="str">
        <f aca="false">IF(Answers!S95="","",IFERROR(MATCH(TRIM(SUBSTITUTE(SUBSTITUTE(SUBSTITUTE(SUBSTITUTE(Answers!S95,"’","'"),"‘","'"),"“",""""),"”","""")),'Scoring key'!$B$43:$B$46,0),"unread"))</f>
        <v/>
      </c>
      <c r="J95" s="1" t="str">
        <f aca="false">IF(ISNUMBER(B95),IF(INDEX('Scoring key'!$C$10:$C$14,B95)="","",INDEX('Scoring key'!$C$10:$C$14,B95)),"")</f>
        <v/>
      </c>
      <c r="K95" s="1" t="str">
        <f aca="false">IF(ISNUMBER(E95),IF(INDEX('Scoring key'!$C$25:$C$29,E95)="","",INDEX('Scoring key'!$C$25:$C$29,E95)),"")</f>
        <v/>
      </c>
      <c r="L95" s="1" t="str">
        <f aca="false">IF(ISNUMBER(F95),IF(INDEX('Scoring key'!$C$30:$C$34,F95)="","",INDEX('Scoring key'!$C$30:$C$34,F95)),"")</f>
        <v/>
      </c>
      <c r="M95" s="1" t="str">
        <f aca="false">IF(ISNUMBER(G95),IF(INDEX('Scoring key'!$C$35:$C$38,G95)="","",INDEX('Scoring key'!$C$35:$C$38,G95)),"")</f>
        <v/>
      </c>
      <c r="N95" s="1" t="str">
        <f aca="false">IF(ISNUMBER(H95),IF(INDEX('Scoring key'!$C$39:$C$42,H95)="","",INDEX('Scoring key'!$C$39:$C$42,H95)),"")</f>
        <v/>
      </c>
      <c r="O95" s="1" t="str">
        <f aca="false">IF(Answers!F95="","",IF(ISNUMBER(IFERROR(VALUE(Answers!F95),"")),IF(AND(VALUE(Answers!F95)&gt;=1,VALUE(Answers!F95)&lt;=5,VALUE(Answers!F95)=INT(VALUE(Answers!F95))),VALUE(Answers!F95),"unread"),IFERROR(MATCH(TRIM(SUBSTITUTE(SUBSTITUTE(SUBSTITUTE(SUBSTITUTE(Answers!F95,"’","'"),"‘","'"),"“",""""),"”","""")),'Scoring key'!$B$5:$B$9,0),"unread")))</f>
        <v/>
      </c>
      <c r="P95" s="1" t="str">
        <f aca="false">IF(Answers!G95="","",IF(ISNUMBER(IFERROR(VALUE(Answers!G95),"")),IF(AND(VALUE(Answers!G95)&gt;=1,VALUE(Answers!G95)&lt;=5,VALUE(Answers!G95)=INT(VALUE(Answers!G95))),VALUE(Answers!G95),"unread"),IFERROR(MATCH(TRIM(SUBSTITUTE(SUBSTITUTE(SUBSTITUTE(SUBSTITUTE(Answers!G95,"’","'"),"‘","'"),"“",""""),"”","""")),'Scoring key'!$B$5:$B$9,0),"unread")))</f>
        <v/>
      </c>
      <c r="Q95" s="1" t="str">
        <f aca="false">IF(Answers!H95="","",IF(ISNUMBER(IFERROR(VALUE(Answers!H95),"")),IF(AND(VALUE(Answers!H95)&gt;=1,VALUE(Answers!H95)&lt;=5,VALUE(Answers!H95)=INT(VALUE(Answers!H95))),VALUE(Answers!H95),"unread"),IFERROR(MATCH(TRIM(SUBSTITUTE(SUBSTITUTE(SUBSTITUTE(SUBSTITUTE(Answers!H95,"’","'"),"‘","'"),"“",""""),"”","""")),'Scoring key'!$B$5:$B$9,0),"unread")))</f>
        <v/>
      </c>
      <c r="R95" s="1" t="str">
        <f aca="false">IF(Answers!I95="","",IF(ISNUMBER(IFERROR(VALUE(Answers!I95),"")),IF(AND(VALUE(Answers!I95)&gt;=1,VALUE(Answers!I95)&lt;=5,VALUE(Answers!I95)=INT(VALUE(Answers!I95))),VALUE(Answers!I95),"unread"),IFERROR(MATCH(TRIM(SUBSTITUTE(SUBSTITUTE(SUBSTITUTE(SUBSTITUTE(Answers!I95,"’","'"),"‘","'"),"“",""""),"”","""")),'Scoring key'!$B$5:$B$9,0),"unread")))</f>
        <v/>
      </c>
      <c r="S95" s="1" t="str">
        <f aca="false">IF(Answers!J95="","",IF(ISNUMBER(IFERROR(VALUE(Answers!J95),"")),IF(AND(VALUE(Answers!J95)&gt;=1,VALUE(Answers!J95)&lt;=5,VALUE(Answers!J95)=INT(VALUE(Answers!J95))),VALUE(Answers!J95),"unread"),IFERROR(MATCH(TRIM(SUBSTITUTE(SUBSTITUTE(SUBSTITUTE(SUBSTITUTE(Answers!J95,"’","'"),"‘","'"),"“",""""),"”","""")),'Scoring key'!$B$5:$B$9,0),"unread")))</f>
        <v/>
      </c>
      <c r="T95" s="1" t="str">
        <f aca="false">IF(Answers!K95="","",IF(ISNUMBER(IFERROR(VALUE(Answers!K95),"")),IF(AND(VALUE(Answers!K95)&gt;=1,VALUE(Answers!K95)&lt;=5,VALUE(Answers!K95)=INT(VALUE(Answers!K95))),VALUE(Answers!K95),"unread"),IFERROR(MATCH(TRIM(SUBSTITUTE(SUBSTITUTE(SUBSTITUTE(SUBSTITUTE(Answers!K95,"’","'"),"‘","'"),"“",""""),"”","""")),'Scoring key'!$B$5:$B$9,0),"unread")))</f>
        <v/>
      </c>
      <c r="U95" s="1" t="str">
        <f aca="false">IF(Answers!M95="","",IF(ISNUMBER(IFERROR(VALUE(Answers!M95),"")),IF(AND(VALUE(Answers!M95)&gt;=1,VALUE(Answers!M95)&lt;=5,VALUE(Answers!M95)=INT(VALUE(Answers!M95))),VALUE(Answers!M95),"unread"),IFERROR(MATCH(TRIM(SUBSTITUTE(SUBSTITUTE(SUBSTITUTE(SUBSTITUTE(Answers!M95,"’","'"),"‘","'"),"“",""""),"”","""")),'Scoring key'!$B$5:$B$9,0),"unread")))</f>
        <v/>
      </c>
      <c r="V95" s="1" t="str">
        <f aca="false">IF(Answers!P95="","",IF(ISNUMBER(IFERROR(VALUE(Answers!P95),"")),IF(AND(VALUE(Answers!P95)&gt;=1,VALUE(Answers!P95)&lt;=5,VALUE(Answers!P95)=INT(VALUE(Answers!P95))),VALUE(Answers!P95),"unread"),IFERROR(MATCH(TRIM(SUBSTITUTE(SUBSTITUTE(SUBSTITUTE(SUBSTITUTE(Answers!P95,"’","'"),"‘","'"),"“",""""),"”","""")),'Scoring key'!$B$5:$B$9,0),"unread")))</f>
        <v/>
      </c>
      <c r="W95" s="1" t="str">
        <f aca="false">IF(Answers!Q95="","",IF(ISNUMBER(IFERROR(VALUE(Answers!Q95),"")),IF(AND(VALUE(Answers!Q95)&gt;=1,VALUE(Answers!Q95)&lt;=5,VALUE(Answers!Q95)=INT(VALUE(Answers!Q95))),VALUE(Answers!Q95),"unread"),IFERROR(MATCH(TRIM(SUBSTITUTE(SUBSTITUTE(SUBSTITUTE(SUBSTITUTE(Answers!Q95,"’","'"),"‘","'"),"“",""""),"”","""")),'Scoring key'!$B$5:$B$9,0),"unread")))</f>
        <v/>
      </c>
      <c r="X95" s="1" t="str">
        <f aca="false">IF(Answers!B95="","",ISNUMBER(SEARCH("Drafting or editing emails and documents",TRIM(SUBSTITUTE(SUBSTITUTE(SUBSTITUTE(SUBSTITUTE(Answers!B95,"’","'"),"‘","'"),"“",""""),"”",""""))))*1+ISNUMBER(SEARCH("Summarizing documents, threads or meetings",TRIM(SUBSTITUTE(SUBSTITUTE(SUBSTITUTE(SUBSTITUTE(Answers!B95,"’","'"),"‘","'"),"“",""""),"”",""""))))*1+ISNUMBER(SEARCH("Research, or explaining something unfamiliar",TRIM(SUBSTITUTE(SUBSTITUTE(SUBSTITUTE(SUBSTITUTE(Answers!B95,"’","'"),"‘","'"),"“",""""),"”",""""))))*1+ISNUMBER(SEARCH("Working with data or spreadsheets",TRIM(SUBSTITUTE(SUBSTITUTE(SUBSTITUTE(SUBSTITUTE(Answers!B95,"’","'"),"‘","'"),"“",""""),"”",""""))))*1+ISNUMBER(SEARCH("Writing or reviewing code or scripts",TRIM(SUBSTITUTE(SUBSTITUTE(SUBSTITUTE(SUBSTITUTE(Answers!B95,"’","'"),"‘","'"),"“",""""),"”",""""))))*1+ISNUMBER(SEARCH("Brainstorming or planning",TRIM(SUBSTITUTE(SUBSTITUTE(SUBSTITUTE(SUBSTITUTE(Answers!B95,"’","'"),"‘","'"),"“",""""),"”",""""))))*1+ISNUMBER(SEARCH("Something else",TRIM(SUBSTITUTE(SUBSTITUTE(SUBSTITUTE(SUBSTITUTE(Answers!B95,"’","'"),"‘","'"),"“",""""),"”",""""))))*1)</f>
        <v/>
      </c>
      <c r="Y95" s="1" t="str">
        <f aca="false">IF(X95="","",IF(X95=0,IF(ISNUMBER(SEARCH("I don't use AI tools for work",TRIM(SUBSTITUTE(SUBSTITUTE(SUBSTITUTE(SUBSTITUTE(Answers!B95,"’","'"),"‘","'"),"“",""""),"”","""")))),1,"unread"),MIN(X95+1,5)))</f>
        <v/>
      </c>
      <c r="Z95" s="1" t="n">
        <f aca="false">IF(ISNUMBER(SEARCH("Clear guidance on what's allowed and what information can go in",TRIM(SUBSTITUTE(SUBSTITUTE(SUBSTITUTE(SUBSTITUTE(Answers!R95,"’","'"),"‘","'"),"“",""""),"”","""")))),1,0)</f>
        <v>0</v>
      </c>
      <c r="AA95" s="1" t="n">
        <f aca="false">IF(ISNUMBER(SEARCH("An approved AI tool with a work account",TRIM(SUBSTITUTE(SUBSTITUTE(SUBSTITUTE(SUBSTITUTE(Answers!R95,"’","'"),"‘","'"),"“",""""),"”","""")))),1,0)</f>
        <v>0</v>
      </c>
      <c r="AB95" s="1" t="n">
        <f aca="false">IF(ISNUMBER(SEARCH("Hands-on training using my own work tasks",TRIM(SUBSTITUTE(SUBSTITUTE(SUBSTITUTE(SUBSTITUTE(Answers!R95,"’","'"),"‘","'"),"“",""""),"”","""")))),1,0)</f>
        <v>0</v>
      </c>
      <c r="AC95" s="1" t="n">
        <f aca="false">IF(ISNUMBER(SEARCH("Ready-made prompts and templates for common tasks",TRIM(SUBSTITUTE(SUBSTITUTE(SUBSTITUTE(SUBSTITUTE(Answers!R95,"’","'"),"‘","'"),"“",""""),"”","""")))),1,0)</f>
        <v>0</v>
      </c>
      <c r="AD95" s="1" t="n">
        <f aca="false">IF(ISNUMBER(SEARCH("Help setting up an AI agent for my role",TRIM(SUBSTITUTE(SUBSTITUTE(SUBSTITUTE(SUBSTITUTE(Answers!R95,"’","'"),"‘","'"),"“",""""),"”","""")))),1,0)</f>
        <v>0</v>
      </c>
      <c r="AE95" s="1" t="n">
        <f aca="false">IF(ISNUMBER(SEARCH("Examples from people in jobs like mine",TRIM(SUBSTITUTE(SUBSTITUTE(SUBSTITUTE(SUBSTITUTE(Answers!R95,"’","'"),"‘","'"),"“",""""),"”","""")))),1,0)</f>
        <v>0</v>
      </c>
      <c r="AF95" s="1" t="n">
        <f aca="false">IF(ISNUMBER(SEARCH("Time set aside to practice",TRIM(SUBSTITUTE(SUBSTITUTE(SUBSTITUTE(SUBSTITUTE(Answers!R95,"’","'"),"‘","'"),"“",""""),"”","""")))),1,0)</f>
        <v>0</v>
      </c>
      <c r="AG95" s="1" t="n">
        <f aca="false">IF(ISNUMBER(SEARCH("I don't need help right now",TRIM(SUBSTITUTE(SUBSTITUTE(SUBSTITUTE(SUBSTITUTE(Answers!R95,"’","'"),"‘","'"),"“",""""),"”","""")))),1,0)</f>
        <v>0</v>
      </c>
      <c r="AH95" s="1" t="str">
        <f aca="false">IF(Answers!R95="","",IF(Z95+AA95+AB95+AC95+AD95+AE95+AF95+AG95=0,"unread",""))</f>
        <v/>
      </c>
      <c r="AI95" s="1" t="n">
        <f aca="false">IF(OR(D95=5,E95=5),1,0)</f>
        <v>0</v>
      </c>
    </row>
    <row r="96" customFormat="false" ht="15" hidden="false" customHeight="true" outlineLevel="0" collapsed="false">
      <c r="A96" s="1" t="n">
        <f aca="false">Answers!T96</f>
        <v>0</v>
      </c>
      <c r="B96" s="1" t="str">
        <f aca="false">IF(Answers!A96="","",IFERROR(MATCH(TRIM(SUBSTITUTE(SUBSTITUTE(SUBSTITUTE(SUBSTITUTE(Answers!A96,"’","'"),"‘","'"),"“",""""),"”","""")),'Scoring key'!$B$10:$B$14,0),"unread"))</f>
        <v/>
      </c>
      <c r="C96" s="1" t="str">
        <f aca="false">IF(Answers!C96="","",IFERROR(MATCH(TRIM(SUBSTITUTE(SUBSTITUTE(SUBSTITUTE(SUBSTITUTE(Answers!C96,"’","'"),"‘","'"),"“",""""),"”","""")),'Scoring key'!$B$15:$B$19,0),"unread"))</f>
        <v/>
      </c>
      <c r="D96" s="1" t="str">
        <f aca="false">IF(Answers!D96="","",IFERROR(MATCH(TRIM(SUBSTITUTE(SUBSTITUTE(SUBSTITUTE(SUBSTITUTE(Answers!D96,"’","'"),"‘","'"),"“",""""),"”","""")),'Scoring key'!$B$20:$B$24,0),"unread"))</f>
        <v/>
      </c>
      <c r="E96" s="1" t="str">
        <f aca="false">IF(Answers!E96="","",IFERROR(MATCH(TRIM(SUBSTITUTE(SUBSTITUTE(SUBSTITUTE(SUBSTITUTE(Answers!E96,"’","'"),"‘","'"),"“",""""),"”","""")),'Scoring key'!$B$25:$B$29,0),"unread"))</f>
        <v/>
      </c>
      <c r="F96" s="1" t="str">
        <f aca="false">IF(Answers!L96="","",IFERROR(MATCH(TRIM(SUBSTITUTE(SUBSTITUTE(SUBSTITUTE(SUBSTITUTE(Answers!L96,"’","'"),"‘","'"),"“",""""),"”","""")),'Scoring key'!$B$30:$B$34,0),"unread"))</f>
        <v/>
      </c>
      <c r="G96" s="1" t="str">
        <f aca="false">IF(Answers!N96="","",IFERROR(MATCH(TRIM(SUBSTITUTE(SUBSTITUTE(SUBSTITUTE(SUBSTITUTE(Answers!N96,"’","'"),"‘","'"),"“",""""),"”","""")),'Scoring key'!$B$35:$B$38,0),"unread"))</f>
        <v/>
      </c>
      <c r="H96" s="1" t="str">
        <f aca="false">IF(Answers!O96="","",IFERROR(MATCH(TRIM(SUBSTITUTE(SUBSTITUTE(SUBSTITUTE(SUBSTITUTE(Answers!O96,"’","'"),"‘","'"),"“",""""),"”","""")),'Scoring key'!$B$39:$B$42,0),"unread"))</f>
        <v/>
      </c>
      <c r="I96" s="1" t="str">
        <f aca="false">IF(Answers!S96="","",IFERROR(MATCH(TRIM(SUBSTITUTE(SUBSTITUTE(SUBSTITUTE(SUBSTITUTE(Answers!S96,"’","'"),"‘","'"),"“",""""),"”","""")),'Scoring key'!$B$43:$B$46,0),"unread"))</f>
        <v/>
      </c>
      <c r="J96" s="1" t="str">
        <f aca="false">IF(ISNUMBER(B96),IF(INDEX('Scoring key'!$C$10:$C$14,B96)="","",INDEX('Scoring key'!$C$10:$C$14,B96)),"")</f>
        <v/>
      </c>
      <c r="K96" s="1" t="str">
        <f aca="false">IF(ISNUMBER(E96),IF(INDEX('Scoring key'!$C$25:$C$29,E96)="","",INDEX('Scoring key'!$C$25:$C$29,E96)),"")</f>
        <v/>
      </c>
      <c r="L96" s="1" t="str">
        <f aca="false">IF(ISNUMBER(F96),IF(INDEX('Scoring key'!$C$30:$C$34,F96)="","",INDEX('Scoring key'!$C$30:$C$34,F96)),"")</f>
        <v/>
      </c>
      <c r="M96" s="1" t="str">
        <f aca="false">IF(ISNUMBER(G96),IF(INDEX('Scoring key'!$C$35:$C$38,G96)="","",INDEX('Scoring key'!$C$35:$C$38,G96)),"")</f>
        <v/>
      </c>
      <c r="N96" s="1" t="str">
        <f aca="false">IF(ISNUMBER(H96),IF(INDEX('Scoring key'!$C$39:$C$42,H96)="","",INDEX('Scoring key'!$C$39:$C$42,H96)),"")</f>
        <v/>
      </c>
      <c r="O96" s="1" t="str">
        <f aca="false">IF(Answers!F96="","",IF(ISNUMBER(IFERROR(VALUE(Answers!F96),"")),IF(AND(VALUE(Answers!F96)&gt;=1,VALUE(Answers!F96)&lt;=5,VALUE(Answers!F96)=INT(VALUE(Answers!F96))),VALUE(Answers!F96),"unread"),IFERROR(MATCH(TRIM(SUBSTITUTE(SUBSTITUTE(SUBSTITUTE(SUBSTITUTE(Answers!F96,"’","'"),"‘","'"),"“",""""),"”","""")),'Scoring key'!$B$5:$B$9,0),"unread")))</f>
        <v/>
      </c>
      <c r="P96" s="1" t="str">
        <f aca="false">IF(Answers!G96="","",IF(ISNUMBER(IFERROR(VALUE(Answers!G96),"")),IF(AND(VALUE(Answers!G96)&gt;=1,VALUE(Answers!G96)&lt;=5,VALUE(Answers!G96)=INT(VALUE(Answers!G96))),VALUE(Answers!G96),"unread"),IFERROR(MATCH(TRIM(SUBSTITUTE(SUBSTITUTE(SUBSTITUTE(SUBSTITUTE(Answers!G96,"’","'"),"‘","'"),"“",""""),"”","""")),'Scoring key'!$B$5:$B$9,0),"unread")))</f>
        <v/>
      </c>
      <c r="Q96" s="1" t="str">
        <f aca="false">IF(Answers!H96="","",IF(ISNUMBER(IFERROR(VALUE(Answers!H96),"")),IF(AND(VALUE(Answers!H96)&gt;=1,VALUE(Answers!H96)&lt;=5,VALUE(Answers!H96)=INT(VALUE(Answers!H96))),VALUE(Answers!H96),"unread"),IFERROR(MATCH(TRIM(SUBSTITUTE(SUBSTITUTE(SUBSTITUTE(SUBSTITUTE(Answers!H96,"’","'"),"‘","'"),"“",""""),"”","""")),'Scoring key'!$B$5:$B$9,0),"unread")))</f>
        <v/>
      </c>
      <c r="R96" s="1" t="str">
        <f aca="false">IF(Answers!I96="","",IF(ISNUMBER(IFERROR(VALUE(Answers!I96),"")),IF(AND(VALUE(Answers!I96)&gt;=1,VALUE(Answers!I96)&lt;=5,VALUE(Answers!I96)=INT(VALUE(Answers!I96))),VALUE(Answers!I96),"unread"),IFERROR(MATCH(TRIM(SUBSTITUTE(SUBSTITUTE(SUBSTITUTE(SUBSTITUTE(Answers!I96,"’","'"),"‘","'"),"“",""""),"”","""")),'Scoring key'!$B$5:$B$9,0),"unread")))</f>
        <v/>
      </c>
      <c r="S96" s="1" t="str">
        <f aca="false">IF(Answers!J96="","",IF(ISNUMBER(IFERROR(VALUE(Answers!J96),"")),IF(AND(VALUE(Answers!J96)&gt;=1,VALUE(Answers!J96)&lt;=5,VALUE(Answers!J96)=INT(VALUE(Answers!J96))),VALUE(Answers!J96),"unread"),IFERROR(MATCH(TRIM(SUBSTITUTE(SUBSTITUTE(SUBSTITUTE(SUBSTITUTE(Answers!J96,"’","'"),"‘","'"),"“",""""),"”","""")),'Scoring key'!$B$5:$B$9,0),"unread")))</f>
        <v/>
      </c>
      <c r="T96" s="1" t="str">
        <f aca="false">IF(Answers!K96="","",IF(ISNUMBER(IFERROR(VALUE(Answers!K96),"")),IF(AND(VALUE(Answers!K96)&gt;=1,VALUE(Answers!K96)&lt;=5,VALUE(Answers!K96)=INT(VALUE(Answers!K96))),VALUE(Answers!K96),"unread"),IFERROR(MATCH(TRIM(SUBSTITUTE(SUBSTITUTE(SUBSTITUTE(SUBSTITUTE(Answers!K96,"’","'"),"‘","'"),"“",""""),"”","""")),'Scoring key'!$B$5:$B$9,0),"unread")))</f>
        <v/>
      </c>
      <c r="U96" s="1" t="str">
        <f aca="false">IF(Answers!M96="","",IF(ISNUMBER(IFERROR(VALUE(Answers!M96),"")),IF(AND(VALUE(Answers!M96)&gt;=1,VALUE(Answers!M96)&lt;=5,VALUE(Answers!M96)=INT(VALUE(Answers!M96))),VALUE(Answers!M96),"unread"),IFERROR(MATCH(TRIM(SUBSTITUTE(SUBSTITUTE(SUBSTITUTE(SUBSTITUTE(Answers!M96,"’","'"),"‘","'"),"“",""""),"”","""")),'Scoring key'!$B$5:$B$9,0),"unread")))</f>
        <v/>
      </c>
      <c r="V96" s="1" t="str">
        <f aca="false">IF(Answers!P96="","",IF(ISNUMBER(IFERROR(VALUE(Answers!P96),"")),IF(AND(VALUE(Answers!P96)&gt;=1,VALUE(Answers!P96)&lt;=5,VALUE(Answers!P96)=INT(VALUE(Answers!P96))),VALUE(Answers!P96),"unread"),IFERROR(MATCH(TRIM(SUBSTITUTE(SUBSTITUTE(SUBSTITUTE(SUBSTITUTE(Answers!P96,"’","'"),"‘","'"),"“",""""),"”","""")),'Scoring key'!$B$5:$B$9,0),"unread")))</f>
        <v/>
      </c>
      <c r="W96" s="1" t="str">
        <f aca="false">IF(Answers!Q96="","",IF(ISNUMBER(IFERROR(VALUE(Answers!Q96),"")),IF(AND(VALUE(Answers!Q96)&gt;=1,VALUE(Answers!Q96)&lt;=5,VALUE(Answers!Q96)=INT(VALUE(Answers!Q96))),VALUE(Answers!Q96),"unread"),IFERROR(MATCH(TRIM(SUBSTITUTE(SUBSTITUTE(SUBSTITUTE(SUBSTITUTE(Answers!Q96,"’","'"),"‘","'"),"“",""""),"”","""")),'Scoring key'!$B$5:$B$9,0),"unread")))</f>
        <v/>
      </c>
      <c r="X96" s="1" t="str">
        <f aca="false">IF(Answers!B96="","",ISNUMBER(SEARCH("Drafting or editing emails and documents",TRIM(SUBSTITUTE(SUBSTITUTE(SUBSTITUTE(SUBSTITUTE(Answers!B96,"’","'"),"‘","'"),"“",""""),"”",""""))))*1+ISNUMBER(SEARCH("Summarizing documents, threads or meetings",TRIM(SUBSTITUTE(SUBSTITUTE(SUBSTITUTE(SUBSTITUTE(Answers!B96,"’","'"),"‘","'"),"“",""""),"”",""""))))*1+ISNUMBER(SEARCH("Research, or explaining something unfamiliar",TRIM(SUBSTITUTE(SUBSTITUTE(SUBSTITUTE(SUBSTITUTE(Answers!B96,"’","'"),"‘","'"),"“",""""),"”",""""))))*1+ISNUMBER(SEARCH("Working with data or spreadsheets",TRIM(SUBSTITUTE(SUBSTITUTE(SUBSTITUTE(SUBSTITUTE(Answers!B96,"’","'"),"‘","'"),"“",""""),"”",""""))))*1+ISNUMBER(SEARCH("Writing or reviewing code or scripts",TRIM(SUBSTITUTE(SUBSTITUTE(SUBSTITUTE(SUBSTITUTE(Answers!B96,"’","'"),"‘","'"),"“",""""),"”",""""))))*1+ISNUMBER(SEARCH("Brainstorming or planning",TRIM(SUBSTITUTE(SUBSTITUTE(SUBSTITUTE(SUBSTITUTE(Answers!B96,"’","'"),"‘","'"),"“",""""),"”",""""))))*1+ISNUMBER(SEARCH("Something else",TRIM(SUBSTITUTE(SUBSTITUTE(SUBSTITUTE(SUBSTITUTE(Answers!B96,"’","'"),"‘","'"),"“",""""),"”",""""))))*1)</f>
        <v/>
      </c>
      <c r="Y96" s="1" t="str">
        <f aca="false">IF(X96="","",IF(X96=0,IF(ISNUMBER(SEARCH("I don't use AI tools for work",TRIM(SUBSTITUTE(SUBSTITUTE(SUBSTITUTE(SUBSTITUTE(Answers!B96,"’","'"),"‘","'"),"“",""""),"”","""")))),1,"unread"),MIN(X96+1,5)))</f>
        <v/>
      </c>
      <c r="Z96" s="1" t="n">
        <f aca="false">IF(ISNUMBER(SEARCH("Clear guidance on what's allowed and what information can go in",TRIM(SUBSTITUTE(SUBSTITUTE(SUBSTITUTE(SUBSTITUTE(Answers!R96,"’","'"),"‘","'"),"“",""""),"”","""")))),1,0)</f>
        <v>0</v>
      </c>
      <c r="AA96" s="1" t="n">
        <f aca="false">IF(ISNUMBER(SEARCH("An approved AI tool with a work account",TRIM(SUBSTITUTE(SUBSTITUTE(SUBSTITUTE(SUBSTITUTE(Answers!R96,"’","'"),"‘","'"),"“",""""),"”","""")))),1,0)</f>
        <v>0</v>
      </c>
      <c r="AB96" s="1" t="n">
        <f aca="false">IF(ISNUMBER(SEARCH("Hands-on training using my own work tasks",TRIM(SUBSTITUTE(SUBSTITUTE(SUBSTITUTE(SUBSTITUTE(Answers!R96,"’","'"),"‘","'"),"“",""""),"”","""")))),1,0)</f>
        <v>0</v>
      </c>
      <c r="AC96" s="1" t="n">
        <f aca="false">IF(ISNUMBER(SEARCH("Ready-made prompts and templates for common tasks",TRIM(SUBSTITUTE(SUBSTITUTE(SUBSTITUTE(SUBSTITUTE(Answers!R96,"’","'"),"‘","'"),"“",""""),"”","""")))),1,0)</f>
        <v>0</v>
      </c>
      <c r="AD96" s="1" t="n">
        <f aca="false">IF(ISNUMBER(SEARCH("Help setting up an AI agent for my role",TRIM(SUBSTITUTE(SUBSTITUTE(SUBSTITUTE(SUBSTITUTE(Answers!R96,"’","'"),"‘","'"),"“",""""),"”","""")))),1,0)</f>
        <v>0</v>
      </c>
      <c r="AE96" s="1" t="n">
        <f aca="false">IF(ISNUMBER(SEARCH("Examples from people in jobs like mine",TRIM(SUBSTITUTE(SUBSTITUTE(SUBSTITUTE(SUBSTITUTE(Answers!R96,"’","'"),"‘","'"),"“",""""),"”","""")))),1,0)</f>
        <v>0</v>
      </c>
      <c r="AF96" s="1" t="n">
        <f aca="false">IF(ISNUMBER(SEARCH("Time set aside to practice",TRIM(SUBSTITUTE(SUBSTITUTE(SUBSTITUTE(SUBSTITUTE(Answers!R96,"’","'"),"‘","'"),"“",""""),"”","""")))),1,0)</f>
        <v>0</v>
      </c>
      <c r="AG96" s="1" t="n">
        <f aca="false">IF(ISNUMBER(SEARCH("I don't need help right now",TRIM(SUBSTITUTE(SUBSTITUTE(SUBSTITUTE(SUBSTITUTE(Answers!R96,"’","'"),"‘","'"),"“",""""),"”","""")))),1,0)</f>
        <v>0</v>
      </c>
      <c r="AH96" s="1" t="str">
        <f aca="false">IF(Answers!R96="","",IF(Z96+AA96+AB96+AC96+AD96+AE96+AF96+AG96=0,"unread",""))</f>
        <v/>
      </c>
      <c r="AI96" s="1" t="n">
        <f aca="false">IF(OR(D96=5,E96=5),1,0)</f>
        <v>0</v>
      </c>
    </row>
    <row r="97" customFormat="false" ht="15" hidden="false" customHeight="true" outlineLevel="0" collapsed="false">
      <c r="A97" s="1" t="n">
        <f aca="false">Answers!T97</f>
        <v>0</v>
      </c>
      <c r="B97" s="1" t="str">
        <f aca="false">IF(Answers!A97="","",IFERROR(MATCH(TRIM(SUBSTITUTE(SUBSTITUTE(SUBSTITUTE(SUBSTITUTE(Answers!A97,"’","'"),"‘","'"),"“",""""),"”","""")),'Scoring key'!$B$10:$B$14,0),"unread"))</f>
        <v/>
      </c>
      <c r="C97" s="1" t="str">
        <f aca="false">IF(Answers!C97="","",IFERROR(MATCH(TRIM(SUBSTITUTE(SUBSTITUTE(SUBSTITUTE(SUBSTITUTE(Answers!C97,"’","'"),"‘","'"),"“",""""),"”","""")),'Scoring key'!$B$15:$B$19,0),"unread"))</f>
        <v/>
      </c>
      <c r="D97" s="1" t="str">
        <f aca="false">IF(Answers!D97="","",IFERROR(MATCH(TRIM(SUBSTITUTE(SUBSTITUTE(SUBSTITUTE(SUBSTITUTE(Answers!D97,"’","'"),"‘","'"),"“",""""),"”","""")),'Scoring key'!$B$20:$B$24,0),"unread"))</f>
        <v/>
      </c>
      <c r="E97" s="1" t="str">
        <f aca="false">IF(Answers!E97="","",IFERROR(MATCH(TRIM(SUBSTITUTE(SUBSTITUTE(SUBSTITUTE(SUBSTITUTE(Answers!E97,"’","'"),"‘","'"),"“",""""),"”","""")),'Scoring key'!$B$25:$B$29,0),"unread"))</f>
        <v/>
      </c>
      <c r="F97" s="1" t="str">
        <f aca="false">IF(Answers!L97="","",IFERROR(MATCH(TRIM(SUBSTITUTE(SUBSTITUTE(SUBSTITUTE(SUBSTITUTE(Answers!L97,"’","'"),"‘","'"),"“",""""),"”","""")),'Scoring key'!$B$30:$B$34,0),"unread"))</f>
        <v/>
      </c>
      <c r="G97" s="1" t="str">
        <f aca="false">IF(Answers!N97="","",IFERROR(MATCH(TRIM(SUBSTITUTE(SUBSTITUTE(SUBSTITUTE(SUBSTITUTE(Answers!N97,"’","'"),"‘","'"),"“",""""),"”","""")),'Scoring key'!$B$35:$B$38,0),"unread"))</f>
        <v/>
      </c>
      <c r="H97" s="1" t="str">
        <f aca="false">IF(Answers!O97="","",IFERROR(MATCH(TRIM(SUBSTITUTE(SUBSTITUTE(SUBSTITUTE(SUBSTITUTE(Answers!O97,"’","'"),"‘","'"),"“",""""),"”","""")),'Scoring key'!$B$39:$B$42,0),"unread"))</f>
        <v/>
      </c>
      <c r="I97" s="1" t="str">
        <f aca="false">IF(Answers!S97="","",IFERROR(MATCH(TRIM(SUBSTITUTE(SUBSTITUTE(SUBSTITUTE(SUBSTITUTE(Answers!S97,"’","'"),"‘","'"),"“",""""),"”","""")),'Scoring key'!$B$43:$B$46,0),"unread"))</f>
        <v/>
      </c>
      <c r="J97" s="1" t="str">
        <f aca="false">IF(ISNUMBER(B97),IF(INDEX('Scoring key'!$C$10:$C$14,B97)="","",INDEX('Scoring key'!$C$10:$C$14,B97)),"")</f>
        <v/>
      </c>
      <c r="K97" s="1" t="str">
        <f aca="false">IF(ISNUMBER(E97),IF(INDEX('Scoring key'!$C$25:$C$29,E97)="","",INDEX('Scoring key'!$C$25:$C$29,E97)),"")</f>
        <v/>
      </c>
      <c r="L97" s="1" t="str">
        <f aca="false">IF(ISNUMBER(F97),IF(INDEX('Scoring key'!$C$30:$C$34,F97)="","",INDEX('Scoring key'!$C$30:$C$34,F97)),"")</f>
        <v/>
      </c>
      <c r="M97" s="1" t="str">
        <f aca="false">IF(ISNUMBER(G97),IF(INDEX('Scoring key'!$C$35:$C$38,G97)="","",INDEX('Scoring key'!$C$35:$C$38,G97)),"")</f>
        <v/>
      </c>
      <c r="N97" s="1" t="str">
        <f aca="false">IF(ISNUMBER(H97),IF(INDEX('Scoring key'!$C$39:$C$42,H97)="","",INDEX('Scoring key'!$C$39:$C$42,H97)),"")</f>
        <v/>
      </c>
      <c r="O97" s="1" t="str">
        <f aca="false">IF(Answers!F97="","",IF(ISNUMBER(IFERROR(VALUE(Answers!F97),"")),IF(AND(VALUE(Answers!F97)&gt;=1,VALUE(Answers!F97)&lt;=5,VALUE(Answers!F97)=INT(VALUE(Answers!F97))),VALUE(Answers!F97),"unread"),IFERROR(MATCH(TRIM(SUBSTITUTE(SUBSTITUTE(SUBSTITUTE(SUBSTITUTE(Answers!F97,"’","'"),"‘","'"),"“",""""),"”","""")),'Scoring key'!$B$5:$B$9,0),"unread")))</f>
        <v/>
      </c>
      <c r="P97" s="1" t="str">
        <f aca="false">IF(Answers!G97="","",IF(ISNUMBER(IFERROR(VALUE(Answers!G97),"")),IF(AND(VALUE(Answers!G97)&gt;=1,VALUE(Answers!G97)&lt;=5,VALUE(Answers!G97)=INT(VALUE(Answers!G97))),VALUE(Answers!G97),"unread"),IFERROR(MATCH(TRIM(SUBSTITUTE(SUBSTITUTE(SUBSTITUTE(SUBSTITUTE(Answers!G97,"’","'"),"‘","'"),"“",""""),"”","""")),'Scoring key'!$B$5:$B$9,0),"unread")))</f>
        <v/>
      </c>
      <c r="Q97" s="1" t="str">
        <f aca="false">IF(Answers!H97="","",IF(ISNUMBER(IFERROR(VALUE(Answers!H97),"")),IF(AND(VALUE(Answers!H97)&gt;=1,VALUE(Answers!H97)&lt;=5,VALUE(Answers!H97)=INT(VALUE(Answers!H97))),VALUE(Answers!H97),"unread"),IFERROR(MATCH(TRIM(SUBSTITUTE(SUBSTITUTE(SUBSTITUTE(SUBSTITUTE(Answers!H97,"’","'"),"‘","'"),"“",""""),"”","""")),'Scoring key'!$B$5:$B$9,0),"unread")))</f>
        <v/>
      </c>
      <c r="R97" s="1" t="str">
        <f aca="false">IF(Answers!I97="","",IF(ISNUMBER(IFERROR(VALUE(Answers!I97),"")),IF(AND(VALUE(Answers!I97)&gt;=1,VALUE(Answers!I97)&lt;=5,VALUE(Answers!I97)=INT(VALUE(Answers!I97))),VALUE(Answers!I97),"unread"),IFERROR(MATCH(TRIM(SUBSTITUTE(SUBSTITUTE(SUBSTITUTE(SUBSTITUTE(Answers!I97,"’","'"),"‘","'"),"“",""""),"”","""")),'Scoring key'!$B$5:$B$9,0),"unread")))</f>
        <v/>
      </c>
      <c r="S97" s="1" t="str">
        <f aca="false">IF(Answers!J97="","",IF(ISNUMBER(IFERROR(VALUE(Answers!J97),"")),IF(AND(VALUE(Answers!J97)&gt;=1,VALUE(Answers!J97)&lt;=5,VALUE(Answers!J97)=INT(VALUE(Answers!J97))),VALUE(Answers!J97),"unread"),IFERROR(MATCH(TRIM(SUBSTITUTE(SUBSTITUTE(SUBSTITUTE(SUBSTITUTE(Answers!J97,"’","'"),"‘","'"),"“",""""),"”","""")),'Scoring key'!$B$5:$B$9,0),"unread")))</f>
        <v/>
      </c>
      <c r="T97" s="1" t="str">
        <f aca="false">IF(Answers!K97="","",IF(ISNUMBER(IFERROR(VALUE(Answers!K97),"")),IF(AND(VALUE(Answers!K97)&gt;=1,VALUE(Answers!K97)&lt;=5,VALUE(Answers!K97)=INT(VALUE(Answers!K97))),VALUE(Answers!K97),"unread"),IFERROR(MATCH(TRIM(SUBSTITUTE(SUBSTITUTE(SUBSTITUTE(SUBSTITUTE(Answers!K97,"’","'"),"‘","'"),"“",""""),"”","""")),'Scoring key'!$B$5:$B$9,0),"unread")))</f>
        <v/>
      </c>
      <c r="U97" s="1" t="str">
        <f aca="false">IF(Answers!M97="","",IF(ISNUMBER(IFERROR(VALUE(Answers!M97),"")),IF(AND(VALUE(Answers!M97)&gt;=1,VALUE(Answers!M97)&lt;=5,VALUE(Answers!M97)=INT(VALUE(Answers!M97))),VALUE(Answers!M97),"unread"),IFERROR(MATCH(TRIM(SUBSTITUTE(SUBSTITUTE(SUBSTITUTE(SUBSTITUTE(Answers!M97,"’","'"),"‘","'"),"“",""""),"”","""")),'Scoring key'!$B$5:$B$9,0),"unread")))</f>
        <v/>
      </c>
      <c r="V97" s="1" t="str">
        <f aca="false">IF(Answers!P97="","",IF(ISNUMBER(IFERROR(VALUE(Answers!P97),"")),IF(AND(VALUE(Answers!P97)&gt;=1,VALUE(Answers!P97)&lt;=5,VALUE(Answers!P97)=INT(VALUE(Answers!P97))),VALUE(Answers!P97),"unread"),IFERROR(MATCH(TRIM(SUBSTITUTE(SUBSTITUTE(SUBSTITUTE(SUBSTITUTE(Answers!P97,"’","'"),"‘","'"),"“",""""),"”","""")),'Scoring key'!$B$5:$B$9,0),"unread")))</f>
        <v/>
      </c>
      <c r="W97" s="1" t="str">
        <f aca="false">IF(Answers!Q97="","",IF(ISNUMBER(IFERROR(VALUE(Answers!Q97),"")),IF(AND(VALUE(Answers!Q97)&gt;=1,VALUE(Answers!Q97)&lt;=5,VALUE(Answers!Q97)=INT(VALUE(Answers!Q97))),VALUE(Answers!Q97),"unread"),IFERROR(MATCH(TRIM(SUBSTITUTE(SUBSTITUTE(SUBSTITUTE(SUBSTITUTE(Answers!Q97,"’","'"),"‘","'"),"“",""""),"”","""")),'Scoring key'!$B$5:$B$9,0),"unread")))</f>
        <v/>
      </c>
      <c r="X97" s="1" t="str">
        <f aca="false">IF(Answers!B97="","",ISNUMBER(SEARCH("Drafting or editing emails and documents",TRIM(SUBSTITUTE(SUBSTITUTE(SUBSTITUTE(SUBSTITUTE(Answers!B97,"’","'"),"‘","'"),"“",""""),"”",""""))))*1+ISNUMBER(SEARCH("Summarizing documents, threads or meetings",TRIM(SUBSTITUTE(SUBSTITUTE(SUBSTITUTE(SUBSTITUTE(Answers!B97,"’","'"),"‘","'"),"“",""""),"”",""""))))*1+ISNUMBER(SEARCH("Research, or explaining something unfamiliar",TRIM(SUBSTITUTE(SUBSTITUTE(SUBSTITUTE(SUBSTITUTE(Answers!B97,"’","'"),"‘","'"),"“",""""),"”",""""))))*1+ISNUMBER(SEARCH("Working with data or spreadsheets",TRIM(SUBSTITUTE(SUBSTITUTE(SUBSTITUTE(SUBSTITUTE(Answers!B97,"’","'"),"‘","'"),"“",""""),"”",""""))))*1+ISNUMBER(SEARCH("Writing or reviewing code or scripts",TRIM(SUBSTITUTE(SUBSTITUTE(SUBSTITUTE(SUBSTITUTE(Answers!B97,"’","'"),"‘","'"),"“",""""),"”",""""))))*1+ISNUMBER(SEARCH("Brainstorming or planning",TRIM(SUBSTITUTE(SUBSTITUTE(SUBSTITUTE(SUBSTITUTE(Answers!B97,"’","'"),"‘","'"),"“",""""),"”",""""))))*1+ISNUMBER(SEARCH("Something else",TRIM(SUBSTITUTE(SUBSTITUTE(SUBSTITUTE(SUBSTITUTE(Answers!B97,"’","'"),"‘","'"),"“",""""),"”",""""))))*1)</f>
        <v/>
      </c>
      <c r="Y97" s="1" t="str">
        <f aca="false">IF(X97="","",IF(X97=0,IF(ISNUMBER(SEARCH("I don't use AI tools for work",TRIM(SUBSTITUTE(SUBSTITUTE(SUBSTITUTE(SUBSTITUTE(Answers!B97,"’","'"),"‘","'"),"“",""""),"”","""")))),1,"unread"),MIN(X97+1,5)))</f>
        <v/>
      </c>
      <c r="Z97" s="1" t="n">
        <f aca="false">IF(ISNUMBER(SEARCH("Clear guidance on what's allowed and what information can go in",TRIM(SUBSTITUTE(SUBSTITUTE(SUBSTITUTE(SUBSTITUTE(Answers!R97,"’","'"),"‘","'"),"“",""""),"”","""")))),1,0)</f>
        <v>0</v>
      </c>
      <c r="AA97" s="1" t="n">
        <f aca="false">IF(ISNUMBER(SEARCH("An approved AI tool with a work account",TRIM(SUBSTITUTE(SUBSTITUTE(SUBSTITUTE(SUBSTITUTE(Answers!R97,"’","'"),"‘","'"),"“",""""),"”","""")))),1,0)</f>
        <v>0</v>
      </c>
      <c r="AB97" s="1" t="n">
        <f aca="false">IF(ISNUMBER(SEARCH("Hands-on training using my own work tasks",TRIM(SUBSTITUTE(SUBSTITUTE(SUBSTITUTE(SUBSTITUTE(Answers!R97,"’","'"),"‘","'"),"“",""""),"”","""")))),1,0)</f>
        <v>0</v>
      </c>
      <c r="AC97" s="1" t="n">
        <f aca="false">IF(ISNUMBER(SEARCH("Ready-made prompts and templates for common tasks",TRIM(SUBSTITUTE(SUBSTITUTE(SUBSTITUTE(SUBSTITUTE(Answers!R97,"’","'"),"‘","'"),"“",""""),"”","""")))),1,0)</f>
        <v>0</v>
      </c>
      <c r="AD97" s="1" t="n">
        <f aca="false">IF(ISNUMBER(SEARCH("Help setting up an AI agent for my role",TRIM(SUBSTITUTE(SUBSTITUTE(SUBSTITUTE(SUBSTITUTE(Answers!R97,"’","'"),"‘","'"),"“",""""),"”","""")))),1,0)</f>
        <v>0</v>
      </c>
      <c r="AE97" s="1" t="n">
        <f aca="false">IF(ISNUMBER(SEARCH("Examples from people in jobs like mine",TRIM(SUBSTITUTE(SUBSTITUTE(SUBSTITUTE(SUBSTITUTE(Answers!R97,"’","'"),"‘","'"),"“",""""),"”","""")))),1,0)</f>
        <v>0</v>
      </c>
      <c r="AF97" s="1" t="n">
        <f aca="false">IF(ISNUMBER(SEARCH("Time set aside to practice",TRIM(SUBSTITUTE(SUBSTITUTE(SUBSTITUTE(SUBSTITUTE(Answers!R97,"’","'"),"‘","'"),"“",""""),"”","""")))),1,0)</f>
        <v>0</v>
      </c>
      <c r="AG97" s="1" t="n">
        <f aca="false">IF(ISNUMBER(SEARCH("I don't need help right now",TRIM(SUBSTITUTE(SUBSTITUTE(SUBSTITUTE(SUBSTITUTE(Answers!R97,"’","'"),"‘","'"),"“",""""),"”","""")))),1,0)</f>
        <v>0</v>
      </c>
      <c r="AH97" s="1" t="str">
        <f aca="false">IF(Answers!R97="","",IF(Z97+AA97+AB97+AC97+AD97+AE97+AF97+AG97=0,"unread",""))</f>
        <v/>
      </c>
      <c r="AI97" s="1" t="n">
        <f aca="false">IF(OR(D97=5,E97=5),1,0)</f>
        <v>0</v>
      </c>
    </row>
    <row r="98" customFormat="false" ht="15" hidden="false" customHeight="true" outlineLevel="0" collapsed="false">
      <c r="A98" s="1" t="n">
        <f aca="false">Answers!T98</f>
        <v>0</v>
      </c>
      <c r="B98" s="1" t="str">
        <f aca="false">IF(Answers!A98="","",IFERROR(MATCH(TRIM(SUBSTITUTE(SUBSTITUTE(SUBSTITUTE(SUBSTITUTE(Answers!A98,"’","'"),"‘","'"),"“",""""),"”","""")),'Scoring key'!$B$10:$B$14,0),"unread"))</f>
        <v/>
      </c>
      <c r="C98" s="1" t="str">
        <f aca="false">IF(Answers!C98="","",IFERROR(MATCH(TRIM(SUBSTITUTE(SUBSTITUTE(SUBSTITUTE(SUBSTITUTE(Answers!C98,"’","'"),"‘","'"),"“",""""),"”","""")),'Scoring key'!$B$15:$B$19,0),"unread"))</f>
        <v/>
      </c>
      <c r="D98" s="1" t="str">
        <f aca="false">IF(Answers!D98="","",IFERROR(MATCH(TRIM(SUBSTITUTE(SUBSTITUTE(SUBSTITUTE(SUBSTITUTE(Answers!D98,"’","'"),"‘","'"),"“",""""),"”","""")),'Scoring key'!$B$20:$B$24,0),"unread"))</f>
        <v/>
      </c>
      <c r="E98" s="1" t="str">
        <f aca="false">IF(Answers!E98="","",IFERROR(MATCH(TRIM(SUBSTITUTE(SUBSTITUTE(SUBSTITUTE(SUBSTITUTE(Answers!E98,"’","'"),"‘","'"),"“",""""),"”","""")),'Scoring key'!$B$25:$B$29,0),"unread"))</f>
        <v/>
      </c>
      <c r="F98" s="1" t="str">
        <f aca="false">IF(Answers!L98="","",IFERROR(MATCH(TRIM(SUBSTITUTE(SUBSTITUTE(SUBSTITUTE(SUBSTITUTE(Answers!L98,"’","'"),"‘","'"),"“",""""),"”","""")),'Scoring key'!$B$30:$B$34,0),"unread"))</f>
        <v/>
      </c>
      <c r="G98" s="1" t="str">
        <f aca="false">IF(Answers!N98="","",IFERROR(MATCH(TRIM(SUBSTITUTE(SUBSTITUTE(SUBSTITUTE(SUBSTITUTE(Answers!N98,"’","'"),"‘","'"),"“",""""),"”","""")),'Scoring key'!$B$35:$B$38,0),"unread"))</f>
        <v/>
      </c>
      <c r="H98" s="1" t="str">
        <f aca="false">IF(Answers!O98="","",IFERROR(MATCH(TRIM(SUBSTITUTE(SUBSTITUTE(SUBSTITUTE(SUBSTITUTE(Answers!O98,"’","'"),"‘","'"),"“",""""),"”","""")),'Scoring key'!$B$39:$B$42,0),"unread"))</f>
        <v/>
      </c>
      <c r="I98" s="1" t="str">
        <f aca="false">IF(Answers!S98="","",IFERROR(MATCH(TRIM(SUBSTITUTE(SUBSTITUTE(SUBSTITUTE(SUBSTITUTE(Answers!S98,"’","'"),"‘","'"),"“",""""),"”","""")),'Scoring key'!$B$43:$B$46,0),"unread"))</f>
        <v/>
      </c>
      <c r="J98" s="1" t="str">
        <f aca="false">IF(ISNUMBER(B98),IF(INDEX('Scoring key'!$C$10:$C$14,B98)="","",INDEX('Scoring key'!$C$10:$C$14,B98)),"")</f>
        <v/>
      </c>
      <c r="K98" s="1" t="str">
        <f aca="false">IF(ISNUMBER(E98),IF(INDEX('Scoring key'!$C$25:$C$29,E98)="","",INDEX('Scoring key'!$C$25:$C$29,E98)),"")</f>
        <v/>
      </c>
      <c r="L98" s="1" t="str">
        <f aca="false">IF(ISNUMBER(F98),IF(INDEX('Scoring key'!$C$30:$C$34,F98)="","",INDEX('Scoring key'!$C$30:$C$34,F98)),"")</f>
        <v/>
      </c>
      <c r="M98" s="1" t="str">
        <f aca="false">IF(ISNUMBER(G98),IF(INDEX('Scoring key'!$C$35:$C$38,G98)="","",INDEX('Scoring key'!$C$35:$C$38,G98)),"")</f>
        <v/>
      </c>
      <c r="N98" s="1" t="str">
        <f aca="false">IF(ISNUMBER(H98),IF(INDEX('Scoring key'!$C$39:$C$42,H98)="","",INDEX('Scoring key'!$C$39:$C$42,H98)),"")</f>
        <v/>
      </c>
      <c r="O98" s="1" t="str">
        <f aca="false">IF(Answers!F98="","",IF(ISNUMBER(IFERROR(VALUE(Answers!F98),"")),IF(AND(VALUE(Answers!F98)&gt;=1,VALUE(Answers!F98)&lt;=5,VALUE(Answers!F98)=INT(VALUE(Answers!F98))),VALUE(Answers!F98),"unread"),IFERROR(MATCH(TRIM(SUBSTITUTE(SUBSTITUTE(SUBSTITUTE(SUBSTITUTE(Answers!F98,"’","'"),"‘","'"),"“",""""),"”","""")),'Scoring key'!$B$5:$B$9,0),"unread")))</f>
        <v/>
      </c>
      <c r="P98" s="1" t="str">
        <f aca="false">IF(Answers!G98="","",IF(ISNUMBER(IFERROR(VALUE(Answers!G98),"")),IF(AND(VALUE(Answers!G98)&gt;=1,VALUE(Answers!G98)&lt;=5,VALUE(Answers!G98)=INT(VALUE(Answers!G98))),VALUE(Answers!G98),"unread"),IFERROR(MATCH(TRIM(SUBSTITUTE(SUBSTITUTE(SUBSTITUTE(SUBSTITUTE(Answers!G98,"’","'"),"‘","'"),"“",""""),"”","""")),'Scoring key'!$B$5:$B$9,0),"unread")))</f>
        <v/>
      </c>
      <c r="Q98" s="1" t="str">
        <f aca="false">IF(Answers!H98="","",IF(ISNUMBER(IFERROR(VALUE(Answers!H98),"")),IF(AND(VALUE(Answers!H98)&gt;=1,VALUE(Answers!H98)&lt;=5,VALUE(Answers!H98)=INT(VALUE(Answers!H98))),VALUE(Answers!H98),"unread"),IFERROR(MATCH(TRIM(SUBSTITUTE(SUBSTITUTE(SUBSTITUTE(SUBSTITUTE(Answers!H98,"’","'"),"‘","'"),"“",""""),"”","""")),'Scoring key'!$B$5:$B$9,0),"unread")))</f>
        <v/>
      </c>
      <c r="R98" s="1" t="str">
        <f aca="false">IF(Answers!I98="","",IF(ISNUMBER(IFERROR(VALUE(Answers!I98),"")),IF(AND(VALUE(Answers!I98)&gt;=1,VALUE(Answers!I98)&lt;=5,VALUE(Answers!I98)=INT(VALUE(Answers!I98))),VALUE(Answers!I98),"unread"),IFERROR(MATCH(TRIM(SUBSTITUTE(SUBSTITUTE(SUBSTITUTE(SUBSTITUTE(Answers!I98,"’","'"),"‘","'"),"“",""""),"”","""")),'Scoring key'!$B$5:$B$9,0),"unread")))</f>
        <v/>
      </c>
      <c r="S98" s="1" t="str">
        <f aca="false">IF(Answers!J98="","",IF(ISNUMBER(IFERROR(VALUE(Answers!J98),"")),IF(AND(VALUE(Answers!J98)&gt;=1,VALUE(Answers!J98)&lt;=5,VALUE(Answers!J98)=INT(VALUE(Answers!J98))),VALUE(Answers!J98),"unread"),IFERROR(MATCH(TRIM(SUBSTITUTE(SUBSTITUTE(SUBSTITUTE(SUBSTITUTE(Answers!J98,"’","'"),"‘","'"),"“",""""),"”","""")),'Scoring key'!$B$5:$B$9,0),"unread")))</f>
        <v/>
      </c>
      <c r="T98" s="1" t="str">
        <f aca="false">IF(Answers!K98="","",IF(ISNUMBER(IFERROR(VALUE(Answers!K98),"")),IF(AND(VALUE(Answers!K98)&gt;=1,VALUE(Answers!K98)&lt;=5,VALUE(Answers!K98)=INT(VALUE(Answers!K98))),VALUE(Answers!K98),"unread"),IFERROR(MATCH(TRIM(SUBSTITUTE(SUBSTITUTE(SUBSTITUTE(SUBSTITUTE(Answers!K98,"’","'"),"‘","'"),"“",""""),"”","""")),'Scoring key'!$B$5:$B$9,0),"unread")))</f>
        <v/>
      </c>
      <c r="U98" s="1" t="str">
        <f aca="false">IF(Answers!M98="","",IF(ISNUMBER(IFERROR(VALUE(Answers!M98),"")),IF(AND(VALUE(Answers!M98)&gt;=1,VALUE(Answers!M98)&lt;=5,VALUE(Answers!M98)=INT(VALUE(Answers!M98))),VALUE(Answers!M98),"unread"),IFERROR(MATCH(TRIM(SUBSTITUTE(SUBSTITUTE(SUBSTITUTE(SUBSTITUTE(Answers!M98,"’","'"),"‘","'"),"“",""""),"”","""")),'Scoring key'!$B$5:$B$9,0),"unread")))</f>
        <v/>
      </c>
      <c r="V98" s="1" t="str">
        <f aca="false">IF(Answers!P98="","",IF(ISNUMBER(IFERROR(VALUE(Answers!P98),"")),IF(AND(VALUE(Answers!P98)&gt;=1,VALUE(Answers!P98)&lt;=5,VALUE(Answers!P98)=INT(VALUE(Answers!P98))),VALUE(Answers!P98),"unread"),IFERROR(MATCH(TRIM(SUBSTITUTE(SUBSTITUTE(SUBSTITUTE(SUBSTITUTE(Answers!P98,"’","'"),"‘","'"),"“",""""),"”","""")),'Scoring key'!$B$5:$B$9,0),"unread")))</f>
        <v/>
      </c>
      <c r="W98" s="1" t="str">
        <f aca="false">IF(Answers!Q98="","",IF(ISNUMBER(IFERROR(VALUE(Answers!Q98),"")),IF(AND(VALUE(Answers!Q98)&gt;=1,VALUE(Answers!Q98)&lt;=5,VALUE(Answers!Q98)=INT(VALUE(Answers!Q98))),VALUE(Answers!Q98),"unread"),IFERROR(MATCH(TRIM(SUBSTITUTE(SUBSTITUTE(SUBSTITUTE(SUBSTITUTE(Answers!Q98,"’","'"),"‘","'"),"“",""""),"”","""")),'Scoring key'!$B$5:$B$9,0),"unread")))</f>
        <v/>
      </c>
      <c r="X98" s="1" t="str">
        <f aca="false">IF(Answers!B98="","",ISNUMBER(SEARCH("Drafting or editing emails and documents",TRIM(SUBSTITUTE(SUBSTITUTE(SUBSTITUTE(SUBSTITUTE(Answers!B98,"’","'"),"‘","'"),"“",""""),"”",""""))))*1+ISNUMBER(SEARCH("Summarizing documents, threads or meetings",TRIM(SUBSTITUTE(SUBSTITUTE(SUBSTITUTE(SUBSTITUTE(Answers!B98,"’","'"),"‘","'"),"“",""""),"”",""""))))*1+ISNUMBER(SEARCH("Research, or explaining something unfamiliar",TRIM(SUBSTITUTE(SUBSTITUTE(SUBSTITUTE(SUBSTITUTE(Answers!B98,"’","'"),"‘","'"),"“",""""),"”",""""))))*1+ISNUMBER(SEARCH("Working with data or spreadsheets",TRIM(SUBSTITUTE(SUBSTITUTE(SUBSTITUTE(SUBSTITUTE(Answers!B98,"’","'"),"‘","'"),"“",""""),"”",""""))))*1+ISNUMBER(SEARCH("Writing or reviewing code or scripts",TRIM(SUBSTITUTE(SUBSTITUTE(SUBSTITUTE(SUBSTITUTE(Answers!B98,"’","'"),"‘","'"),"“",""""),"”",""""))))*1+ISNUMBER(SEARCH("Brainstorming or planning",TRIM(SUBSTITUTE(SUBSTITUTE(SUBSTITUTE(SUBSTITUTE(Answers!B98,"’","'"),"‘","'"),"“",""""),"”",""""))))*1+ISNUMBER(SEARCH("Something else",TRIM(SUBSTITUTE(SUBSTITUTE(SUBSTITUTE(SUBSTITUTE(Answers!B98,"’","'"),"‘","'"),"“",""""),"”",""""))))*1)</f>
        <v/>
      </c>
      <c r="Y98" s="1" t="str">
        <f aca="false">IF(X98="","",IF(X98=0,IF(ISNUMBER(SEARCH("I don't use AI tools for work",TRIM(SUBSTITUTE(SUBSTITUTE(SUBSTITUTE(SUBSTITUTE(Answers!B98,"’","'"),"‘","'"),"“",""""),"”","""")))),1,"unread"),MIN(X98+1,5)))</f>
        <v/>
      </c>
      <c r="Z98" s="1" t="n">
        <f aca="false">IF(ISNUMBER(SEARCH("Clear guidance on what's allowed and what information can go in",TRIM(SUBSTITUTE(SUBSTITUTE(SUBSTITUTE(SUBSTITUTE(Answers!R98,"’","'"),"‘","'"),"“",""""),"”","""")))),1,0)</f>
        <v>0</v>
      </c>
      <c r="AA98" s="1" t="n">
        <f aca="false">IF(ISNUMBER(SEARCH("An approved AI tool with a work account",TRIM(SUBSTITUTE(SUBSTITUTE(SUBSTITUTE(SUBSTITUTE(Answers!R98,"’","'"),"‘","'"),"“",""""),"”","""")))),1,0)</f>
        <v>0</v>
      </c>
      <c r="AB98" s="1" t="n">
        <f aca="false">IF(ISNUMBER(SEARCH("Hands-on training using my own work tasks",TRIM(SUBSTITUTE(SUBSTITUTE(SUBSTITUTE(SUBSTITUTE(Answers!R98,"’","'"),"‘","'"),"“",""""),"”","""")))),1,0)</f>
        <v>0</v>
      </c>
      <c r="AC98" s="1" t="n">
        <f aca="false">IF(ISNUMBER(SEARCH("Ready-made prompts and templates for common tasks",TRIM(SUBSTITUTE(SUBSTITUTE(SUBSTITUTE(SUBSTITUTE(Answers!R98,"’","'"),"‘","'"),"“",""""),"”","""")))),1,0)</f>
        <v>0</v>
      </c>
      <c r="AD98" s="1" t="n">
        <f aca="false">IF(ISNUMBER(SEARCH("Help setting up an AI agent for my role",TRIM(SUBSTITUTE(SUBSTITUTE(SUBSTITUTE(SUBSTITUTE(Answers!R98,"’","'"),"‘","'"),"“",""""),"”","""")))),1,0)</f>
        <v>0</v>
      </c>
      <c r="AE98" s="1" t="n">
        <f aca="false">IF(ISNUMBER(SEARCH("Examples from people in jobs like mine",TRIM(SUBSTITUTE(SUBSTITUTE(SUBSTITUTE(SUBSTITUTE(Answers!R98,"’","'"),"‘","'"),"“",""""),"”","""")))),1,0)</f>
        <v>0</v>
      </c>
      <c r="AF98" s="1" t="n">
        <f aca="false">IF(ISNUMBER(SEARCH("Time set aside to practice",TRIM(SUBSTITUTE(SUBSTITUTE(SUBSTITUTE(SUBSTITUTE(Answers!R98,"’","'"),"‘","'"),"“",""""),"”","""")))),1,0)</f>
        <v>0</v>
      </c>
      <c r="AG98" s="1" t="n">
        <f aca="false">IF(ISNUMBER(SEARCH("I don't need help right now",TRIM(SUBSTITUTE(SUBSTITUTE(SUBSTITUTE(SUBSTITUTE(Answers!R98,"’","'"),"‘","'"),"“",""""),"”","""")))),1,0)</f>
        <v>0</v>
      </c>
      <c r="AH98" s="1" t="str">
        <f aca="false">IF(Answers!R98="","",IF(Z98+AA98+AB98+AC98+AD98+AE98+AF98+AG98=0,"unread",""))</f>
        <v/>
      </c>
      <c r="AI98" s="1" t="n">
        <f aca="false">IF(OR(D98=5,E98=5),1,0)</f>
        <v>0</v>
      </c>
    </row>
    <row r="99" customFormat="false" ht="15" hidden="false" customHeight="true" outlineLevel="0" collapsed="false">
      <c r="A99" s="1" t="n">
        <f aca="false">Answers!T99</f>
        <v>0</v>
      </c>
      <c r="B99" s="1" t="str">
        <f aca="false">IF(Answers!A99="","",IFERROR(MATCH(TRIM(SUBSTITUTE(SUBSTITUTE(SUBSTITUTE(SUBSTITUTE(Answers!A99,"’","'"),"‘","'"),"“",""""),"”","""")),'Scoring key'!$B$10:$B$14,0),"unread"))</f>
        <v/>
      </c>
      <c r="C99" s="1" t="str">
        <f aca="false">IF(Answers!C99="","",IFERROR(MATCH(TRIM(SUBSTITUTE(SUBSTITUTE(SUBSTITUTE(SUBSTITUTE(Answers!C99,"’","'"),"‘","'"),"“",""""),"”","""")),'Scoring key'!$B$15:$B$19,0),"unread"))</f>
        <v/>
      </c>
      <c r="D99" s="1" t="str">
        <f aca="false">IF(Answers!D99="","",IFERROR(MATCH(TRIM(SUBSTITUTE(SUBSTITUTE(SUBSTITUTE(SUBSTITUTE(Answers!D99,"’","'"),"‘","'"),"“",""""),"”","""")),'Scoring key'!$B$20:$B$24,0),"unread"))</f>
        <v/>
      </c>
      <c r="E99" s="1" t="str">
        <f aca="false">IF(Answers!E99="","",IFERROR(MATCH(TRIM(SUBSTITUTE(SUBSTITUTE(SUBSTITUTE(SUBSTITUTE(Answers!E99,"’","'"),"‘","'"),"“",""""),"”","""")),'Scoring key'!$B$25:$B$29,0),"unread"))</f>
        <v/>
      </c>
      <c r="F99" s="1" t="str">
        <f aca="false">IF(Answers!L99="","",IFERROR(MATCH(TRIM(SUBSTITUTE(SUBSTITUTE(SUBSTITUTE(SUBSTITUTE(Answers!L99,"’","'"),"‘","'"),"“",""""),"”","""")),'Scoring key'!$B$30:$B$34,0),"unread"))</f>
        <v/>
      </c>
      <c r="G99" s="1" t="str">
        <f aca="false">IF(Answers!N99="","",IFERROR(MATCH(TRIM(SUBSTITUTE(SUBSTITUTE(SUBSTITUTE(SUBSTITUTE(Answers!N99,"’","'"),"‘","'"),"“",""""),"”","""")),'Scoring key'!$B$35:$B$38,0),"unread"))</f>
        <v/>
      </c>
      <c r="H99" s="1" t="str">
        <f aca="false">IF(Answers!O99="","",IFERROR(MATCH(TRIM(SUBSTITUTE(SUBSTITUTE(SUBSTITUTE(SUBSTITUTE(Answers!O99,"’","'"),"‘","'"),"“",""""),"”","""")),'Scoring key'!$B$39:$B$42,0),"unread"))</f>
        <v/>
      </c>
      <c r="I99" s="1" t="str">
        <f aca="false">IF(Answers!S99="","",IFERROR(MATCH(TRIM(SUBSTITUTE(SUBSTITUTE(SUBSTITUTE(SUBSTITUTE(Answers!S99,"’","'"),"‘","'"),"“",""""),"”","""")),'Scoring key'!$B$43:$B$46,0),"unread"))</f>
        <v/>
      </c>
      <c r="J99" s="1" t="str">
        <f aca="false">IF(ISNUMBER(B99),IF(INDEX('Scoring key'!$C$10:$C$14,B99)="","",INDEX('Scoring key'!$C$10:$C$14,B99)),"")</f>
        <v/>
      </c>
      <c r="K99" s="1" t="str">
        <f aca="false">IF(ISNUMBER(E99),IF(INDEX('Scoring key'!$C$25:$C$29,E99)="","",INDEX('Scoring key'!$C$25:$C$29,E99)),"")</f>
        <v/>
      </c>
      <c r="L99" s="1" t="str">
        <f aca="false">IF(ISNUMBER(F99),IF(INDEX('Scoring key'!$C$30:$C$34,F99)="","",INDEX('Scoring key'!$C$30:$C$34,F99)),"")</f>
        <v/>
      </c>
      <c r="M99" s="1" t="str">
        <f aca="false">IF(ISNUMBER(G99),IF(INDEX('Scoring key'!$C$35:$C$38,G99)="","",INDEX('Scoring key'!$C$35:$C$38,G99)),"")</f>
        <v/>
      </c>
      <c r="N99" s="1" t="str">
        <f aca="false">IF(ISNUMBER(H99),IF(INDEX('Scoring key'!$C$39:$C$42,H99)="","",INDEX('Scoring key'!$C$39:$C$42,H99)),"")</f>
        <v/>
      </c>
      <c r="O99" s="1" t="str">
        <f aca="false">IF(Answers!F99="","",IF(ISNUMBER(IFERROR(VALUE(Answers!F99),"")),IF(AND(VALUE(Answers!F99)&gt;=1,VALUE(Answers!F99)&lt;=5,VALUE(Answers!F99)=INT(VALUE(Answers!F99))),VALUE(Answers!F99),"unread"),IFERROR(MATCH(TRIM(SUBSTITUTE(SUBSTITUTE(SUBSTITUTE(SUBSTITUTE(Answers!F99,"’","'"),"‘","'"),"“",""""),"”","""")),'Scoring key'!$B$5:$B$9,0),"unread")))</f>
        <v/>
      </c>
      <c r="P99" s="1" t="str">
        <f aca="false">IF(Answers!G99="","",IF(ISNUMBER(IFERROR(VALUE(Answers!G99),"")),IF(AND(VALUE(Answers!G99)&gt;=1,VALUE(Answers!G99)&lt;=5,VALUE(Answers!G99)=INT(VALUE(Answers!G99))),VALUE(Answers!G99),"unread"),IFERROR(MATCH(TRIM(SUBSTITUTE(SUBSTITUTE(SUBSTITUTE(SUBSTITUTE(Answers!G99,"’","'"),"‘","'"),"“",""""),"”","""")),'Scoring key'!$B$5:$B$9,0),"unread")))</f>
        <v/>
      </c>
      <c r="Q99" s="1" t="str">
        <f aca="false">IF(Answers!H99="","",IF(ISNUMBER(IFERROR(VALUE(Answers!H99),"")),IF(AND(VALUE(Answers!H99)&gt;=1,VALUE(Answers!H99)&lt;=5,VALUE(Answers!H99)=INT(VALUE(Answers!H99))),VALUE(Answers!H99),"unread"),IFERROR(MATCH(TRIM(SUBSTITUTE(SUBSTITUTE(SUBSTITUTE(SUBSTITUTE(Answers!H99,"’","'"),"‘","'"),"“",""""),"”","""")),'Scoring key'!$B$5:$B$9,0),"unread")))</f>
        <v/>
      </c>
      <c r="R99" s="1" t="str">
        <f aca="false">IF(Answers!I99="","",IF(ISNUMBER(IFERROR(VALUE(Answers!I99),"")),IF(AND(VALUE(Answers!I99)&gt;=1,VALUE(Answers!I99)&lt;=5,VALUE(Answers!I99)=INT(VALUE(Answers!I99))),VALUE(Answers!I99),"unread"),IFERROR(MATCH(TRIM(SUBSTITUTE(SUBSTITUTE(SUBSTITUTE(SUBSTITUTE(Answers!I99,"’","'"),"‘","'"),"“",""""),"”","""")),'Scoring key'!$B$5:$B$9,0),"unread")))</f>
        <v/>
      </c>
      <c r="S99" s="1" t="str">
        <f aca="false">IF(Answers!J99="","",IF(ISNUMBER(IFERROR(VALUE(Answers!J99),"")),IF(AND(VALUE(Answers!J99)&gt;=1,VALUE(Answers!J99)&lt;=5,VALUE(Answers!J99)=INT(VALUE(Answers!J99))),VALUE(Answers!J99),"unread"),IFERROR(MATCH(TRIM(SUBSTITUTE(SUBSTITUTE(SUBSTITUTE(SUBSTITUTE(Answers!J99,"’","'"),"‘","'"),"“",""""),"”","""")),'Scoring key'!$B$5:$B$9,0),"unread")))</f>
        <v/>
      </c>
      <c r="T99" s="1" t="str">
        <f aca="false">IF(Answers!K99="","",IF(ISNUMBER(IFERROR(VALUE(Answers!K99),"")),IF(AND(VALUE(Answers!K99)&gt;=1,VALUE(Answers!K99)&lt;=5,VALUE(Answers!K99)=INT(VALUE(Answers!K99))),VALUE(Answers!K99),"unread"),IFERROR(MATCH(TRIM(SUBSTITUTE(SUBSTITUTE(SUBSTITUTE(SUBSTITUTE(Answers!K99,"’","'"),"‘","'"),"“",""""),"”","""")),'Scoring key'!$B$5:$B$9,0),"unread")))</f>
        <v/>
      </c>
      <c r="U99" s="1" t="str">
        <f aca="false">IF(Answers!M99="","",IF(ISNUMBER(IFERROR(VALUE(Answers!M99),"")),IF(AND(VALUE(Answers!M99)&gt;=1,VALUE(Answers!M99)&lt;=5,VALUE(Answers!M99)=INT(VALUE(Answers!M99))),VALUE(Answers!M99),"unread"),IFERROR(MATCH(TRIM(SUBSTITUTE(SUBSTITUTE(SUBSTITUTE(SUBSTITUTE(Answers!M99,"’","'"),"‘","'"),"“",""""),"”","""")),'Scoring key'!$B$5:$B$9,0),"unread")))</f>
        <v/>
      </c>
      <c r="V99" s="1" t="str">
        <f aca="false">IF(Answers!P99="","",IF(ISNUMBER(IFERROR(VALUE(Answers!P99),"")),IF(AND(VALUE(Answers!P99)&gt;=1,VALUE(Answers!P99)&lt;=5,VALUE(Answers!P99)=INT(VALUE(Answers!P99))),VALUE(Answers!P99),"unread"),IFERROR(MATCH(TRIM(SUBSTITUTE(SUBSTITUTE(SUBSTITUTE(SUBSTITUTE(Answers!P99,"’","'"),"‘","'"),"“",""""),"”","""")),'Scoring key'!$B$5:$B$9,0),"unread")))</f>
        <v/>
      </c>
      <c r="W99" s="1" t="str">
        <f aca="false">IF(Answers!Q99="","",IF(ISNUMBER(IFERROR(VALUE(Answers!Q99),"")),IF(AND(VALUE(Answers!Q99)&gt;=1,VALUE(Answers!Q99)&lt;=5,VALUE(Answers!Q99)=INT(VALUE(Answers!Q99))),VALUE(Answers!Q99),"unread"),IFERROR(MATCH(TRIM(SUBSTITUTE(SUBSTITUTE(SUBSTITUTE(SUBSTITUTE(Answers!Q99,"’","'"),"‘","'"),"“",""""),"”","""")),'Scoring key'!$B$5:$B$9,0),"unread")))</f>
        <v/>
      </c>
      <c r="X99" s="1" t="str">
        <f aca="false">IF(Answers!B99="","",ISNUMBER(SEARCH("Drafting or editing emails and documents",TRIM(SUBSTITUTE(SUBSTITUTE(SUBSTITUTE(SUBSTITUTE(Answers!B99,"’","'"),"‘","'"),"“",""""),"”",""""))))*1+ISNUMBER(SEARCH("Summarizing documents, threads or meetings",TRIM(SUBSTITUTE(SUBSTITUTE(SUBSTITUTE(SUBSTITUTE(Answers!B99,"’","'"),"‘","'"),"“",""""),"”",""""))))*1+ISNUMBER(SEARCH("Research, or explaining something unfamiliar",TRIM(SUBSTITUTE(SUBSTITUTE(SUBSTITUTE(SUBSTITUTE(Answers!B99,"’","'"),"‘","'"),"“",""""),"”",""""))))*1+ISNUMBER(SEARCH("Working with data or spreadsheets",TRIM(SUBSTITUTE(SUBSTITUTE(SUBSTITUTE(SUBSTITUTE(Answers!B99,"’","'"),"‘","'"),"“",""""),"”",""""))))*1+ISNUMBER(SEARCH("Writing or reviewing code or scripts",TRIM(SUBSTITUTE(SUBSTITUTE(SUBSTITUTE(SUBSTITUTE(Answers!B99,"’","'"),"‘","'"),"“",""""),"”",""""))))*1+ISNUMBER(SEARCH("Brainstorming or planning",TRIM(SUBSTITUTE(SUBSTITUTE(SUBSTITUTE(SUBSTITUTE(Answers!B99,"’","'"),"‘","'"),"“",""""),"”",""""))))*1+ISNUMBER(SEARCH("Something else",TRIM(SUBSTITUTE(SUBSTITUTE(SUBSTITUTE(SUBSTITUTE(Answers!B99,"’","'"),"‘","'"),"“",""""),"”",""""))))*1)</f>
        <v/>
      </c>
      <c r="Y99" s="1" t="str">
        <f aca="false">IF(X99="","",IF(X99=0,IF(ISNUMBER(SEARCH("I don't use AI tools for work",TRIM(SUBSTITUTE(SUBSTITUTE(SUBSTITUTE(SUBSTITUTE(Answers!B99,"’","'"),"‘","'"),"“",""""),"”","""")))),1,"unread"),MIN(X99+1,5)))</f>
        <v/>
      </c>
      <c r="Z99" s="1" t="n">
        <f aca="false">IF(ISNUMBER(SEARCH("Clear guidance on what's allowed and what information can go in",TRIM(SUBSTITUTE(SUBSTITUTE(SUBSTITUTE(SUBSTITUTE(Answers!R99,"’","'"),"‘","'"),"“",""""),"”","""")))),1,0)</f>
        <v>0</v>
      </c>
      <c r="AA99" s="1" t="n">
        <f aca="false">IF(ISNUMBER(SEARCH("An approved AI tool with a work account",TRIM(SUBSTITUTE(SUBSTITUTE(SUBSTITUTE(SUBSTITUTE(Answers!R99,"’","'"),"‘","'"),"“",""""),"”","""")))),1,0)</f>
        <v>0</v>
      </c>
      <c r="AB99" s="1" t="n">
        <f aca="false">IF(ISNUMBER(SEARCH("Hands-on training using my own work tasks",TRIM(SUBSTITUTE(SUBSTITUTE(SUBSTITUTE(SUBSTITUTE(Answers!R99,"’","'"),"‘","'"),"“",""""),"”","""")))),1,0)</f>
        <v>0</v>
      </c>
      <c r="AC99" s="1" t="n">
        <f aca="false">IF(ISNUMBER(SEARCH("Ready-made prompts and templates for common tasks",TRIM(SUBSTITUTE(SUBSTITUTE(SUBSTITUTE(SUBSTITUTE(Answers!R99,"’","'"),"‘","'"),"“",""""),"”","""")))),1,0)</f>
        <v>0</v>
      </c>
      <c r="AD99" s="1" t="n">
        <f aca="false">IF(ISNUMBER(SEARCH("Help setting up an AI agent for my role",TRIM(SUBSTITUTE(SUBSTITUTE(SUBSTITUTE(SUBSTITUTE(Answers!R99,"’","'"),"‘","'"),"“",""""),"”","""")))),1,0)</f>
        <v>0</v>
      </c>
      <c r="AE99" s="1" t="n">
        <f aca="false">IF(ISNUMBER(SEARCH("Examples from people in jobs like mine",TRIM(SUBSTITUTE(SUBSTITUTE(SUBSTITUTE(SUBSTITUTE(Answers!R99,"’","'"),"‘","'"),"“",""""),"”","""")))),1,0)</f>
        <v>0</v>
      </c>
      <c r="AF99" s="1" t="n">
        <f aca="false">IF(ISNUMBER(SEARCH("Time set aside to practice",TRIM(SUBSTITUTE(SUBSTITUTE(SUBSTITUTE(SUBSTITUTE(Answers!R99,"’","'"),"‘","'"),"“",""""),"”","""")))),1,0)</f>
        <v>0</v>
      </c>
      <c r="AG99" s="1" t="n">
        <f aca="false">IF(ISNUMBER(SEARCH("I don't need help right now",TRIM(SUBSTITUTE(SUBSTITUTE(SUBSTITUTE(SUBSTITUTE(Answers!R99,"’","'"),"‘","'"),"“",""""),"”","""")))),1,0)</f>
        <v>0</v>
      </c>
      <c r="AH99" s="1" t="str">
        <f aca="false">IF(Answers!R99="","",IF(Z99+AA99+AB99+AC99+AD99+AE99+AF99+AG99=0,"unread",""))</f>
        <v/>
      </c>
      <c r="AI99" s="1" t="n">
        <f aca="false">IF(OR(D99=5,E99=5),1,0)</f>
        <v>0</v>
      </c>
    </row>
    <row r="100" customFormat="false" ht="15" hidden="false" customHeight="true" outlineLevel="0" collapsed="false">
      <c r="A100" s="1" t="n">
        <f aca="false">Answers!T100</f>
        <v>0</v>
      </c>
      <c r="B100" s="1" t="str">
        <f aca="false">IF(Answers!A100="","",IFERROR(MATCH(TRIM(SUBSTITUTE(SUBSTITUTE(SUBSTITUTE(SUBSTITUTE(Answers!A100,"’","'"),"‘","'"),"“",""""),"”","""")),'Scoring key'!$B$10:$B$14,0),"unread"))</f>
        <v/>
      </c>
      <c r="C100" s="1" t="str">
        <f aca="false">IF(Answers!C100="","",IFERROR(MATCH(TRIM(SUBSTITUTE(SUBSTITUTE(SUBSTITUTE(SUBSTITUTE(Answers!C100,"’","'"),"‘","'"),"“",""""),"”","""")),'Scoring key'!$B$15:$B$19,0),"unread"))</f>
        <v/>
      </c>
      <c r="D100" s="1" t="str">
        <f aca="false">IF(Answers!D100="","",IFERROR(MATCH(TRIM(SUBSTITUTE(SUBSTITUTE(SUBSTITUTE(SUBSTITUTE(Answers!D100,"’","'"),"‘","'"),"“",""""),"”","""")),'Scoring key'!$B$20:$B$24,0),"unread"))</f>
        <v/>
      </c>
      <c r="E100" s="1" t="str">
        <f aca="false">IF(Answers!E100="","",IFERROR(MATCH(TRIM(SUBSTITUTE(SUBSTITUTE(SUBSTITUTE(SUBSTITUTE(Answers!E100,"’","'"),"‘","'"),"“",""""),"”","""")),'Scoring key'!$B$25:$B$29,0),"unread"))</f>
        <v/>
      </c>
      <c r="F100" s="1" t="str">
        <f aca="false">IF(Answers!L100="","",IFERROR(MATCH(TRIM(SUBSTITUTE(SUBSTITUTE(SUBSTITUTE(SUBSTITUTE(Answers!L100,"’","'"),"‘","'"),"“",""""),"”","""")),'Scoring key'!$B$30:$B$34,0),"unread"))</f>
        <v/>
      </c>
      <c r="G100" s="1" t="str">
        <f aca="false">IF(Answers!N100="","",IFERROR(MATCH(TRIM(SUBSTITUTE(SUBSTITUTE(SUBSTITUTE(SUBSTITUTE(Answers!N100,"’","'"),"‘","'"),"“",""""),"”","""")),'Scoring key'!$B$35:$B$38,0),"unread"))</f>
        <v/>
      </c>
      <c r="H100" s="1" t="str">
        <f aca="false">IF(Answers!O100="","",IFERROR(MATCH(TRIM(SUBSTITUTE(SUBSTITUTE(SUBSTITUTE(SUBSTITUTE(Answers!O100,"’","'"),"‘","'"),"“",""""),"”","""")),'Scoring key'!$B$39:$B$42,0),"unread"))</f>
        <v/>
      </c>
      <c r="I100" s="1" t="str">
        <f aca="false">IF(Answers!S100="","",IFERROR(MATCH(TRIM(SUBSTITUTE(SUBSTITUTE(SUBSTITUTE(SUBSTITUTE(Answers!S100,"’","'"),"‘","'"),"“",""""),"”","""")),'Scoring key'!$B$43:$B$46,0),"unread"))</f>
        <v/>
      </c>
      <c r="J100" s="1" t="str">
        <f aca="false">IF(ISNUMBER(B100),IF(INDEX('Scoring key'!$C$10:$C$14,B100)="","",INDEX('Scoring key'!$C$10:$C$14,B100)),"")</f>
        <v/>
      </c>
      <c r="K100" s="1" t="str">
        <f aca="false">IF(ISNUMBER(E100),IF(INDEX('Scoring key'!$C$25:$C$29,E100)="","",INDEX('Scoring key'!$C$25:$C$29,E100)),"")</f>
        <v/>
      </c>
      <c r="L100" s="1" t="str">
        <f aca="false">IF(ISNUMBER(F100),IF(INDEX('Scoring key'!$C$30:$C$34,F100)="","",INDEX('Scoring key'!$C$30:$C$34,F100)),"")</f>
        <v/>
      </c>
      <c r="M100" s="1" t="str">
        <f aca="false">IF(ISNUMBER(G100),IF(INDEX('Scoring key'!$C$35:$C$38,G100)="","",INDEX('Scoring key'!$C$35:$C$38,G100)),"")</f>
        <v/>
      </c>
      <c r="N100" s="1" t="str">
        <f aca="false">IF(ISNUMBER(H100),IF(INDEX('Scoring key'!$C$39:$C$42,H100)="","",INDEX('Scoring key'!$C$39:$C$42,H100)),"")</f>
        <v/>
      </c>
      <c r="O100" s="1" t="str">
        <f aca="false">IF(Answers!F100="","",IF(ISNUMBER(IFERROR(VALUE(Answers!F100),"")),IF(AND(VALUE(Answers!F100)&gt;=1,VALUE(Answers!F100)&lt;=5,VALUE(Answers!F100)=INT(VALUE(Answers!F100))),VALUE(Answers!F100),"unread"),IFERROR(MATCH(TRIM(SUBSTITUTE(SUBSTITUTE(SUBSTITUTE(SUBSTITUTE(Answers!F100,"’","'"),"‘","'"),"“",""""),"”","""")),'Scoring key'!$B$5:$B$9,0),"unread")))</f>
        <v/>
      </c>
      <c r="P100" s="1" t="str">
        <f aca="false">IF(Answers!G100="","",IF(ISNUMBER(IFERROR(VALUE(Answers!G100),"")),IF(AND(VALUE(Answers!G100)&gt;=1,VALUE(Answers!G100)&lt;=5,VALUE(Answers!G100)=INT(VALUE(Answers!G100))),VALUE(Answers!G100),"unread"),IFERROR(MATCH(TRIM(SUBSTITUTE(SUBSTITUTE(SUBSTITUTE(SUBSTITUTE(Answers!G100,"’","'"),"‘","'"),"“",""""),"”","""")),'Scoring key'!$B$5:$B$9,0),"unread")))</f>
        <v/>
      </c>
      <c r="Q100" s="1" t="str">
        <f aca="false">IF(Answers!H100="","",IF(ISNUMBER(IFERROR(VALUE(Answers!H100),"")),IF(AND(VALUE(Answers!H100)&gt;=1,VALUE(Answers!H100)&lt;=5,VALUE(Answers!H100)=INT(VALUE(Answers!H100))),VALUE(Answers!H100),"unread"),IFERROR(MATCH(TRIM(SUBSTITUTE(SUBSTITUTE(SUBSTITUTE(SUBSTITUTE(Answers!H100,"’","'"),"‘","'"),"“",""""),"”","""")),'Scoring key'!$B$5:$B$9,0),"unread")))</f>
        <v/>
      </c>
      <c r="R100" s="1" t="str">
        <f aca="false">IF(Answers!I100="","",IF(ISNUMBER(IFERROR(VALUE(Answers!I100),"")),IF(AND(VALUE(Answers!I100)&gt;=1,VALUE(Answers!I100)&lt;=5,VALUE(Answers!I100)=INT(VALUE(Answers!I100))),VALUE(Answers!I100),"unread"),IFERROR(MATCH(TRIM(SUBSTITUTE(SUBSTITUTE(SUBSTITUTE(SUBSTITUTE(Answers!I100,"’","'"),"‘","'"),"“",""""),"”","""")),'Scoring key'!$B$5:$B$9,0),"unread")))</f>
        <v/>
      </c>
      <c r="S100" s="1" t="str">
        <f aca="false">IF(Answers!J100="","",IF(ISNUMBER(IFERROR(VALUE(Answers!J100),"")),IF(AND(VALUE(Answers!J100)&gt;=1,VALUE(Answers!J100)&lt;=5,VALUE(Answers!J100)=INT(VALUE(Answers!J100))),VALUE(Answers!J100),"unread"),IFERROR(MATCH(TRIM(SUBSTITUTE(SUBSTITUTE(SUBSTITUTE(SUBSTITUTE(Answers!J100,"’","'"),"‘","'"),"“",""""),"”","""")),'Scoring key'!$B$5:$B$9,0),"unread")))</f>
        <v/>
      </c>
      <c r="T100" s="1" t="str">
        <f aca="false">IF(Answers!K100="","",IF(ISNUMBER(IFERROR(VALUE(Answers!K100),"")),IF(AND(VALUE(Answers!K100)&gt;=1,VALUE(Answers!K100)&lt;=5,VALUE(Answers!K100)=INT(VALUE(Answers!K100))),VALUE(Answers!K100),"unread"),IFERROR(MATCH(TRIM(SUBSTITUTE(SUBSTITUTE(SUBSTITUTE(SUBSTITUTE(Answers!K100,"’","'"),"‘","'"),"“",""""),"”","""")),'Scoring key'!$B$5:$B$9,0),"unread")))</f>
        <v/>
      </c>
      <c r="U100" s="1" t="str">
        <f aca="false">IF(Answers!M100="","",IF(ISNUMBER(IFERROR(VALUE(Answers!M100),"")),IF(AND(VALUE(Answers!M100)&gt;=1,VALUE(Answers!M100)&lt;=5,VALUE(Answers!M100)=INT(VALUE(Answers!M100))),VALUE(Answers!M100),"unread"),IFERROR(MATCH(TRIM(SUBSTITUTE(SUBSTITUTE(SUBSTITUTE(SUBSTITUTE(Answers!M100,"’","'"),"‘","'"),"“",""""),"”","""")),'Scoring key'!$B$5:$B$9,0),"unread")))</f>
        <v/>
      </c>
      <c r="V100" s="1" t="str">
        <f aca="false">IF(Answers!P100="","",IF(ISNUMBER(IFERROR(VALUE(Answers!P100),"")),IF(AND(VALUE(Answers!P100)&gt;=1,VALUE(Answers!P100)&lt;=5,VALUE(Answers!P100)=INT(VALUE(Answers!P100))),VALUE(Answers!P100),"unread"),IFERROR(MATCH(TRIM(SUBSTITUTE(SUBSTITUTE(SUBSTITUTE(SUBSTITUTE(Answers!P100,"’","'"),"‘","'"),"“",""""),"”","""")),'Scoring key'!$B$5:$B$9,0),"unread")))</f>
        <v/>
      </c>
      <c r="W100" s="1" t="str">
        <f aca="false">IF(Answers!Q100="","",IF(ISNUMBER(IFERROR(VALUE(Answers!Q100),"")),IF(AND(VALUE(Answers!Q100)&gt;=1,VALUE(Answers!Q100)&lt;=5,VALUE(Answers!Q100)=INT(VALUE(Answers!Q100))),VALUE(Answers!Q100),"unread"),IFERROR(MATCH(TRIM(SUBSTITUTE(SUBSTITUTE(SUBSTITUTE(SUBSTITUTE(Answers!Q100,"’","'"),"‘","'"),"“",""""),"”","""")),'Scoring key'!$B$5:$B$9,0),"unread")))</f>
        <v/>
      </c>
      <c r="X100" s="1" t="str">
        <f aca="false">IF(Answers!B100="","",ISNUMBER(SEARCH("Drafting or editing emails and documents",TRIM(SUBSTITUTE(SUBSTITUTE(SUBSTITUTE(SUBSTITUTE(Answers!B100,"’","'"),"‘","'"),"“",""""),"”",""""))))*1+ISNUMBER(SEARCH("Summarizing documents, threads or meetings",TRIM(SUBSTITUTE(SUBSTITUTE(SUBSTITUTE(SUBSTITUTE(Answers!B100,"’","'"),"‘","'"),"“",""""),"”",""""))))*1+ISNUMBER(SEARCH("Research, or explaining something unfamiliar",TRIM(SUBSTITUTE(SUBSTITUTE(SUBSTITUTE(SUBSTITUTE(Answers!B100,"’","'"),"‘","'"),"“",""""),"”",""""))))*1+ISNUMBER(SEARCH("Working with data or spreadsheets",TRIM(SUBSTITUTE(SUBSTITUTE(SUBSTITUTE(SUBSTITUTE(Answers!B100,"’","'"),"‘","'"),"“",""""),"”",""""))))*1+ISNUMBER(SEARCH("Writing or reviewing code or scripts",TRIM(SUBSTITUTE(SUBSTITUTE(SUBSTITUTE(SUBSTITUTE(Answers!B100,"’","'"),"‘","'"),"“",""""),"”",""""))))*1+ISNUMBER(SEARCH("Brainstorming or planning",TRIM(SUBSTITUTE(SUBSTITUTE(SUBSTITUTE(SUBSTITUTE(Answers!B100,"’","'"),"‘","'"),"“",""""),"”",""""))))*1+ISNUMBER(SEARCH("Something else",TRIM(SUBSTITUTE(SUBSTITUTE(SUBSTITUTE(SUBSTITUTE(Answers!B100,"’","'"),"‘","'"),"“",""""),"”",""""))))*1)</f>
        <v/>
      </c>
      <c r="Y100" s="1" t="str">
        <f aca="false">IF(X100="","",IF(X100=0,IF(ISNUMBER(SEARCH("I don't use AI tools for work",TRIM(SUBSTITUTE(SUBSTITUTE(SUBSTITUTE(SUBSTITUTE(Answers!B100,"’","'"),"‘","'"),"“",""""),"”","""")))),1,"unread"),MIN(X100+1,5)))</f>
        <v/>
      </c>
      <c r="Z100" s="1" t="n">
        <f aca="false">IF(ISNUMBER(SEARCH("Clear guidance on what's allowed and what information can go in",TRIM(SUBSTITUTE(SUBSTITUTE(SUBSTITUTE(SUBSTITUTE(Answers!R100,"’","'"),"‘","'"),"“",""""),"”","""")))),1,0)</f>
        <v>0</v>
      </c>
      <c r="AA100" s="1" t="n">
        <f aca="false">IF(ISNUMBER(SEARCH("An approved AI tool with a work account",TRIM(SUBSTITUTE(SUBSTITUTE(SUBSTITUTE(SUBSTITUTE(Answers!R100,"’","'"),"‘","'"),"“",""""),"”","""")))),1,0)</f>
        <v>0</v>
      </c>
      <c r="AB100" s="1" t="n">
        <f aca="false">IF(ISNUMBER(SEARCH("Hands-on training using my own work tasks",TRIM(SUBSTITUTE(SUBSTITUTE(SUBSTITUTE(SUBSTITUTE(Answers!R100,"’","'"),"‘","'"),"“",""""),"”","""")))),1,0)</f>
        <v>0</v>
      </c>
      <c r="AC100" s="1" t="n">
        <f aca="false">IF(ISNUMBER(SEARCH("Ready-made prompts and templates for common tasks",TRIM(SUBSTITUTE(SUBSTITUTE(SUBSTITUTE(SUBSTITUTE(Answers!R100,"’","'"),"‘","'"),"“",""""),"”","""")))),1,0)</f>
        <v>0</v>
      </c>
      <c r="AD100" s="1" t="n">
        <f aca="false">IF(ISNUMBER(SEARCH("Help setting up an AI agent for my role",TRIM(SUBSTITUTE(SUBSTITUTE(SUBSTITUTE(SUBSTITUTE(Answers!R100,"’","'"),"‘","'"),"“",""""),"”","""")))),1,0)</f>
        <v>0</v>
      </c>
      <c r="AE100" s="1" t="n">
        <f aca="false">IF(ISNUMBER(SEARCH("Examples from people in jobs like mine",TRIM(SUBSTITUTE(SUBSTITUTE(SUBSTITUTE(SUBSTITUTE(Answers!R100,"’","'"),"‘","'"),"“",""""),"”","""")))),1,0)</f>
        <v>0</v>
      </c>
      <c r="AF100" s="1" t="n">
        <f aca="false">IF(ISNUMBER(SEARCH("Time set aside to practice",TRIM(SUBSTITUTE(SUBSTITUTE(SUBSTITUTE(SUBSTITUTE(Answers!R100,"’","'"),"‘","'"),"“",""""),"”","""")))),1,0)</f>
        <v>0</v>
      </c>
      <c r="AG100" s="1" t="n">
        <f aca="false">IF(ISNUMBER(SEARCH("I don't need help right now",TRIM(SUBSTITUTE(SUBSTITUTE(SUBSTITUTE(SUBSTITUTE(Answers!R100,"’","'"),"‘","'"),"“",""""),"”","""")))),1,0)</f>
        <v>0</v>
      </c>
      <c r="AH100" s="1" t="str">
        <f aca="false">IF(Answers!R100="","",IF(Z100+AA100+AB100+AC100+AD100+AE100+AF100+AG100=0,"unread",""))</f>
        <v/>
      </c>
      <c r="AI100" s="1" t="n">
        <f aca="false">IF(OR(D100=5,E100=5),1,0)</f>
        <v>0</v>
      </c>
    </row>
    <row r="101" customFormat="false" ht="15" hidden="false" customHeight="true" outlineLevel="0" collapsed="false">
      <c r="A101" s="1" t="n">
        <f aca="false">Answers!T101</f>
        <v>0</v>
      </c>
      <c r="B101" s="1" t="str">
        <f aca="false">IF(Answers!A101="","",IFERROR(MATCH(TRIM(SUBSTITUTE(SUBSTITUTE(SUBSTITUTE(SUBSTITUTE(Answers!A101,"’","'"),"‘","'"),"“",""""),"”","""")),'Scoring key'!$B$10:$B$14,0),"unread"))</f>
        <v/>
      </c>
      <c r="C101" s="1" t="str">
        <f aca="false">IF(Answers!C101="","",IFERROR(MATCH(TRIM(SUBSTITUTE(SUBSTITUTE(SUBSTITUTE(SUBSTITUTE(Answers!C101,"’","'"),"‘","'"),"“",""""),"”","""")),'Scoring key'!$B$15:$B$19,0),"unread"))</f>
        <v/>
      </c>
      <c r="D101" s="1" t="str">
        <f aca="false">IF(Answers!D101="","",IFERROR(MATCH(TRIM(SUBSTITUTE(SUBSTITUTE(SUBSTITUTE(SUBSTITUTE(Answers!D101,"’","'"),"‘","'"),"“",""""),"”","""")),'Scoring key'!$B$20:$B$24,0),"unread"))</f>
        <v/>
      </c>
      <c r="E101" s="1" t="str">
        <f aca="false">IF(Answers!E101="","",IFERROR(MATCH(TRIM(SUBSTITUTE(SUBSTITUTE(SUBSTITUTE(SUBSTITUTE(Answers!E101,"’","'"),"‘","'"),"“",""""),"”","""")),'Scoring key'!$B$25:$B$29,0),"unread"))</f>
        <v/>
      </c>
      <c r="F101" s="1" t="str">
        <f aca="false">IF(Answers!L101="","",IFERROR(MATCH(TRIM(SUBSTITUTE(SUBSTITUTE(SUBSTITUTE(SUBSTITUTE(Answers!L101,"’","'"),"‘","'"),"“",""""),"”","""")),'Scoring key'!$B$30:$B$34,0),"unread"))</f>
        <v/>
      </c>
      <c r="G101" s="1" t="str">
        <f aca="false">IF(Answers!N101="","",IFERROR(MATCH(TRIM(SUBSTITUTE(SUBSTITUTE(SUBSTITUTE(SUBSTITUTE(Answers!N101,"’","'"),"‘","'"),"“",""""),"”","""")),'Scoring key'!$B$35:$B$38,0),"unread"))</f>
        <v/>
      </c>
      <c r="H101" s="1" t="str">
        <f aca="false">IF(Answers!O101="","",IFERROR(MATCH(TRIM(SUBSTITUTE(SUBSTITUTE(SUBSTITUTE(SUBSTITUTE(Answers!O101,"’","'"),"‘","'"),"“",""""),"”","""")),'Scoring key'!$B$39:$B$42,0),"unread"))</f>
        <v/>
      </c>
      <c r="I101" s="1" t="str">
        <f aca="false">IF(Answers!S101="","",IFERROR(MATCH(TRIM(SUBSTITUTE(SUBSTITUTE(SUBSTITUTE(SUBSTITUTE(Answers!S101,"’","'"),"‘","'"),"“",""""),"”","""")),'Scoring key'!$B$43:$B$46,0),"unread"))</f>
        <v/>
      </c>
      <c r="J101" s="1" t="str">
        <f aca="false">IF(ISNUMBER(B101),IF(INDEX('Scoring key'!$C$10:$C$14,B101)="","",INDEX('Scoring key'!$C$10:$C$14,B101)),"")</f>
        <v/>
      </c>
      <c r="K101" s="1" t="str">
        <f aca="false">IF(ISNUMBER(E101),IF(INDEX('Scoring key'!$C$25:$C$29,E101)="","",INDEX('Scoring key'!$C$25:$C$29,E101)),"")</f>
        <v/>
      </c>
      <c r="L101" s="1" t="str">
        <f aca="false">IF(ISNUMBER(F101),IF(INDEX('Scoring key'!$C$30:$C$34,F101)="","",INDEX('Scoring key'!$C$30:$C$34,F101)),"")</f>
        <v/>
      </c>
      <c r="M101" s="1" t="str">
        <f aca="false">IF(ISNUMBER(G101),IF(INDEX('Scoring key'!$C$35:$C$38,G101)="","",INDEX('Scoring key'!$C$35:$C$38,G101)),"")</f>
        <v/>
      </c>
      <c r="N101" s="1" t="str">
        <f aca="false">IF(ISNUMBER(H101),IF(INDEX('Scoring key'!$C$39:$C$42,H101)="","",INDEX('Scoring key'!$C$39:$C$42,H101)),"")</f>
        <v/>
      </c>
      <c r="O101" s="1" t="str">
        <f aca="false">IF(Answers!F101="","",IF(ISNUMBER(IFERROR(VALUE(Answers!F101),"")),IF(AND(VALUE(Answers!F101)&gt;=1,VALUE(Answers!F101)&lt;=5,VALUE(Answers!F101)=INT(VALUE(Answers!F101))),VALUE(Answers!F101),"unread"),IFERROR(MATCH(TRIM(SUBSTITUTE(SUBSTITUTE(SUBSTITUTE(SUBSTITUTE(Answers!F101,"’","'"),"‘","'"),"“",""""),"”","""")),'Scoring key'!$B$5:$B$9,0),"unread")))</f>
        <v/>
      </c>
      <c r="P101" s="1" t="str">
        <f aca="false">IF(Answers!G101="","",IF(ISNUMBER(IFERROR(VALUE(Answers!G101),"")),IF(AND(VALUE(Answers!G101)&gt;=1,VALUE(Answers!G101)&lt;=5,VALUE(Answers!G101)=INT(VALUE(Answers!G101))),VALUE(Answers!G101),"unread"),IFERROR(MATCH(TRIM(SUBSTITUTE(SUBSTITUTE(SUBSTITUTE(SUBSTITUTE(Answers!G101,"’","'"),"‘","'"),"“",""""),"”","""")),'Scoring key'!$B$5:$B$9,0),"unread")))</f>
        <v/>
      </c>
      <c r="Q101" s="1" t="str">
        <f aca="false">IF(Answers!H101="","",IF(ISNUMBER(IFERROR(VALUE(Answers!H101),"")),IF(AND(VALUE(Answers!H101)&gt;=1,VALUE(Answers!H101)&lt;=5,VALUE(Answers!H101)=INT(VALUE(Answers!H101))),VALUE(Answers!H101),"unread"),IFERROR(MATCH(TRIM(SUBSTITUTE(SUBSTITUTE(SUBSTITUTE(SUBSTITUTE(Answers!H101,"’","'"),"‘","'"),"“",""""),"”","""")),'Scoring key'!$B$5:$B$9,0),"unread")))</f>
        <v/>
      </c>
      <c r="R101" s="1" t="str">
        <f aca="false">IF(Answers!I101="","",IF(ISNUMBER(IFERROR(VALUE(Answers!I101),"")),IF(AND(VALUE(Answers!I101)&gt;=1,VALUE(Answers!I101)&lt;=5,VALUE(Answers!I101)=INT(VALUE(Answers!I101))),VALUE(Answers!I101),"unread"),IFERROR(MATCH(TRIM(SUBSTITUTE(SUBSTITUTE(SUBSTITUTE(SUBSTITUTE(Answers!I101,"’","'"),"‘","'"),"“",""""),"”","""")),'Scoring key'!$B$5:$B$9,0),"unread")))</f>
        <v/>
      </c>
      <c r="S101" s="1" t="str">
        <f aca="false">IF(Answers!J101="","",IF(ISNUMBER(IFERROR(VALUE(Answers!J101),"")),IF(AND(VALUE(Answers!J101)&gt;=1,VALUE(Answers!J101)&lt;=5,VALUE(Answers!J101)=INT(VALUE(Answers!J101))),VALUE(Answers!J101),"unread"),IFERROR(MATCH(TRIM(SUBSTITUTE(SUBSTITUTE(SUBSTITUTE(SUBSTITUTE(Answers!J101,"’","'"),"‘","'"),"“",""""),"”","""")),'Scoring key'!$B$5:$B$9,0),"unread")))</f>
        <v/>
      </c>
      <c r="T101" s="1" t="str">
        <f aca="false">IF(Answers!K101="","",IF(ISNUMBER(IFERROR(VALUE(Answers!K101),"")),IF(AND(VALUE(Answers!K101)&gt;=1,VALUE(Answers!K101)&lt;=5,VALUE(Answers!K101)=INT(VALUE(Answers!K101))),VALUE(Answers!K101),"unread"),IFERROR(MATCH(TRIM(SUBSTITUTE(SUBSTITUTE(SUBSTITUTE(SUBSTITUTE(Answers!K101,"’","'"),"‘","'"),"“",""""),"”","""")),'Scoring key'!$B$5:$B$9,0),"unread")))</f>
        <v/>
      </c>
      <c r="U101" s="1" t="str">
        <f aca="false">IF(Answers!M101="","",IF(ISNUMBER(IFERROR(VALUE(Answers!M101),"")),IF(AND(VALUE(Answers!M101)&gt;=1,VALUE(Answers!M101)&lt;=5,VALUE(Answers!M101)=INT(VALUE(Answers!M101))),VALUE(Answers!M101),"unread"),IFERROR(MATCH(TRIM(SUBSTITUTE(SUBSTITUTE(SUBSTITUTE(SUBSTITUTE(Answers!M101,"’","'"),"‘","'"),"“",""""),"”","""")),'Scoring key'!$B$5:$B$9,0),"unread")))</f>
        <v/>
      </c>
      <c r="V101" s="1" t="str">
        <f aca="false">IF(Answers!P101="","",IF(ISNUMBER(IFERROR(VALUE(Answers!P101),"")),IF(AND(VALUE(Answers!P101)&gt;=1,VALUE(Answers!P101)&lt;=5,VALUE(Answers!P101)=INT(VALUE(Answers!P101))),VALUE(Answers!P101),"unread"),IFERROR(MATCH(TRIM(SUBSTITUTE(SUBSTITUTE(SUBSTITUTE(SUBSTITUTE(Answers!P101,"’","'"),"‘","'"),"“",""""),"”","""")),'Scoring key'!$B$5:$B$9,0),"unread")))</f>
        <v/>
      </c>
      <c r="W101" s="1" t="str">
        <f aca="false">IF(Answers!Q101="","",IF(ISNUMBER(IFERROR(VALUE(Answers!Q101),"")),IF(AND(VALUE(Answers!Q101)&gt;=1,VALUE(Answers!Q101)&lt;=5,VALUE(Answers!Q101)=INT(VALUE(Answers!Q101))),VALUE(Answers!Q101),"unread"),IFERROR(MATCH(TRIM(SUBSTITUTE(SUBSTITUTE(SUBSTITUTE(SUBSTITUTE(Answers!Q101,"’","'"),"‘","'"),"“",""""),"”","""")),'Scoring key'!$B$5:$B$9,0),"unread")))</f>
        <v/>
      </c>
      <c r="X101" s="1" t="str">
        <f aca="false">IF(Answers!B101="","",ISNUMBER(SEARCH("Drafting or editing emails and documents",TRIM(SUBSTITUTE(SUBSTITUTE(SUBSTITUTE(SUBSTITUTE(Answers!B101,"’","'"),"‘","'"),"“",""""),"”",""""))))*1+ISNUMBER(SEARCH("Summarizing documents, threads or meetings",TRIM(SUBSTITUTE(SUBSTITUTE(SUBSTITUTE(SUBSTITUTE(Answers!B101,"’","'"),"‘","'"),"“",""""),"”",""""))))*1+ISNUMBER(SEARCH("Research, or explaining something unfamiliar",TRIM(SUBSTITUTE(SUBSTITUTE(SUBSTITUTE(SUBSTITUTE(Answers!B101,"’","'"),"‘","'"),"“",""""),"”",""""))))*1+ISNUMBER(SEARCH("Working with data or spreadsheets",TRIM(SUBSTITUTE(SUBSTITUTE(SUBSTITUTE(SUBSTITUTE(Answers!B101,"’","'"),"‘","'"),"“",""""),"”",""""))))*1+ISNUMBER(SEARCH("Writing or reviewing code or scripts",TRIM(SUBSTITUTE(SUBSTITUTE(SUBSTITUTE(SUBSTITUTE(Answers!B101,"’","'"),"‘","'"),"“",""""),"”",""""))))*1+ISNUMBER(SEARCH("Brainstorming or planning",TRIM(SUBSTITUTE(SUBSTITUTE(SUBSTITUTE(SUBSTITUTE(Answers!B101,"’","'"),"‘","'"),"“",""""),"”",""""))))*1+ISNUMBER(SEARCH("Something else",TRIM(SUBSTITUTE(SUBSTITUTE(SUBSTITUTE(SUBSTITUTE(Answers!B101,"’","'"),"‘","'"),"“",""""),"”",""""))))*1)</f>
        <v/>
      </c>
      <c r="Y101" s="1" t="str">
        <f aca="false">IF(X101="","",IF(X101=0,IF(ISNUMBER(SEARCH("I don't use AI tools for work",TRIM(SUBSTITUTE(SUBSTITUTE(SUBSTITUTE(SUBSTITUTE(Answers!B101,"’","'"),"‘","'"),"“",""""),"”","""")))),1,"unread"),MIN(X101+1,5)))</f>
        <v/>
      </c>
      <c r="Z101" s="1" t="n">
        <f aca="false">IF(ISNUMBER(SEARCH("Clear guidance on what's allowed and what information can go in",TRIM(SUBSTITUTE(SUBSTITUTE(SUBSTITUTE(SUBSTITUTE(Answers!R101,"’","'"),"‘","'"),"“",""""),"”","""")))),1,0)</f>
        <v>0</v>
      </c>
      <c r="AA101" s="1" t="n">
        <f aca="false">IF(ISNUMBER(SEARCH("An approved AI tool with a work account",TRIM(SUBSTITUTE(SUBSTITUTE(SUBSTITUTE(SUBSTITUTE(Answers!R101,"’","'"),"‘","'"),"“",""""),"”","""")))),1,0)</f>
        <v>0</v>
      </c>
      <c r="AB101" s="1" t="n">
        <f aca="false">IF(ISNUMBER(SEARCH("Hands-on training using my own work tasks",TRIM(SUBSTITUTE(SUBSTITUTE(SUBSTITUTE(SUBSTITUTE(Answers!R101,"’","'"),"‘","'"),"“",""""),"”","""")))),1,0)</f>
        <v>0</v>
      </c>
      <c r="AC101" s="1" t="n">
        <f aca="false">IF(ISNUMBER(SEARCH("Ready-made prompts and templates for common tasks",TRIM(SUBSTITUTE(SUBSTITUTE(SUBSTITUTE(SUBSTITUTE(Answers!R101,"’","'"),"‘","'"),"“",""""),"”","""")))),1,0)</f>
        <v>0</v>
      </c>
      <c r="AD101" s="1" t="n">
        <f aca="false">IF(ISNUMBER(SEARCH("Help setting up an AI agent for my role",TRIM(SUBSTITUTE(SUBSTITUTE(SUBSTITUTE(SUBSTITUTE(Answers!R101,"’","'"),"‘","'"),"“",""""),"”","""")))),1,0)</f>
        <v>0</v>
      </c>
      <c r="AE101" s="1" t="n">
        <f aca="false">IF(ISNUMBER(SEARCH("Examples from people in jobs like mine",TRIM(SUBSTITUTE(SUBSTITUTE(SUBSTITUTE(SUBSTITUTE(Answers!R101,"’","'"),"‘","'"),"“",""""),"”","""")))),1,0)</f>
        <v>0</v>
      </c>
      <c r="AF101" s="1" t="n">
        <f aca="false">IF(ISNUMBER(SEARCH("Time set aside to practice",TRIM(SUBSTITUTE(SUBSTITUTE(SUBSTITUTE(SUBSTITUTE(Answers!R101,"’","'"),"‘","'"),"“",""""),"”","""")))),1,0)</f>
        <v>0</v>
      </c>
      <c r="AG101" s="1" t="n">
        <f aca="false">IF(ISNUMBER(SEARCH("I don't need help right now",TRIM(SUBSTITUTE(SUBSTITUTE(SUBSTITUTE(SUBSTITUTE(Answers!R101,"’","'"),"‘","'"),"“",""""),"”","""")))),1,0)</f>
        <v>0</v>
      </c>
      <c r="AH101" s="1" t="str">
        <f aca="false">IF(Answers!R101="","",IF(Z101+AA101+AB101+AC101+AD101+AE101+AF101+AG101=0,"unread",""))</f>
        <v/>
      </c>
      <c r="AI101" s="1" t="n">
        <f aca="false">IF(OR(D101=5,E101=5),1,0)</f>
        <v>0</v>
      </c>
    </row>
    <row r="102" customFormat="false" ht="15" hidden="false" customHeight="true" outlineLevel="0" collapsed="false">
      <c r="A102" s="1" t="n">
        <f aca="false">Answers!T102</f>
        <v>0</v>
      </c>
      <c r="B102" s="1" t="str">
        <f aca="false">IF(Answers!A102="","",IFERROR(MATCH(TRIM(SUBSTITUTE(SUBSTITUTE(SUBSTITUTE(SUBSTITUTE(Answers!A102,"’","'"),"‘","'"),"“",""""),"”","""")),'Scoring key'!$B$10:$B$14,0),"unread"))</f>
        <v/>
      </c>
      <c r="C102" s="1" t="str">
        <f aca="false">IF(Answers!C102="","",IFERROR(MATCH(TRIM(SUBSTITUTE(SUBSTITUTE(SUBSTITUTE(SUBSTITUTE(Answers!C102,"’","'"),"‘","'"),"“",""""),"”","""")),'Scoring key'!$B$15:$B$19,0),"unread"))</f>
        <v/>
      </c>
      <c r="D102" s="1" t="str">
        <f aca="false">IF(Answers!D102="","",IFERROR(MATCH(TRIM(SUBSTITUTE(SUBSTITUTE(SUBSTITUTE(SUBSTITUTE(Answers!D102,"’","'"),"‘","'"),"“",""""),"”","""")),'Scoring key'!$B$20:$B$24,0),"unread"))</f>
        <v/>
      </c>
      <c r="E102" s="1" t="str">
        <f aca="false">IF(Answers!E102="","",IFERROR(MATCH(TRIM(SUBSTITUTE(SUBSTITUTE(SUBSTITUTE(SUBSTITUTE(Answers!E102,"’","'"),"‘","'"),"“",""""),"”","""")),'Scoring key'!$B$25:$B$29,0),"unread"))</f>
        <v/>
      </c>
      <c r="F102" s="1" t="str">
        <f aca="false">IF(Answers!L102="","",IFERROR(MATCH(TRIM(SUBSTITUTE(SUBSTITUTE(SUBSTITUTE(SUBSTITUTE(Answers!L102,"’","'"),"‘","'"),"“",""""),"”","""")),'Scoring key'!$B$30:$B$34,0),"unread"))</f>
        <v/>
      </c>
      <c r="G102" s="1" t="str">
        <f aca="false">IF(Answers!N102="","",IFERROR(MATCH(TRIM(SUBSTITUTE(SUBSTITUTE(SUBSTITUTE(SUBSTITUTE(Answers!N102,"’","'"),"‘","'"),"“",""""),"”","""")),'Scoring key'!$B$35:$B$38,0),"unread"))</f>
        <v/>
      </c>
      <c r="H102" s="1" t="str">
        <f aca="false">IF(Answers!O102="","",IFERROR(MATCH(TRIM(SUBSTITUTE(SUBSTITUTE(SUBSTITUTE(SUBSTITUTE(Answers!O102,"’","'"),"‘","'"),"“",""""),"”","""")),'Scoring key'!$B$39:$B$42,0),"unread"))</f>
        <v/>
      </c>
      <c r="I102" s="1" t="str">
        <f aca="false">IF(Answers!S102="","",IFERROR(MATCH(TRIM(SUBSTITUTE(SUBSTITUTE(SUBSTITUTE(SUBSTITUTE(Answers!S102,"’","'"),"‘","'"),"“",""""),"”","""")),'Scoring key'!$B$43:$B$46,0),"unread"))</f>
        <v/>
      </c>
      <c r="J102" s="1" t="str">
        <f aca="false">IF(ISNUMBER(B102),IF(INDEX('Scoring key'!$C$10:$C$14,B102)="","",INDEX('Scoring key'!$C$10:$C$14,B102)),"")</f>
        <v/>
      </c>
      <c r="K102" s="1" t="str">
        <f aca="false">IF(ISNUMBER(E102),IF(INDEX('Scoring key'!$C$25:$C$29,E102)="","",INDEX('Scoring key'!$C$25:$C$29,E102)),"")</f>
        <v/>
      </c>
      <c r="L102" s="1" t="str">
        <f aca="false">IF(ISNUMBER(F102),IF(INDEX('Scoring key'!$C$30:$C$34,F102)="","",INDEX('Scoring key'!$C$30:$C$34,F102)),"")</f>
        <v/>
      </c>
      <c r="M102" s="1" t="str">
        <f aca="false">IF(ISNUMBER(G102),IF(INDEX('Scoring key'!$C$35:$C$38,G102)="","",INDEX('Scoring key'!$C$35:$C$38,G102)),"")</f>
        <v/>
      </c>
      <c r="N102" s="1" t="str">
        <f aca="false">IF(ISNUMBER(H102),IF(INDEX('Scoring key'!$C$39:$C$42,H102)="","",INDEX('Scoring key'!$C$39:$C$42,H102)),"")</f>
        <v/>
      </c>
      <c r="O102" s="1" t="str">
        <f aca="false">IF(Answers!F102="","",IF(ISNUMBER(IFERROR(VALUE(Answers!F102),"")),IF(AND(VALUE(Answers!F102)&gt;=1,VALUE(Answers!F102)&lt;=5,VALUE(Answers!F102)=INT(VALUE(Answers!F102))),VALUE(Answers!F102),"unread"),IFERROR(MATCH(TRIM(SUBSTITUTE(SUBSTITUTE(SUBSTITUTE(SUBSTITUTE(Answers!F102,"’","'"),"‘","'"),"“",""""),"”","""")),'Scoring key'!$B$5:$B$9,0),"unread")))</f>
        <v/>
      </c>
      <c r="P102" s="1" t="str">
        <f aca="false">IF(Answers!G102="","",IF(ISNUMBER(IFERROR(VALUE(Answers!G102),"")),IF(AND(VALUE(Answers!G102)&gt;=1,VALUE(Answers!G102)&lt;=5,VALUE(Answers!G102)=INT(VALUE(Answers!G102))),VALUE(Answers!G102),"unread"),IFERROR(MATCH(TRIM(SUBSTITUTE(SUBSTITUTE(SUBSTITUTE(SUBSTITUTE(Answers!G102,"’","'"),"‘","'"),"“",""""),"”","""")),'Scoring key'!$B$5:$B$9,0),"unread")))</f>
        <v/>
      </c>
      <c r="Q102" s="1" t="str">
        <f aca="false">IF(Answers!H102="","",IF(ISNUMBER(IFERROR(VALUE(Answers!H102),"")),IF(AND(VALUE(Answers!H102)&gt;=1,VALUE(Answers!H102)&lt;=5,VALUE(Answers!H102)=INT(VALUE(Answers!H102))),VALUE(Answers!H102),"unread"),IFERROR(MATCH(TRIM(SUBSTITUTE(SUBSTITUTE(SUBSTITUTE(SUBSTITUTE(Answers!H102,"’","'"),"‘","'"),"“",""""),"”","""")),'Scoring key'!$B$5:$B$9,0),"unread")))</f>
        <v/>
      </c>
      <c r="R102" s="1" t="str">
        <f aca="false">IF(Answers!I102="","",IF(ISNUMBER(IFERROR(VALUE(Answers!I102),"")),IF(AND(VALUE(Answers!I102)&gt;=1,VALUE(Answers!I102)&lt;=5,VALUE(Answers!I102)=INT(VALUE(Answers!I102))),VALUE(Answers!I102),"unread"),IFERROR(MATCH(TRIM(SUBSTITUTE(SUBSTITUTE(SUBSTITUTE(SUBSTITUTE(Answers!I102,"’","'"),"‘","'"),"“",""""),"”","""")),'Scoring key'!$B$5:$B$9,0),"unread")))</f>
        <v/>
      </c>
      <c r="S102" s="1" t="str">
        <f aca="false">IF(Answers!J102="","",IF(ISNUMBER(IFERROR(VALUE(Answers!J102),"")),IF(AND(VALUE(Answers!J102)&gt;=1,VALUE(Answers!J102)&lt;=5,VALUE(Answers!J102)=INT(VALUE(Answers!J102))),VALUE(Answers!J102),"unread"),IFERROR(MATCH(TRIM(SUBSTITUTE(SUBSTITUTE(SUBSTITUTE(SUBSTITUTE(Answers!J102,"’","'"),"‘","'"),"“",""""),"”","""")),'Scoring key'!$B$5:$B$9,0),"unread")))</f>
        <v/>
      </c>
      <c r="T102" s="1" t="str">
        <f aca="false">IF(Answers!K102="","",IF(ISNUMBER(IFERROR(VALUE(Answers!K102),"")),IF(AND(VALUE(Answers!K102)&gt;=1,VALUE(Answers!K102)&lt;=5,VALUE(Answers!K102)=INT(VALUE(Answers!K102))),VALUE(Answers!K102),"unread"),IFERROR(MATCH(TRIM(SUBSTITUTE(SUBSTITUTE(SUBSTITUTE(SUBSTITUTE(Answers!K102,"’","'"),"‘","'"),"“",""""),"”","""")),'Scoring key'!$B$5:$B$9,0),"unread")))</f>
        <v/>
      </c>
      <c r="U102" s="1" t="str">
        <f aca="false">IF(Answers!M102="","",IF(ISNUMBER(IFERROR(VALUE(Answers!M102),"")),IF(AND(VALUE(Answers!M102)&gt;=1,VALUE(Answers!M102)&lt;=5,VALUE(Answers!M102)=INT(VALUE(Answers!M102))),VALUE(Answers!M102),"unread"),IFERROR(MATCH(TRIM(SUBSTITUTE(SUBSTITUTE(SUBSTITUTE(SUBSTITUTE(Answers!M102,"’","'"),"‘","'"),"“",""""),"”","""")),'Scoring key'!$B$5:$B$9,0),"unread")))</f>
        <v/>
      </c>
      <c r="V102" s="1" t="str">
        <f aca="false">IF(Answers!P102="","",IF(ISNUMBER(IFERROR(VALUE(Answers!P102),"")),IF(AND(VALUE(Answers!P102)&gt;=1,VALUE(Answers!P102)&lt;=5,VALUE(Answers!P102)=INT(VALUE(Answers!P102))),VALUE(Answers!P102),"unread"),IFERROR(MATCH(TRIM(SUBSTITUTE(SUBSTITUTE(SUBSTITUTE(SUBSTITUTE(Answers!P102,"’","'"),"‘","'"),"“",""""),"”","""")),'Scoring key'!$B$5:$B$9,0),"unread")))</f>
        <v/>
      </c>
      <c r="W102" s="1" t="str">
        <f aca="false">IF(Answers!Q102="","",IF(ISNUMBER(IFERROR(VALUE(Answers!Q102),"")),IF(AND(VALUE(Answers!Q102)&gt;=1,VALUE(Answers!Q102)&lt;=5,VALUE(Answers!Q102)=INT(VALUE(Answers!Q102))),VALUE(Answers!Q102),"unread"),IFERROR(MATCH(TRIM(SUBSTITUTE(SUBSTITUTE(SUBSTITUTE(SUBSTITUTE(Answers!Q102,"’","'"),"‘","'"),"“",""""),"”","""")),'Scoring key'!$B$5:$B$9,0),"unread")))</f>
        <v/>
      </c>
      <c r="X102" s="1" t="str">
        <f aca="false">IF(Answers!B102="","",ISNUMBER(SEARCH("Drafting or editing emails and documents",TRIM(SUBSTITUTE(SUBSTITUTE(SUBSTITUTE(SUBSTITUTE(Answers!B102,"’","'"),"‘","'"),"“",""""),"”",""""))))*1+ISNUMBER(SEARCH("Summarizing documents, threads or meetings",TRIM(SUBSTITUTE(SUBSTITUTE(SUBSTITUTE(SUBSTITUTE(Answers!B102,"’","'"),"‘","'"),"“",""""),"”",""""))))*1+ISNUMBER(SEARCH("Research, or explaining something unfamiliar",TRIM(SUBSTITUTE(SUBSTITUTE(SUBSTITUTE(SUBSTITUTE(Answers!B102,"’","'"),"‘","'"),"“",""""),"”",""""))))*1+ISNUMBER(SEARCH("Working with data or spreadsheets",TRIM(SUBSTITUTE(SUBSTITUTE(SUBSTITUTE(SUBSTITUTE(Answers!B102,"’","'"),"‘","'"),"“",""""),"”",""""))))*1+ISNUMBER(SEARCH("Writing or reviewing code or scripts",TRIM(SUBSTITUTE(SUBSTITUTE(SUBSTITUTE(SUBSTITUTE(Answers!B102,"’","'"),"‘","'"),"“",""""),"”",""""))))*1+ISNUMBER(SEARCH("Brainstorming or planning",TRIM(SUBSTITUTE(SUBSTITUTE(SUBSTITUTE(SUBSTITUTE(Answers!B102,"’","'"),"‘","'"),"“",""""),"”",""""))))*1+ISNUMBER(SEARCH("Something else",TRIM(SUBSTITUTE(SUBSTITUTE(SUBSTITUTE(SUBSTITUTE(Answers!B102,"’","'"),"‘","'"),"“",""""),"”",""""))))*1)</f>
        <v/>
      </c>
      <c r="Y102" s="1" t="str">
        <f aca="false">IF(X102="","",IF(X102=0,IF(ISNUMBER(SEARCH("I don't use AI tools for work",TRIM(SUBSTITUTE(SUBSTITUTE(SUBSTITUTE(SUBSTITUTE(Answers!B102,"’","'"),"‘","'"),"“",""""),"”","""")))),1,"unread"),MIN(X102+1,5)))</f>
        <v/>
      </c>
      <c r="Z102" s="1" t="n">
        <f aca="false">IF(ISNUMBER(SEARCH("Clear guidance on what's allowed and what information can go in",TRIM(SUBSTITUTE(SUBSTITUTE(SUBSTITUTE(SUBSTITUTE(Answers!R102,"’","'"),"‘","'"),"“",""""),"”","""")))),1,0)</f>
        <v>0</v>
      </c>
      <c r="AA102" s="1" t="n">
        <f aca="false">IF(ISNUMBER(SEARCH("An approved AI tool with a work account",TRIM(SUBSTITUTE(SUBSTITUTE(SUBSTITUTE(SUBSTITUTE(Answers!R102,"’","'"),"‘","'"),"“",""""),"”","""")))),1,0)</f>
        <v>0</v>
      </c>
      <c r="AB102" s="1" t="n">
        <f aca="false">IF(ISNUMBER(SEARCH("Hands-on training using my own work tasks",TRIM(SUBSTITUTE(SUBSTITUTE(SUBSTITUTE(SUBSTITUTE(Answers!R102,"’","'"),"‘","'"),"“",""""),"”","""")))),1,0)</f>
        <v>0</v>
      </c>
      <c r="AC102" s="1" t="n">
        <f aca="false">IF(ISNUMBER(SEARCH("Ready-made prompts and templates for common tasks",TRIM(SUBSTITUTE(SUBSTITUTE(SUBSTITUTE(SUBSTITUTE(Answers!R102,"’","'"),"‘","'"),"“",""""),"”","""")))),1,0)</f>
        <v>0</v>
      </c>
      <c r="AD102" s="1" t="n">
        <f aca="false">IF(ISNUMBER(SEARCH("Help setting up an AI agent for my role",TRIM(SUBSTITUTE(SUBSTITUTE(SUBSTITUTE(SUBSTITUTE(Answers!R102,"’","'"),"‘","'"),"“",""""),"”","""")))),1,0)</f>
        <v>0</v>
      </c>
      <c r="AE102" s="1" t="n">
        <f aca="false">IF(ISNUMBER(SEARCH("Examples from people in jobs like mine",TRIM(SUBSTITUTE(SUBSTITUTE(SUBSTITUTE(SUBSTITUTE(Answers!R102,"’","'"),"‘","'"),"“",""""),"”","""")))),1,0)</f>
        <v>0</v>
      </c>
      <c r="AF102" s="1" t="n">
        <f aca="false">IF(ISNUMBER(SEARCH("Time set aside to practice",TRIM(SUBSTITUTE(SUBSTITUTE(SUBSTITUTE(SUBSTITUTE(Answers!R102,"’","'"),"‘","'"),"“",""""),"”","""")))),1,0)</f>
        <v>0</v>
      </c>
      <c r="AG102" s="1" t="n">
        <f aca="false">IF(ISNUMBER(SEARCH("I don't need help right now",TRIM(SUBSTITUTE(SUBSTITUTE(SUBSTITUTE(SUBSTITUTE(Answers!R102,"’","'"),"‘","'"),"“",""""),"”","""")))),1,0)</f>
        <v>0</v>
      </c>
      <c r="AH102" s="1" t="str">
        <f aca="false">IF(Answers!R102="","",IF(Z102+AA102+AB102+AC102+AD102+AE102+AF102+AG102=0,"unread",""))</f>
        <v/>
      </c>
      <c r="AI102" s="1" t="n">
        <f aca="false">IF(OR(D102=5,E102=5),1,0)</f>
        <v>0</v>
      </c>
    </row>
    <row r="103" customFormat="false" ht="15" hidden="false" customHeight="true" outlineLevel="0" collapsed="false">
      <c r="A103" s="1" t="n">
        <f aca="false">Answers!T103</f>
        <v>0</v>
      </c>
      <c r="B103" s="1" t="str">
        <f aca="false">IF(Answers!A103="","",IFERROR(MATCH(TRIM(SUBSTITUTE(SUBSTITUTE(SUBSTITUTE(SUBSTITUTE(Answers!A103,"’","'"),"‘","'"),"“",""""),"”","""")),'Scoring key'!$B$10:$B$14,0),"unread"))</f>
        <v/>
      </c>
      <c r="C103" s="1" t="str">
        <f aca="false">IF(Answers!C103="","",IFERROR(MATCH(TRIM(SUBSTITUTE(SUBSTITUTE(SUBSTITUTE(SUBSTITUTE(Answers!C103,"’","'"),"‘","'"),"“",""""),"”","""")),'Scoring key'!$B$15:$B$19,0),"unread"))</f>
        <v/>
      </c>
      <c r="D103" s="1" t="str">
        <f aca="false">IF(Answers!D103="","",IFERROR(MATCH(TRIM(SUBSTITUTE(SUBSTITUTE(SUBSTITUTE(SUBSTITUTE(Answers!D103,"’","'"),"‘","'"),"“",""""),"”","""")),'Scoring key'!$B$20:$B$24,0),"unread"))</f>
        <v/>
      </c>
      <c r="E103" s="1" t="str">
        <f aca="false">IF(Answers!E103="","",IFERROR(MATCH(TRIM(SUBSTITUTE(SUBSTITUTE(SUBSTITUTE(SUBSTITUTE(Answers!E103,"’","'"),"‘","'"),"“",""""),"”","""")),'Scoring key'!$B$25:$B$29,0),"unread"))</f>
        <v/>
      </c>
      <c r="F103" s="1" t="str">
        <f aca="false">IF(Answers!L103="","",IFERROR(MATCH(TRIM(SUBSTITUTE(SUBSTITUTE(SUBSTITUTE(SUBSTITUTE(Answers!L103,"’","'"),"‘","'"),"“",""""),"”","""")),'Scoring key'!$B$30:$B$34,0),"unread"))</f>
        <v/>
      </c>
      <c r="G103" s="1" t="str">
        <f aca="false">IF(Answers!N103="","",IFERROR(MATCH(TRIM(SUBSTITUTE(SUBSTITUTE(SUBSTITUTE(SUBSTITUTE(Answers!N103,"’","'"),"‘","'"),"“",""""),"”","""")),'Scoring key'!$B$35:$B$38,0),"unread"))</f>
        <v/>
      </c>
      <c r="H103" s="1" t="str">
        <f aca="false">IF(Answers!O103="","",IFERROR(MATCH(TRIM(SUBSTITUTE(SUBSTITUTE(SUBSTITUTE(SUBSTITUTE(Answers!O103,"’","'"),"‘","'"),"“",""""),"”","""")),'Scoring key'!$B$39:$B$42,0),"unread"))</f>
        <v/>
      </c>
      <c r="I103" s="1" t="str">
        <f aca="false">IF(Answers!S103="","",IFERROR(MATCH(TRIM(SUBSTITUTE(SUBSTITUTE(SUBSTITUTE(SUBSTITUTE(Answers!S103,"’","'"),"‘","'"),"“",""""),"”","""")),'Scoring key'!$B$43:$B$46,0),"unread"))</f>
        <v/>
      </c>
      <c r="J103" s="1" t="str">
        <f aca="false">IF(ISNUMBER(B103),IF(INDEX('Scoring key'!$C$10:$C$14,B103)="","",INDEX('Scoring key'!$C$10:$C$14,B103)),"")</f>
        <v/>
      </c>
      <c r="K103" s="1" t="str">
        <f aca="false">IF(ISNUMBER(E103),IF(INDEX('Scoring key'!$C$25:$C$29,E103)="","",INDEX('Scoring key'!$C$25:$C$29,E103)),"")</f>
        <v/>
      </c>
      <c r="L103" s="1" t="str">
        <f aca="false">IF(ISNUMBER(F103),IF(INDEX('Scoring key'!$C$30:$C$34,F103)="","",INDEX('Scoring key'!$C$30:$C$34,F103)),"")</f>
        <v/>
      </c>
      <c r="M103" s="1" t="str">
        <f aca="false">IF(ISNUMBER(G103),IF(INDEX('Scoring key'!$C$35:$C$38,G103)="","",INDEX('Scoring key'!$C$35:$C$38,G103)),"")</f>
        <v/>
      </c>
      <c r="N103" s="1" t="str">
        <f aca="false">IF(ISNUMBER(H103),IF(INDEX('Scoring key'!$C$39:$C$42,H103)="","",INDEX('Scoring key'!$C$39:$C$42,H103)),"")</f>
        <v/>
      </c>
      <c r="O103" s="1" t="str">
        <f aca="false">IF(Answers!F103="","",IF(ISNUMBER(IFERROR(VALUE(Answers!F103),"")),IF(AND(VALUE(Answers!F103)&gt;=1,VALUE(Answers!F103)&lt;=5,VALUE(Answers!F103)=INT(VALUE(Answers!F103))),VALUE(Answers!F103),"unread"),IFERROR(MATCH(TRIM(SUBSTITUTE(SUBSTITUTE(SUBSTITUTE(SUBSTITUTE(Answers!F103,"’","'"),"‘","'"),"“",""""),"”","""")),'Scoring key'!$B$5:$B$9,0),"unread")))</f>
        <v/>
      </c>
      <c r="P103" s="1" t="str">
        <f aca="false">IF(Answers!G103="","",IF(ISNUMBER(IFERROR(VALUE(Answers!G103),"")),IF(AND(VALUE(Answers!G103)&gt;=1,VALUE(Answers!G103)&lt;=5,VALUE(Answers!G103)=INT(VALUE(Answers!G103))),VALUE(Answers!G103),"unread"),IFERROR(MATCH(TRIM(SUBSTITUTE(SUBSTITUTE(SUBSTITUTE(SUBSTITUTE(Answers!G103,"’","'"),"‘","'"),"“",""""),"”","""")),'Scoring key'!$B$5:$B$9,0),"unread")))</f>
        <v/>
      </c>
      <c r="Q103" s="1" t="str">
        <f aca="false">IF(Answers!H103="","",IF(ISNUMBER(IFERROR(VALUE(Answers!H103),"")),IF(AND(VALUE(Answers!H103)&gt;=1,VALUE(Answers!H103)&lt;=5,VALUE(Answers!H103)=INT(VALUE(Answers!H103))),VALUE(Answers!H103),"unread"),IFERROR(MATCH(TRIM(SUBSTITUTE(SUBSTITUTE(SUBSTITUTE(SUBSTITUTE(Answers!H103,"’","'"),"‘","'"),"“",""""),"”","""")),'Scoring key'!$B$5:$B$9,0),"unread")))</f>
        <v/>
      </c>
      <c r="R103" s="1" t="str">
        <f aca="false">IF(Answers!I103="","",IF(ISNUMBER(IFERROR(VALUE(Answers!I103),"")),IF(AND(VALUE(Answers!I103)&gt;=1,VALUE(Answers!I103)&lt;=5,VALUE(Answers!I103)=INT(VALUE(Answers!I103))),VALUE(Answers!I103),"unread"),IFERROR(MATCH(TRIM(SUBSTITUTE(SUBSTITUTE(SUBSTITUTE(SUBSTITUTE(Answers!I103,"’","'"),"‘","'"),"“",""""),"”","""")),'Scoring key'!$B$5:$B$9,0),"unread")))</f>
        <v/>
      </c>
      <c r="S103" s="1" t="str">
        <f aca="false">IF(Answers!J103="","",IF(ISNUMBER(IFERROR(VALUE(Answers!J103),"")),IF(AND(VALUE(Answers!J103)&gt;=1,VALUE(Answers!J103)&lt;=5,VALUE(Answers!J103)=INT(VALUE(Answers!J103))),VALUE(Answers!J103),"unread"),IFERROR(MATCH(TRIM(SUBSTITUTE(SUBSTITUTE(SUBSTITUTE(SUBSTITUTE(Answers!J103,"’","'"),"‘","'"),"“",""""),"”","""")),'Scoring key'!$B$5:$B$9,0),"unread")))</f>
        <v/>
      </c>
      <c r="T103" s="1" t="str">
        <f aca="false">IF(Answers!K103="","",IF(ISNUMBER(IFERROR(VALUE(Answers!K103),"")),IF(AND(VALUE(Answers!K103)&gt;=1,VALUE(Answers!K103)&lt;=5,VALUE(Answers!K103)=INT(VALUE(Answers!K103))),VALUE(Answers!K103),"unread"),IFERROR(MATCH(TRIM(SUBSTITUTE(SUBSTITUTE(SUBSTITUTE(SUBSTITUTE(Answers!K103,"’","'"),"‘","'"),"“",""""),"”","""")),'Scoring key'!$B$5:$B$9,0),"unread")))</f>
        <v/>
      </c>
      <c r="U103" s="1" t="str">
        <f aca="false">IF(Answers!M103="","",IF(ISNUMBER(IFERROR(VALUE(Answers!M103),"")),IF(AND(VALUE(Answers!M103)&gt;=1,VALUE(Answers!M103)&lt;=5,VALUE(Answers!M103)=INT(VALUE(Answers!M103))),VALUE(Answers!M103),"unread"),IFERROR(MATCH(TRIM(SUBSTITUTE(SUBSTITUTE(SUBSTITUTE(SUBSTITUTE(Answers!M103,"’","'"),"‘","'"),"“",""""),"”","""")),'Scoring key'!$B$5:$B$9,0),"unread")))</f>
        <v/>
      </c>
      <c r="V103" s="1" t="str">
        <f aca="false">IF(Answers!P103="","",IF(ISNUMBER(IFERROR(VALUE(Answers!P103),"")),IF(AND(VALUE(Answers!P103)&gt;=1,VALUE(Answers!P103)&lt;=5,VALUE(Answers!P103)=INT(VALUE(Answers!P103))),VALUE(Answers!P103),"unread"),IFERROR(MATCH(TRIM(SUBSTITUTE(SUBSTITUTE(SUBSTITUTE(SUBSTITUTE(Answers!P103,"’","'"),"‘","'"),"“",""""),"”","""")),'Scoring key'!$B$5:$B$9,0),"unread")))</f>
        <v/>
      </c>
      <c r="W103" s="1" t="str">
        <f aca="false">IF(Answers!Q103="","",IF(ISNUMBER(IFERROR(VALUE(Answers!Q103),"")),IF(AND(VALUE(Answers!Q103)&gt;=1,VALUE(Answers!Q103)&lt;=5,VALUE(Answers!Q103)=INT(VALUE(Answers!Q103))),VALUE(Answers!Q103),"unread"),IFERROR(MATCH(TRIM(SUBSTITUTE(SUBSTITUTE(SUBSTITUTE(SUBSTITUTE(Answers!Q103,"’","'"),"‘","'"),"“",""""),"”","""")),'Scoring key'!$B$5:$B$9,0),"unread")))</f>
        <v/>
      </c>
      <c r="X103" s="1" t="str">
        <f aca="false">IF(Answers!B103="","",ISNUMBER(SEARCH("Drafting or editing emails and documents",TRIM(SUBSTITUTE(SUBSTITUTE(SUBSTITUTE(SUBSTITUTE(Answers!B103,"’","'"),"‘","'"),"“",""""),"”",""""))))*1+ISNUMBER(SEARCH("Summarizing documents, threads or meetings",TRIM(SUBSTITUTE(SUBSTITUTE(SUBSTITUTE(SUBSTITUTE(Answers!B103,"’","'"),"‘","'"),"“",""""),"”",""""))))*1+ISNUMBER(SEARCH("Research, or explaining something unfamiliar",TRIM(SUBSTITUTE(SUBSTITUTE(SUBSTITUTE(SUBSTITUTE(Answers!B103,"’","'"),"‘","'"),"“",""""),"”",""""))))*1+ISNUMBER(SEARCH("Working with data or spreadsheets",TRIM(SUBSTITUTE(SUBSTITUTE(SUBSTITUTE(SUBSTITUTE(Answers!B103,"’","'"),"‘","'"),"“",""""),"”",""""))))*1+ISNUMBER(SEARCH("Writing or reviewing code or scripts",TRIM(SUBSTITUTE(SUBSTITUTE(SUBSTITUTE(SUBSTITUTE(Answers!B103,"’","'"),"‘","'"),"“",""""),"”",""""))))*1+ISNUMBER(SEARCH("Brainstorming or planning",TRIM(SUBSTITUTE(SUBSTITUTE(SUBSTITUTE(SUBSTITUTE(Answers!B103,"’","'"),"‘","'"),"“",""""),"”",""""))))*1+ISNUMBER(SEARCH("Something else",TRIM(SUBSTITUTE(SUBSTITUTE(SUBSTITUTE(SUBSTITUTE(Answers!B103,"’","'"),"‘","'"),"“",""""),"”",""""))))*1)</f>
        <v/>
      </c>
      <c r="Y103" s="1" t="str">
        <f aca="false">IF(X103="","",IF(X103=0,IF(ISNUMBER(SEARCH("I don't use AI tools for work",TRIM(SUBSTITUTE(SUBSTITUTE(SUBSTITUTE(SUBSTITUTE(Answers!B103,"’","'"),"‘","'"),"“",""""),"”","""")))),1,"unread"),MIN(X103+1,5)))</f>
        <v/>
      </c>
      <c r="Z103" s="1" t="n">
        <f aca="false">IF(ISNUMBER(SEARCH("Clear guidance on what's allowed and what information can go in",TRIM(SUBSTITUTE(SUBSTITUTE(SUBSTITUTE(SUBSTITUTE(Answers!R103,"’","'"),"‘","'"),"“",""""),"”","""")))),1,0)</f>
        <v>0</v>
      </c>
      <c r="AA103" s="1" t="n">
        <f aca="false">IF(ISNUMBER(SEARCH("An approved AI tool with a work account",TRIM(SUBSTITUTE(SUBSTITUTE(SUBSTITUTE(SUBSTITUTE(Answers!R103,"’","'"),"‘","'"),"“",""""),"”","""")))),1,0)</f>
        <v>0</v>
      </c>
      <c r="AB103" s="1" t="n">
        <f aca="false">IF(ISNUMBER(SEARCH("Hands-on training using my own work tasks",TRIM(SUBSTITUTE(SUBSTITUTE(SUBSTITUTE(SUBSTITUTE(Answers!R103,"’","'"),"‘","'"),"“",""""),"”","""")))),1,0)</f>
        <v>0</v>
      </c>
      <c r="AC103" s="1" t="n">
        <f aca="false">IF(ISNUMBER(SEARCH("Ready-made prompts and templates for common tasks",TRIM(SUBSTITUTE(SUBSTITUTE(SUBSTITUTE(SUBSTITUTE(Answers!R103,"’","'"),"‘","'"),"“",""""),"”","""")))),1,0)</f>
        <v>0</v>
      </c>
      <c r="AD103" s="1" t="n">
        <f aca="false">IF(ISNUMBER(SEARCH("Help setting up an AI agent for my role",TRIM(SUBSTITUTE(SUBSTITUTE(SUBSTITUTE(SUBSTITUTE(Answers!R103,"’","'"),"‘","'"),"“",""""),"”","""")))),1,0)</f>
        <v>0</v>
      </c>
      <c r="AE103" s="1" t="n">
        <f aca="false">IF(ISNUMBER(SEARCH("Examples from people in jobs like mine",TRIM(SUBSTITUTE(SUBSTITUTE(SUBSTITUTE(SUBSTITUTE(Answers!R103,"’","'"),"‘","'"),"“",""""),"”","""")))),1,0)</f>
        <v>0</v>
      </c>
      <c r="AF103" s="1" t="n">
        <f aca="false">IF(ISNUMBER(SEARCH("Time set aside to practice",TRIM(SUBSTITUTE(SUBSTITUTE(SUBSTITUTE(SUBSTITUTE(Answers!R103,"’","'"),"‘","'"),"“",""""),"”","""")))),1,0)</f>
        <v>0</v>
      </c>
      <c r="AG103" s="1" t="n">
        <f aca="false">IF(ISNUMBER(SEARCH("I don't need help right now",TRIM(SUBSTITUTE(SUBSTITUTE(SUBSTITUTE(SUBSTITUTE(Answers!R103,"’","'"),"‘","'"),"“",""""),"”","""")))),1,0)</f>
        <v>0</v>
      </c>
      <c r="AH103" s="1" t="str">
        <f aca="false">IF(Answers!R103="","",IF(Z103+AA103+AB103+AC103+AD103+AE103+AF103+AG103=0,"unread",""))</f>
        <v/>
      </c>
      <c r="AI103" s="1" t="n">
        <f aca="false">IF(OR(D103=5,E103=5),1,0)</f>
        <v>0</v>
      </c>
    </row>
    <row r="104" customFormat="false" ht="15" hidden="false" customHeight="true" outlineLevel="0" collapsed="false">
      <c r="A104" s="1" t="n">
        <f aca="false">Answers!T104</f>
        <v>0</v>
      </c>
      <c r="B104" s="1" t="str">
        <f aca="false">IF(Answers!A104="","",IFERROR(MATCH(TRIM(SUBSTITUTE(SUBSTITUTE(SUBSTITUTE(SUBSTITUTE(Answers!A104,"’","'"),"‘","'"),"“",""""),"”","""")),'Scoring key'!$B$10:$B$14,0),"unread"))</f>
        <v/>
      </c>
      <c r="C104" s="1" t="str">
        <f aca="false">IF(Answers!C104="","",IFERROR(MATCH(TRIM(SUBSTITUTE(SUBSTITUTE(SUBSTITUTE(SUBSTITUTE(Answers!C104,"’","'"),"‘","'"),"“",""""),"”","""")),'Scoring key'!$B$15:$B$19,0),"unread"))</f>
        <v/>
      </c>
      <c r="D104" s="1" t="str">
        <f aca="false">IF(Answers!D104="","",IFERROR(MATCH(TRIM(SUBSTITUTE(SUBSTITUTE(SUBSTITUTE(SUBSTITUTE(Answers!D104,"’","'"),"‘","'"),"“",""""),"”","""")),'Scoring key'!$B$20:$B$24,0),"unread"))</f>
        <v/>
      </c>
      <c r="E104" s="1" t="str">
        <f aca="false">IF(Answers!E104="","",IFERROR(MATCH(TRIM(SUBSTITUTE(SUBSTITUTE(SUBSTITUTE(SUBSTITUTE(Answers!E104,"’","'"),"‘","'"),"“",""""),"”","""")),'Scoring key'!$B$25:$B$29,0),"unread"))</f>
        <v/>
      </c>
      <c r="F104" s="1" t="str">
        <f aca="false">IF(Answers!L104="","",IFERROR(MATCH(TRIM(SUBSTITUTE(SUBSTITUTE(SUBSTITUTE(SUBSTITUTE(Answers!L104,"’","'"),"‘","'"),"“",""""),"”","""")),'Scoring key'!$B$30:$B$34,0),"unread"))</f>
        <v/>
      </c>
      <c r="G104" s="1" t="str">
        <f aca="false">IF(Answers!N104="","",IFERROR(MATCH(TRIM(SUBSTITUTE(SUBSTITUTE(SUBSTITUTE(SUBSTITUTE(Answers!N104,"’","'"),"‘","'"),"“",""""),"”","""")),'Scoring key'!$B$35:$B$38,0),"unread"))</f>
        <v/>
      </c>
      <c r="H104" s="1" t="str">
        <f aca="false">IF(Answers!O104="","",IFERROR(MATCH(TRIM(SUBSTITUTE(SUBSTITUTE(SUBSTITUTE(SUBSTITUTE(Answers!O104,"’","'"),"‘","'"),"“",""""),"”","""")),'Scoring key'!$B$39:$B$42,0),"unread"))</f>
        <v/>
      </c>
      <c r="I104" s="1" t="str">
        <f aca="false">IF(Answers!S104="","",IFERROR(MATCH(TRIM(SUBSTITUTE(SUBSTITUTE(SUBSTITUTE(SUBSTITUTE(Answers!S104,"’","'"),"‘","'"),"“",""""),"”","""")),'Scoring key'!$B$43:$B$46,0),"unread"))</f>
        <v/>
      </c>
      <c r="J104" s="1" t="str">
        <f aca="false">IF(ISNUMBER(B104),IF(INDEX('Scoring key'!$C$10:$C$14,B104)="","",INDEX('Scoring key'!$C$10:$C$14,B104)),"")</f>
        <v/>
      </c>
      <c r="K104" s="1" t="str">
        <f aca="false">IF(ISNUMBER(E104),IF(INDEX('Scoring key'!$C$25:$C$29,E104)="","",INDEX('Scoring key'!$C$25:$C$29,E104)),"")</f>
        <v/>
      </c>
      <c r="L104" s="1" t="str">
        <f aca="false">IF(ISNUMBER(F104),IF(INDEX('Scoring key'!$C$30:$C$34,F104)="","",INDEX('Scoring key'!$C$30:$C$34,F104)),"")</f>
        <v/>
      </c>
      <c r="M104" s="1" t="str">
        <f aca="false">IF(ISNUMBER(G104),IF(INDEX('Scoring key'!$C$35:$C$38,G104)="","",INDEX('Scoring key'!$C$35:$C$38,G104)),"")</f>
        <v/>
      </c>
      <c r="N104" s="1" t="str">
        <f aca="false">IF(ISNUMBER(H104),IF(INDEX('Scoring key'!$C$39:$C$42,H104)="","",INDEX('Scoring key'!$C$39:$C$42,H104)),"")</f>
        <v/>
      </c>
      <c r="O104" s="1" t="str">
        <f aca="false">IF(Answers!F104="","",IF(ISNUMBER(IFERROR(VALUE(Answers!F104),"")),IF(AND(VALUE(Answers!F104)&gt;=1,VALUE(Answers!F104)&lt;=5,VALUE(Answers!F104)=INT(VALUE(Answers!F104))),VALUE(Answers!F104),"unread"),IFERROR(MATCH(TRIM(SUBSTITUTE(SUBSTITUTE(SUBSTITUTE(SUBSTITUTE(Answers!F104,"’","'"),"‘","'"),"“",""""),"”","""")),'Scoring key'!$B$5:$B$9,0),"unread")))</f>
        <v/>
      </c>
      <c r="P104" s="1" t="str">
        <f aca="false">IF(Answers!G104="","",IF(ISNUMBER(IFERROR(VALUE(Answers!G104),"")),IF(AND(VALUE(Answers!G104)&gt;=1,VALUE(Answers!G104)&lt;=5,VALUE(Answers!G104)=INT(VALUE(Answers!G104))),VALUE(Answers!G104),"unread"),IFERROR(MATCH(TRIM(SUBSTITUTE(SUBSTITUTE(SUBSTITUTE(SUBSTITUTE(Answers!G104,"’","'"),"‘","'"),"“",""""),"”","""")),'Scoring key'!$B$5:$B$9,0),"unread")))</f>
        <v/>
      </c>
      <c r="Q104" s="1" t="str">
        <f aca="false">IF(Answers!H104="","",IF(ISNUMBER(IFERROR(VALUE(Answers!H104),"")),IF(AND(VALUE(Answers!H104)&gt;=1,VALUE(Answers!H104)&lt;=5,VALUE(Answers!H104)=INT(VALUE(Answers!H104))),VALUE(Answers!H104),"unread"),IFERROR(MATCH(TRIM(SUBSTITUTE(SUBSTITUTE(SUBSTITUTE(SUBSTITUTE(Answers!H104,"’","'"),"‘","'"),"“",""""),"”","""")),'Scoring key'!$B$5:$B$9,0),"unread")))</f>
        <v/>
      </c>
      <c r="R104" s="1" t="str">
        <f aca="false">IF(Answers!I104="","",IF(ISNUMBER(IFERROR(VALUE(Answers!I104),"")),IF(AND(VALUE(Answers!I104)&gt;=1,VALUE(Answers!I104)&lt;=5,VALUE(Answers!I104)=INT(VALUE(Answers!I104))),VALUE(Answers!I104),"unread"),IFERROR(MATCH(TRIM(SUBSTITUTE(SUBSTITUTE(SUBSTITUTE(SUBSTITUTE(Answers!I104,"’","'"),"‘","'"),"“",""""),"”","""")),'Scoring key'!$B$5:$B$9,0),"unread")))</f>
        <v/>
      </c>
      <c r="S104" s="1" t="str">
        <f aca="false">IF(Answers!J104="","",IF(ISNUMBER(IFERROR(VALUE(Answers!J104),"")),IF(AND(VALUE(Answers!J104)&gt;=1,VALUE(Answers!J104)&lt;=5,VALUE(Answers!J104)=INT(VALUE(Answers!J104))),VALUE(Answers!J104),"unread"),IFERROR(MATCH(TRIM(SUBSTITUTE(SUBSTITUTE(SUBSTITUTE(SUBSTITUTE(Answers!J104,"’","'"),"‘","'"),"“",""""),"”","""")),'Scoring key'!$B$5:$B$9,0),"unread")))</f>
        <v/>
      </c>
      <c r="T104" s="1" t="str">
        <f aca="false">IF(Answers!K104="","",IF(ISNUMBER(IFERROR(VALUE(Answers!K104),"")),IF(AND(VALUE(Answers!K104)&gt;=1,VALUE(Answers!K104)&lt;=5,VALUE(Answers!K104)=INT(VALUE(Answers!K104))),VALUE(Answers!K104),"unread"),IFERROR(MATCH(TRIM(SUBSTITUTE(SUBSTITUTE(SUBSTITUTE(SUBSTITUTE(Answers!K104,"’","'"),"‘","'"),"“",""""),"”","""")),'Scoring key'!$B$5:$B$9,0),"unread")))</f>
        <v/>
      </c>
      <c r="U104" s="1" t="str">
        <f aca="false">IF(Answers!M104="","",IF(ISNUMBER(IFERROR(VALUE(Answers!M104),"")),IF(AND(VALUE(Answers!M104)&gt;=1,VALUE(Answers!M104)&lt;=5,VALUE(Answers!M104)=INT(VALUE(Answers!M104))),VALUE(Answers!M104),"unread"),IFERROR(MATCH(TRIM(SUBSTITUTE(SUBSTITUTE(SUBSTITUTE(SUBSTITUTE(Answers!M104,"’","'"),"‘","'"),"“",""""),"”","""")),'Scoring key'!$B$5:$B$9,0),"unread")))</f>
        <v/>
      </c>
      <c r="V104" s="1" t="str">
        <f aca="false">IF(Answers!P104="","",IF(ISNUMBER(IFERROR(VALUE(Answers!P104),"")),IF(AND(VALUE(Answers!P104)&gt;=1,VALUE(Answers!P104)&lt;=5,VALUE(Answers!P104)=INT(VALUE(Answers!P104))),VALUE(Answers!P104),"unread"),IFERROR(MATCH(TRIM(SUBSTITUTE(SUBSTITUTE(SUBSTITUTE(SUBSTITUTE(Answers!P104,"’","'"),"‘","'"),"“",""""),"”","""")),'Scoring key'!$B$5:$B$9,0),"unread")))</f>
        <v/>
      </c>
      <c r="W104" s="1" t="str">
        <f aca="false">IF(Answers!Q104="","",IF(ISNUMBER(IFERROR(VALUE(Answers!Q104),"")),IF(AND(VALUE(Answers!Q104)&gt;=1,VALUE(Answers!Q104)&lt;=5,VALUE(Answers!Q104)=INT(VALUE(Answers!Q104))),VALUE(Answers!Q104),"unread"),IFERROR(MATCH(TRIM(SUBSTITUTE(SUBSTITUTE(SUBSTITUTE(SUBSTITUTE(Answers!Q104,"’","'"),"‘","'"),"“",""""),"”","""")),'Scoring key'!$B$5:$B$9,0),"unread")))</f>
        <v/>
      </c>
      <c r="X104" s="1" t="str">
        <f aca="false">IF(Answers!B104="","",ISNUMBER(SEARCH("Drafting or editing emails and documents",TRIM(SUBSTITUTE(SUBSTITUTE(SUBSTITUTE(SUBSTITUTE(Answers!B104,"’","'"),"‘","'"),"“",""""),"”",""""))))*1+ISNUMBER(SEARCH("Summarizing documents, threads or meetings",TRIM(SUBSTITUTE(SUBSTITUTE(SUBSTITUTE(SUBSTITUTE(Answers!B104,"’","'"),"‘","'"),"“",""""),"”",""""))))*1+ISNUMBER(SEARCH("Research, or explaining something unfamiliar",TRIM(SUBSTITUTE(SUBSTITUTE(SUBSTITUTE(SUBSTITUTE(Answers!B104,"’","'"),"‘","'"),"“",""""),"”",""""))))*1+ISNUMBER(SEARCH("Working with data or spreadsheets",TRIM(SUBSTITUTE(SUBSTITUTE(SUBSTITUTE(SUBSTITUTE(Answers!B104,"’","'"),"‘","'"),"“",""""),"”",""""))))*1+ISNUMBER(SEARCH("Writing or reviewing code or scripts",TRIM(SUBSTITUTE(SUBSTITUTE(SUBSTITUTE(SUBSTITUTE(Answers!B104,"’","'"),"‘","'"),"“",""""),"”",""""))))*1+ISNUMBER(SEARCH("Brainstorming or planning",TRIM(SUBSTITUTE(SUBSTITUTE(SUBSTITUTE(SUBSTITUTE(Answers!B104,"’","'"),"‘","'"),"“",""""),"”",""""))))*1+ISNUMBER(SEARCH("Something else",TRIM(SUBSTITUTE(SUBSTITUTE(SUBSTITUTE(SUBSTITUTE(Answers!B104,"’","'"),"‘","'"),"“",""""),"”",""""))))*1)</f>
        <v/>
      </c>
      <c r="Y104" s="1" t="str">
        <f aca="false">IF(X104="","",IF(X104=0,IF(ISNUMBER(SEARCH("I don't use AI tools for work",TRIM(SUBSTITUTE(SUBSTITUTE(SUBSTITUTE(SUBSTITUTE(Answers!B104,"’","'"),"‘","'"),"“",""""),"”","""")))),1,"unread"),MIN(X104+1,5)))</f>
        <v/>
      </c>
      <c r="Z104" s="1" t="n">
        <f aca="false">IF(ISNUMBER(SEARCH("Clear guidance on what's allowed and what information can go in",TRIM(SUBSTITUTE(SUBSTITUTE(SUBSTITUTE(SUBSTITUTE(Answers!R104,"’","'"),"‘","'"),"“",""""),"”","""")))),1,0)</f>
        <v>0</v>
      </c>
      <c r="AA104" s="1" t="n">
        <f aca="false">IF(ISNUMBER(SEARCH("An approved AI tool with a work account",TRIM(SUBSTITUTE(SUBSTITUTE(SUBSTITUTE(SUBSTITUTE(Answers!R104,"’","'"),"‘","'"),"“",""""),"”","""")))),1,0)</f>
        <v>0</v>
      </c>
      <c r="AB104" s="1" t="n">
        <f aca="false">IF(ISNUMBER(SEARCH("Hands-on training using my own work tasks",TRIM(SUBSTITUTE(SUBSTITUTE(SUBSTITUTE(SUBSTITUTE(Answers!R104,"’","'"),"‘","'"),"“",""""),"”","""")))),1,0)</f>
        <v>0</v>
      </c>
      <c r="AC104" s="1" t="n">
        <f aca="false">IF(ISNUMBER(SEARCH("Ready-made prompts and templates for common tasks",TRIM(SUBSTITUTE(SUBSTITUTE(SUBSTITUTE(SUBSTITUTE(Answers!R104,"’","'"),"‘","'"),"“",""""),"”","""")))),1,0)</f>
        <v>0</v>
      </c>
      <c r="AD104" s="1" t="n">
        <f aca="false">IF(ISNUMBER(SEARCH("Help setting up an AI agent for my role",TRIM(SUBSTITUTE(SUBSTITUTE(SUBSTITUTE(SUBSTITUTE(Answers!R104,"’","'"),"‘","'"),"“",""""),"”","""")))),1,0)</f>
        <v>0</v>
      </c>
      <c r="AE104" s="1" t="n">
        <f aca="false">IF(ISNUMBER(SEARCH("Examples from people in jobs like mine",TRIM(SUBSTITUTE(SUBSTITUTE(SUBSTITUTE(SUBSTITUTE(Answers!R104,"’","'"),"‘","'"),"“",""""),"”","""")))),1,0)</f>
        <v>0</v>
      </c>
      <c r="AF104" s="1" t="n">
        <f aca="false">IF(ISNUMBER(SEARCH("Time set aside to practice",TRIM(SUBSTITUTE(SUBSTITUTE(SUBSTITUTE(SUBSTITUTE(Answers!R104,"’","'"),"‘","'"),"“",""""),"”","""")))),1,0)</f>
        <v>0</v>
      </c>
      <c r="AG104" s="1" t="n">
        <f aca="false">IF(ISNUMBER(SEARCH("I don't need help right now",TRIM(SUBSTITUTE(SUBSTITUTE(SUBSTITUTE(SUBSTITUTE(Answers!R104,"’","'"),"‘","'"),"“",""""),"”","""")))),1,0)</f>
        <v>0</v>
      </c>
      <c r="AH104" s="1" t="str">
        <f aca="false">IF(Answers!R104="","",IF(Z104+AA104+AB104+AC104+AD104+AE104+AF104+AG104=0,"unread",""))</f>
        <v/>
      </c>
      <c r="AI104" s="1" t="n">
        <f aca="false">IF(OR(D104=5,E104=5),1,0)</f>
        <v>0</v>
      </c>
    </row>
    <row r="105" customFormat="false" ht="15" hidden="false" customHeight="true" outlineLevel="0" collapsed="false">
      <c r="A105" s="1" t="n">
        <f aca="false">Answers!T105</f>
        <v>0</v>
      </c>
      <c r="B105" s="1" t="str">
        <f aca="false">IF(Answers!A105="","",IFERROR(MATCH(TRIM(SUBSTITUTE(SUBSTITUTE(SUBSTITUTE(SUBSTITUTE(Answers!A105,"’","'"),"‘","'"),"“",""""),"”","""")),'Scoring key'!$B$10:$B$14,0),"unread"))</f>
        <v/>
      </c>
      <c r="C105" s="1" t="str">
        <f aca="false">IF(Answers!C105="","",IFERROR(MATCH(TRIM(SUBSTITUTE(SUBSTITUTE(SUBSTITUTE(SUBSTITUTE(Answers!C105,"’","'"),"‘","'"),"“",""""),"”","""")),'Scoring key'!$B$15:$B$19,0),"unread"))</f>
        <v/>
      </c>
      <c r="D105" s="1" t="str">
        <f aca="false">IF(Answers!D105="","",IFERROR(MATCH(TRIM(SUBSTITUTE(SUBSTITUTE(SUBSTITUTE(SUBSTITUTE(Answers!D105,"’","'"),"‘","'"),"“",""""),"”","""")),'Scoring key'!$B$20:$B$24,0),"unread"))</f>
        <v/>
      </c>
      <c r="E105" s="1" t="str">
        <f aca="false">IF(Answers!E105="","",IFERROR(MATCH(TRIM(SUBSTITUTE(SUBSTITUTE(SUBSTITUTE(SUBSTITUTE(Answers!E105,"’","'"),"‘","'"),"“",""""),"”","""")),'Scoring key'!$B$25:$B$29,0),"unread"))</f>
        <v/>
      </c>
      <c r="F105" s="1" t="str">
        <f aca="false">IF(Answers!L105="","",IFERROR(MATCH(TRIM(SUBSTITUTE(SUBSTITUTE(SUBSTITUTE(SUBSTITUTE(Answers!L105,"’","'"),"‘","'"),"“",""""),"”","""")),'Scoring key'!$B$30:$B$34,0),"unread"))</f>
        <v/>
      </c>
      <c r="G105" s="1" t="str">
        <f aca="false">IF(Answers!N105="","",IFERROR(MATCH(TRIM(SUBSTITUTE(SUBSTITUTE(SUBSTITUTE(SUBSTITUTE(Answers!N105,"’","'"),"‘","'"),"“",""""),"”","""")),'Scoring key'!$B$35:$B$38,0),"unread"))</f>
        <v/>
      </c>
      <c r="H105" s="1" t="str">
        <f aca="false">IF(Answers!O105="","",IFERROR(MATCH(TRIM(SUBSTITUTE(SUBSTITUTE(SUBSTITUTE(SUBSTITUTE(Answers!O105,"’","'"),"‘","'"),"“",""""),"”","""")),'Scoring key'!$B$39:$B$42,0),"unread"))</f>
        <v/>
      </c>
      <c r="I105" s="1" t="str">
        <f aca="false">IF(Answers!S105="","",IFERROR(MATCH(TRIM(SUBSTITUTE(SUBSTITUTE(SUBSTITUTE(SUBSTITUTE(Answers!S105,"’","'"),"‘","'"),"“",""""),"”","""")),'Scoring key'!$B$43:$B$46,0),"unread"))</f>
        <v/>
      </c>
      <c r="J105" s="1" t="str">
        <f aca="false">IF(ISNUMBER(B105),IF(INDEX('Scoring key'!$C$10:$C$14,B105)="","",INDEX('Scoring key'!$C$10:$C$14,B105)),"")</f>
        <v/>
      </c>
      <c r="K105" s="1" t="str">
        <f aca="false">IF(ISNUMBER(E105),IF(INDEX('Scoring key'!$C$25:$C$29,E105)="","",INDEX('Scoring key'!$C$25:$C$29,E105)),"")</f>
        <v/>
      </c>
      <c r="L105" s="1" t="str">
        <f aca="false">IF(ISNUMBER(F105),IF(INDEX('Scoring key'!$C$30:$C$34,F105)="","",INDEX('Scoring key'!$C$30:$C$34,F105)),"")</f>
        <v/>
      </c>
      <c r="M105" s="1" t="str">
        <f aca="false">IF(ISNUMBER(G105),IF(INDEX('Scoring key'!$C$35:$C$38,G105)="","",INDEX('Scoring key'!$C$35:$C$38,G105)),"")</f>
        <v/>
      </c>
      <c r="N105" s="1" t="str">
        <f aca="false">IF(ISNUMBER(H105),IF(INDEX('Scoring key'!$C$39:$C$42,H105)="","",INDEX('Scoring key'!$C$39:$C$42,H105)),"")</f>
        <v/>
      </c>
      <c r="O105" s="1" t="str">
        <f aca="false">IF(Answers!F105="","",IF(ISNUMBER(IFERROR(VALUE(Answers!F105),"")),IF(AND(VALUE(Answers!F105)&gt;=1,VALUE(Answers!F105)&lt;=5,VALUE(Answers!F105)=INT(VALUE(Answers!F105))),VALUE(Answers!F105),"unread"),IFERROR(MATCH(TRIM(SUBSTITUTE(SUBSTITUTE(SUBSTITUTE(SUBSTITUTE(Answers!F105,"’","'"),"‘","'"),"“",""""),"”","""")),'Scoring key'!$B$5:$B$9,0),"unread")))</f>
        <v/>
      </c>
      <c r="P105" s="1" t="str">
        <f aca="false">IF(Answers!G105="","",IF(ISNUMBER(IFERROR(VALUE(Answers!G105),"")),IF(AND(VALUE(Answers!G105)&gt;=1,VALUE(Answers!G105)&lt;=5,VALUE(Answers!G105)=INT(VALUE(Answers!G105))),VALUE(Answers!G105),"unread"),IFERROR(MATCH(TRIM(SUBSTITUTE(SUBSTITUTE(SUBSTITUTE(SUBSTITUTE(Answers!G105,"’","'"),"‘","'"),"“",""""),"”","""")),'Scoring key'!$B$5:$B$9,0),"unread")))</f>
        <v/>
      </c>
      <c r="Q105" s="1" t="str">
        <f aca="false">IF(Answers!H105="","",IF(ISNUMBER(IFERROR(VALUE(Answers!H105),"")),IF(AND(VALUE(Answers!H105)&gt;=1,VALUE(Answers!H105)&lt;=5,VALUE(Answers!H105)=INT(VALUE(Answers!H105))),VALUE(Answers!H105),"unread"),IFERROR(MATCH(TRIM(SUBSTITUTE(SUBSTITUTE(SUBSTITUTE(SUBSTITUTE(Answers!H105,"’","'"),"‘","'"),"“",""""),"”","""")),'Scoring key'!$B$5:$B$9,0),"unread")))</f>
        <v/>
      </c>
      <c r="R105" s="1" t="str">
        <f aca="false">IF(Answers!I105="","",IF(ISNUMBER(IFERROR(VALUE(Answers!I105),"")),IF(AND(VALUE(Answers!I105)&gt;=1,VALUE(Answers!I105)&lt;=5,VALUE(Answers!I105)=INT(VALUE(Answers!I105))),VALUE(Answers!I105),"unread"),IFERROR(MATCH(TRIM(SUBSTITUTE(SUBSTITUTE(SUBSTITUTE(SUBSTITUTE(Answers!I105,"’","'"),"‘","'"),"“",""""),"”","""")),'Scoring key'!$B$5:$B$9,0),"unread")))</f>
        <v/>
      </c>
      <c r="S105" s="1" t="str">
        <f aca="false">IF(Answers!J105="","",IF(ISNUMBER(IFERROR(VALUE(Answers!J105),"")),IF(AND(VALUE(Answers!J105)&gt;=1,VALUE(Answers!J105)&lt;=5,VALUE(Answers!J105)=INT(VALUE(Answers!J105))),VALUE(Answers!J105),"unread"),IFERROR(MATCH(TRIM(SUBSTITUTE(SUBSTITUTE(SUBSTITUTE(SUBSTITUTE(Answers!J105,"’","'"),"‘","'"),"“",""""),"”","""")),'Scoring key'!$B$5:$B$9,0),"unread")))</f>
        <v/>
      </c>
      <c r="T105" s="1" t="str">
        <f aca="false">IF(Answers!K105="","",IF(ISNUMBER(IFERROR(VALUE(Answers!K105),"")),IF(AND(VALUE(Answers!K105)&gt;=1,VALUE(Answers!K105)&lt;=5,VALUE(Answers!K105)=INT(VALUE(Answers!K105))),VALUE(Answers!K105),"unread"),IFERROR(MATCH(TRIM(SUBSTITUTE(SUBSTITUTE(SUBSTITUTE(SUBSTITUTE(Answers!K105,"’","'"),"‘","'"),"“",""""),"”","""")),'Scoring key'!$B$5:$B$9,0),"unread")))</f>
        <v/>
      </c>
      <c r="U105" s="1" t="str">
        <f aca="false">IF(Answers!M105="","",IF(ISNUMBER(IFERROR(VALUE(Answers!M105),"")),IF(AND(VALUE(Answers!M105)&gt;=1,VALUE(Answers!M105)&lt;=5,VALUE(Answers!M105)=INT(VALUE(Answers!M105))),VALUE(Answers!M105),"unread"),IFERROR(MATCH(TRIM(SUBSTITUTE(SUBSTITUTE(SUBSTITUTE(SUBSTITUTE(Answers!M105,"’","'"),"‘","'"),"“",""""),"”","""")),'Scoring key'!$B$5:$B$9,0),"unread")))</f>
        <v/>
      </c>
      <c r="V105" s="1" t="str">
        <f aca="false">IF(Answers!P105="","",IF(ISNUMBER(IFERROR(VALUE(Answers!P105),"")),IF(AND(VALUE(Answers!P105)&gt;=1,VALUE(Answers!P105)&lt;=5,VALUE(Answers!P105)=INT(VALUE(Answers!P105))),VALUE(Answers!P105),"unread"),IFERROR(MATCH(TRIM(SUBSTITUTE(SUBSTITUTE(SUBSTITUTE(SUBSTITUTE(Answers!P105,"’","'"),"‘","'"),"“",""""),"”","""")),'Scoring key'!$B$5:$B$9,0),"unread")))</f>
        <v/>
      </c>
      <c r="W105" s="1" t="str">
        <f aca="false">IF(Answers!Q105="","",IF(ISNUMBER(IFERROR(VALUE(Answers!Q105),"")),IF(AND(VALUE(Answers!Q105)&gt;=1,VALUE(Answers!Q105)&lt;=5,VALUE(Answers!Q105)=INT(VALUE(Answers!Q105))),VALUE(Answers!Q105),"unread"),IFERROR(MATCH(TRIM(SUBSTITUTE(SUBSTITUTE(SUBSTITUTE(SUBSTITUTE(Answers!Q105,"’","'"),"‘","'"),"“",""""),"”","""")),'Scoring key'!$B$5:$B$9,0),"unread")))</f>
        <v/>
      </c>
      <c r="X105" s="1" t="str">
        <f aca="false">IF(Answers!B105="","",ISNUMBER(SEARCH("Drafting or editing emails and documents",TRIM(SUBSTITUTE(SUBSTITUTE(SUBSTITUTE(SUBSTITUTE(Answers!B105,"’","'"),"‘","'"),"“",""""),"”",""""))))*1+ISNUMBER(SEARCH("Summarizing documents, threads or meetings",TRIM(SUBSTITUTE(SUBSTITUTE(SUBSTITUTE(SUBSTITUTE(Answers!B105,"’","'"),"‘","'"),"“",""""),"”",""""))))*1+ISNUMBER(SEARCH("Research, or explaining something unfamiliar",TRIM(SUBSTITUTE(SUBSTITUTE(SUBSTITUTE(SUBSTITUTE(Answers!B105,"’","'"),"‘","'"),"“",""""),"”",""""))))*1+ISNUMBER(SEARCH("Working with data or spreadsheets",TRIM(SUBSTITUTE(SUBSTITUTE(SUBSTITUTE(SUBSTITUTE(Answers!B105,"’","'"),"‘","'"),"“",""""),"”",""""))))*1+ISNUMBER(SEARCH("Writing or reviewing code or scripts",TRIM(SUBSTITUTE(SUBSTITUTE(SUBSTITUTE(SUBSTITUTE(Answers!B105,"’","'"),"‘","'"),"“",""""),"”",""""))))*1+ISNUMBER(SEARCH("Brainstorming or planning",TRIM(SUBSTITUTE(SUBSTITUTE(SUBSTITUTE(SUBSTITUTE(Answers!B105,"’","'"),"‘","'"),"“",""""),"”",""""))))*1+ISNUMBER(SEARCH("Something else",TRIM(SUBSTITUTE(SUBSTITUTE(SUBSTITUTE(SUBSTITUTE(Answers!B105,"’","'"),"‘","'"),"“",""""),"”",""""))))*1)</f>
        <v/>
      </c>
      <c r="Y105" s="1" t="str">
        <f aca="false">IF(X105="","",IF(X105=0,IF(ISNUMBER(SEARCH("I don't use AI tools for work",TRIM(SUBSTITUTE(SUBSTITUTE(SUBSTITUTE(SUBSTITUTE(Answers!B105,"’","'"),"‘","'"),"“",""""),"”","""")))),1,"unread"),MIN(X105+1,5)))</f>
        <v/>
      </c>
      <c r="Z105" s="1" t="n">
        <f aca="false">IF(ISNUMBER(SEARCH("Clear guidance on what's allowed and what information can go in",TRIM(SUBSTITUTE(SUBSTITUTE(SUBSTITUTE(SUBSTITUTE(Answers!R105,"’","'"),"‘","'"),"“",""""),"”","""")))),1,0)</f>
        <v>0</v>
      </c>
      <c r="AA105" s="1" t="n">
        <f aca="false">IF(ISNUMBER(SEARCH("An approved AI tool with a work account",TRIM(SUBSTITUTE(SUBSTITUTE(SUBSTITUTE(SUBSTITUTE(Answers!R105,"’","'"),"‘","'"),"“",""""),"”","""")))),1,0)</f>
        <v>0</v>
      </c>
      <c r="AB105" s="1" t="n">
        <f aca="false">IF(ISNUMBER(SEARCH("Hands-on training using my own work tasks",TRIM(SUBSTITUTE(SUBSTITUTE(SUBSTITUTE(SUBSTITUTE(Answers!R105,"’","'"),"‘","'"),"“",""""),"”","""")))),1,0)</f>
        <v>0</v>
      </c>
      <c r="AC105" s="1" t="n">
        <f aca="false">IF(ISNUMBER(SEARCH("Ready-made prompts and templates for common tasks",TRIM(SUBSTITUTE(SUBSTITUTE(SUBSTITUTE(SUBSTITUTE(Answers!R105,"’","'"),"‘","'"),"“",""""),"”","""")))),1,0)</f>
        <v>0</v>
      </c>
      <c r="AD105" s="1" t="n">
        <f aca="false">IF(ISNUMBER(SEARCH("Help setting up an AI agent for my role",TRIM(SUBSTITUTE(SUBSTITUTE(SUBSTITUTE(SUBSTITUTE(Answers!R105,"’","'"),"‘","'"),"“",""""),"”","""")))),1,0)</f>
        <v>0</v>
      </c>
      <c r="AE105" s="1" t="n">
        <f aca="false">IF(ISNUMBER(SEARCH("Examples from people in jobs like mine",TRIM(SUBSTITUTE(SUBSTITUTE(SUBSTITUTE(SUBSTITUTE(Answers!R105,"’","'"),"‘","'"),"“",""""),"”","""")))),1,0)</f>
        <v>0</v>
      </c>
      <c r="AF105" s="1" t="n">
        <f aca="false">IF(ISNUMBER(SEARCH("Time set aside to practice",TRIM(SUBSTITUTE(SUBSTITUTE(SUBSTITUTE(SUBSTITUTE(Answers!R105,"’","'"),"‘","'"),"“",""""),"”","""")))),1,0)</f>
        <v>0</v>
      </c>
      <c r="AG105" s="1" t="n">
        <f aca="false">IF(ISNUMBER(SEARCH("I don't need help right now",TRIM(SUBSTITUTE(SUBSTITUTE(SUBSTITUTE(SUBSTITUTE(Answers!R105,"’","'"),"‘","'"),"“",""""),"”","""")))),1,0)</f>
        <v>0</v>
      </c>
      <c r="AH105" s="1" t="str">
        <f aca="false">IF(Answers!R105="","",IF(Z105+AA105+AB105+AC105+AD105+AE105+AF105+AG105=0,"unread",""))</f>
        <v/>
      </c>
      <c r="AI105" s="1" t="n">
        <f aca="false">IF(OR(D105=5,E105=5),1,0)</f>
        <v>0</v>
      </c>
    </row>
    <row r="106" customFormat="false" ht="15" hidden="false" customHeight="true" outlineLevel="0" collapsed="false">
      <c r="A106" s="1" t="n">
        <f aca="false">Answers!T106</f>
        <v>0</v>
      </c>
      <c r="B106" s="1" t="str">
        <f aca="false">IF(Answers!A106="","",IFERROR(MATCH(TRIM(SUBSTITUTE(SUBSTITUTE(SUBSTITUTE(SUBSTITUTE(Answers!A106,"’","'"),"‘","'"),"“",""""),"”","""")),'Scoring key'!$B$10:$B$14,0),"unread"))</f>
        <v/>
      </c>
      <c r="C106" s="1" t="str">
        <f aca="false">IF(Answers!C106="","",IFERROR(MATCH(TRIM(SUBSTITUTE(SUBSTITUTE(SUBSTITUTE(SUBSTITUTE(Answers!C106,"’","'"),"‘","'"),"“",""""),"”","""")),'Scoring key'!$B$15:$B$19,0),"unread"))</f>
        <v/>
      </c>
      <c r="D106" s="1" t="str">
        <f aca="false">IF(Answers!D106="","",IFERROR(MATCH(TRIM(SUBSTITUTE(SUBSTITUTE(SUBSTITUTE(SUBSTITUTE(Answers!D106,"’","'"),"‘","'"),"“",""""),"”","""")),'Scoring key'!$B$20:$B$24,0),"unread"))</f>
        <v/>
      </c>
      <c r="E106" s="1" t="str">
        <f aca="false">IF(Answers!E106="","",IFERROR(MATCH(TRIM(SUBSTITUTE(SUBSTITUTE(SUBSTITUTE(SUBSTITUTE(Answers!E106,"’","'"),"‘","'"),"“",""""),"”","""")),'Scoring key'!$B$25:$B$29,0),"unread"))</f>
        <v/>
      </c>
      <c r="F106" s="1" t="str">
        <f aca="false">IF(Answers!L106="","",IFERROR(MATCH(TRIM(SUBSTITUTE(SUBSTITUTE(SUBSTITUTE(SUBSTITUTE(Answers!L106,"’","'"),"‘","'"),"“",""""),"”","""")),'Scoring key'!$B$30:$B$34,0),"unread"))</f>
        <v/>
      </c>
      <c r="G106" s="1" t="str">
        <f aca="false">IF(Answers!N106="","",IFERROR(MATCH(TRIM(SUBSTITUTE(SUBSTITUTE(SUBSTITUTE(SUBSTITUTE(Answers!N106,"’","'"),"‘","'"),"“",""""),"”","""")),'Scoring key'!$B$35:$B$38,0),"unread"))</f>
        <v/>
      </c>
      <c r="H106" s="1" t="str">
        <f aca="false">IF(Answers!O106="","",IFERROR(MATCH(TRIM(SUBSTITUTE(SUBSTITUTE(SUBSTITUTE(SUBSTITUTE(Answers!O106,"’","'"),"‘","'"),"“",""""),"”","""")),'Scoring key'!$B$39:$B$42,0),"unread"))</f>
        <v/>
      </c>
      <c r="I106" s="1" t="str">
        <f aca="false">IF(Answers!S106="","",IFERROR(MATCH(TRIM(SUBSTITUTE(SUBSTITUTE(SUBSTITUTE(SUBSTITUTE(Answers!S106,"’","'"),"‘","'"),"“",""""),"”","""")),'Scoring key'!$B$43:$B$46,0),"unread"))</f>
        <v/>
      </c>
      <c r="J106" s="1" t="str">
        <f aca="false">IF(ISNUMBER(B106),IF(INDEX('Scoring key'!$C$10:$C$14,B106)="","",INDEX('Scoring key'!$C$10:$C$14,B106)),"")</f>
        <v/>
      </c>
      <c r="K106" s="1" t="str">
        <f aca="false">IF(ISNUMBER(E106),IF(INDEX('Scoring key'!$C$25:$C$29,E106)="","",INDEX('Scoring key'!$C$25:$C$29,E106)),"")</f>
        <v/>
      </c>
      <c r="L106" s="1" t="str">
        <f aca="false">IF(ISNUMBER(F106),IF(INDEX('Scoring key'!$C$30:$C$34,F106)="","",INDEX('Scoring key'!$C$30:$C$34,F106)),"")</f>
        <v/>
      </c>
      <c r="M106" s="1" t="str">
        <f aca="false">IF(ISNUMBER(G106),IF(INDEX('Scoring key'!$C$35:$C$38,G106)="","",INDEX('Scoring key'!$C$35:$C$38,G106)),"")</f>
        <v/>
      </c>
      <c r="N106" s="1" t="str">
        <f aca="false">IF(ISNUMBER(H106),IF(INDEX('Scoring key'!$C$39:$C$42,H106)="","",INDEX('Scoring key'!$C$39:$C$42,H106)),"")</f>
        <v/>
      </c>
      <c r="O106" s="1" t="str">
        <f aca="false">IF(Answers!F106="","",IF(ISNUMBER(IFERROR(VALUE(Answers!F106),"")),IF(AND(VALUE(Answers!F106)&gt;=1,VALUE(Answers!F106)&lt;=5,VALUE(Answers!F106)=INT(VALUE(Answers!F106))),VALUE(Answers!F106),"unread"),IFERROR(MATCH(TRIM(SUBSTITUTE(SUBSTITUTE(SUBSTITUTE(SUBSTITUTE(Answers!F106,"’","'"),"‘","'"),"“",""""),"”","""")),'Scoring key'!$B$5:$B$9,0),"unread")))</f>
        <v/>
      </c>
      <c r="P106" s="1" t="str">
        <f aca="false">IF(Answers!G106="","",IF(ISNUMBER(IFERROR(VALUE(Answers!G106),"")),IF(AND(VALUE(Answers!G106)&gt;=1,VALUE(Answers!G106)&lt;=5,VALUE(Answers!G106)=INT(VALUE(Answers!G106))),VALUE(Answers!G106),"unread"),IFERROR(MATCH(TRIM(SUBSTITUTE(SUBSTITUTE(SUBSTITUTE(SUBSTITUTE(Answers!G106,"’","'"),"‘","'"),"“",""""),"”","""")),'Scoring key'!$B$5:$B$9,0),"unread")))</f>
        <v/>
      </c>
      <c r="Q106" s="1" t="str">
        <f aca="false">IF(Answers!H106="","",IF(ISNUMBER(IFERROR(VALUE(Answers!H106),"")),IF(AND(VALUE(Answers!H106)&gt;=1,VALUE(Answers!H106)&lt;=5,VALUE(Answers!H106)=INT(VALUE(Answers!H106))),VALUE(Answers!H106),"unread"),IFERROR(MATCH(TRIM(SUBSTITUTE(SUBSTITUTE(SUBSTITUTE(SUBSTITUTE(Answers!H106,"’","'"),"‘","'"),"“",""""),"”","""")),'Scoring key'!$B$5:$B$9,0),"unread")))</f>
        <v/>
      </c>
      <c r="R106" s="1" t="str">
        <f aca="false">IF(Answers!I106="","",IF(ISNUMBER(IFERROR(VALUE(Answers!I106),"")),IF(AND(VALUE(Answers!I106)&gt;=1,VALUE(Answers!I106)&lt;=5,VALUE(Answers!I106)=INT(VALUE(Answers!I106))),VALUE(Answers!I106),"unread"),IFERROR(MATCH(TRIM(SUBSTITUTE(SUBSTITUTE(SUBSTITUTE(SUBSTITUTE(Answers!I106,"’","'"),"‘","'"),"“",""""),"”","""")),'Scoring key'!$B$5:$B$9,0),"unread")))</f>
        <v/>
      </c>
      <c r="S106" s="1" t="str">
        <f aca="false">IF(Answers!J106="","",IF(ISNUMBER(IFERROR(VALUE(Answers!J106),"")),IF(AND(VALUE(Answers!J106)&gt;=1,VALUE(Answers!J106)&lt;=5,VALUE(Answers!J106)=INT(VALUE(Answers!J106))),VALUE(Answers!J106),"unread"),IFERROR(MATCH(TRIM(SUBSTITUTE(SUBSTITUTE(SUBSTITUTE(SUBSTITUTE(Answers!J106,"’","'"),"‘","'"),"“",""""),"”","""")),'Scoring key'!$B$5:$B$9,0),"unread")))</f>
        <v/>
      </c>
      <c r="T106" s="1" t="str">
        <f aca="false">IF(Answers!K106="","",IF(ISNUMBER(IFERROR(VALUE(Answers!K106),"")),IF(AND(VALUE(Answers!K106)&gt;=1,VALUE(Answers!K106)&lt;=5,VALUE(Answers!K106)=INT(VALUE(Answers!K106))),VALUE(Answers!K106),"unread"),IFERROR(MATCH(TRIM(SUBSTITUTE(SUBSTITUTE(SUBSTITUTE(SUBSTITUTE(Answers!K106,"’","'"),"‘","'"),"“",""""),"”","""")),'Scoring key'!$B$5:$B$9,0),"unread")))</f>
        <v/>
      </c>
      <c r="U106" s="1" t="str">
        <f aca="false">IF(Answers!M106="","",IF(ISNUMBER(IFERROR(VALUE(Answers!M106),"")),IF(AND(VALUE(Answers!M106)&gt;=1,VALUE(Answers!M106)&lt;=5,VALUE(Answers!M106)=INT(VALUE(Answers!M106))),VALUE(Answers!M106),"unread"),IFERROR(MATCH(TRIM(SUBSTITUTE(SUBSTITUTE(SUBSTITUTE(SUBSTITUTE(Answers!M106,"’","'"),"‘","'"),"“",""""),"”","""")),'Scoring key'!$B$5:$B$9,0),"unread")))</f>
        <v/>
      </c>
      <c r="V106" s="1" t="str">
        <f aca="false">IF(Answers!P106="","",IF(ISNUMBER(IFERROR(VALUE(Answers!P106),"")),IF(AND(VALUE(Answers!P106)&gt;=1,VALUE(Answers!P106)&lt;=5,VALUE(Answers!P106)=INT(VALUE(Answers!P106))),VALUE(Answers!P106),"unread"),IFERROR(MATCH(TRIM(SUBSTITUTE(SUBSTITUTE(SUBSTITUTE(SUBSTITUTE(Answers!P106,"’","'"),"‘","'"),"“",""""),"”","""")),'Scoring key'!$B$5:$B$9,0),"unread")))</f>
        <v/>
      </c>
      <c r="W106" s="1" t="str">
        <f aca="false">IF(Answers!Q106="","",IF(ISNUMBER(IFERROR(VALUE(Answers!Q106),"")),IF(AND(VALUE(Answers!Q106)&gt;=1,VALUE(Answers!Q106)&lt;=5,VALUE(Answers!Q106)=INT(VALUE(Answers!Q106))),VALUE(Answers!Q106),"unread"),IFERROR(MATCH(TRIM(SUBSTITUTE(SUBSTITUTE(SUBSTITUTE(SUBSTITUTE(Answers!Q106,"’","'"),"‘","'"),"“",""""),"”","""")),'Scoring key'!$B$5:$B$9,0),"unread")))</f>
        <v/>
      </c>
      <c r="X106" s="1" t="str">
        <f aca="false">IF(Answers!B106="","",ISNUMBER(SEARCH("Drafting or editing emails and documents",TRIM(SUBSTITUTE(SUBSTITUTE(SUBSTITUTE(SUBSTITUTE(Answers!B106,"’","'"),"‘","'"),"“",""""),"”",""""))))*1+ISNUMBER(SEARCH("Summarizing documents, threads or meetings",TRIM(SUBSTITUTE(SUBSTITUTE(SUBSTITUTE(SUBSTITUTE(Answers!B106,"’","'"),"‘","'"),"“",""""),"”",""""))))*1+ISNUMBER(SEARCH("Research, or explaining something unfamiliar",TRIM(SUBSTITUTE(SUBSTITUTE(SUBSTITUTE(SUBSTITUTE(Answers!B106,"’","'"),"‘","'"),"“",""""),"”",""""))))*1+ISNUMBER(SEARCH("Working with data or spreadsheets",TRIM(SUBSTITUTE(SUBSTITUTE(SUBSTITUTE(SUBSTITUTE(Answers!B106,"’","'"),"‘","'"),"“",""""),"”",""""))))*1+ISNUMBER(SEARCH("Writing or reviewing code or scripts",TRIM(SUBSTITUTE(SUBSTITUTE(SUBSTITUTE(SUBSTITUTE(Answers!B106,"’","'"),"‘","'"),"“",""""),"”",""""))))*1+ISNUMBER(SEARCH("Brainstorming or planning",TRIM(SUBSTITUTE(SUBSTITUTE(SUBSTITUTE(SUBSTITUTE(Answers!B106,"’","'"),"‘","'"),"“",""""),"”",""""))))*1+ISNUMBER(SEARCH("Something else",TRIM(SUBSTITUTE(SUBSTITUTE(SUBSTITUTE(SUBSTITUTE(Answers!B106,"’","'"),"‘","'"),"“",""""),"”",""""))))*1)</f>
        <v/>
      </c>
      <c r="Y106" s="1" t="str">
        <f aca="false">IF(X106="","",IF(X106=0,IF(ISNUMBER(SEARCH("I don't use AI tools for work",TRIM(SUBSTITUTE(SUBSTITUTE(SUBSTITUTE(SUBSTITUTE(Answers!B106,"’","'"),"‘","'"),"“",""""),"”","""")))),1,"unread"),MIN(X106+1,5)))</f>
        <v/>
      </c>
      <c r="Z106" s="1" t="n">
        <f aca="false">IF(ISNUMBER(SEARCH("Clear guidance on what's allowed and what information can go in",TRIM(SUBSTITUTE(SUBSTITUTE(SUBSTITUTE(SUBSTITUTE(Answers!R106,"’","'"),"‘","'"),"“",""""),"”","""")))),1,0)</f>
        <v>0</v>
      </c>
      <c r="AA106" s="1" t="n">
        <f aca="false">IF(ISNUMBER(SEARCH("An approved AI tool with a work account",TRIM(SUBSTITUTE(SUBSTITUTE(SUBSTITUTE(SUBSTITUTE(Answers!R106,"’","'"),"‘","'"),"“",""""),"”","""")))),1,0)</f>
        <v>0</v>
      </c>
      <c r="AB106" s="1" t="n">
        <f aca="false">IF(ISNUMBER(SEARCH("Hands-on training using my own work tasks",TRIM(SUBSTITUTE(SUBSTITUTE(SUBSTITUTE(SUBSTITUTE(Answers!R106,"’","'"),"‘","'"),"“",""""),"”","""")))),1,0)</f>
        <v>0</v>
      </c>
      <c r="AC106" s="1" t="n">
        <f aca="false">IF(ISNUMBER(SEARCH("Ready-made prompts and templates for common tasks",TRIM(SUBSTITUTE(SUBSTITUTE(SUBSTITUTE(SUBSTITUTE(Answers!R106,"’","'"),"‘","'"),"“",""""),"”","""")))),1,0)</f>
        <v>0</v>
      </c>
      <c r="AD106" s="1" t="n">
        <f aca="false">IF(ISNUMBER(SEARCH("Help setting up an AI agent for my role",TRIM(SUBSTITUTE(SUBSTITUTE(SUBSTITUTE(SUBSTITUTE(Answers!R106,"’","'"),"‘","'"),"“",""""),"”","""")))),1,0)</f>
        <v>0</v>
      </c>
      <c r="AE106" s="1" t="n">
        <f aca="false">IF(ISNUMBER(SEARCH("Examples from people in jobs like mine",TRIM(SUBSTITUTE(SUBSTITUTE(SUBSTITUTE(SUBSTITUTE(Answers!R106,"’","'"),"‘","'"),"“",""""),"”","""")))),1,0)</f>
        <v>0</v>
      </c>
      <c r="AF106" s="1" t="n">
        <f aca="false">IF(ISNUMBER(SEARCH("Time set aside to practice",TRIM(SUBSTITUTE(SUBSTITUTE(SUBSTITUTE(SUBSTITUTE(Answers!R106,"’","'"),"‘","'"),"“",""""),"”","""")))),1,0)</f>
        <v>0</v>
      </c>
      <c r="AG106" s="1" t="n">
        <f aca="false">IF(ISNUMBER(SEARCH("I don't need help right now",TRIM(SUBSTITUTE(SUBSTITUTE(SUBSTITUTE(SUBSTITUTE(Answers!R106,"’","'"),"‘","'"),"“",""""),"”","""")))),1,0)</f>
        <v>0</v>
      </c>
      <c r="AH106" s="1" t="str">
        <f aca="false">IF(Answers!R106="","",IF(Z106+AA106+AB106+AC106+AD106+AE106+AF106+AG106=0,"unread",""))</f>
        <v/>
      </c>
      <c r="AI106" s="1" t="n">
        <f aca="false">IF(OR(D106=5,E106=5),1,0)</f>
        <v>0</v>
      </c>
    </row>
    <row r="107" customFormat="false" ht="15" hidden="false" customHeight="true" outlineLevel="0" collapsed="false">
      <c r="A107" s="1" t="n">
        <f aca="false">Answers!T107</f>
        <v>0</v>
      </c>
      <c r="B107" s="1" t="str">
        <f aca="false">IF(Answers!A107="","",IFERROR(MATCH(TRIM(SUBSTITUTE(SUBSTITUTE(SUBSTITUTE(SUBSTITUTE(Answers!A107,"’","'"),"‘","'"),"“",""""),"”","""")),'Scoring key'!$B$10:$B$14,0),"unread"))</f>
        <v/>
      </c>
      <c r="C107" s="1" t="str">
        <f aca="false">IF(Answers!C107="","",IFERROR(MATCH(TRIM(SUBSTITUTE(SUBSTITUTE(SUBSTITUTE(SUBSTITUTE(Answers!C107,"’","'"),"‘","'"),"“",""""),"”","""")),'Scoring key'!$B$15:$B$19,0),"unread"))</f>
        <v/>
      </c>
      <c r="D107" s="1" t="str">
        <f aca="false">IF(Answers!D107="","",IFERROR(MATCH(TRIM(SUBSTITUTE(SUBSTITUTE(SUBSTITUTE(SUBSTITUTE(Answers!D107,"’","'"),"‘","'"),"“",""""),"”","""")),'Scoring key'!$B$20:$B$24,0),"unread"))</f>
        <v/>
      </c>
      <c r="E107" s="1" t="str">
        <f aca="false">IF(Answers!E107="","",IFERROR(MATCH(TRIM(SUBSTITUTE(SUBSTITUTE(SUBSTITUTE(SUBSTITUTE(Answers!E107,"’","'"),"‘","'"),"“",""""),"”","""")),'Scoring key'!$B$25:$B$29,0),"unread"))</f>
        <v/>
      </c>
      <c r="F107" s="1" t="str">
        <f aca="false">IF(Answers!L107="","",IFERROR(MATCH(TRIM(SUBSTITUTE(SUBSTITUTE(SUBSTITUTE(SUBSTITUTE(Answers!L107,"’","'"),"‘","'"),"“",""""),"”","""")),'Scoring key'!$B$30:$B$34,0),"unread"))</f>
        <v/>
      </c>
      <c r="G107" s="1" t="str">
        <f aca="false">IF(Answers!N107="","",IFERROR(MATCH(TRIM(SUBSTITUTE(SUBSTITUTE(SUBSTITUTE(SUBSTITUTE(Answers!N107,"’","'"),"‘","'"),"“",""""),"”","""")),'Scoring key'!$B$35:$B$38,0),"unread"))</f>
        <v/>
      </c>
      <c r="H107" s="1" t="str">
        <f aca="false">IF(Answers!O107="","",IFERROR(MATCH(TRIM(SUBSTITUTE(SUBSTITUTE(SUBSTITUTE(SUBSTITUTE(Answers!O107,"’","'"),"‘","'"),"“",""""),"”","""")),'Scoring key'!$B$39:$B$42,0),"unread"))</f>
        <v/>
      </c>
      <c r="I107" s="1" t="str">
        <f aca="false">IF(Answers!S107="","",IFERROR(MATCH(TRIM(SUBSTITUTE(SUBSTITUTE(SUBSTITUTE(SUBSTITUTE(Answers!S107,"’","'"),"‘","'"),"“",""""),"”","""")),'Scoring key'!$B$43:$B$46,0),"unread"))</f>
        <v/>
      </c>
      <c r="J107" s="1" t="str">
        <f aca="false">IF(ISNUMBER(B107),IF(INDEX('Scoring key'!$C$10:$C$14,B107)="","",INDEX('Scoring key'!$C$10:$C$14,B107)),"")</f>
        <v/>
      </c>
      <c r="K107" s="1" t="str">
        <f aca="false">IF(ISNUMBER(E107),IF(INDEX('Scoring key'!$C$25:$C$29,E107)="","",INDEX('Scoring key'!$C$25:$C$29,E107)),"")</f>
        <v/>
      </c>
      <c r="L107" s="1" t="str">
        <f aca="false">IF(ISNUMBER(F107),IF(INDEX('Scoring key'!$C$30:$C$34,F107)="","",INDEX('Scoring key'!$C$30:$C$34,F107)),"")</f>
        <v/>
      </c>
      <c r="M107" s="1" t="str">
        <f aca="false">IF(ISNUMBER(G107),IF(INDEX('Scoring key'!$C$35:$C$38,G107)="","",INDEX('Scoring key'!$C$35:$C$38,G107)),"")</f>
        <v/>
      </c>
      <c r="N107" s="1" t="str">
        <f aca="false">IF(ISNUMBER(H107),IF(INDEX('Scoring key'!$C$39:$C$42,H107)="","",INDEX('Scoring key'!$C$39:$C$42,H107)),"")</f>
        <v/>
      </c>
      <c r="O107" s="1" t="str">
        <f aca="false">IF(Answers!F107="","",IF(ISNUMBER(IFERROR(VALUE(Answers!F107),"")),IF(AND(VALUE(Answers!F107)&gt;=1,VALUE(Answers!F107)&lt;=5,VALUE(Answers!F107)=INT(VALUE(Answers!F107))),VALUE(Answers!F107),"unread"),IFERROR(MATCH(TRIM(SUBSTITUTE(SUBSTITUTE(SUBSTITUTE(SUBSTITUTE(Answers!F107,"’","'"),"‘","'"),"“",""""),"”","""")),'Scoring key'!$B$5:$B$9,0),"unread")))</f>
        <v/>
      </c>
      <c r="P107" s="1" t="str">
        <f aca="false">IF(Answers!G107="","",IF(ISNUMBER(IFERROR(VALUE(Answers!G107),"")),IF(AND(VALUE(Answers!G107)&gt;=1,VALUE(Answers!G107)&lt;=5,VALUE(Answers!G107)=INT(VALUE(Answers!G107))),VALUE(Answers!G107),"unread"),IFERROR(MATCH(TRIM(SUBSTITUTE(SUBSTITUTE(SUBSTITUTE(SUBSTITUTE(Answers!G107,"’","'"),"‘","'"),"“",""""),"”","""")),'Scoring key'!$B$5:$B$9,0),"unread")))</f>
        <v/>
      </c>
      <c r="Q107" s="1" t="str">
        <f aca="false">IF(Answers!H107="","",IF(ISNUMBER(IFERROR(VALUE(Answers!H107),"")),IF(AND(VALUE(Answers!H107)&gt;=1,VALUE(Answers!H107)&lt;=5,VALUE(Answers!H107)=INT(VALUE(Answers!H107))),VALUE(Answers!H107),"unread"),IFERROR(MATCH(TRIM(SUBSTITUTE(SUBSTITUTE(SUBSTITUTE(SUBSTITUTE(Answers!H107,"’","'"),"‘","'"),"“",""""),"”","""")),'Scoring key'!$B$5:$B$9,0),"unread")))</f>
        <v/>
      </c>
      <c r="R107" s="1" t="str">
        <f aca="false">IF(Answers!I107="","",IF(ISNUMBER(IFERROR(VALUE(Answers!I107),"")),IF(AND(VALUE(Answers!I107)&gt;=1,VALUE(Answers!I107)&lt;=5,VALUE(Answers!I107)=INT(VALUE(Answers!I107))),VALUE(Answers!I107),"unread"),IFERROR(MATCH(TRIM(SUBSTITUTE(SUBSTITUTE(SUBSTITUTE(SUBSTITUTE(Answers!I107,"’","'"),"‘","'"),"“",""""),"”","""")),'Scoring key'!$B$5:$B$9,0),"unread")))</f>
        <v/>
      </c>
      <c r="S107" s="1" t="str">
        <f aca="false">IF(Answers!J107="","",IF(ISNUMBER(IFERROR(VALUE(Answers!J107),"")),IF(AND(VALUE(Answers!J107)&gt;=1,VALUE(Answers!J107)&lt;=5,VALUE(Answers!J107)=INT(VALUE(Answers!J107))),VALUE(Answers!J107),"unread"),IFERROR(MATCH(TRIM(SUBSTITUTE(SUBSTITUTE(SUBSTITUTE(SUBSTITUTE(Answers!J107,"’","'"),"‘","'"),"“",""""),"”","""")),'Scoring key'!$B$5:$B$9,0),"unread")))</f>
        <v/>
      </c>
      <c r="T107" s="1" t="str">
        <f aca="false">IF(Answers!K107="","",IF(ISNUMBER(IFERROR(VALUE(Answers!K107),"")),IF(AND(VALUE(Answers!K107)&gt;=1,VALUE(Answers!K107)&lt;=5,VALUE(Answers!K107)=INT(VALUE(Answers!K107))),VALUE(Answers!K107),"unread"),IFERROR(MATCH(TRIM(SUBSTITUTE(SUBSTITUTE(SUBSTITUTE(SUBSTITUTE(Answers!K107,"’","'"),"‘","'"),"“",""""),"”","""")),'Scoring key'!$B$5:$B$9,0),"unread")))</f>
        <v/>
      </c>
      <c r="U107" s="1" t="str">
        <f aca="false">IF(Answers!M107="","",IF(ISNUMBER(IFERROR(VALUE(Answers!M107),"")),IF(AND(VALUE(Answers!M107)&gt;=1,VALUE(Answers!M107)&lt;=5,VALUE(Answers!M107)=INT(VALUE(Answers!M107))),VALUE(Answers!M107),"unread"),IFERROR(MATCH(TRIM(SUBSTITUTE(SUBSTITUTE(SUBSTITUTE(SUBSTITUTE(Answers!M107,"’","'"),"‘","'"),"“",""""),"”","""")),'Scoring key'!$B$5:$B$9,0),"unread")))</f>
        <v/>
      </c>
      <c r="V107" s="1" t="str">
        <f aca="false">IF(Answers!P107="","",IF(ISNUMBER(IFERROR(VALUE(Answers!P107),"")),IF(AND(VALUE(Answers!P107)&gt;=1,VALUE(Answers!P107)&lt;=5,VALUE(Answers!P107)=INT(VALUE(Answers!P107))),VALUE(Answers!P107),"unread"),IFERROR(MATCH(TRIM(SUBSTITUTE(SUBSTITUTE(SUBSTITUTE(SUBSTITUTE(Answers!P107,"’","'"),"‘","'"),"“",""""),"”","""")),'Scoring key'!$B$5:$B$9,0),"unread")))</f>
        <v/>
      </c>
      <c r="W107" s="1" t="str">
        <f aca="false">IF(Answers!Q107="","",IF(ISNUMBER(IFERROR(VALUE(Answers!Q107),"")),IF(AND(VALUE(Answers!Q107)&gt;=1,VALUE(Answers!Q107)&lt;=5,VALUE(Answers!Q107)=INT(VALUE(Answers!Q107))),VALUE(Answers!Q107),"unread"),IFERROR(MATCH(TRIM(SUBSTITUTE(SUBSTITUTE(SUBSTITUTE(SUBSTITUTE(Answers!Q107,"’","'"),"‘","'"),"“",""""),"”","""")),'Scoring key'!$B$5:$B$9,0),"unread")))</f>
        <v/>
      </c>
      <c r="X107" s="1" t="str">
        <f aca="false">IF(Answers!B107="","",ISNUMBER(SEARCH("Drafting or editing emails and documents",TRIM(SUBSTITUTE(SUBSTITUTE(SUBSTITUTE(SUBSTITUTE(Answers!B107,"’","'"),"‘","'"),"“",""""),"”",""""))))*1+ISNUMBER(SEARCH("Summarizing documents, threads or meetings",TRIM(SUBSTITUTE(SUBSTITUTE(SUBSTITUTE(SUBSTITUTE(Answers!B107,"’","'"),"‘","'"),"“",""""),"”",""""))))*1+ISNUMBER(SEARCH("Research, or explaining something unfamiliar",TRIM(SUBSTITUTE(SUBSTITUTE(SUBSTITUTE(SUBSTITUTE(Answers!B107,"’","'"),"‘","'"),"“",""""),"”",""""))))*1+ISNUMBER(SEARCH("Working with data or spreadsheets",TRIM(SUBSTITUTE(SUBSTITUTE(SUBSTITUTE(SUBSTITUTE(Answers!B107,"’","'"),"‘","'"),"“",""""),"”",""""))))*1+ISNUMBER(SEARCH("Writing or reviewing code or scripts",TRIM(SUBSTITUTE(SUBSTITUTE(SUBSTITUTE(SUBSTITUTE(Answers!B107,"’","'"),"‘","'"),"“",""""),"”",""""))))*1+ISNUMBER(SEARCH("Brainstorming or planning",TRIM(SUBSTITUTE(SUBSTITUTE(SUBSTITUTE(SUBSTITUTE(Answers!B107,"’","'"),"‘","'"),"“",""""),"”",""""))))*1+ISNUMBER(SEARCH("Something else",TRIM(SUBSTITUTE(SUBSTITUTE(SUBSTITUTE(SUBSTITUTE(Answers!B107,"’","'"),"‘","'"),"“",""""),"”",""""))))*1)</f>
        <v/>
      </c>
      <c r="Y107" s="1" t="str">
        <f aca="false">IF(X107="","",IF(X107=0,IF(ISNUMBER(SEARCH("I don't use AI tools for work",TRIM(SUBSTITUTE(SUBSTITUTE(SUBSTITUTE(SUBSTITUTE(Answers!B107,"’","'"),"‘","'"),"“",""""),"”","""")))),1,"unread"),MIN(X107+1,5)))</f>
        <v/>
      </c>
      <c r="Z107" s="1" t="n">
        <f aca="false">IF(ISNUMBER(SEARCH("Clear guidance on what's allowed and what information can go in",TRIM(SUBSTITUTE(SUBSTITUTE(SUBSTITUTE(SUBSTITUTE(Answers!R107,"’","'"),"‘","'"),"“",""""),"”","""")))),1,0)</f>
        <v>0</v>
      </c>
      <c r="AA107" s="1" t="n">
        <f aca="false">IF(ISNUMBER(SEARCH("An approved AI tool with a work account",TRIM(SUBSTITUTE(SUBSTITUTE(SUBSTITUTE(SUBSTITUTE(Answers!R107,"’","'"),"‘","'"),"“",""""),"”","""")))),1,0)</f>
        <v>0</v>
      </c>
      <c r="AB107" s="1" t="n">
        <f aca="false">IF(ISNUMBER(SEARCH("Hands-on training using my own work tasks",TRIM(SUBSTITUTE(SUBSTITUTE(SUBSTITUTE(SUBSTITUTE(Answers!R107,"’","'"),"‘","'"),"“",""""),"”","""")))),1,0)</f>
        <v>0</v>
      </c>
      <c r="AC107" s="1" t="n">
        <f aca="false">IF(ISNUMBER(SEARCH("Ready-made prompts and templates for common tasks",TRIM(SUBSTITUTE(SUBSTITUTE(SUBSTITUTE(SUBSTITUTE(Answers!R107,"’","'"),"‘","'"),"“",""""),"”","""")))),1,0)</f>
        <v>0</v>
      </c>
      <c r="AD107" s="1" t="n">
        <f aca="false">IF(ISNUMBER(SEARCH("Help setting up an AI agent for my role",TRIM(SUBSTITUTE(SUBSTITUTE(SUBSTITUTE(SUBSTITUTE(Answers!R107,"’","'"),"‘","'"),"“",""""),"”","""")))),1,0)</f>
        <v>0</v>
      </c>
      <c r="AE107" s="1" t="n">
        <f aca="false">IF(ISNUMBER(SEARCH("Examples from people in jobs like mine",TRIM(SUBSTITUTE(SUBSTITUTE(SUBSTITUTE(SUBSTITUTE(Answers!R107,"’","'"),"‘","'"),"“",""""),"”","""")))),1,0)</f>
        <v>0</v>
      </c>
      <c r="AF107" s="1" t="n">
        <f aca="false">IF(ISNUMBER(SEARCH("Time set aside to practice",TRIM(SUBSTITUTE(SUBSTITUTE(SUBSTITUTE(SUBSTITUTE(Answers!R107,"’","'"),"‘","'"),"“",""""),"”","""")))),1,0)</f>
        <v>0</v>
      </c>
      <c r="AG107" s="1" t="n">
        <f aca="false">IF(ISNUMBER(SEARCH("I don't need help right now",TRIM(SUBSTITUTE(SUBSTITUTE(SUBSTITUTE(SUBSTITUTE(Answers!R107,"’","'"),"‘","'"),"“",""""),"”","""")))),1,0)</f>
        <v>0</v>
      </c>
      <c r="AH107" s="1" t="str">
        <f aca="false">IF(Answers!R107="","",IF(Z107+AA107+AB107+AC107+AD107+AE107+AF107+AG107=0,"unread",""))</f>
        <v/>
      </c>
      <c r="AI107" s="1" t="n">
        <f aca="false">IF(OR(D107=5,E107=5),1,0)</f>
        <v>0</v>
      </c>
    </row>
    <row r="108" customFormat="false" ht="15" hidden="false" customHeight="true" outlineLevel="0" collapsed="false">
      <c r="A108" s="1" t="n">
        <f aca="false">Answers!T108</f>
        <v>0</v>
      </c>
      <c r="B108" s="1" t="str">
        <f aca="false">IF(Answers!A108="","",IFERROR(MATCH(TRIM(SUBSTITUTE(SUBSTITUTE(SUBSTITUTE(SUBSTITUTE(Answers!A108,"’","'"),"‘","'"),"“",""""),"”","""")),'Scoring key'!$B$10:$B$14,0),"unread"))</f>
        <v/>
      </c>
      <c r="C108" s="1" t="str">
        <f aca="false">IF(Answers!C108="","",IFERROR(MATCH(TRIM(SUBSTITUTE(SUBSTITUTE(SUBSTITUTE(SUBSTITUTE(Answers!C108,"’","'"),"‘","'"),"“",""""),"”","""")),'Scoring key'!$B$15:$B$19,0),"unread"))</f>
        <v/>
      </c>
      <c r="D108" s="1" t="str">
        <f aca="false">IF(Answers!D108="","",IFERROR(MATCH(TRIM(SUBSTITUTE(SUBSTITUTE(SUBSTITUTE(SUBSTITUTE(Answers!D108,"’","'"),"‘","'"),"“",""""),"”","""")),'Scoring key'!$B$20:$B$24,0),"unread"))</f>
        <v/>
      </c>
      <c r="E108" s="1" t="str">
        <f aca="false">IF(Answers!E108="","",IFERROR(MATCH(TRIM(SUBSTITUTE(SUBSTITUTE(SUBSTITUTE(SUBSTITUTE(Answers!E108,"’","'"),"‘","'"),"“",""""),"”","""")),'Scoring key'!$B$25:$B$29,0),"unread"))</f>
        <v/>
      </c>
      <c r="F108" s="1" t="str">
        <f aca="false">IF(Answers!L108="","",IFERROR(MATCH(TRIM(SUBSTITUTE(SUBSTITUTE(SUBSTITUTE(SUBSTITUTE(Answers!L108,"’","'"),"‘","'"),"“",""""),"”","""")),'Scoring key'!$B$30:$B$34,0),"unread"))</f>
        <v/>
      </c>
      <c r="G108" s="1" t="str">
        <f aca="false">IF(Answers!N108="","",IFERROR(MATCH(TRIM(SUBSTITUTE(SUBSTITUTE(SUBSTITUTE(SUBSTITUTE(Answers!N108,"’","'"),"‘","'"),"“",""""),"”","""")),'Scoring key'!$B$35:$B$38,0),"unread"))</f>
        <v/>
      </c>
      <c r="H108" s="1" t="str">
        <f aca="false">IF(Answers!O108="","",IFERROR(MATCH(TRIM(SUBSTITUTE(SUBSTITUTE(SUBSTITUTE(SUBSTITUTE(Answers!O108,"’","'"),"‘","'"),"“",""""),"”","""")),'Scoring key'!$B$39:$B$42,0),"unread"))</f>
        <v/>
      </c>
      <c r="I108" s="1" t="str">
        <f aca="false">IF(Answers!S108="","",IFERROR(MATCH(TRIM(SUBSTITUTE(SUBSTITUTE(SUBSTITUTE(SUBSTITUTE(Answers!S108,"’","'"),"‘","'"),"“",""""),"”","""")),'Scoring key'!$B$43:$B$46,0),"unread"))</f>
        <v/>
      </c>
      <c r="J108" s="1" t="str">
        <f aca="false">IF(ISNUMBER(B108),IF(INDEX('Scoring key'!$C$10:$C$14,B108)="","",INDEX('Scoring key'!$C$10:$C$14,B108)),"")</f>
        <v/>
      </c>
      <c r="K108" s="1" t="str">
        <f aca="false">IF(ISNUMBER(E108),IF(INDEX('Scoring key'!$C$25:$C$29,E108)="","",INDEX('Scoring key'!$C$25:$C$29,E108)),"")</f>
        <v/>
      </c>
      <c r="L108" s="1" t="str">
        <f aca="false">IF(ISNUMBER(F108),IF(INDEX('Scoring key'!$C$30:$C$34,F108)="","",INDEX('Scoring key'!$C$30:$C$34,F108)),"")</f>
        <v/>
      </c>
      <c r="M108" s="1" t="str">
        <f aca="false">IF(ISNUMBER(G108),IF(INDEX('Scoring key'!$C$35:$C$38,G108)="","",INDEX('Scoring key'!$C$35:$C$38,G108)),"")</f>
        <v/>
      </c>
      <c r="N108" s="1" t="str">
        <f aca="false">IF(ISNUMBER(H108),IF(INDEX('Scoring key'!$C$39:$C$42,H108)="","",INDEX('Scoring key'!$C$39:$C$42,H108)),"")</f>
        <v/>
      </c>
      <c r="O108" s="1" t="str">
        <f aca="false">IF(Answers!F108="","",IF(ISNUMBER(IFERROR(VALUE(Answers!F108),"")),IF(AND(VALUE(Answers!F108)&gt;=1,VALUE(Answers!F108)&lt;=5,VALUE(Answers!F108)=INT(VALUE(Answers!F108))),VALUE(Answers!F108),"unread"),IFERROR(MATCH(TRIM(SUBSTITUTE(SUBSTITUTE(SUBSTITUTE(SUBSTITUTE(Answers!F108,"’","'"),"‘","'"),"“",""""),"”","""")),'Scoring key'!$B$5:$B$9,0),"unread")))</f>
        <v/>
      </c>
      <c r="P108" s="1" t="str">
        <f aca="false">IF(Answers!G108="","",IF(ISNUMBER(IFERROR(VALUE(Answers!G108),"")),IF(AND(VALUE(Answers!G108)&gt;=1,VALUE(Answers!G108)&lt;=5,VALUE(Answers!G108)=INT(VALUE(Answers!G108))),VALUE(Answers!G108),"unread"),IFERROR(MATCH(TRIM(SUBSTITUTE(SUBSTITUTE(SUBSTITUTE(SUBSTITUTE(Answers!G108,"’","'"),"‘","'"),"“",""""),"”","""")),'Scoring key'!$B$5:$B$9,0),"unread")))</f>
        <v/>
      </c>
      <c r="Q108" s="1" t="str">
        <f aca="false">IF(Answers!H108="","",IF(ISNUMBER(IFERROR(VALUE(Answers!H108),"")),IF(AND(VALUE(Answers!H108)&gt;=1,VALUE(Answers!H108)&lt;=5,VALUE(Answers!H108)=INT(VALUE(Answers!H108))),VALUE(Answers!H108),"unread"),IFERROR(MATCH(TRIM(SUBSTITUTE(SUBSTITUTE(SUBSTITUTE(SUBSTITUTE(Answers!H108,"’","'"),"‘","'"),"“",""""),"”","""")),'Scoring key'!$B$5:$B$9,0),"unread")))</f>
        <v/>
      </c>
      <c r="R108" s="1" t="str">
        <f aca="false">IF(Answers!I108="","",IF(ISNUMBER(IFERROR(VALUE(Answers!I108),"")),IF(AND(VALUE(Answers!I108)&gt;=1,VALUE(Answers!I108)&lt;=5,VALUE(Answers!I108)=INT(VALUE(Answers!I108))),VALUE(Answers!I108),"unread"),IFERROR(MATCH(TRIM(SUBSTITUTE(SUBSTITUTE(SUBSTITUTE(SUBSTITUTE(Answers!I108,"’","'"),"‘","'"),"“",""""),"”","""")),'Scoring key'!$B$5:$B$9,0),"unread")))</f>
        <v/>
      </c>
      <c r="S108" s="1" t="str">
        <f aca="false">IF(Answers!J108="","",IF(ISNUMBER(IFERROR(VALUE(Answers!J108),"")),IF(AND(VALUE(Answers!J108)&gt;=1,VALUE(Answers!J108)&lt;=5,VALUE(Answers!J108)=INT(VALUE(Answers!J108))),VALUE(Answers!J108),"unread"),IFERROR(MATCH(TRIM(SUBSTITUTE(SUBSTITUTE(SUBSTITUTE(SUBSTITUTE(Answers!J108,"’","'"),"‘","'"),"“",""""),"”","""")),'Scoring key'!$B$5:$B$9,0),"unread")))</f>
        <v/>
      </c>
      <c r="T108" s="1" t="str">
        <f aca="false">IF(Answers!K108="","",IF(ISNUMBER(IFERROR(VALUE(Answers!K108),"")),IF(AND(VALUE(Answers!K108)&gt;=1,VALUE(Answers!K108)&lt;=5,VALUE(Answers!K108)=INT(VALUE(Answers!K108))),VALUE(Answers!K108),"unread"),IFERROR(MATCH(TRIM(SUBSTITUTE(SUBSTITUTE(SUBSTITUTE(SUBSTITUTE(Answers!K108,"’","'"),"‘","'"),"“",""""),"”","""")),'Scoring key'!$B$5:$B$9,0),"unread")))</f>
        <v/>
      </c>
      <c r="U108" s="1" t="str">
        <f aca="false">IF(Answers!M108="","",IF(ISNUMBER(IFERROR(VALUE(Answers!M108),"")),IF(AND(VALUE(Answers!M108)&gt;=1,VALUE(Answers!M108)&lt;=5,VALUE(Answers!M108)=INT(VALUE(Answers!M108))),VALUE(Answers!M108),"unread"),IFERROR(MATCH(TRIM(SUBSTITUTE(SUBSTITUTE(SUBSTITUTE(SUBSTITUTE(Answers!M108,"’","'"),"‘","'"),"“",""""),"”","""")),'Scoring key'!$B$5:$B$9,0),"unread")))</f>
        <v/>
      </c>
      <c r="V108" s="1" t="str">
        <f aca="false">IF(Answers!P108="","",IF(ISNUMBER(IFERROR(VALUE(Answers!P108),"")),IF(AND(VALUE(Answers!P108)&gt;=1,VALUE(Answers!P108)&lt;=5,VALUE(Answers!P108)=INT(VALUE(Answers!P108))),VALUE(Answers!P108),"unread"),IFERROR(MATCH(TRIM(SUBSTITUTE(SUBSTITUTE(SUBSTITUTE(SUBSTITUTE(Answers!P108,"’","'"),"‘","'"),"“",""""),"”","""")),'Scoring key'!$B$5:$B$9,0),"unread")))</f>
        <v/>
      </c>
      <c r="W108" s="1" t="str">
        <f aca="false">IF(Answers!Q108="","",IF(ISNUMBER(IFERROR(VALUE(Answers!Q108),"")),IF(AND(VALUE(Answers!Q108)&gt;=1,VALUE(Answers!Q108)&lt;=5,VALUE(Answers!Q108)=INT(VALUE(Answers!Q108))),VALUE(Answers!Q108),"unread"),IFERROR(MATCH(TRIM(SUBSTITUTE(SUBSTITUTE(SUBSTITUTE(SUBSTITUTE(Answers!Q108,"’","'"),"‘","'"),"“",""""),"”","""")),'Scoring key'!$B$5:$B$9,0),"unread")))</f>
        <v/>
      </c>
      <c r="X108" s="1" t="str">
        <f aca="false">IF(Answers!B108="","",ISNUMBER(SEARCH("Drafting or editing emails and documents",TRIM(SUBSTITUTE(SUBSTITUTE(SUBSTITUTE(SUBSTITUTE(Answers!B108,"’","'"),"‘","'"),"“",""""),"”",""""))))*1+ISNUMBER(SEARCH("Summarizing documents, threads or meetings",TRIM(SUBSTITUTE(SUBSTITUTE(SUBSTITUTE(SUBSTITUTE(Answers!B108,"’","'"),"‘","'"),"“",""""),"”",""""))))*1+ISNUMBER(SEARCH("Research, or explaining something unfamiliar",TRIM(SUBSTITUTE(SUBSTITUTE(SUBSTITUTE(SUBSTITUTE(Answers!B108,"’","'"),"‘","'"),"“",""""),"”",""""))))*1+ISNUMBER(SEARCH("Working with data or spreadsheets",TRIM(SUBSTITUTE(SUBSTITUTE(SUBSTITUTE(SUBSTITUTE(Answers!B108,"’","'"),"‘","'"),"“",""""),"”",""""))))*1+ISNUMBER(SEARCH("Writing or reviewing code or scripts",TRIM(SUBSTITUTE(SUBSTITUTE(SUBSTITUTE(SUBSTITUTE(Answers!B108,"’","'"),"‘","'"),"“",""""),"”",""""))))*1+ISNUMBER(SEARCH("Brainstorming or planning",TRIM(SUBSTITUTE(SUBSTITUTE(SUBSTITUTE(SUBSTITUTE(Answers!B108,"’","'"),"‘","'"),"“",""""),"”",""""))))*1+ISNUMBER(SEARCH("Something else",TRIM(SUBSTITUTE(SUBSTITUTE(SUBSTITUTE(SUBSTITUTE(Answers!B108,"’","'"),"‘","'"),"“",""""),"”",""""))))*1)</f>
        <v/>
      </c>
      <c r="Y108" s="1" t="str">
        <f aca="false">IF(X108="","",IF(X108=0,IF(ISNUMBER(SEARCH("I don't use AI tools for work",TRIM(SUBSTITUTE(SUBSTITUTE(SUBSTITUTE(SUBSTITUTE(Answers!B108,"’","'"),"‘","'"),"“",""""),"”","""")))),1,"unread"),MIN(X108+1,5)))</f>
        <v/>
      </c>
      <c r="Z108" s="1" t="n">
        <f aca="false">IF(ISNUMBER(SEARCH("Clear guidance on what's allowed and what information can go in",TRIM(SUBSTITUTE(SUBSTITUTE(SUBSTITUTE(SUBSTITUTE(Answers!R108,"’","'"),"‘","'"),"“",""""),"”","""")))),1,0)</f>
        <v>0</v>
      </c>
      <c r="AA108" s="1" t="n">
        <f aca="false">IF(ISNUMBER(SEARCH("An approved AI tool with a work account",TRIM(SUBSTITUTE(SUBSTITUTE(SUBSTITUTE(SUBSTITUTE(Answers!R108,"’","'"),"‘","'"),"“",""""),"”","""")))),1,0)</f>
        <v>0</v>
      </c>
      <c r="AB108" s="1" t="n">
        <f aca="false">IF(ISNUMBER(SEARCH("Hands-on training using my own work tasks",TRIM(SUBSTITUTE(SUBSTITUTE(SUBSTITUTE(SUBSTITUTE(Answers!R108,"’","'"),"‘","'"),"“",""""),"”","""")))),1,0)</f>
        <v>0</v>
      </c>
      <c r="AC108" s="1" t="n">
        <f aca="false">IF(ISNUMBER(SEARCH("Ready-made prompts and templates for common tasks",TRIM(SUBSTITUTE(SUBSTITUTE(SUBSTITUTE(SUBSTITUTE(Answers!R108,"’","'"),"‘","'"),"“",""""),"”","""")))),1,0)</f>
        <v>0</v>
      </c>
      <c r="AD108" s="1" t="n">
        <f aca="false">IF(ISNUMBER(SEARCH("Help setting up an AI agent for my role",TRIM(SUBSTITUTE(SUBSTITUTE(SUBSTITUTE(SUBSTITUTE(Answers!R108,"’","'"),"‘","'"),"“",""""),"”","""")))),1,0)</f>
        <v>0</v>
      </c>
      <c r="AE108" s="1" t="n">
        <f aca="false">IF(ISNUMBER(SEARCH("Examples from people in jobs like mine",TRIM(SUBSTITUTE(SUBSTITUTE(SUBSTITUTE(SUBSTITUTE(Answers!R108,"’","'"),"‘","'"),"“",""""),"”","""")))),1,0)</f>
        <v>0</v>
      </c>
      <c r="AF108" s="1" t="n">
        <f aca="false">IF(ISNUMBER(SEARCH("Time set aside to practice",TRIM(SUBSTITUTE(SUBSTITUTE(SUBSTITUTE(SUBSTITUTE(Answers!R108,"’","'"),"‘","'"),"“",""""),"”","""")))),1,0)</f>
        <v>0</v>
      </c>
      <c r="AG108" s="1" t="n">
        <f aca="false">IF(ISNUMBER(SEARCH("I don't need help right now",TRIM(SUBSTITUTE(SUBSTITUTE(SUBSTITUTE(SUBSTITUTE(Answers!R108,"’","'"),"‘","'"),"“",""""),"”","""")))),1,0)</f>
        <v>0</v>
      </c>
      <c r="AH108" s="1" t="str">
        <f aca="false">IF(Answers!R108="","",IF(Z108+AA108+AB108+AC108+AD108+AE108+AF108+AG108=0,"unread",""))</f>
        <v/>
      </c>
      <c r="AI108" s="1" t="n">
        <f aca="false">IF(OR(D108=5,E108=5),1,0)</f>
        <v>0</v>
      </c>
    </row>
    <row r="109" customFormat="false" ht="15" hidden="false" customHeight="true" outlineLevel="0" collapsed="false">
      <c r="A109" s="1" t="n">
        <f aca="false">Answers!T109</f>
        <v>0</v>
      </c>
      <c r="B109" s="1" t="str">
        <f aca="false">IF(Answers!A109="","",IFERROR(MATCH(TRIM(SUBSTITUTE(SUBSTITUTE(SUBSTITUTE(SUBSTITUTE(Answers!A109,"’","'"),"‘","'"),"“",""""),"”","""")),'Scoring key'!$B$10:$B$14,0),"unread"))</f>
        <v/>
      </c>
      <c r="C109" s="1" t="str">
        <f aca="false">IF(Answers!C109="","",IFERROR(MATCH(TRIM(SUBSTITUTE(SUBSTITUTE(SUBSTITUTE(SUBSTITUTE(Answers!C109,"’","'"),"‘","'"),"“",""""),"”","""")),'Scoring key'!$B$15:$B$19,0),"unread"))</f>
        <v/>
      </c>
      <c r="D109" s="1" t="str">
        <f aca="false">IF(Answers!D109="","",IFERROR(MATCH(TRIM(SUBSTITUTE(SUBSTITUTE(SUBSTITUTE(SUBSTITUTE(Answers!D109,"’","'"),"‘","'"),"“",""""),"”","""")),'Scoring key'!$B$20:$B$24,0),"unread"))</f>
        <v/>
      </c>
      <c r="E109" s="1" t="str">
        <f aca="false">IF(Answers!E109="","",IFERROR(MATCH(TRIM(SUBSTITUTE(SUBSTITUTE(SUBSTITUTE(SUBSTITUTE(Answers!E109,"’","'"),"‘","'"),"“",""""),"”","""")),'Scoring key'!$B$25:$B$29,0),"unread"))</f>
        <v/>
      </c>
      <c r="F109" s="1" t="str">
        <f aca="false">IF(Answers!L109="","",IFERROR(MATCH(TRIM(SUBSTITUTE(SUBSTITUTE(SUBSTITUTE(SUBSTITUTE(Answers!L109,"’","'"),"‘","'"),"“",""""),"”","""")),'Scoring key'!$B$30:$B$34,0),"unread"))</f>
        <v/>
      </c>
      <c r="G109" s="1" t="str">
        <f aca="false">IF(Answers!N109="","",IFERROR(MATCH(TRIM(SUBSTITUTE(SUBSTITUTE(SUBSTITUTE(SUBSTITUTE(Answers!N109,"’","'"),"‘","'"),"“",""""),"”","""")),'Scoring key'!$B$35:$B$38,0),"unread"))</f>
        <v/>
      </c>
      <c r="H109" s="1" t="str">
        <f aca="false">IF(Answers!O109="","",IFERROR(MATCH(TRIM(SUBSTITUTE(SUBSTITUTE(SUBSTITUTE(SUBSTITUTE(Answers!O109,"’","'"),"‘","'"),"“",""""),"”","""")),'Scoring key'!$B$39:$B$42,0),"unread"))</f>
        <v/>
      </c>
      <c r="I109" s="1" t="str">
        <f aca="false">IF(Answers!S109="","",IFERROR(MATCH(TRIM(SUBSTITUTE(SUBSTITUTE(SUBSTITUTE(SUBSTITUTE(Answers!S109,"’","'"),"‘","'"),"“",""""),"”","""")),'Scoring key'!$B$43:$B$46,0),"unread"))</f>
        <v/>
      </c>
      <c r="J109" s="1" t="str">
        <f aca="false">IF(ISNUMBER(B109),IF(INDEX('Scoring key'!$C$10:$C$14,B109)="","",INDEX('Scoring key'!$C$10:$C$14,B109)),"")</f>
        <v/>
      </c>
      <c r="K109" s="1" t="str">
        <f aca="false">IF(ISNUMBER(E109),IF(INDEX('Scoring key'!$C$25:$C$29,E109)="","",INDEX('Scoring key'!$C$25:$C$29,E109)),"")</f>
        <v/>
      </c>
      <c r="L109" s="1" t="str">
        <f aca="false">IF(ISNUMBER(F109),IF(INDEX('Scoring key'!$C$30:$C$34,F109)="","",INDEX('Scoring key'!$C$30:$C$34,F109)),"")</f>
        <v/>
      </c>
      <c r="M109" s="1" t="str">
        <f aca="false">IF(ISNUMBER(G109),IF(INDEX('Scoring key'!$C$35:$C$38,G109)="","",INDEX('Scoring key'!$C$35:$C$38,G109)),"")</f>
        <v/>
      </c>
      <c r="N109" s="1" t="str">
        <f aca="false">IF(ISNUMBER(H109),IF(INDEX('Scoring key'!$C$39:$C$42,H109)="","",INDEX('Scoring key'!$C$39:$C$42,H109)),"")</f>
        <v/>
      </c>
      <c r="O109" s="1" t="str">
        <f aca="false">IF(Answers!F109="","",IF(ISNUMBER(IFERROR(VALUE(Answers!F109),"")),IF(AND(VALUE(Answers!F109)&gt;=1,VALUE(Answers!F109)&lt;=5,VALUE(Answers!F109)=INT(VALUE(Answers!F109))),VALUE(Answers!F109),"unread"),IFERROR(MATCH(TRIM(SUBSTITUTE(SUBSTITUTE(SUBSTITUTE(SUBSTITUTE(Answers!F109,"’","'"),"‘","'"),"“",""""),"”","""")),'Scoring key'!$B$5:$B$9,0),"unread")))</f>
        <v/>
      </c>
      <c r="P109" s="1" t="str">
        <f aca="false">IF(Answers!G109="","",IF(ISNUMBER(IFERROR(VALUE(Answers!G109),"")),IF(AND(VALUE(Answers!G109)&gt;=1,VALUE(Answers!G109)&lt;=5,VALUE(Answers!G109)=INT(VALUE(Answers!G109))),VALUE(Answers!G109),"unread"),IFERROR(MATCH(TRIM(SUBSTITUTE(SUBSTITUTE(SUBSTITUTE(SUBSTITUTE(Answers!G109,"’","'"),"‘","'"),"“",""""),"”","""")),'Scoring key'!$B$5:$B$9,0),"unread")))</f>
        <v/>
      </c>
      <c r="Q109" s="1" t="str">
        <f aca="false">IF(Answers!H109="","",IF(ISNUMBER(IFERROR(VALUE(Answers!H109),"")),IF(AND(VALUE(Answers!H109)&gt;=1,VALUE(Answers!H109)&lt;=5,VALUE(Answers!H109)=INT(VALUE(Answers!H109))),VALUE(Answers!H109),"unread"),IFERROR(MATCH(TRIM(SUBSTITUTE(SUBSTITUTE(SUBSTITUTE(SUBSTITUTE(Answers!H109,"’","'"),"‘","'"),"“",""""),"”","""")),'Scoring key'!$B$5:$B$9,0),"unread")))</f>
        <v/>
      </c>
      <c r="R109" s="1" t="str">
        <f aca="false">IF(Answers!I109="","",IF(ISNUMBER(IFERROR(VALUE(Answers!I109),"")),IF(AND(VALUE(Answers!I109)&gt;=1,VALUE(Answers!I109)&lt;=5,VALUE(Answers!I109)=INT(VALUE(Answers!I109))),VALUE(Answers!I109),"unread"),IFERROR(MATCH(TRIM(SUBSTITUTE(SUBSTITUTE(SUBSTITUTE(SUBSTITUTE(Answers!I109,"’","'"),"‘","'"),"“",""""),"”","""")),'Scoring key'!$B$5:$B$9,0),"unread")))</f>
        <v/>
      </c>
      <c r="S109" s="1" t="str">
        <f aca="false">IF(Answers!J109="","",IF(ISNUMBER(IFERROR(VALUE(Answers!J109),"")),IF(AND(VALUE(Answers!J109)&gt;=1,VALUE(Answers!J109)&lt;=5,VALUE(Answers!J109)=INT(VALUE(Answers!J109))),VALUE(Answers!J109),"unread"),IFERROR(MATCH(TRIM(SUBSTITUTE(SUBSTITUTE(SUBSTITUTE(SUBSTITUTE(Answers!J109,"’","'"),"‘","'"),"“",""""),"”","""")),'Scoring key'!$B$5:$B$9,0),"unread")))</f>
        <v/>
      </c>
      <c r="T109" s="1" t="str">
        <f aca="false">IF(Answers!K109="","",IF(ISNUMBER(IFERROR(VALUE(Answers!K109),"")),IF(AND(VALUE(Answers!K109)&gt;=1,VALUE(Answers!K109)&lt;=5,VALUE(Answers!K109)=INT(VALUE(Answers!K109))),VALUE(Answers!K109),"unread"),IFERROR(MATCH(TRIM(SUBSTITUTE(SUBSTITUTE(SUBSTITUTE(SUBSTITUTE(Answers!K109,"’","'"),"‘","'"),"“",""""),"”","""")),'Scoring key'!$B$5:$B$9,0),"unread")))</f>
        <v/>
      </c>
      <c r="U109" s="1" t="str">
        <f aca="false">IF(Answers!M109="","",IF(ISNUMBER(IFERROR(VALUE(Answers!M109),"")),IF(AND(VALUE(Answers!M109)&gt;=1,VALUE(Answers!M109)&lt;=5,VALUE(Answers!M109)=INT(VALUE(Answers!M109))),VALUE(Answers!M109),"unread"),IFERROR(MATCH(TRIM(SUBSTITUTE(SUBSTITUTE(SUBSTITUTE(SUBSTITUTE(Answers!M109,"’","'"),"‘","'"),"“",""""),"”","""")),'Scoring key'!$B$5:$B$9,0),"unread")))</f>
        <v/>
      </c>
      <c r="V109" s="1" t="str">
        <f aca="false">IF(Answers!P109="","",IF(ISNUMBER(IFERROR(VALUE(Answers!P109),"")),IF(AND(VALUE(Answers!P109)&gt;=1,VALUE(Answers!P109)&lt;=5,VALUE(Answers!P109)=INT(VALUE(Answers!P109))),VALUE(Answers!P109),"unread"),IFERROR(MATCH(TRIM(SUBSTITUTE(SUBSTITUTE(SUBSTITUTE(SUBSTITUTE(Answers!P109,"’","'"),"‘","'"),"“",""""),"”","""")),'Scoring key'!$B$5:$B$9,0),"unread")))</f>
        <v/>
      </c>
      <c r="W109" s="1" t="str">
        <f aca="false">IF(Answers!Q109="","",IF(ISNUMBER(IFERROR(VALUE(Answers!Q109),"")),IF(AND(VALUE(Answers!Q109)&gt;=1,VALUE(Answers!Q109)&lt;=5,VALUE(Answers!Q109)=INT(VALUE(Answers!Q109))),VALUE(Answers!Q109),"unread"),IFERROR(MATCH(TRIM(SUBSTITUTE(SUBSTITUTE(SUBSTITUTE(SUBSTITUTE(Answers!Q109,"’","'"),"‘","'"),"“",""""),"”","""")),'Scoring key'!$B$5:$B$9,0),"unread")))</f>
        <v/>
      </c>
      <c r="X109" s="1" t="str">
        <f aca="false">IF(Answers!B109="","",ISNUMBER(SEARCH("Drafting or editing emails and documents",TRIM(SUBSTITUTE(SUBSTITUTE(SUBSTITUTE(SUBSTITUTE(Answers!B109,"’","'"),"‘","'"),"“",""""),"”",""""))))*1+ISNUMBER(SEARCH("Summarizing documents, threads or meetings",TRIM(SUBSTITUTE(SUBSTITUTE(SUBSTITUTE(SUBSTITUTE(Answers!B109,"’","'"),"‘","'"),"“",""""),"”",""""))))*1+ISNUMBER(SEARCH("Research, or explaining something unfamiliar",TRIM(SUBSTITUTE(SUBSTITUTE(SUBSTITUTE(SUBSTITUTE(Answers!B109,"’","'"),"‘","'"),"“",""""),"”",""""))))*1+ISNUMBER(SEARCH("Working with data or spreadsheets",TRIM(SUBSTITUTE(SUBSTITUTE(SUBSTITUTE(SUBSTITUTE(Answers!B109,"’","'"),"‘","'"),"“",""""),"”",""""))))*1+ISNUMBER(SEARCH("Writing or reviewing code or scripts",TRIM(SUBSTITUTE(SUBSTITUTE(SUBSTITUTE(SUBSTITUTE(Answers!B109,"’","'"),"‘","'"),"“",""""),"”",""""))))*1+ISNUMBER(SEARCH("Brainstorming or planning",TRIM(SUBSTITUTE(SUBSTITUTE(SUBSTITUTE(SUBSTITUTE(Answers!B109,"’","'"),"‘","'"),"“",""""),"”",""""))))*1+ISNUMBER(SEARCH("Something else",TRIM(SUBSTITUTE(SUBSTITUTE(SUBSTITUTE(SUBSTITUTE(Answers!B109,"’","'"),"‘","'"),"“",""""),"”",""""))))*1)</f>
        <v/>
      </c>
      <c r="Y109" s="1" t="str">
        <f aca="false">IF(X109="","",IF(X109=0,IF(ISNUMBER(SEARCH("I don't use AI tools for work",TRIM(SUBSTITUTE(SUBSTITUTE(SUBSTITUTE(SUBSTITUTE(Answers!B109,"’","'"),"‘","'"),"“",""""),"”","""")))),1,"unread"),MIN(X109+1,5)))</f>
        <v/>
      </c>
      <c r="Z109" s="1" t="n">
        <f aca="false">IF(ISNUMBER(SEARCH("Clear guidance on what's allowed and what information can go in",TRIM(SUBSTITUTE(SUBSTITUTE(SUBSTITUTE(SUBSTITUTE(Answers!R109,"’","'"),"‘","'"),"“",""""),"”","""")))),1,0)</f>
        <v>0</v>
      </c>
      <c r="AA109" s="1" t="n">
        <f aca="false">IF(ISNUMBER(SEARCH("An approved AI tool with a work account",TRIM(SUBSTITUTE(SUBSTITUTE(SUBSTITUTE(SUBSTITUTE(Answers!R109,"’","'"),"‘","'"),"“",""""),"”","""")))),1,0)</f>
        <v>0</v>
      </c>
      <c r="AB109" s="1" t="n">
        <f aca="false">IF(ISNUMBER(SEARCH("Hands-on training using my own work tasks",TRIM(SUBSTITUTE(SUBSTITUTE(SUBSTITUTE(SUBSTITUTE(Answers!R109,"’","'"),"‘","'"),"“",""""),"”","""")))),1,0)</f>
        <v>0</v>
      </c>
      <c r="AC109" s="1" t="n">
        <f aca="false">IF(ISNUMBER(SEARCH("Ready-made prompts and templates for common tasks",TRIM(SUBSTITUTE(SUBSTITUTE(SUBSTITUTE(SUBSTITUTE(Answers!R109,"’","'"),"‘","'"),"“",""""),"”","""")))),1,0)</f>
        <v>0</v>
      </c>
      <c r="AD109" s="1" t="n">
        <f aca="false">IF(ISNUMBER(SEARCH("Help setting up an AI agent for my role",TRIM(SUBSTITUTE(SUBSTITUTE(SUBSTITUTE(SUBSTITUTE(Answers!R109,"’","'"),"‘","'"),"“",""""),"”","""")))),1,0)</f>
        <v>0</v>
      </c>
      <c r="AE109" s="1" t="n">
        <f aca="false">IF(ISNUMBER(SEARCH("Examples from people in jobs like mine",TRIM(SUBSTITUTE(SUBSTITUTE(SUBSTITUTE(SUBSTITUTE(Answers!R109,"’","'"),"‘","'"),"“",""""),"”","""")))),1,0)</f>
        <v>0</v>
      </c>
      <c r="AF109" s="1" t="n">
        <f aca="false">IF(ISNUMBER(SEARCH("Time set aside to practice",TRIM(SUBSTITUTE(SUBSTITUTE(SUBSTITUTE(SUBSTITUTE(Answers!R109,"’","'"),"‘","'"),"“",""""),"”","""")))),1,0)</f>
        <v>0</v>
      </c>
      <c r="AG109" s="1" t="n">
        <f aca="false">IF(ISNUMBER(SEARCH("I don't need help right now",TRIM(SUBSTITUTE(SUBSTITUTE(SUBSTITUTE(SUBSTITUTE(Answers!R109,"’","'"),"‘","'"),"“",""""),"”","""")))),1,0)</f>
        <v>0</v>
      </c>
      <c r="AH109" s="1" t="str">
        <f aca="false">IF(Answers!R109="","",IF(Z109+AA109+AB109+AC109+AD109+AE109+AF109+AG109=0,"unread",""))</f>
        <v/>
      </c>
      <c r="AI109" s="1" t="n">
        <f aca="false">IF(OR(D109=5,E109=5),1,0)</f>
        <v>0</v>
      </c>
    </row>
    <row r="110" customFormat="false" ht="15" hidden="false" customHeight="true" outlineLevel="0" collapsed="false">
      <c r="A110" s="1" t="n">
        <f aca="false">Answers!T110</f>
        <v>0</v>
      </c>
      <c r="B110" s="1" t="str">
        <f aca="false">IF(Answers!A110="","",IFERROR(MATCH(TRIM(SUBSTITUTE(SUBSTITUTE(SUBSTITUTE(SUBSTITUTE(Answers!A110,"’","'"),"‘","'"),"“",""""),"”","""")),'Scoring key'!$B$10:$B$14,0),"unread"))</f>
        <v/>
      </c>
      <c r="C110" s="1" t="str">
        <f aca="false">IF(Answers!C110="","",IFERROR(MATCH(TRIM(SUBSTITUTE(SUBSTITUTE(SUBSTITUTE(SUBSTITUTE(Answers!C110,"’","'"),"‘","'"),"“",""""),"”","""")),'Scoring key'!$B$15:$B$19,0),"unread"))</f>
        <v/>
      </c>
      <c r="D110" s="1" t="str">
        <f aca="false">IF(Answers!D110="","",IFERROR(MATCH(TRIM(SUBSTITUTE(SUBSTITUTE(SUBSTITUTE(SUBSTITUTE(Answers!D110,"’","'"),"‘","'"),"“",""""),"”","""")),'Scoring key'!$B$20:$B$24,0),"unread"))</f>
        <v/>
      </c>
      <c r="E110" s="1" t="str">
        <f aca="false">IF(Answers!E110="","",IFERROR(MATCH(TRIM(SUBSTITUTE(SUBSTITUTE(SUBSTITUTE(SUBSTITUTE(Answers!E110,"’","'"),"‘","'"),"“",""""),"”","""")),'Scoring key'!$B$25:$B$29,0),"unread"))</f>
        <v/>
      </c>
      <c r="F110" s="1" t="str">
        <f aca="false">IF(Answers!L110="","",IFERROR(MATCH(TRIM(SUBSTITUTE(SUBSTITUTE(SUBSTITUTE(SUBSTITUTE(Answers!L110,"’","'"),"‘","'"),"“",""""),"”","""")),'Scoring key'!$B$30:$B$34,0),"unread"))</f>
        <v/>
      </c>
      <c r="G110" s="1" t="str">
        <f aca="false">IF(Answers!N110="","",IFERROR(MATCH(TRIM(SUBSTITUTE(SUBSTITUTE(SUBSTITUTE(SUBSTITUTE(Answers!N110,"’","'"),"‘","'"),"“",""""),"”","""")),'Scoring key'!$B$35:$B$38,0),"unread"))</f>
        <v/>
      </c>
      <c r="H110" s="1" t="str">
        <f aca="false">IF(Answers!O110="","",IFERROR(MATCH(TRIM(SUBSTITUTE(SUBSTITUTE(SUBSTITUTE(SUBSTITUTE(Answers!O110,"’","'"),"‘","'"),"“",""""),"”","""")),'Scoring key'!$B$39:$B$42,0),"unread"))</f>
        <v/>
      </c>
      <c r="I110" s="1" t="str">
        <f aca="false">IF(Answers!S110="","",IFERROR(MATCH(TRIM(SUBSTITUTE(SUBSTITUTE(SUBSTITUTE(SUBSTITUTE(Answers!S110,"’","'"),"‘","'"),"“",""""),"”","""")),'Scoring key'!$B$43:$B$46,0),"unread"))</f>
        <v/>
      </c>
      <c r="J110" s="1" t="str">
        <f aca="false">IF(ISNUMBER(B110),IF(INDEX('Scoring key'!$C$10:$C$14,B110)="","",INDEX('Scoring key'!$C$10:$C$14,B110)),"")</f>
        <v/>
      </c>
      <c r="K110" s="1" t="str">
        <f aca="false">IF(ISNUMBER(E110),IF(INDEX('Scoring key'!$C$25:$C$29,E110)="","",INDEX('Scoring key'!$C$25:$C$29,E110)),"")</f>
        <v/>
      </c>
      <c r="L110" s="1" t="str">
        <f aca="false">IF(ISNUMBER(F110),IF(INDEX('Scoring key'!$C$30:$C$34,F110)="","",INDEX('Scoring key'!$C$30:$C$34,F110)),"")</f>
        <v/>
      </c>
      <c r="M110" s="1" t="str">
        <f aca="false">IF(ISNUMBER(G110),IF(INDEX('Scoring key'!$C$35:$C$38,G110)="","",INDEX('Scoring key'!$C$35:$C$38,G110)),"")</f>
        <v/>
      </c>
      <c r="N110" s="1" t="str">
        <f aca="false">IF(ISNUMBER(H110),IF(INDEX('Scoring key'!$C$39:$C$42,H110)="","",INDEX('Scoring key'!$C$39:$C$42,H110)),"")</f>
        <v/>
      </c>
      <c r="O110" s="1" t="str">
        <f aca="false">IF(Answers!F110="","",IF(ISNUMBER(IFERROR(VALUE(Answers!F110),"")),IF(AND(VALUE(Answers!F110)&gt;=1,VALUE(Answers!F110)&lt;=5,VALUE(Answers!F110)=INT(VALUE(Answers!F110))),VALUE(Answers!F110),"unread"),IFERROR(MATCH(TRIM(SUBSTITUTE(SUBSTITUTE(SUBSTITUTE(SUBSTITUTE(Answers!F110,"’","'"),"‘","'"),"“",""""),"”","""")),'Scoring key'!$B$5:$B$9,0),"unread")))</f>
        <v/>
      </c>
      <c r="P110" s="1" t="str">
        <f aca="false">IF(Answers!G110="","",IF(ISNUMBER(IFERROR(VALUE(Answers!G110),"")),IF(AND(VALUE(Answers!G110)&gt;=1,VALUE(Answers!G110)&lt;=5,VALUE(Answers!G110)=INT(VALUE(Answers!G110))),VALUE(Answers!G110),"unread"),IFERROR(MATCH(TRIM(SUBSTITUTE(SUBSTITUTE(SUBSTITUTE(SUBSTITUTE(Answers!G110,"’","'"),"‘","'"),"“",""""),"”","""")),'Scoring key'!$B$5:$B$9,0),"unread")))</f>
        <v/>
      </c>
      <c r="Q110" s="1" t="str">
        <f aca="false">IF(Answers!H110="","",IF(ISNUMBER(IFERROR(VALUE(Answers!H110),"")),IF(AND(VALUE(Answers!H110)&gt;=1,VALUE(Answers!H110)&lt;=5,VALUE(Answers!H110)=INT(VALUE(Answers!H110))),VALUE(Answers!H110),"unread"),IFERROR(MATCH(TRIM(SUBSTITUTE(SUBSTITUTE(SUBSTITUTE(SUBSTITUTE(Answers!H110,"’","'"),"‘","'"),"“",""""),"”","""")),'Scoring key'!$B$5:$B$9,0),"unread")))</f>
        <v/>
      </c>
      <c r="R110" s="1" t="str">
        <f aca="false">IF(Answers!I110="","",IF(ISNUMBER(IFERROR(VALUE(Answers!I110),"")),IF(AND(VALUE(Answers!I110)&gt;=1,VALUE(Answers!I110)&lt;=5,VALUE(Answers!I110)=INT(VALUE(Answers!I110))),VALUE(Answers!I110),"unread"),IFERROR(MATCH(TRIM(SUBSTITUTE(SUBSTITUTE(SUBSTITUTE(SUBSTITUTE(Answers!I110,"’","'"),"‘","'"),"“",""""),"”","""")),'Scoring key'!$B$5:$B$9,0),"unread")))</f>
        <v/>
      </c>
      <c r="S110" s="1" t="str">
        <f aca="false">IF(Answers!J110="","",IF(ISNUMBER(IFERROR(VALUE(Answers!J110),"")),IF(AND(VALUE(Answers!J110)&gt;=1,VALUE(Answers!J110)&lt;=5,VALUE(Answers!J110)=INT(VALUE(Answers!J110))),VALUE(Answers!J110),"unread"),IFERROR(MATCH(TRIM(SUBSTITUTE(SUBSTITUTE(SUBSTITUTE(SUBSTITUTE(Answers!J110,"’","'"),"‘","'"),"“",""""),"”","""")),'Scoring key'!$B$5:$B$9,0),"unread")))</f>
        <v/>
      </c>
      <c r="T110" s="1" t="str">
        <f aca="false">IF(Answers!K110="","",IF(ISNUMBER(IFERROR(VALUE(Answers!K110),"")),IF(AND(VALUE(Answers!K110)&gt;=1,VALUE(Answers!K110)&lt;=5,VALUE(Answers!K110)=INT(VALUE(Answers!K110))),VALUE(Answers!K110),"unread"),IFERROR(MATCH(TRIM(SUBSTITUTE(SUBSTITUTE(SUBSTITUTE(SUBSTITUTE(Answers!K110,"’","'"),"‘","'"),"“",""""),"”","""")),'Scoring key'!$B$5:$B$9,0),"unread")))</f>
        <v/>
      </c>
      <c r="U110" s="1" t="str">
        <f aca="false">IF(Answers!M110="","",IF(ISNUMBER(IFERROR(VALUE(Answers!M110),"")),IF(AND(VALUE(Answers!M110)&gt;=1,VALUE(Answers!M110)&lt;=5,VALUE(Answers!M110)=INT(VALUE(Answers!M110))),VALUE(Answers!M110),"unread"),IFERROR(MATCH(TRIM(SUBSTITUTE(SUBSTITUTE(SUBSTITUTE(SUBSTITUTE(Answers!M110,"’","'"),"‘","'"),"“",""""),"”","""")),'Scoring key'!$B$5:$B$9,0),"unread")))</f>
        <v/>
      </c>
      <c r="V110" s="1" t="str">
        <f aca="false">IF(Answers!P110="","",IF(ISNUMBER(IFERROR(VALUE(Answers!P110),"")),IF(AND(VALUE(Answers!P110)&gt;=1,VALUE(Answers!P110)&lt;=5,VALUE(Answers!P110)=INT(VALUE(Answers!P110))),VALUE(Answers!P110),"unread"),IFERROR(MATCH(TRIM(SUBSTITUTE(SUBSTITUTE(SUBSTITUTE(SUBSTITUTE(Answers!P110,"’","'"),"‘","'"),"“",""""),"”","""")),'Scoring key'!$B$5:$B$9,0),"unread")))</f>
        <v/>
      </c>
      <c r="W110" s="1" t="str">
        <f aca="false">IF(Answers!Q110="","",IF(ISNUMBER(IFERROR(VALUE(Answers!Q110),"")),IF(AND(VALUE(Answers!Q110)&gt;=1,VALUE(Answers!Q110)&lt;=5,VALUE(Answers!Q110)=INT(VALUE(Answers!Q110))),VALUE(Answers!Q110),"unread"),IFERROR(MATCH(TRIM(SUBSTITUTE(SUBSTITUTE(SUBSTITUTE(SUBSTITUTE(Answers!Q110,"’","'"),"‘","'"),"“",""""),"”","""")),'Scoring key'!$B$5:$B$9,0),"unread")))</f>
        <v/>
      </c>
      <c r="X110" s="1" t="str">
        <f aca="false">IF(Answers!B110="","",ISNUMBER(SEARCH("Drafting or editing emails and documents",TRIM(SUBSTITUTE(SUBSTITUTE(SUBSTITUTE(SUBSTITUTE(Answers!B110,"’","'"),"‘","'"),"“",""""),"”",""""))))*1+ISNUMBER(SEARCH("Summarizing documents, threads or meetings",TRIM(SUBSTITUTE(SUBSTITUTE(SUBSTITUTE(SUBSTITUTE(Answers!B110,"’","'"),"‘","'"),"“",""""),"”",""""))))*1+ISNUMBER(SEARCH("Research, or explaining something unfamiliar",TRIM(SUBSTITUTE(SUBSTITUTE(SUBSTITUTE(SUBSTITUTE(Answers!B110,"’","'"),"‘","'"),"“",""""),"”",""""))))*1+ISNUMBER(SEARCH("Working with data or spreadsheets",TRIM(SUBSTITUTE(SUBSTITUTE(SUBSTITUTE(SUBSTITUTE(Answers!B110,"’","'"),"‘","'"),"“",""""),"”",""""))))*1+ISNUMBER(SEARCH("Writing or reviewing code or scripts",TRIM(SUBSTITUTE(SUBSTITUTE(SUBSTITUTE(SUBSTITUTE(Answers!B110,"’","'"),"‘","'"),"“",""""),"”",""""))))*1+ISNUMBER(SEARCH("Brainstorming or planning",TRIM(SUBSTITUTE(SUBSTITUTE(SUBSTITUTE(SUBSTITUTE(Answers!B110,"’","'"),"‘","'"),"“",""""),"”",""""))))*1+ISNUMBER(SEARCH("Something else",TRIM(SUBSTITUTE(SUBSTITUTE(SUBSTITUTE(SUBSTITUTE(Answers!B110,"’","'"),"‘","'"),"“",""""),"”",""""))))*1)</f>
        <v/>
      </c>
      <c r="Y110" s="1" t="str">
        <f aca="false">IF(X110="","",IF(X110=0,IF(ISNUMBER(SEARCH("I don't use AI tools for work",TRIM(SUBSTITUTE(SUBSTITUTE(SUBSTITUTE(SUBSTITUTE(Answers!B110,"’","'"),"‘","'"),"“",""""),"”","""")))),1,"unread"),MIN(X110+1,5)))</f>
        <v/>
      </c>
      <c r="Z110" s="1" t="n">
        <f aca="false">IF(ISNUMBER(SEARCH("Clear guidance on what's allowed and what information can go in",TRIM(SUBSTITUTE(SUBSTITUTE(SUBSTITUTE(SUBSTITUTE(Answers!R110,"’","'"),"‘","'"),"“",""""),"”","""")))),1,0)</f>
        <v>0</v>
      </c>
      <c r="AA110" s="1" t="n">
        <f aca="false">IF(ISNUMBER(SEARCH("An approved AI tool with a work account",TRIM(SUBSTITUTE(SUBSTITUTE(SUBSTITUTE(SUBSTITUTE(Answers!R110,"’","'"),"‘","'"),"“",""""),"”","""")))),1,0)</f>
        <v>0</v>
      </c>
      <c r="AB110" s="1" t="n">
        <f aca="false">IF(ISNUMBER(SEARCH("Hands-on training using my own work tasks",TRIM(SUBSTITUTE(SUBSTITUTE(SUBSTITUTE(SUBSTITUTE(Answers!R110,"’","'"),"‘","'"),"“",""""),"”","""")))),1,0)</f>
        <v>0</v>
      </c>
      <c r="AC110" s="1" t="n">
        <f aca="false">IF(ISNUMBER(SEARCH("Ready-made prompts and templates for common tasks",TRIM(SUBSTITUTE(SUBSTITUTE(SUBSTITUTE(SUBSTITUTE(Answers!R110,"’","'"),"‘","'"),"“",""""),"”","""")))),1,0)</f>
        <v>0</v>
      </c>
      <c r="AD110" s="1" t="n">
        <f aca="false">IF(ISNUMBER(SEARCH("Help setting up an AI agent for my role",TRIM(SUBSTITUTE(SUBSTITUTE(SUBSTITUTE(SUBSTITUTE(Answers!R110,"’","'"),"‘","'"),"“",""""),"”","""")))),1,0)</f>
        <v>0</v>
      </c>
      <c r="AE110" s="1" t="n">
        <f aca="false">IF(ISNUMBER(SEARCH("Examples from people in jobs like mine",TRIM(SUBSTITUTE(SUBSTITUTE(SUBSTITUTE(SUBSTITUTE(Answers!R110,"’","'"),"‘","'"),"“",""""),"”","""")))),1,0)</f>
        <v>0</v>
      </c>
      <c r="AF110" s="1" t="n">
        <f aca="false">IF(ISNUMBER(SEARCH("Time set aside to practice",TRIM(SUBSTITUTE(SUBSTITUTE(SUBSTITUTE(SUBSTITUTE(Answers!R110,"’","'"),"‘","'"),"“",""""),"”","""")))),1,0)</f>
        <v>0</v>
      </c>
      <c r="AG110" s="1" t="n">
        <f aca="false">IF(ISNUMBER(SEARCH("I don't need help right now",TRIM(SUBSTITUTE(SUBSTITUTE(SUBSTITUTE(SUBSTITUTE(Answers!R110,"’","'"),"‘","'"),"“",""""),"”","""")))),1,0)</f>
        <v>0</v>
      </c>
      <c r="AH110" s="1" t="str">
        <f aca="false">IF(Answers!R110="","",IF(Z110+AA110+AB110+AC110+AD110+AE110+AF110+AG110=0,"unread",""))</f>
        <v/>
      </c>
      <c r="AI110" s="1" t="n">
        <f aca="false">IF(OR(D110=5,E110=5),1,0)</f>
        <v>0</v>
      </c>
    </row>
    <row r="111" customFormat="false" ht="15" hidden="false" customHeight="true" outlineLevel="0" collapsed="false">
      <c r="A111" s="1" t="n">
        <f aca="false">Answers!T111</f>
        <v>0</v>
      </c>
      <c r="B111" s="1" t="str">
        <f aca="false">IF(Answers!A111="","",IFERROR(MATCH(TRIM(SUBSTITUTE(SUBSTITUTE(SUBSTITUTE(SUBSTITUTE(Answers!A111,"’","'"),"‘","'"),"“",""""),"”","""")),'Scoring key'!$B$10:$B$14,0),"unread"))</f>
        <v/>
      </c>
      <c r="C111" s="1" t="str">
        <f aca="false">IF(Answers!C111="","",IFERROR(MATCH(TRIM(SUBSTITUTE(SUBSTITUTE(SUBSTITUTE(SUBSTITUTE(Answers!C111,"’","'"),"‘","'"),"“",""""),"”","""")),'Scoring key'!$B$15:$B$19,0),"unread"))</f>
        <v/>
      </c>
      <c r="D111" s="1" t="str">
        <f aca="false">IF(Answers!D111="","",IFERROR(MATCH(TRIM(SUBSTITUTE(SUBSTITUTE(SUBSTITUTE(SUBSTITUTE(Answers!D111,"’","'"),"‘","'"),"“",""""),"”","""")),'Scoring key'!$B$20:$B$24,0),"unread"))</f>
        <v/>
      </c>
      <c r="E111" s="1" t="str">
        <f aca="false">IF(Answers!E111="","",IFERROR(MATCH(TRIM(SUBSTITUTE(SUBSTITUTE(SUBSTITUTE(SUBSTITUTE(Answers!E111,"’","'"),"‘","'"),"“",""""),"”","""")),'Scoring key'!$B$25:$B$29,0),"unread"))</f>
        <v/>
      </c>
      <c r="F111" s="1" t="str">
        <f aca="false">IF(Answers!L111="","",IFERROR(MATCH(TRIM(SUBSTITUTE(SUBSTITUTE(SUBSTITUTE(SUBSTITUTE(Answers!L111,"’","'"),"‘","'"),"“",""""),"”","""")),'Scoring key'!$B$30:$B$34,0),"unread"))</f>
        <v/>
      </c>
      <c r="G111" s="1" t="str">
        <f aca="false">IF(Answers!N111="","",IFERROR(MATCH(TRIM(SUBSTITUTE(SUBSTITUTE(SUBSTITUTE(SUBSTITUTE(Answers!N111,"’","'"),"‘","'"),"“",""""),"”","""")),'Scoring key'!$B$35:$B$38,0),"unread"))</f>
        <v/>
      </c>
      <c r="H111" s="1" t="str">
        <f aca="false">IF(Answers!O111="","",IFERROR(MATCH(TRIM(SUBSTITUTE(SUBSTITUTE(SUBSTITUTE(SUBSTITUTE(Answers!O111,"’","'"),"‘","'"),"“",""""),"”","""")),'Scoring key'!$B$39:$B$42,0),"unread"))</f>
        <v/>
      </c>
      <c r="I111" s="1" t="str">
        <f aca="false">IF(Answers!S111="","",IFERROR(MATCH(TRIM(SUBSTITUTE(SUBSTITUTE(SUBSTITUTE(SUBSTITUTE(Answers!S111,"’","'"),"‘","'"),"“",""""),"”","""")),'Scoring key'!$B$43:$B$46,0),"unread"))</f>
        <v/>
      </c>
      <c r="J111" s="1" t="str">
        <f aca="false">IF(ISNUMBER(B111),IF(INDEX('Scoring key'!$C$10:$C$14,B111)="","",INDEX('Scoring key'!$C$10:$C$14,B111)),"")</f>
        <v/>
      </c>
      <c r="K111" s="1" t="str">
        <f aca="false">IF(ISNUMBER(E111),IF(INDEX('Scoring key'!$C$25:$C$29,E111)="","",INDEX('Scoring key'!$C$25:$C$29,E111)),"")</f>
        <v/>
      </c>
      <c r="L111" s="1" t="str">
        <f aca="false">IF(ISNUMBER(F111),IF(INDEX('Scoring key'!$C$30:$C$34,F111)="","",INDEX('Scoring key'!$C$30:$C$34,F111)),"")</f>
        <v/>
      </c>
      <c r="M111" s="1" t="str">
        <f aca="false">IF(ISNUMBER(G111),IF(INDEX('Scoring key'!$C$35:$C$38,G111)="","",INDEX('Scoring key'!$C$35:$C$38,G111)),"")</f>
        <v/>
      </c>
      <c r="N111" s="1" t="str">
        <f aca="false">IF(ISNUMBER(H111),IF(INDEX('Scoring key'!$C$39:$C$42,H111)="","",INDEX('Scoring key'!$C$39:$C$42,H111)),"")</f>
        <v/>
      </c>
      <c r="O111" s="1" t="str">
        <f aca="false">IF(Answers!F111="","",IF(ISNUMBER(IFERROR(VALUE(Answers!F111),"")),IF(AND(VALUE(Answers!F111)&gt;=1,VALUE(Answers!F111)&lt;=5,VALUE(Answers!F111)=INT(VALUE(Answers!F111))),VALUE(Answers!F111),"unread"),IFERROR(MATCH(TRIM(SUBSTITUTE(SUBSTITUTE(SUBSTITUTE(SUBSTITUTE(Answers!F111,"’","'"),"‘","'"),"“",""""),"”","""")),'Scoring key'!$B$5:$B$9,0),"unread")))</f>
        <v/>
      </c>
      <c r="P111" s="1" t="str">
        <f aca="false">IF(Answers!G111="","",IF(ISNUMBER(IFERROR(VALUE(Answers!G111),"")),IF(AND(VALUE(Answers!G111)&gt;=1,VALUE(Answers!G111)&lt;=5,VALUE(Answers!G111)=INT(VALUE(Answers!G111))),VALUE(Answers!G111),"unread"),IFERROR(MATCH(TRIM(SUBSTITUTE(SUBSTITUTE(SUBSTITUTE(SUBSTITUTE(Answers!G111,"’","'"),"‘","'"),"“",""""),"”","""")),'Scoring key'!$B$5:$B$9,0),"unread")))</f>
        <v/>
      </c>
      <c r="Q111" s="1" t="str">
        <f aca="false">IF(Answers!H111="","",IF(ISNUMBER(IFERROR(VALUE(Answers!H111),"")),IF(AND(VALUE(Answers!H111)&gt;=1,VALUE(Answers!H111)&lt;=5,VALUE(Answers!H111)=INT(VALUE(Answers!H111))),VALUE(Answers!H111),"unread"),IFERROR(MATCH(TRIM(SUBSTITUTE(SUBSTITUTE(SUBSTITUTE(SUBSTITUTE(Answers!H111,"’","'"),"‘","'"),"“",""""),"”","""")),'Scoring key'!$B$5:$B$9,0),"unread")))</f>
        <v/>
      </c>
      <c r="R111" s="1" t="str">
        <f aca="false">IF(Answers!I111="","",IF(ISNUMBER(IFERROR(VALUE(Answers!I111),"")),IF(AND(VALUE(Answers!I111)&gt;=1,VALUE(Answers!I111)&lt;=5,VALUE(Answers!I111)=INT(VALUE(Answers!I111))),VALUE(Answers!I111),"unread"),IFERROR(MATCH(TRIM(SUBSTITUTE(SUBSTITUTE(SUBSTITUTE(SUBSTITUTE(Answers!I111,"’","'"),"‘","'"),"“",""""),"”","""")),'Scoring key'!$B$5:$B$9,0),"unread")))</f>
        <v/>
      </c>
      <c r="S111" s="1" t="str">
        <f aca="false">IF(Answers!J111="","",IF(ISNUMBER(IFERROR(VALUE(Answers!J111),"")),IF(AND(VALUE(Answers!J111)&gt;=1,VALUE(Answers!J111)&lt;=5,VALUE(Answers!J111)=INT(VALUE(Answers!J111))),VALUE(Answers!J111),"unread"),IFERROR(MATCH(TRIM(SUBSTITUTE(SUBSTITUTE(SUBSTITUTE(SUBSTITUTE(Answers!J111,"’","'"),"‘","'"),"“",""""),"”","""")),'Scoring key'!$B$5:$B$9,0),"unread")))</f>
        <v/>
      </c>
      <c r="T111" s="1" t="str">
        <f aca="false">IF(Answers!K111="","",IF(ISNUMBER(IFERROR(VALUE(Answers!K111),"")),IF(AND(VALUE(Answers!K111)&gt;=1,VALUE(Answers!K111)&lt;=5,VALUE(Answers!K111)=INT(VALUE(Answers!K111))),VALUE(Answers!K111),"unread"),IFERROR(MATCH(TRIM(SUBSTITUTE(SUBSTITUTE(SUBSTITUTE(SUBSTITUTE(Answers!K111,"’","'"),"‘","'"),"“",""""),"”","""")),'Scoring key'!$B$5:$B$9,0),"unread")))</f>
        <v/>
      </c>
      <c r="U111" s="1" t="str">
        <f aca="false">IF(Answers!M111="","",IF(ISNUMBER(IFERROR(VALUE(Answers!M111),"")),IF(AND(VALUE(Answers!M111)&gt;=1,VALUE(Answers!M111)&lt;=5,VALUE(Answers!M111)=INT(VALUE(Answers!M111))),VALUE(Answers!M111),"unread"),IFERROR(MATCH(TRIM(SUBSTITUTE(SUBSTITUTE(SUBSTITUTE(SUBSTITUTE(Answers!M111,"’","'"),"‘","'"),"“",""""),"”","""")),'Scoring key'!$B$5:$B$9,0),"unread")))</f>
        <v/>
      </c>
      <c r="V111" s="1" t="str">
        <f aca="false">IF(Answers!P111="","",IF(ISNUMBER(IFERROR(VALUE(Answers!P111),"")),IF(AND(VALUE(Answers!P111)&gt;=1,VALUE(Answers!P111)&lt;=5,VALUE(Answers!P111)=INT(VALUE(Answers!P111))),VALUE(Answers!P111),"unread"),IFERROR(MATCH(TRIM(SUBSTITUTE(SUBSTITUTE(SUBSTITUTE(SUBSTITUTE(Answers!P111,"’","'"),"‘","'"),"“",""""),"”","""")),'Scoring key'!$B$5:$B$9,0),"unread")))</f>
        <v/>
      </c>
      <c r="W111" s="1" t="str">
        <f aca="false">IF(Answers!Q111="","",IF(ISNUMBER(IFERROR(VALUE(Answers!Q111),"")),IF(AND(VALUE(Answers!Q111)&gt;=1,VALUE(Answers!Q111)&lt;=5,VALUE(Answers!Q111)=INT(VALUE(Answers!Q111))),VALUE(Answers!Q111),"unread"),IFERROR(MATCH(TRIM(SUBSTITUTE(SUBSTITUTE(SUBSTITUTE(SUBSTITUTE(Answers!Q111,"’","'"),"‘","'"),"“",""""),"”","""")),'Scoring key'!$B$5:$B$9,0),"unread")))</f>
        <v/>
      </c>
      <c r="X111" s="1" t="str">
        <f aca="false">IF(Answers!B111="","",ISNUMBER(SEARCH("Drafting or editing emails and documents",TRIM(SUBSTITUTE(SUBSTITUTE(SUBSTITUTE(SUBSTITUTE(Answers!B111,"’","'"),"‘","'"),"“",""""),"”",""""))))*1+ISNUMBER(SEARCH("Summarizing documents, threads or meetings",TRIM(SUBSTITUTE(SUBSTITUTE(SUBSTITUTE(SUBSTITUTE(Answers!B111,"’","'"),"‘","'"),"“",""""),"”",""""))))*1+ISNUMBER(SEARCH("Research, or explaining something unfamiliar",TRIM(SUBSTITUTE(SUBSTITUTE(SUBSTITUTE(SUBSTITUTE(Answers!B111,"’","'"),"‘","'"),"“",""""),"”",""""))))*1+ISNUMBER(SEARCH("Working with data or spreadsheets",TRIM(SUBSTITUTE(SUBSTITUTE(SUBSTITUTE(SUBSTITUTE(Answers!B111,"’","'"),"‘","'"),"“",""""),"”",""""))))*1+ISNUMBER(SEARCH("Writing or reviewing code or scripts",TRIM(SUBSTITUTE(SUBSTITUTE(SUBSTITUTE(SUBSTITUTE(Answers!B111,"’","'"),"‘","'"),"“",""""),"”",""""))))*1+ISNUMBER(SEARCH("Brainstorming or planning",TRIM(SUBSTITUTE(SUBSTITUTE(SUBSTITUTE(SUBSTITUTE(Answers!B111,"’","'"),"‘","'"),"“",""""),"”",""""))))*1+ISNUMBER(SEARCH("Something else",TRIM(SUBSTITUTE(SUBSTITUTE(SUBSTITUTE(SUBSTITUTE(Answers!B111,"’","'"),"‘","'"),"“",""""),"”",""""))))*1)</f>
        <v/>
      </c>
      <c r="Y111" s="1" t="str">
        <f aca="false">IF(X111="","",IF(X111=0,IF(ISNUMBER(SEARCH("I don't use AI tools for work",TRIM(SUBSTITUTE(SUBSTITUTE(SUBSTITUTE(SUBSTITUTE(Answers!B111,"’","'"),"‘","'"),"“",""""),"”","""")))),1,"unread"),MIN(X111+1,5)))</f>
        <v/>
      </c>
      <c r="Z111" s="1" t="n">
        <f aca="false">IF(ISNUMBER(SEARCH("Clear guidance on what's allowed and what information can go in",TRIM(SUBSTITUTE(SUBSTITUTE(SUBSTITUTE(SUBSTITUTE(Answers!R111,"’","'"),"‘","'"),"“",""""),"”","""")))),1,0)</f>
        <v>0</v>
      </c>
      <c r="AA111" s="1" t="n">
        <f aca="false">IF(ISNUMBER(SEARCH("An approved AI tool with a work account",TRIM(SUBSTITUTE(SUBSTITUTE(SUBSTITUTE(SUBSTITUTE(Answers!R111,"’","'"),"‘","'"),"“",""""),"”","""")))),1,0)</f>
        <v>0</v>
      </c>
      <c r="AB111" s="1" t="n">
        <f aca="false">IF(ISNUMBER(SEARCH("Hands-on training using my own work tasks",TRIM(SUBSTITUTE(SUBSTITUTE(SUBSTITUTE(SUBSTITUTE(Answers!R111,"’","'"),"‘","'"),"“",""""),"”","""")))),1,0)</f>
        <v>0</v>
      </c>
      <c r="AC111" s="1" t="n">
        <f aca="false">IF(ISNUMBER(SEARCH("Ready-made prompts and templates for common tasks",TRIM(SUBSTITUTE(SUBSTITUTE(SUBSTITUTE(SUBSTITUTE(Answers!R111,"’","'"),"‘","'"),"“",""""),"”","""")))),1,0)</f>
        <v>0</v>
      </c>
      <c r="AD111" s="1" t="n">
        <f aca="false">IF(ISNUMBER(SEARCH("Help setting up an AI agent for my role",TRIM(SUBSTITUTE(SUBSTITUTE(SUBSTITUTE(SUBSTITUTE(Answers!R111,"’","'"),"‘","'"),"“",""""),"”","""")))),1,0)</f>
        <v>0</v>
      </c>
      <c r="AE111" s="1" t="n">
        <f aca="false">IF(ISNUMBER(SEARCH("Examples from people in jobs like mine",TRIM(SUBSTITUTE(SUBSTITUTE(SUBSTITUTE(SUBSTITUTE(Answers!R111,"’","'"),"‘","'"),"“",""""),"”","""")))),1,0)</f>
        <v>0</v>
      </c>
      <c r="AF111" s="1" t="n">
        <f aca="false">IF(ISNUMBER(SEARCH("Time set aside to practice",TRIM(SUBSTITUTE(SUBSTITUTE(SUBSTITUTE(SUBSTITUTE(Answers!R111,"’","'"),"‘","'"),"“",""""),"”","""")))),1,0)</f>
        <v>0</v>
      </c>
      <c r="AG111" s="1" t="n">
        <f aca="false">IF(ISNUMBER(SEARCH("I don't need help right now",TRIM(SUBSTITUTE(SUBSTITUTE(SUBSTITUTE(SUBSTITUTE(Answers!R111,"’","'"),"‘","'"),"“",""""),"”","""")))),1,0)</f>
        <v>0</v>
      </c>
      <c r="AH111" s="1" t="str">
        <f aca="false">IF(Answers!R111="","",IF(Z111+AA111+AB111+AC111+AD111+AE111+AF111+AG111=0,"unread",""))</f>
        <v/>
      </c>
      <c r="AI111" s="1" t="n">
        <f aca="false">IF(OR(D111=5,E111=5),1,0)</f>
        <v>0</v>
      </c>
    </row>
    <row r="112" customFormat="false" ht="15" hidden="false" customHeight="true" outlineLevel="0" collapsed="false">
      <c r="A112" s="1" t="n">
        <f aca="false">Answers!T112</f>
        <v>0</v>
      </c>
      <c r="B112" s="1" t="str">
        <f aca="false">IF(Answers!A112="","",IFERROR(MATCH(TRIM(SUBSTITUTE(SUBSTITUTE(SUBSTITUTE(SUBSTITUTE(Answers!A112,"’","'"),"‘","'"),"“",""""),"”","""")),'Scoring key'!$B$10:$B$14,0),"unread"))</f>
        <v/>
      </c>
      <c r="C112" s="1" t="str">
        <f aca="false">IF(Answers!C112="","",IFERROR(MATCH(TRIM(SUBSTITUTE(SUBSTITUTE(SUBSTITUTE(SUBSTITUTE(Answers!C112,"’","'"),"‘","'"),"“",""""),"”","""")),'Scoring key'!$B$15:$B$19,0),"unread"))</f>
        <v/>
      </c>
      <c r="D112" s="1" t="str">
        <f aca="false">IF(Answers!D112="","",IFERROR(MATCH(TRIM(SUBSTITUTE(SUBSTITUTE(SUBSTITUTE(SUBSTITUTE(Answers!D112,"’","'"),"‘","'"),"“",""""),"”","""")),'Scoring key'!$B$20:$B$24,0),"unread"))</f>
        <v/>
      </c>
      <c r="E112" s="1" t="str">
        <f aca="false">IF(Answers!E112="","",IFERROR(MATCH(TRIM(SUBSTITUTE(SUBSTITUTE(SUBSTITUTE(SUBSTITUTE(Answers!E112,"’","'"),"‘","'"),"“",""""),"”","""")),'Scoring key'!$B$25:$B$29,0),"unread"))</f>
        <v/>
      </c>
      <c r="F112" s="1" t="str">
        <f aca="false">IF(Answers!L112="","",IFERROR(MATCH(TRIM(SUBSTITUTE(SUBSTITUTE(SUBSTITUTE(SUBSTITUTE(Answers!L112,"’","'"),"‘","'"),"“",""""),"”","""")),'Scoring key'!$B$30:$B$34,0),"unread"))</f>
        <v/>
      </c>
      <c r="G112" s="1" t="str">
        <f aca="false">IF(Answers!N112="","",IFERROR(MATCH(TRIM(SUBSTITUTE(SUBSTITUTE(SUBSTITUTE(SUBSTITUTE(Answers!N112,"’","'"),"‘","'"),"“",""""),"”","""")),'Scoring key'!$B$35:$B$38,0),"unread"))</f>
        <v/>
      </c>
      <c r="H112" s="1" t="str">
        <f aca="false">IF(Answers!O112="","",IFERROR(MATCH(TRIM(SUBSTITUTE(SUBSTITUTE(SUBSTITUTE(SUBSTITUTE(Answers!O112,"’","'"),"‘","'"),"“",""""),"”","""")),'Scoring key'!$B$39:$B$42,0),"unread"))</f>
        <v/>
      </c>
      <c r="I112" s="1" t="str">
        <f aca="false">IF(Answers!S112="","",IFERROR(MATCH(TRIM(SUBSTITUTE(SUBSTITUTE(SUBSTITUTE(SUBSTITUTE(Answers!S112,"’","'"),"‘","'"),"“",""""),"”","""")),'Scoring key'!$B$43:$B$46,0),"unread"))</f>
        <v/>
      </c>
      <c r="J112" s="1" t="str">
        <f aca="false">IF(ISNUMBER(B112),IF(INDEX('Scoring key'!$C$10:$C$14,B112)="","",INDEX('Scoring key'!$C$10:$C$14,B112)),"")</f>
        <v/>
      </c>
      <c r="K112" s="1" t="str">
        <f aca="false">IF(ISNUMBER(E112),IF(INDEX('Scoring key'!$C$25:$C$29,E112)="","",INDEX('Scoring key'!$C$25:$C$29,E112)),"")</f>
        <v/>
      </c>
      <c r="L112" s="1" t="str">
        <f aca="false">IF(ISNUMBER(F112),IF(INDEX('Scoring key'!$C$30:$C$34,F112)="","",INDEX('Scoring key'!$C$30:$C$34,F112)),"")</f>
        <v/>
      </c>
      <c r="M112" s="1" t="str">
        <f aca="false">IF(ISNUMBER(G112),IF(INDEX('Scoring key'!$C$35:$C$38,G112)="","",INDEX('Scoring key'!$C$35:$C$38,G112)),"")</f>
        <v/>
      </c>
      <c r="N112" s="1" t="str">
        <f aca="false">IF(ISNUMBER(H112),IF(INDEX('Scoring key'!$C$39:$C$42,H112)="","",INDEX('Scoring key'!$C$39:$C$42,H112)),"")</f>
        <v/>
      </c>
      <c r="O112" s="1" t="str">
        <f aca="false">IF(Answers!F112="","",IF(ISNUMBER(IFERROR(VALUE(Answers!F112),"")),IF(AND(VALUE(Answers!F112)&gt;=1,VALUE(Answers!F112)&lt;=5,VALUE(Answers!F112)=INT(VALUE(Answers!F112))),VALUE(Answers!F112),"unread"),IFERROR(MATCH(TRIM(SUBSTITUTE(SUBSTITUTE(SUBSTITUTE(SUBSTITUTE(Answers!F112,"’","'"),"‘","'"),"“",""""),"”","""")),'Scoring key'!$B$5:$B$9,0),"unread")))</f>
        <v/>
      </c>
      <c r="P112" s="1" t="str">
        <f aca="false">IF(Answers!G112="","",IF(ISNUMBER(IFERROR(VALUE(Answers!G112),"")),IF(AND(VALUE(Answers!G112)&gt;=1,VALUE(Answers!G112)&lt;=5,VALUE(Answers!G112)=INT(VALUE(Answers!G112))),VALUE(Answers!G112),"unread"),IFERROR(MATCH(TRIM(SUBSTITUTE(SUBSTITUTE(SUBSTITUTE(SUBSTITUTE(Answers!G112,"’","'"),"‘","'"),"“",""""),"”","""")),'Scoring key'!$B$5:$B$9,0),"unread")))</f>
        <v/>
      </c>
      <c r="Q112" s="1" t="str">
        <f aca="false">IF(Answers!H112="","",IF(ISNUMBER(IFERROR(VALUE(Answers!H112),"")),IF(AND(VALUE(Answers!H112)&gt;=1,VALUE(Answers!H112)&lt;=5,VALUE(Answers!H112)=INT(VALUE(Answers!H112))),VALUE(Answers!H112),"unread"),IFERROR(MATCH(TRIM(SUBSTITUTE(SUBSTITUTE(SUBSTITUTE(SUBSTITUTE(Answers!H112,"’","'"),"‘","'"),"“",""""),"”","""")),'Scoring key'!$B$5:$B$9,0),"unread")))</f>
        <v/>
      </c>
      <c r="R112" s="1" t="str">
        <f aca="false">IF(Answers!I112="","",IF(ISNUMBER(IFERROR(VALUE(Answers!I112),"")),IF(AND(VALUE(Answers!I112)&gt;=1,VALUE(Answers!I112)&lt;=5,VALUE(Answers!I112)=INT(VALUE(Answers!I112))),VALUE(Answers!I112),"unread"),IFERROR(MATCH(TRIM(SUBSTITUTE(SUBSTITUTE(SUBSTITUTE(SUBSTITUTE(Answers!I112,"’","'"),"‘","'"),"“",""""),"”","""")),'Scoring key'!$B$5:$B$9,0),"unread")))</f>
        <v/>
      </c>
      <c r="S112" s="1" t="str">
        <f aca="false">IF(Answers!J112="","",IF(ISNUMBER(IFERROR(VALUE(Answers!J112),"")),IF(AND(VALUE(Answers!J112)&gt;=1,VALUE(Answers!J112)&lt;=5,VALUE(Answers!J112)=INT(VALUE(Answers!J112))),VALUE(Answers!J112),"unread"),IFERROR(MATCH(TRIM(SUBSTITUTE(SUBSTITUTE(SUBSTITUTE(SUBSTITUTE(Answers!J112,"’","'"),"‘","'"),"“",""""),"”","""")),'Scoring key'!$B$5:$B$9,0),"unread")))</f>
        <v/>
      </c>
      <c r="T112" s="1" t="str">
        <f aca="false">IF(Answers!K112="","",IF(ISNUMBER(IFERROR(VALUE(Answers!K112),"")),IF(AND(VALUE(Answers!K112)&gt;=1,VALUE(Answers!K112)&lt;=5,VALUE(Answers!K112)=INT(VALUE(Answers!K112))),VALUE(Answers!K112),"unread"),IFERROR(MATCH(TRIM(SUBSTITUTE(SUBSTITUTE(SUBSTITUTE(SUBSTITUTE(Answers!K112,"’","'"),"‘","'"),"“",""""),"”","""")),'Scoring key'!$B$5:$B$9,0),"unread")))</f>
        <v/>
      </c>
      <c r="U112" s="1" t="str">
        <f aca="false">IF(Answers!M112="","",IF(ISNUMBER(IFERROR(VALUE(Answers!M112),"")),IF(AND(VALUE(Answers!M112)&gt;=1,VALUE(Answers!M112)&lt;=5,VALUE(Answers!M112)=INT(VALUE(Answers!M112))),VALUE(Answers!M112),"unread"),IFERROR(MATCH(TRIM(SUBSTITUTE(SUBSTITUTE(SUBSTITUTE(SUBSTITUTE(Answers!M112,"’","'"),"‘","'"),"“",""""),"”","""")),'Scoring key'!$B$5:$B$9,0),"unread")))</f>
        <v/>
      </c>
      <c r="V112" s="1" t="str">
        <f aca="false">IF(Answers!P112="","",IF(ISNUMBER(IFERROR(VALUE(Answers!P112),"")),IF(AND(VALUE(Answers!P112)&gt;=1,VALUE(Answers!P112)&lt;=5,VALUE(Answers!P112)=INT(VALUE(Answers!P112))),VALUE(Answers!P112),"unread"),IFERROR(MATCH(TRIM(SUBSTITUTE(SUBSTITUTE(SUBSTITUTE(SUBSTITUTE(Answers!P112,"’","'"),"‘","'"),"“",""""),"”","""")),'Scoring key'!$B$5:$B$9,0),"unread")))</f>
        <v/>
      </c>
      <c r="W112" s="1" t="str">
        <f aca="false">IF(Answers!Q112="","",IF(ISNUMBER(IFERROR(VALUE(Answers!Q112),"")),IF(AND(VALUE(Answers!Q112)&gt;=1,VALUE(Answers!Q112)&lt;=5,VALUE(Answers!Q112)=INT(VALUE(Answers!Q112))),VALUE(Answers!Q112),"unread"),IFERROR(MATCH(TRIM(SUBSTITUTE(SUBSTITUTE(SUBSTITUTE(SUBSTITUTE(Answers!Q112,"’","'"),"‘","'"),"“",""""),"”","""")),'Scoring key'!$B$5:$B$9,0),"unread")))</f>
        <v/>
      </c>
      <c r="X112" s="1" t="str">
        <f aca="false">IF(Answers!B112="","",ISNUMBER(SEARCH("Drafting or editing emails and documents",TRIM(SUBSTITUTE(SUBSTITUTE(SUBSTITUTE(SUBSTITUTE(Answers!B112,"’","'"),"‘","'"),"“",""""),"”",""""))))*1+ISNUMBER(SEARCH("Summarizing documents, threads or meetings",TRIM(SUBSTITUTE(SUBSTITUTE(SUBSTITUTE(SUBSTITUTE(Answers!B112,"’","'"),"‘","'"),"“",""""),"”",""""))))*1+ISNUMBER(SEARCH("Research, or explaining something unfamiliar",TRIM(SUBSTITUTE(SUBSTITUTE(SUBSTITUTE(SUBSTITUTE(Answers!B112,"’","'"),"‘","'"),"“",""""),"”",""""))))*1+ISNUMBER(SEARCH("Working with data or spreadsheets",TRIM(SUBSTITUTE(SUBSTITUTE(SUBSTITUTE(SUBSTITUTE(Answers!B112,"’","'"),"‘","'"),"“",""""),"”",""""))))*1+ISNUMBER(SEARCH("Writing or reviewing code or scripts",TRIM(SUBSTITUTE(SUBSTITUTE(SUBSTITUTE(SUBSTITUTE(Answers!B112,"’","'"),"‘","'"),"“",""""),"”",""""))))*1+ISNUMBER(SEARCH("Brainstorming or planning",TRIM(SUBSTITUTE(SUBSTITUTE(SUBSTITUTE(SUBSTITUTE(Answers!B112,"’","'"),"‘","'"),"“",""""),"”",""""))))*1+ISNUMBER(SEARCH("Something else",TRIM(SUBSTITUTE(SUBSTITUTE(SUBSTITUTE(SUBSTITUTE(Answers!B112,"’","'"),"‘","'"),"“",""""),"”",""""))))*1)</f>
        <v/>
      </c>
      <c r="Y112" s="1" t="str">
        <f aca="false">IF(X112="","",IF(X112=0,IF(ISNUMBER(SEARCH("I don't use AI tools for work",TRIM(SUBSTITUTE(SUBSTITUTE(SUBSTITUTE(SUBSTITUTE(Answers!B112,"’","'"),"‘","'"),"“",""""),"”","""")))),1,"unread"),MIN(X112+1,5)))</f>
        <v/>
      </c>
      <c r="Z112" s="1" t="n">
        <f aca="false">IF(ISNUMBER(SEARCH("Clear guidance on what's allowed and what information can go in",TRIM(SUBSTITUTE(SUBSTITUTE(SUBSTITUTE(SUBSTITUTE(Answers!R112,"’","'"),"‘","'"),"“",""""),"”","""")))),1,0)</f>
        <v>0</v>
      </c>
      <c r="AA112" s="1" t="n">
        <f aca="false">IF(ISNUMBER(SEARCH("An approved AI tool with a work account",TRIM(SUBSTITUTE(SUBSTITUTE(SUBSTITUTE(SUBSTITUTE(Answers!R112,"’","'"),"‘","'"),"“",""""),"”","""")))),1,0)</f>
        <v>0</v>
      </c>
      <c r="AB112" s="1" t="n">
        <f aca="false">IF(ISNUMBER(SEARCH("Hands-on training using my own work tasks",TRIM(SUBSTITUTE(SUBSTITUTE(SUBSTITUTE(SUBSTITUTE(Answers!R112,"’","'"),"‘","'"),"“",""""),"”","""")))),1,0)</f>
        <v>0</v>
      </c>
      <c r="AC112" s="1" t="n">
        <f aca="false">IF(ISNUMBER(SEARCH("Ready-made prompts and templates for common tasks",TRIM(SUBSTITUTE(SUBSTITUTE(SUBSTITUTE(SUBSTITUTE(Answers!R112,"’","'"),"‘","'"),"“",""""),"”","""")))),1,0)</f>
        <v>0</v>
      </c>
      <c r="AD112" s="1" t="n">
        <f aca="false">IF(ISNUMBER(SEARCH("Help setting up an AI agent for my role",TRIM(SUBSTITUTE(SUBSTITUTE(SUBSTITUTE(SUBSTITUTE(Answers!R112,"’","'"),"‘","'"),"“",""""),"”","""")))),1,0)</f>
        <v>0</v>
      </c>
      <c r="AE112" s="1" t="n">
        <f aca="false">IF(ISNUMBER(SEARCH("Examples from people in jobs like mine",TRIM(SUBSTITUTE(SUBSTITUTE(SUBSTITUTE(SUBSTITUTE(Answers!R112,"’","'"),"‘","'"),"“",""""),"”","""")))),1,0)</f>
        <v>0</v>
      </c>
      <c r="AF112" s="1" t="n">
        <f aca="false">IF(ISNUMBER(SEARCH("Time set aside to practice",TRIM(SUBSTITUTE(SUBSTITUTE(SUBSTITUTE(SUBSTITUTE(Answers!R112,"’","'"),"‘","'"),"“",""""),"”","""")))),1,0)</f>
        <v>0</v>
      </c>
      <c r="AG112" s="1" t="n">
        <f aca="false">IF(ISNUMBER(SEARCH("I don't need help right now",TRIM(SUBSTITUTE(SUBSTITUTE(SUBSTITUTE(SUBSTITUTE(Answers!R112,"’","'"),"‘","'"),"“",""""),"”","""")))),1,0)</f>
        <v>0</v>
      </c>
      <c r="AH112" s="1" t="str">
        <f aca="false">IF(Answers!R112="","",IF(Z112+AA112+AB112+AC112+AD112+AE112+AF112+AG112=0,"unread",""))</f>
        <v/>
      </c>
      <c r="AI112" s="1" t="n">
        <f aca="false">IF(OR(D112=5,E112=5),1,0)</f>
        <v>0</v>
      </c>
    </row>
    <row r="113" customFormat="false" ht="15" hidden="false" customHeight="true" outlineLevel="0" collapsed="false">
      <c r="A113" s="1" t="n">
        <f aca="false">Answers!T113</f>
        <v>0</v>
      </c>
      <c r="B113" s="1" t="str">
        <f aca="false">IF(Answers!A113="","",IFERROR(MATCH(TRIM(SUBSTITUTE(SUBSTITUTE(SUBSTITUTE(SUBSTITUTE(Answers!A113,"’","'"),"‘","'"),"“",""""),"”","""")),'Scoring key'!$B$10:$B$14,0),"unread"))</f>
        <v/>
      </c>
      <c r="C113" s="1" t="str">
        <f aca="false">IF(Answers!C113="","",IFERROR(MATCH(TRIM(SUBSTITUTE(SUBSTITUTE(SUBSTITUTE(SUBSTITUTE(Answers!C113,"’","'"),"‘","'"),"“",""""),"”","""")),'Scoring key'!$B$15:$B$19,0),"unread"))</f>
        <v/>
      </c>
      <c r="D113" s="1" t="str">
        <f aca="false">IF(Answers!D113="","",IFERROR(MATCH(TRIM(SUBSTITUTE(SUBSTITUTE(SUBSTITUTE(SUBSTITUTE(Answers!D113,"’","'"),"‘","'"),"“",""""),"”","""")),'Scoring key'!$B$20:$B$24,0),"unread"))</f>
        <v/>
      </c>
      <c r="E113" s="1" t="str">
        <f aca="false">IF(Answers!E113="","",IFERROR(MATCH(TRIM(SUBSTITUTE(SUBSTITUTE(SUBSTITUTE(SUBSTITUTE(Answers!E113,"’","'"),"‘","'"),"“",""""),"”","""")),'Scoring key'!$B$25:$B$29,0),"unread"))</f>
        <v/>
      </c>
      <c r="F113" s="1" t="str">
        <f aca="false">IF(Answers!L113="","",IFERROR(MATCH(TRIM(SUBSTITUTE(SUBSTITUTE(SUBSTITUTE(SUBSTITUTE(Answers!L113,"’","'"),"‘","'"),"“",""""),"”","""")),'Scoring key'!$B$30:$B$34,0),"unread"))</f>
        <v/>
      </c>
      <c r="G113" s="1" t="str">
        <f aca="false">IF(Answers!N113="","",IFERROR(MATCH(TRIM(SUBSTITUTE(SUBSTITUTE(SUBSTITUTE(SUBSTITUTE(Answers!N113,"’","'"),"‘","'"),"“",""""),"”","""")),'Scoring key'!$B$35:$B$38,0),"unread"))</f>
        <v/>
      </c>
      <c r="H113" s="1" t="str">
        <f aca="false">IF(Answers!O113="","",IFERROR(MATCH(TRIM(SUBSTITUTE(SUBSTITUTE(SUBSTITUTE(SUBSTITUTE(Answers!O113,"’","'"),"‘","'"),"“",""""),"”","""")),'Scoring key'!$B$39:$B$42,0),"unread"))</f>
        <v/>
      </c>
      <c r="I113" s="1" t="str">
        <f aca="false">IF(Answers!S113="","",IFERROR(MATCH(TRIM(SUBSTITUTE(SUBSTITUTE(SUBSTITUTE(SUBSTITUTE(Answers!S113,"’","'"),"‘","'"),"“",""""),"”","""")),'Scoring key'!$B$43:$B$46,0),"unread"))</f>
        <v/>
      </c>
      <c r="J113" s="1" t="str">
        <f aca="false">IF(ISNUMBER(B113),IF(INDEX('Scoring key'!$C$10:$C$14,B113)="","",INDEX('Scoring key'!$C$10:$C$14,B113)),"")</f>
        <v/>
      </c>
      <c r="K113" s="1" t="str">
        <f aca="false">IF(ISNUMBER(E113),IF(INDEX('Scoring key'!$C$25:$C$29,E113)="","",INDEX('Scoring key'!$C$25:$C$29,E113)),"")</f>
        <v/>
      </c>
      <c r="L113" s="1" t="str">
        <f aca="false">IF(ISNUMBER(F113),IF(INDEX('Scoring key'!$C$30:$C$34,F113)="","",INDEX('Scoring key'!$C$30:$C$34,F113)),"")</f>
        <v/>
      </c>
      <c r="M113" s="1" t="str">
        <f aca="false">IF(ISNUMBER(G113),IF(INDEX('Scoring key'!$C$35:$C$38,G113)="","",INDEX('Scoring key'!$C$35:$C$38,G113)),"")</f>
        <v/>
      </c>
      <c r="N113" s="1" t="str">
        <f aca="false">IF(ISNUMBER(H113),IF(INDEX('Scoring key'!$C$39:$C$42,H113)="","",INDEX('Scoring key'!$C$39:$C$42,H113)),"")</f>
        <v/>
      </c>
      <c r="O113" s="1" t="str">
        <f aca="false">IF(Answers!F113="","",IF(ISNUMBER(IFERROR(VALUE(Answers!F113),"")),IF(AND(VALUE(Answers!F113)&gt;=1,VALUE(Answers!F113)&lt;=5,VALUE(Answers!F113)=INT(VALUE(Answers!F113))),VALUE(Answers!F113),"unread"),IFERROR(MATCH(TRIM(SUBSTITUTE(SUBSTITUTE(SUBSTITUTE(SUBSTITUTE(Answers!F113,"’","'"),"‘","'"),"“",""""),"”","""")),'Scoring key'!$B$5:$B$9,0),"unread")))</f>
        <v/>
      </c>
      <c r="P113" s="1" t="str">
        <f aca="false">IF(Answers!G113="","",IF(ISNUMBER(IFERROR(VALUE(Answers!G113),"")),IF(AND(VALUE(Answers!G113)&gt;=1,VALUE(Answers!G113)&lt;=5,VALUE(Answers!G113)=INT(VALUE(Answers!G113))),VALUE(Answers!G113),"unread"),IFERROR(MATCH(TRIM(SUBSTITUTE(SUBSTITUTE(SUBSTITUTE(SUBSTITUTE(Answers!G113,"’","'"),"‘","'"),"“",""""),"”","""")),'Scoring key'!$B$5:$B$9,0),"unread")))</f>
        <v/>
      </c>
      <c r="Q113" s="1" t="str">
        <f aca="false">IF(Answers!H113="","",IF(ISNUMBER(IFERROR(VALUE(Answers!H113),"")),IF(AND(VALUE(Answers!H113)&gt;=1,VALUE(Answers!H113)&lt;=5,VALUE(Answers!H113)=INT(VALUE(Answers!H113))),VALUE(Answers!H113),"unread"),IFERROR(MATCH(TRIM(SUBSTITUTE(SUBSTITUTE(SUBSTITUTE(SUBSTITUTE(Answers!H113,"’","'"),"‘","'"),"“",""""),"”","""")),'Scoring key'!$B$5:$B$9,0),"unread")))</f>
        <v/>
      </c>
      <c r="R113" s="1" t="str">
        <f aca="false">IF(Answers!I113="","",IF(ISNUMBER(IFERROR(VALUE(Answers!I113),"")),IF(AND(VALUE(Answers!I113)&gt;=1,VALUE(Answers!I113)&lt;=5,VALUE(Answers!I113)=INT(VALUE(Answers!I113))),VALUE(Answers!I113),"unread"),IFERROR(MATCH(TRIM(SUBSTITUTE(SUBSTITUTE(SUBSTITUTE(SUBSTITUTE(Answers!I113,"’","'"),"‘","'"),"“",""""),"”","""")),'Scoring key'!$B$5:$B$9,0),"unread")))</f>
        <v/>
      </c>
      <c r="S113" s="1" t="str">
        <f aca="false">IF(Answers!J113="","",IF(ISNUMBER(IFERROR(VALUE(Answers!J113),"")),IF(AND(VALUE(Answers!J113)&gt;=1,VALUE(Answers!J113)&lt;=5,VALUE(Answers!J113)=INT(VALUE(Answers!J113))),VALUE(Answers!J113),"unread"),IFERROR(MATCH(TRIM(SUBSTITUTE(SUBSTITUTE(SUBSTITUTE(SUBSTITUTE(Answers!J113,"’","'"),"‘","'"),"“",""""),"”","""")),'Scoring key'!$B$5:$B$9,0),"unread")))</f>
        <v/>
      </c>
      <c r="T113" s="1" t="str">
        <f aca="false">IF(Answers!K113="","",IF(ISNUMBER(IFERROR(VALUE(Answers!K113),"")),IF(AND(VALUE(Answers!K113)&gt;=1,VALUE(Answers!K113)&lt;=5,VALUE(Answers!K113)=INT(VALUE(Answers!K113))),VALUE(Answers!K113),"unread"),IFERROR(MATCH(TRIM(SUBSTITUTE(SUBSTITUTE(SUBSTITUTE(SUBSTITUTE(Answers!K113,"’","'"),"‘","'"),"“",""""),"”","""")),'Scoring key'!$B$5:$B$9,0),"unread")))</f>
        <v/>
      </c>
      <c r="U113" s="1" t="str">
        <f aca="false">IF(Answers!M113="","",IF(ISNUMBER(IFERROR(VALUE(Answers!M113),"")),IF(AND(VALUE(Answers!M113)&gt;=1,VALUE(Answers!M113)&lt;=5,VALUE(Answers!M113)=INT(VALUE(Answers!M113))),VALUE(Answers!M113),"unread"),IFERROR(MATCH(TRIM(SUBSTITUTE(SUBSTITUTE(SUBSTITUTE(SUBSTITUTE(Answers!M113,"’","'"),"‘","'"),"“",""""),"”","""")),'Scoring key'!$B$5:$B$9,0),"unread")))</f>
        <v/>
      </c>
      <c r="V113" s="1" t="str">
        <f aca="false">IF(Answers!P113="","",IF(ISNUMBER(IFERROR(VALUE(Answers!P113),"")),IF(AND(VALUE(Answers!P113)&gt;=1,VALUE(Answers!P113)&lt;=5,VALUE(Answers!P113)=INT(VALUE(Answers!P113))),VALUE(Answers!P113),"unread"),IFERROR(MATCH(TRIM(SUBSTITUTE(SUBSTITUTE(SUBSTITUTE(SUBSTITUTE(Answers!P113,"’","'"),"‘","'"),"“",""""),"”","""")),'Scoring key'!$B$5:$B$9,0),"unread")))</f>
        <v/>
      </c>
      <c r="W113" s="1" t="str">
        <f aca="false">IF(Answers!Q113="","",IF(ISNUMBER(IFERROR(VALUE(Answers!Q113),"")),IF(AND(VALUE(Answers!Q113)&gt;=1,VALUE(Answers!Q113)&lt;=5,VALUE(Answers!Q113)=INT(VALUE(Answers!Q113))),VALUE(Answers!Q113),"unread"),IFERROR(MATCH(TRIM(SUBSTITUTE(SUBSTITUTE(SUBSTITUTE(SUBSTITUTE(Answers!Q113,"’","'"),"‘","'"),"“",""""),"”","""")),'Scoring key'!$B$5:$B$9,0),"unread")))</f>
        <v/>
      </c>
      <c r="X113" s="1" t="str">
        <f aca="false">IF(Answers!B113="","",ISNUMBER(SEARCH("Drafting or editing emails and documents",TRIM(SUBSTITUTE(SUBSTITUTE(SUBSTITUTE(SUBSTITUTE(Answers!B113,"’","'"),"‘","'"),"“",""""),"”",""""))))*1+ISNUMBER(SEARCH("Summarizing documents, threads or meetings",TRIM(SUBSTITUTE(SUBSTITUTE(SUBSTITUTE(SUBSTITUTE(Answers!B113,"’","'"),"‘","'"),"“",""""),"”",""""))))*1+ISNUMBER(SEARCH("Research, or explaining something unfamiliar",TRIM(SUBSTITUTE(SUBSTITUTE(SUBSTITUTE(SUBSTITUTE(Answers!B113,"’","'"),"‘","'"),"“",""""),"”",""""))))*1+ISNUMBER(SEARCH("Working with data or spreadsheets",TRIM(SUBSTITUTE(SUBSTITUTE(SUBSTITUTE(SUBSTITUTE(Answers!B113,"’","'"),"‘","'"),"“",""""),"”",""""))))*1+ISNUMBER(SEARCH("Writing or reviewing code or scripts",TRIM(SUBSTITUTE(SUBSTITUTE(SUBSTITUTE(SUBSTITUTE(Answers!B113,"’","'"),"‘","'"),"“",""""),"”",""""))))*1+ISNUMBER(SEARCH("Brainstorming or planning",TRIM(SUBSTITUTE(SUBSTITUTE(SUBSTITUTE(SUBSTITUTE(Answers!B113,"’","'"),"‘","'"),"“",""""),"”",""""))))*1+ISNUMBER(SEARCH("Something else",TRIM(SUBSTITUTE(SUBSTITUTE(SUBSTITUTE(SUBSTITUTE(Answers!B113,"’","'"),"‘","'"),"“",""""),"”",""""))))*1)</f>
        <v/>
      </c>
      <c r="Y113" s="1" t="str">
        <f aca="false">IF(X113="","",IF(X113=0,IF(ISNUMBER(SEARCH("I don't use AI tools for work",TRIM(SUBSTITUTE(SUBSTITUTE(SUBSTITUTE(SUBSTITUTE(Answers!B113,"’","'"),"‘","'"),"“",""""),"”","""")))),1,"unread"),MIN(X113+1,5)))</f>
        <v/>
      </c>
      <c r="Z113" s="1" t="n">
        <f aca="false">IF(ISNUMBER(SEARCH("Clear guidance on what's allowed and what information can go in",TRIM(SUBSTITUTE(SUBSTITUTE(SUBSTITUTE(SUBSTITUTE(Answers!R113,"’","'"),"‘","'"),"“",""""),"”","""")))),1,0)</f>
        <v>0</v>
      </c>
      <c r="AA113" s="1" t="n">
        <f aca="false">IF(ISNUMBER(SEARCH("An approved AI tool with a work account",TRIM(SUBSTITUTE(SUBSTITUTE(SUBSTITUTE(SUBSTITUTE(Answers!R113,"’","'"),"‘","'"),"“",""""),"”","""")))),1,0)</f>
        <v>0</v>
      </c>
      <c r="AB113" s="1" t="n">
        <f aca="false">IF(ISNUMBER(SEARCH("Hands-on training using my own work tasks",TRIM(SUBSTITUTE(SUBSTITUTE(SUBSTITUTE(SUBSTITUTE(Answers!R113,"’","'"),"‘","'"),"“",""""),"”","""")))),1,0)</f>
        <v>0</v>
      </c>
      <c r="AC113" s="1" t="n">
        <f aca="false">IF(ISNUMBER(SEARCH("Ready-made prompts and templates for common tasks",TRIM(SUBSTITUTE(SUBSTITUTE(SUBSTITUTE(SUBSTITUTE(Answers!R113,"’","'"),"‘","'"),"“",""""),"”","""")))),1,0)</f>
        <v>0</v>
      </c>
      <c r="AD113" s="1" t="n">
        <f aca="false">IF(ISNUMBER(SEARCH("Help setting up an AI agent for my role",TRIM(SUBSTITUTE(SUBSTITUTE(SUBSTITUTE(SUBSTITUTE(Answers!R113,"’","'"),"‘","'"),"“",""""),"”","""")))),1,0)</f>
        <v>0</v>
      </c>
      <c r="AE113" s="1" t="n">
        <f aca="false">IF(ISNUMBER(SEARCH("Examples from people in jobs like mine",TRIM(SUBSTITUTE(SUBSTITUTE(SUBSTITUTE(SUBSTITUTE(Answers!R113,"’","'"),"‘","'"),"“",""""),"”","""")))),1,0)</f>
        <v>0</v>
      </c>
      <c r="AF113" s="1" t="n">
        <f aca="false">IF(ISNUMBER(SEARCH("Time set aside to practice",TRIM(SUBSTITUTE(SUBSTITUTE(SUBSTITUTE(SUBSTITUTE(Answers!R113,"’","'"),"‘","'"),"“",""""),"”","""")))),1,0)</f>
        <v>0</v>
      </c>
      <c r="AG113" s="1" t="n">
        <f aca="false">IF(ISNUMBER(SEARCH("I don't need help right now",TRIM(SUBSTITUTE(SUBSTITUTE(SUBSTITUTE(SUBSTITUTE(Answers!R113,"’","'"),"‘","'"),"“",""""),"”","""")))),1,0)</f>
        <v>0</v>
      </c>
      <c r="AH113" s="1" t="str">
        <f aca="false">IF(Answers!R113="","",IF(Z113+AA113+AB113+AC113+AD113+AE113+AF113+AG113=0,"unread",""))</f>
        <v/>
      </c>
      <c r="AI113" s="1" t="n">
        <f aca="false">IF(OR(D113=5,E113=5),1,0)</f>
        <v>0</v>
      </c>
    </row>
    <row r="114" customFormat="false" ht="15" hidden="false" customHeight="true" outlineLevel="0" collapsed="false">
      <c r="A114" s="1" t="n">
        <f aca="false">Answers!T114</f>
        <v>0</v>
      </c>
      <c r="B114" s="1" t="str">
        <f aca="false">IF(Answers!A114="","",IFERROR(MATCH(TRIM(SUBSTITUTE(SUBSTITUTE(SUBSTITUTE(SUBSTITUTE(Answers!A114,"’","'"),"‘","'"),"“",""""),"”","""")),'Scoring key'!$B$10:$B$14,0),"unread"))</f>
        <v/>
      </c>
      <c r="C114" s="1" t="str">
        <f aca="false">IF(Answers!C114="","",IFERROR(MATCH(TRIM(SUBSTITUTE(SUBSTITUTE(SUBSTITUTE(SUBSTITUTE(Answers!C114,"’","'"),"‘","'"),"“",""""),"”","""")),'Scoring key'!$B$15:$B$19,0),"unread"))</f>
        <v/>
      </c>
      <c r="D114" s="1" t="str">
        <f aca="false">IF(Answers!D114="","",IFERROR(MATCH(TRIM(SUBSTITUTE(SUBSTITUTE(SUBSTITUTE(SUBSTITUTE(Answers!D114,"’","'"),"‘","'"),"“",""""),"”","""")),'Scoring key'!$B$20:$B$24,0),"unread"))</f>
        <v/>
      </c>
      <c r="E114" s="1" t="str">
        <f aca="false">IF(Answers!E114="","",IFERROR(MATCH(TRIM(SUBSTITUTE(SUBSTITUTE(SUBSTITUTE(SUBSTITUTE(Answers!E114,"’","'"),"‘","'"),"“",""""),"”","""")),'Scoring key'!$B$25:$B$29,0),"unread"))</f>
        <v/>
      </c>
      <c r="F114" s="1" t="str">
        <f aca="false">IF(Answers!L114="","",IFERROR(MATCH(TRIM(SUBSTITUTE(SUBSTITUTE(SUBSTITUTE(SUBSTITUTE(Answers!L114,"’","'"),"‘","'"),"“",""""),"”","""")),'Scoring key'!$B$30:$B$34,0),"unread"))</f>
        <v/>
      </c>
      <c r="G114" s="1" t="str">
        <f aca="false">IF(Answers!N114="","",IFERROR(MATCH(TRIM(SUBSTITUTE(SUBSTITUTE(SUBSTITUTE(SUBSTITUTE(Answers!N114,"’","'"),"‘","'"),"“",""""),"”","""")),'Scoring key'!$B$35:$B$38,0),"unread"))</f>
        <v/>
      </c>
      <c r="H114" s="1" t="str">
        <f aca="false">IF(Answers!O114="","",IFERROR(MATCH(TRIM(SUBSTITUTE(SUBSTITUTE(SUBSTITUTE(SUBSTITUTE(Answers!O114,"’","'"),"‘","'"),"“",""""),"”","""")),'Scoring key'!$B$39:$B$42,0),"unread"))</f>
        <v/>
      </c>
      <c r="I114" s="1" t="str">
        <f aca="false">IF(Answers!S114="","",IFERROR(MATCH(TRIM(SUBSTITUTE(SUBSTITUTE(SUBSTITUTE(SUBSTITUTE(Answers!S114,"’","'"),"‘","'"),"“",""""),"”","""")),'Scoring key'!$B$43:$B$46,0),"unread"))</f>
        <v/>
      </c>
      <c r="J114" s="1" t="str">
        <f aca="false">IF(ISNUMBER(B114),IF(INDEX('Scoring key'!$C$10:$C$14,B114)="","",INDEX('Scoring key'!$C$10:$C$14,B114)),"")</f>
        <v/>
      </c>
      <c r="K114" s="1" t="str">
        <f aca="false">IF(ISNUMBER(E114),IF(INDEX('Scoring key'!$C$25:$C$29,E114)="","",INDEX('Scoring key'!$C$25:$C$29,E114)),"")</f>
        <v/>
      </c>
      <c r="L114" s="1" t="str">
        <f aca="false">IF(ISNUMBER(F114),IF(INDEX('Scoring key'!$C$30:$C$34,F114)="","",INDEX('Scoring key'!$C$30:$C$34,F114)),"")</f>
        <v/>
      </c>
      <c r="M114" s="1" t="str">
        <f aca="false">IF(ISNUMBER(G114),IF(INDEX('Scoring key'!$C$35:$C$38,G114)="","",INDEX('Scoring key'!$C$35:$C$38,G114)),"")</f>
        <v/>
      </c>
      <c r="N114" s="1" t="str">
        <f aca="false">IF(ISNUMBER(H114),IF(INDEX('Scoring key'!$C$39:$C$42,H114)="","",INDEX('Scoring key'!$C$39:$C$42,H114)),"")</f>
        <v/>
      </c>
      <c r="O114" s="1" t="str">
        <f aca="false">IF(Answers!F114="","",IF(ISNUMBER(IFERROR(VALUE(Answers!F114),"")),IF(AND(VALUE(Answers!F114)&gt;=1,VALUE(Answers!F114)&lt;=5,VALUE(Answers!F114)=INT(VALUE(Answers!F114))),VALUE(Answers!F114),"unread"),IFERROR(MATCH(TRIM(SUBSTITUTE(SUBSTITUTE(SUBSTITUTE(SUBSTITUTE(Answers!F114,"’","'"),"‘","'"),"“",""""),"”","""")),'Scoring key'!$B$5:$B$9,0),"unread")))</f>
        <v/>
      </c>
      <c r="P114" s="1" t="str">
        <f aca="false">IF(Answers!G114="","",IF(ISNUMBER(IFERROR(VALUE(Answers!G114),"")),IF(AND(VALUE(Answers!G114)&gt;=1,VALUE(Answers!G114)&lt;=5,VALUE(Answers!G114)=INT(VALUE(Answers!G114))),VALUE(Answers!G114),"unread"),IFERROR(MATCH(TRIM(SUBSTITUTE(SUBSTITUTE(SUBSTITUTE(SUBSTITUTE(Answers!G114,"’","'"),"‘","'"),"“",""""),"”","""")),'Scoring key'!$B$5:$B$9,0),"unread")))</f>
        <v/>
      </c>
      <c r="Q114" s="1" t="str">
        <f aca="false">IF(Answers!H114="","",IF(ISNUMBER(IFERROR(VALUE(Answers!H114),"")),IF(AND(VALUE(Answers!H114)&gt;=1,VALUE(Answers!H114)&lt;=5,VALUE(Answers!H114)=INT(VALUE(Answers!H114))),VALUE(Answers!H114),"unread"),IFERROR(MATCH(TRIM(SUBSTITUTE(SUBSTITUTE(SUBSTITUTE(SUBSTITUTE(Answers!H114,"’","'"),"‘","'"),"“",""""),"”","""")),'Scoring key'!$B$5:$B$9,0),"unread")))</f>
        <v/>
      </c>
      <c r="R114" s="1" t="str">
        <f aca="false">IF(Answers!I114="","",IF(ISNUMBER(IFERROR(VALUE(Answers!I114),"")),IF(AND(VALUE(Answers!I114)&gt;=1,VALUE(Answers!I114)&lt;=5,VALUE(Answers!I114)=INT(VALUE(Answers!I114))),VALUE(Answers!I114),"unread"),IFERROR(MATCH(TRIM(SUBSTITUTE(SUBSTITUTE(SUBSTITUTE(SUBSTITUTE(Answers!I114,"’","'"),"‘","'"),"“",""""),"”","""")),'Scoring key'!$B$5:$B$9,0),"unread")))</f>
        <v/>
      </c>
      <c r="S114" s="1" t="str">
        <f aca="false">IF(Answers!J114="","",IF(ISNUMBER(IFERROR(VALUE(Answers!J114),"")),IF(AND(VALUE(Answers!J114)&gt;=1,VALUE(Answers!J114)&lt;=5,VALUE(Answers!J114)=INT(VALUE(Answers!J114))),VALUE(Answers!J114),"unread"),IFERROR(MATCH(TRIM(SUBSTITUTE(SUBSTITUTE(SUBSTITUTE(SUBSTITUTE(Answers!J114,"’","'"),"‘","'"),"“",""""),"”","""")),'Scoring key'!$B$5:$B$9,0),"unread")))</f>
        <v/>
      </c>
      <c r="T114" s="1" t="str">
        <f aca="false">IF(Answers!K114="","",IF(ISNUMBER(IFERROR(VALUE(Answers!K114),"")),IF(AND(VALUE(Answers!K114)&gt;=1,VALUE(Answers!K114)&lt;=5,VALUE(Answers!K114)=INT(VALUE(Answers!K114))),VALUE(Answers!K114),"unread"),IFERROR(MATCH(TRIM(SUBSTITUTE(SUBSTITUTE(SUBSTITUTE(SUBSTITUTE(Answers!K114,"’","'"),"‘","'"),"“",""""),"”","""")),'Scoring key'!$B$5:$B$9,0),"unread")))</f>
        <v/>
      </c>
      <c r="U114" s="1" t="str">
        <f aca="false">IF(Answers!M114="","",IF(ISNUMBER(IFERROR(VALUE(Answers!M114),"")),IF(AND(VALUE(Answers!M114)&gt;=1,VALUE(Answers!M114)&lt;=5,VALUE(Answers!M114)=INT(VALUE(Answers!M114))),VALUE(Answers!M114),"unread"),IFERROR(MATCH(TRIM(SUBSTITUTE(SUBSTITUTE(SUBSTITUTE(SUBSTITUTE(Answers!M114,"’","'"),"‘","'"),"“",""""),"”","""")),'Scoring key'!$B$5:$B$9,0),"unread")))</f>
        <v/>
      </c>
      <c r="V114" s="1" t="str">
        <f aca="false">IF(Answers!P114="","",IF(ISNUMBER(IFERROR(VALUE(Answers!P114),"")),IF(AND(VALUE(Answers!P114)&gt;=1,VALUE(Answers!P114)&lt;=5,VALUE(Answers!P114)=INT(VALUE(Answers!P114))),VALUE(Answers!P114),"unread"),IFERROR(MATCH(TRIM(SUBSTITUTE(SUBSTITUTE(SUBSTITUTE(SUBSTITUTE(Answers!P114,"’","'"),"‘","'"),"“",""""),"”","""")),'Scoring key'!$B$5:$B$9,0),"unread")))</f>
        <v/>
      </c>
      <c r="W114" s="1" t="str">
        <f aca="false">IF(Answers!Q114="","",IF(ISNUMBER(IFERROR(VALUE(Answers!Q114),"")),IF(AND(VALUE(Answers!Q114)&gt;=1,VALUE(Answers!Q114)&lt;=5,VALUE(Answers!Q114)=INT(VALUE(Answers!Q114))),VALUE(Answers!Q114),"unread"),IFERROR(MATCH(TRIM(SUBSTITUTE(SUBSTITUTE(SUBSTITUTE(SUBSTITUTE(Answers!Q114,"’","'"),"‘","'"),"“",""""),"”","""")),'Scoring key'!$B$5:$B$9,0),"unread")))</f>
        <v/>
      </c>
      <c r="X114" s="1" t="str">
        <f aca="false">IF(Answers!B114="","",ISNUMBER(SEARCH("Drafting or editing emails and documents",TRIM(SUBSTITUTE(SUBSTITUTE(SUBSTITUTE(SUBSTITUTE(Answers!B114,"’","'"),"‘","'"),"“",""""),"”",""""))))*1+ISNUMBER(SEARCH("Summarizing documents, threads or meetings",TRIM(SUBSTITUTE(SUBSTITUTE(SUBSTITUTE(SUBSTITUTE(Answers!B114,"’","'"),"‘","'"),"“",""""),"”",""""))))*1+ISNUMBER(SEARCH("Research, or explaining something unfamiliar",TRIM(SUBSTITUTE(SUBSTITUTE(SUBSTITUTE(SUBSTITUTE(Answers!B114,"’","'"),"‘","'"),"“",""""),"”",""""))))*1+ISNUMBER(SEARCH("Working with data or spreadsheets",TRIM(SUBSTITUTE(SUBSTITUTE(SUBSTITUTE(SUBSTITUTE(Answers!B114,"’","'"),"‘","'"),"“",""""),"”",""""))))*1+ISNUMBER(SEARCH("Writing or reviewing code or scripts",TRIM(SUBSTITUTE(SUBSTITUTE(SUBSTITUTE(SUBSTITUTE(Answers!B114,"’","'"),"‘","'"),"“",""""),"”",""""))))*1+ISNUMBER(SEARCH("Brainstorming or planning",TRIM(SUBSTITUTE(SUBSTITUTE(SUBSTITUTE(SUBSTITUTE(Answers!B114,"’","'"),"‘","'"),"“",""""),"”",""""))))*1+ISNUMBER(SEARCH("Something else",TRIM(SUBSTITUTE(SUBSTITUTE(SUBSTITUTE(SUBSTITUTE(Answers!B114,"’","'"),"‘","'"),"“",""""),"”",""""))))*1)</f>
        <v/>
      </c>
      <c r="Y114" s="1" t="str">
        <f aca="false">IF(X114="","",IF(X114=0,IF(ISNUMBER(SEARCH("I don't use AI tools for work",TRIM(SUBSTITUTE(SUBSTITUTE(SUBSTITUTE(SUBSTITUTE(Answers!B114,"’","'"),"‘","'"),"“",""""),"”","""")))),1,"unread"),MIN(X114+1,5)))</f>
        <v/>
      </c>
      <c r="Z114" s="1" t="n">
        <f aca="false">IF(ISNUMBER(SEARCH("Clear guidance on what's allowed and what information can go in",TRIM(SUBSTITUTE(SUBSTITUTE(SUBSTITUTE(SUBSTITUTE(Answers!R114,"’","'"),"‘","'"),"“",""""),"”","""")))),1,0)</f>
        <v>0</v>
      </c>
      <c r="AA114" s="1" t="n">
        <f aca="false">IF(ISNUMBER(SEARCH("An approved AI tool with a work account",TRIM(SUBSTITUTE(SUBSTITUTE(SUBSTITUTE(SUBSTITUTE(Answers!R114,"’","'"),"‘","'"),"“",""""),"”","""")))),1,0)</f>
        <v>0</v>
      </c>
      <c r="AB114" s="1" t="n">
        <f aca="false">IF(ISNUMBER(SEARCH("Hands-on training using my own work tasks",TRIM(SUBSTITUTE(SUBSTITUTE(SUBSTITUTE(SUBSTITUTE(Answers!R114,"’","'"),"‘","'"),"“",""""),"”","""")))),1,0)</f>
        <v>0</v>
      </c>
      <c r="AC114" s="1" t="n">
        <f aca="false">IF(ISNUMBER(SEARCH("Ready-made prompts and templates for common tasks",TRIM(SUBSTITUTE(SUBSTITUTE(SUBSTITUTE(SUBSTITUTE(Answers!R114,"’","'"),"‘","'"),"“",""""),"”","""")))),1,0)</f>
        <v>0</v>
      </c>
      <c r="AD114" s="1" t="n">
        <f aca="false">IF(ISNUMBER(SEARCH("Help setting up an AI agent for my role",TRIM(SUBSTITUTE(SUBSTITUTE(SUBSTITUTE(SUBSTITUTE(Answers!R114,"’","'"),"‘","'"),"“",""""),"”","""")))),1,0)</f>
        <v>0</v>
      </c>
      <c r="AE114" s="1" t="n">
        <f aca="false">IF(ISNUMBER(SEARCH("Examples from people in jobs like mine",TRIM(SUBSTITUTE(SUBSTITUTE(SUBSTITUTE(SUBSTITUTE(Answers!R114,"’","'"),"‘","'"),"“",""""),"”","""")))),1,0)</f>
        <v>0</v>
      </c>
      <c r="AF114" s="1" t="n">
        <f aca="false">IF(ISNUMBER(SEARCH("Time set aside to practice",TRIM(SUBSTITUTE(SUBSTITUTE(SUBSTITUTE(SUBSTITUTE(Answers!R114,"’","'"),"‘","'"),"“",""""),"”","""")))),1,0)</f>
        <v>0</v>
      </c>
      <c r="AG114" s="1" t="n">
        <f aca="false">IF(ISNUMBER(SEARCH("I don't need help right now",TRIM(SUBSTITUTE(SUBSTITUTE(SUBSTITUTE(SUBSTITUTE(Answers!R114,"’","'"),"‘","'"),"“",""""),"”","""")))),1,0)</f>
        <v>0</v>
      </c>
      <c r="AH114" s="1" t="str">
        <f aca="false">IF(Answers!R114="","",IF(Z114+AA114+AB114+AC114+AD114+AE114+AF114+AG114=0,"unread",""))</f>
        <v/>
      </c>
      <c r="AI114" s="1" t="n">
        <f aca="false">IF(OR(D114=5,E114=5),1,0)</f>
        <v>0</v>
      </c>
    </row>
    <row r="115" customFormat="false" ht="15" hidden="false" customHeight="true" outlineLevel="0" collapsed="false">
      <c r="A115" s="1" t="n">
        <f aca="false">Answers!T115</f>
        <v>0</v>
      </c>
      <c r="B115" s="1" t="str">
        <f aca="false">IF(Answers!A115="","",IFERROR(MATCH(TRIM(SUBSTITUTE(SUBSTITUTE(SUBSTITUTE(SUBSTITUTE(Answers!A115,"’","'"),"‘","'"),"“",""""),"”","""")),'Scoring key'!$B$10:$B$14,0),"unread"))</f>
        <v/>
      </c>
      <c r="C115" s="1" t="str">
        <f aca="false">IF(Answers!C115="","",IFERROR(MATCH(TRIM(SUBSTITUTE(SUBSTITUTE(SUBSTITUTE(SUBSTITUTE(Answers!C115,"’","'"),"‘","'"),"“",""""),"”","""")),'Scoring key'!$B$15:$B$19,0),"unread"))</f>
        <v/>
      </c>
      <c r="D115" s="1" t="str">
        <f aca="false">IF(Answers!D115="","",IFERROR(MATCH(TRIM(SUBSTITUTE(SUBSTITUTE(SUBSTITUTE(SUBSTITUTE(Answers!D115,"’","'"),"‘","'"),"“",""""),"”","""")),'Scoring key'!$B$20:$B$24,0),"unread"))</f>
        <v/>
      </c>
      <c r="E115" s="1" t="str">
        <f aca="false">IF(Answers!E115="","",IFERROR(MATCH(TRIM(SUBSTITUTE(SUBSTITUTE(SUBSTITUTE(SUBSTITUTE(Answers!E115,"’","'"),"‘","'"),"“",""""),"”","""")),'Scoring key'!$B$25:$B$29,0),"unread"))</f>
        <v/>
      </c>
      <c r="F115" s="1" t="str">
        <f aca="false">IF(Answers!L115="","",IFERROR(MATCH(TRIM(SUBSTITUTE(SUBSTITUTE(SUBSTITUTE(SUBSTITUTE(Answers!L115,"’","'"),"‘","'"),"“",""""),"”","""")),'Scoring key'!$B$30:$B$34,0),"unread"))</f>
        <v/>
      </c>
      <c r="G115" s="1" t="str">
        <f aca="false">IF(Answers!N115="","",IFERROR(MATCH(TRIM(SUBSTITUTE(SUBSTITUTE(SUBSTITUTE(SUBSTITUTE(Answers!N115,"’","'"),"‘","'"),"“",""""),"”","""")),'Scoring key'!$B$35:$B$38,0),"unread"))</f>
        <v/>
      </c>
      <c r="H115" s="1" t="str">
        <f aca="false">IF(Answers!O115="","",IFERROR(MATCH(TRIM(SUBSTITUTE(SUBSTITUTE(SUBSTITUTE(SUBSTITUTE(Answers!O115,"’","'"),"‘","'"),"“",""""),"”","""")),'Scoring key'!$B$39:$B$42,0),"unread"))</f>
        <v/>
      </c>
      <c r="I115" s="1" t="str">
        <f aca="false">IF(Answers!S115="","",IFERROR(MATCH(TRIM(SUBSTITUTE(SUBSTITUTE(SUBSTITUTE(SUBSTITUTE(Answers!S115,"’","'"),"‘","'"),"“",""""),"”","""")),'Scoring key'!$B$43:$B$46,0),"unread"))</f>
        <v/>
      </c>
      <c r="J115" s="1" t="str">
        <f aca="false">IF(ISNUMBER(B115),IF(INDEX('Scoring key'!$C$10:$C$14,B115)="","",INDEX('Scoring key'!$C$10:$C$14,B115)),"")</f>
        <v/>
      </c>
      <c r="K115" s="1" t="str">
        <f aca="false">IF(ISNUMBER(E115),IF(INDEX('Scoring key'!$C$25:$C$29,E115)="","",INDEX('Scoring key'!$C$25:$C$29,E115)),"")</f>
        <v/>
      </c>
      <c r="L115" s="1" t="str">
        <f aca="false">IF(ISNUMBER(F115),IF(INDEX('Scoring key'!$C$30:$C$34,F115)="","",INDEX('Scoring key'!$C$30:$C$34,F115)),"")</f>
        <v/>
      </c>
      <c r="M115" s="1" t="str">
        <f aca="false">IF(ISNUMBER(G115),IF(INDEX('Scoring key'!$C$35:$C$38,G115)="","",INDEX('Scoring key'!$C$35:$C$38,G115)),"")</f>
        <v/>
      </c>
      <c r="N115" s="1" t="str">
        <f aca="false">IF(ISNUMBER(H115),IF(INDEX('Scoring key'!$C$39:$C$42,H115)="","",INDEX('Scoring key'!$C$39:$C$42,H115)),"")</f>
        <v/>
      </c>
      <c r="O115" s="1" t="str">
        <f aca="false">IF(Answers!F115="","",IF(ISNUMBER(IFERROR(VALUE(Answers!F115),"")),IF(AND(VALUE(Answers!F115)&gt;=1,VALUE(Answers!F115)&lt;=5,VALUE(Answers!F115)=INT(VALUE(Answers!F115))),VALUE(Answers!F115),"unread"),IFERROR(MATCH(TRIM(SUBSTITUTE(SUBSTITUTE(SUBSTITUTE(SUBSTITUTE(Answers!F115,"’","'"),"‘","'"),"“",""""),"”","""")),'Scoring key'!$B$5:$B$9,0),"unread")))</f>
        <v/>
      </c>
      <c r="P115" s="1" t="str">
        <f aca="false">IF(Answers!G115="","",IF(ISNUMBER(IFERROR(VALUE(Answers!G115),"")),IF(AND(VALUE(Answers!G115)&gt;=1,VALUE(Answers!G115)&lt;=5,VALUE(Answers!G115)=INT(VALUE(Answers!G115))),VALUE(Answers!G115),"unread"),IFERROR(MATCH(TRIM(SUBSTITUTE(SUBSTITUTE(SUBSTITUTE(SUBSTITUTE(Answers!G115,"’","'"),"‘","'"),"“",""""),"”","""")),'Scoring key'!$B$5:$B$9,0),"unread")))</f>
        <v/>
      </c>
      <c r="Q115" s="1" t="str">
        <f aca="false">IF(Answers!H115="","",IF(ISNUMBER(IFERROR(VALUE(Answers!H115),"")),IF(AND(VALUE(Answers!H115)&gt;=1,VALUE(Answers!H115)&lt;=5,VALUE(Answers!H115)=INT(VALUE(Answers!H115))),VALUE(Answers!H115),"unread"),IFERROR(MATCH(TRIM(SUBSTITUTE(SUBSTITUTE(SUBSTITUTE(SUBSTITUTE(Answers!H115,"’","'"),"‘","'"),"“",""""),"”","""")),'Scoring key'!$B$5:$B$9,0),"unread")))</f>
        <v/>
      </c>
      <c r="R115" s="1" t="str">
        <f aca="false">IF(Answers!I115="","",IF(ISNUMBER(IFERROR(VALUE(Answers!I115),"")),IF(AND(VALUE(Answers!I115)&gt;=1,VALUE(Answers!I115)&lt;=5,VALUE(Answers!I115)=INT(VALUE(Answers!I115))),VALUE(Answers!I115),"unread"),IFERROR(MATCH(TRIM(SUBSTITUTE(SUBSTITUTE(SUBSTITUTE(SUBSTITUTE(Answers!I115,"’","'"),"‘","'"),"“",""""),"”","""")),'Scoring key'!$B$5:$B$9,0),"unread")))</f>
        <v/>
      </c>
      <c r="S115" s="1" t="str">
        <f aca="false">IF(Answers!J115="","",IF(ISNUMBER(IFERROR(VALUE(Answers!J115),"")),IF(AND(VALUE(Answers!J115)&gt;=1,VALUE(Answers!J115)&lt;=5,VALUE(Answers!J115)=INT(VALUE(Answers!J115))),VALUE(Answers!J115),"unread"),IFERROR(MATCH(TRIM(SUBSTITUTE(SUBSTITUTE(SUBSTITUTE(SUBSTITUTE(Answers!J115,"’","'"),"‘","'"),"“",""""),"”","""")),'Scoring key'!$B$5:$B$9,0),"unread")))</f>
        <v/>
      </c>
      <c r="T115" s="1" t="str">
        <f aca="false">IF(Answers!K115="","",IF(ISNUMBER(IFERROR(VALUE(Answers!K115),"")),IF(AND(VALUE(Answers!K115)&gt;=1,VALUE(Answers!K115)&lt;=5,VALUE(Answers!K115)=INT(VALUE(Answers!K115))),VALUE(Answers!K115),"unread"),IFERROR(MATCH(TRIM(SUBSTITUTE(SUBSTITUTE(SUBSTITUTE(SUBSTITUTE(Answers!K115,"’","'"),"‘","'"),"“",""""),"”","""")),'Scoring key'!$B$5:$B$9,0),"unread")))</f>
        <v/>
      </c>
      <c r="U115" s="1" t="str">
        <f aca="false">IF(Answers!M115="","",IF(ISNUMBER(IFERROR(VALUE(Answers!M115),"")),IF(AND(VALUE(Answers!M115)&gt;=1,VALUE(Answers!M115)&lt;=5,VALUE(Answers!M115)=INT(VALUE(Answers!M115))),VALUE(Answers!M115),"unread"),IFERROR(MATCH(TRIM(SUBSTITUTE(SUBSTITUTE(SUBSTITUTE(SUBSTITUTE(Answers!M115,"’","'"),"‘","'"),"“",""""),"”","""")),'Scoring key'!$B$5:$B$9,0),"unread")))</f>
        <v/>
      </c>
      <c r="V115" s="1" t="str">
        <f aca="false">IF(Answers!P115="","",IF(ISNUMBER(IFERROR(VALUE(Answers!P115),"")),IF(AND(VALUE(Answers!P115)&gt;=1,VALUE(Answers!P115)&lt;=5,VALUE(Answers!P115)=INT(VALUE(Answers!P115))),VALUE(Answers!P115),"unread"),IFERROR(MATCH(TRIM(SUBSTITUTE(SUBSTITUTE(SUBSTITUTE(SUBSTITUTE(Answers!P115,"’","'"),"‘","'"),"“",""""),"”","""")),'Scoring key'!$B$5:$B$9,0),"unread")))</f>
        <v/>
      </c>
      <c r="W115" s="1" t="str">
        <f aca="false">IF(Answers!Q115="","",IF(ISNUMBER(IFERROR(VALUE(Answers!Q115),"")),IF(AND(VALUE(Answers!Q115)&gt;=1,VALUE(Answers!Q115)&lt;=5,VALUE(Answers!Q115)=INT(VALUE(Answers!Q115))),VALUE(Answers!Q115),"unread"),IFERROR(MATCH(TRIM(SUBSTITUTE(SUBSTITUTE(SUBSTITUTE(SUBSTITUTE(Answers!Q115,"’","'"),"‘","'"),"“",""""),"”","""")),'Scoring key'!$B$5:$B$9,0),"unread")))</f>
        <v/>
      </c>
      <c r="X115" s="1" t="str">
        <f aca="false">IF(Answers!B115="","",ISNUMBER(SEARCH("Drafting or editing emails and documents",TRIM(SUBSTITUTE(SUBSTITUTE(SUBSTITUTE(SUBSTITUTE(Answers!B115,"’","'"),"‘","'"),"“",""""),"”",""""))))*1+ISNUMBER(SEARCH("Summarizing documents, threads or meetings",TRIM(SUBSTITUTE(SUBSTITUTE(SUBSTITUTE(SUBSTITUTE(Answers!B115,"’","'"),"‘","'"),"“",""""),"”",""""))))*1+ISNUMBER(SEARCH("Research, or explaining something unfamiliar",TRIM(SUBSTITUTE(SUBSTITUTE(SUBSTITUTE(SUBSTITUTE(Answers!B115,"’","'"),"‘","'"),"“",""""),"”",""""))))*1+ISNUMBER(SEARCH("Working with data or spreadsheets",TRIM(SUBSTITUTE(SUBSTITUTE(SUBSTITUTE(SUBSTITUTE(Answers!B115,"’","'"),"‘","'"),"“",""""),"”",""""))))*1+ISNUMBER(SEARCH("Writing or reviewing code or scripts",TRIM(SUBSTITUTE(SUBSTITUTE(SUBSTITUTE(SUBSTITUTE(Answers!B115,"’","'"),"‘","'"),"“",""""),"”",""""))))*1+ISNUMBER(SEARCH("Brainstorming or planning",TRIM(SUBSTITUTE(SUBSTITUTE(SUBSTITUTE(SUBSTITUTE(Answers!B115,"’","'"),"‘","'"),"“",""""),"”",""""))))*1+ISNUMBER(SEARCH("Something else",TRIM(SUBSTITUTE(SUBSTITUTE(SUBSTITUTE(SUBSTITUTE(Answers!B115,"’","'"),"‘","'"),"“",""""),"”",""""))))*1)</f>
        <v/>
      </c>
      <c r="Y115" s="1" t="str">
        <f aca="false">IF(X115="","",IF(X115=0,IF(ISNUMBER(SEARCH("I don't use AI tools for work",TRIM(SUBSTITUTE(SUBSTITUTE(SUBSTITUTE(SUBSTITUTE(Answers!B115,"’","'"),"‘","'"),"“",""""),"”","""")))),1,"unread"),MIN(X115+1,5)))</f>
        <v/>
      </c>
      <c r="Z115" s="1" t="n">
        <f aca="false">IF(ISNUMBER(SEARCH("Clear guidance on what's allowed and what information can go in",TRIM(SUBSTITUTE(SUBSTITUTE(SUBSTITUTE(SUBSTITUTE(Answers!R115,"’","'"),"‘","'"),"“",""""),"”","""")))),1,0)</f>
        <v>0</v>
      </c>
      <c r="AA115" s="1" t="n">
        <f aca="false">IF(ISNUMBER(SEARCH("An approved AI tool with a work account",TRIM(SUBSTITUTE(SUBSTITUTE(SUBSTITUTE(SUBSTITUTE(Answers!R115,"’","'"),"‘","'"),"“",""""),"”","""")))),1,0)</f>
        <v>0</v>
      </c>
      <c r="AB115" s="1" t="n">
        <f aca="false">IF(ISNUMBER(SEARCH("Hands-on training using my own work tasks",TRIM(SUBSTITUTE(SUBSTITUTE(SUBSTITUTE(SUBSTITUTE(Answers!R115,"’","'"),"‘","'"),"“",""""),"”","""")))),1,0)</f>
        <v>0</v>
      </c>
      <c r="AC115" s="1" t="n">
        <f aca="false">IF(ISNUMBER(SEARCH("Ready-made prompts and templates for common tasks",TRIM(SUBSTITUTE(SUBSTITUTE(SUBSTITUTE(SUBSTITUTE(Answers!R115,"’","'"),"‘","'"),"“",""""),"”","""")))),1,0)</f>
        <v>0</v>
      </c>
      <c r="AD115" s="1" t="n">
        <f aca="false">IF(ISNUMBER(SEARCH("Help setting up an AI agent for my role",TRIM(SUBSTITUTE(SUBSTITUTE(SUBSTITUTE(SUBSTITUTE(Answers!R115,"’","'"),"‘","'"),"“",""""),"”","""")))),1,0)</f>
        <v>0</v>
      </c>
      <c r="AE115" s="1" t="n">
        <f aca="false">IF(ISNUMBER(SEARCH("Examples from people in jobs like mine",TRIM(SUBSTITUTE(SUBSTITUTE(SUBSTITUTE(SUBSTITUTE(Answers!R115,"’","'"),"‘","'"),"“",""""),"”","""")))),1,0)</f>
        <v>0</v>
      </c>
      <c r="AF115" s="1" t="n">
        <f aca="false">IF(ISNUMBER(SEARCH("Time set aside to practice",TRIM(SUBSTITUTE(SUBSTITUTE(SUBSTITUTE(SUBSTITUTE(Answers!R115,"’","'"),"‘","'"),"“",""""),"”","""")))),1,0)</f>
        <v>0</v>
      </c>
      <c r="AG115" s="1" t="n">
        <f aca="false">IF(ISNUMBER(SEARCH("I don't need help right now",TRIM(SUBSTITUTE(SUBSTITUTE(SUBSTITUTE(SUBSTITUTE(Answers!R115,"’","'"),"‘","'"),"“",""""),"”","""")))),1,0)</f>
        <v>0</v>
      </c>
      <c r="AH115" s="1" t="str">
        <f aca="false">IF(Answers!R115="","",IF(Z115+AA115+AB115+AC115+AD115+AE115+AF115+AG115=0,"unread",""))</f>
        <v/>
      </c>
      <c r="AI115" s="1" t="n">
        <f aca="false">IF(OR(D115=5,E115=5),1,0)</f>
        <v>0</v>
      </c>
    </row>
    <row r="116" customFormat="false" ht="15" hidden="false" customHeight="true" outlineLevel="0" collapsed="false">
      <c r="A116" s="1" t="n">
        <f aca="false">Answers!T116</f>
        <v>0</v>
      </c>
      <c r="B116" s="1" t="str">
        <f aca="false">IF(Answers!A116="","",IFERROR(MATCH(TRIM(SUBSTITUTE(SUBSTITUTE(SUBSTITUTE(SUBSTITUTE(Answers!A116,"’","'"),"‘","'"),"“",""""),"”","""")),'Scoring key'!$B$10:$B$14,0),"unread"))</f>
        <v/>
      </c>
      <c r="C116" s="1" t="str">
        <f aca="false">IF(Answers!C116="","",IFERROR(MATCH(TRIM(SUBSTITUTE(SUBSTITUTE(SUBSTITUTE(SUBSTITUTE(Answers!C116,"’","'"),"‘","'"),"“",""""),"”","""")),'Scoring key'!$B$15:$B$19,0),"unread"))</f>
        <v/>
      </c>
      <c r="D116" s="1" t="str">
        <f aca="false">IF(Answers!D116="","",IFERROR(MATCH(TRIM(SUBSTITUTE(SUBSTITUTE(SUBSTITUTE(SUBSTITUTE(Answers!D116,"’","'"),"‘","'"),"“",""""),"”","""")),'Scoring key'!$B$20:$B$24,0),"unread"))</f>
        <v/>
      </c>
      <c r="E116" s="1" t="str">
        <f aca="false">IF(Answers!E116="","",IFERROR(MATCH(TRIM(SUBSTITUTE(SUBSTITUTE(SUBSTITUTE(SUBSTITUTE(Answers!E116,"’","'"),"‘","'"),"“",""""),"”","""")),'Scoring key'!$B$25:$B$29,0),"unread"))</f>
        <v/>
      </c>
      <c r="F116" s="1" t="str">
        <f aca="false">IF(Answers!L116="","",IFERROR(MATCH(TRIM(SUBSTITUTE(SUBSTITUTE(SUBSTITUTE(SUBSTITUTE(Answers!L116,"’","'"),"‘","'"),"“",""""),"”","""")),'Scoring key'!$B$30:$B$34,0),"unread"))</f>
        <v/>
      </c>
      <c r="G116" s="1" t="str">
        <f aca="false">IF(Answers!N116="","",IFERROR(MATCH(TRIM(SUBSTITUTE(SUBSTITUTE(SUBSTITUTE(SUBSTITUTE(Answers!N116,"’","'"),"‘","'"),"“",""""),"”","""")),'Scoring key'!$B$35:$B$38,0),"unread"))</f>
        <v/>
      </c>
      <c r="H116" s="1" t="str">
        <f aca="false">IF(Answers!O116="","",IFERROR(MATCH(TRIM(SUBSTITUTE(SUBSTITUTE(SUBSTITUTE(SUBSTITUTE(Answers!O116,"’","'"),"‘","'"),"“",""""),"”","""")),'Scoring key'!$B$39:$B$42,0),"unread"))</f>
        <v/>
      </c>
      <c r="I116" s="1" t="str">
        <f aca="false">IF(Answers!S116="","",IFERROR(MATCH(TRIM(SUBSTITUTE(SUBSTITUTE(SUBSTITUTE(SUBSTITUTE(Answers!S116,"’","'"),"‘","'"),"“",""""),"”","""")),'Scoring key'!$B$43:$B$46,0),"unread"))</f>
        <v/>
      </c>
      <c r="J116" s="1" t="str">
        <f aca="false">IF(ISNUMBER(B116),IF(INDEX('Scoring key'!$C$10:$C$14,B116)="","",INDEX('Scoring key'!$C$10:$C$14,B116)),"")</f>
        <v/>
      </c>
      <c r="K116" s="1" t="str">
        <f aca="false">IF(ISNUMBER(E116),IF(INDEX('Scoring key'!$C$25:$C$29,E116)="","",INDEX('Scoring key'!$C$25:$C$29,E116)),"")</f>
        <v/>
      </c>
      <c r="L116" s="1" t="str">
        <f aca="false">IF(ISNUMBER(F116),IF(INDEX('Scoring key'!$C$30:$C$34,F116)="","",INDEX('Scoring key'!$C$30:$C$34,F116)),"")</f>
        <v/>
      </c>
      <c r="M116" s="1" t="str">
        <f aca="false">IF(ISNUMBER(G116),IF(INDEX('Scoring key'!$C$35:$C$38,G116)="","",INDEX('Scoring key'!$C$35:$C$38,G116)),"")</f>
        <v/>
      </c>
      <c r="N116" s="1" t="str">
        <f aca="false">IF(ISNUMBER(H116),IF(INDEX('Scoring key'!$C$39:$C$42,H116)="","",INDEX('Scoring key'!$C$39:$C$42,H116)),"")</f>
        <v/>
      </c>
      <c r="O116" s="1" t="str">
        <f aca="false">IF(Answers!F116="","",IF(ISNUMBER(IFERROR(VALUE(Answers!F116),"")),IF(AND(VALUE(Answers!F116)&gt;=1,VALUE(Answers!F116)&lt;=5,VALUE(Answers!F116)=INT(VALUE(Answers!F116))),VALUE(Answers!F116),"unread"),IFERROR(MATCH(TRIM(SUBSTITUTE(SUBSTITUTE(SUBSTITUTE(SUBSTITUTE(Answers!F116,"’","'"),"‘","'"),"“",""""),"”","""")),'Scoring key'!$B$5:$B$9,0),"unread")))</f>
        <v/>
      </c>
      <c r="P116" s="1" t="str">
        <f aca="false">IF(Answers!G116="","",IF(ISNUMBER(IFERROR(VALUE(Answers!G116),"")),IF(AND(VALUE(Answers!G116)&gt;=1,VALUE(Answers!G116)&lt;=5,VALUE(Answers!G116)=INT(VALUE(Answers!G116))),VALUE(Answers!G116),"unread"),IFERROR(MATCH(TRIM(SUBSTITUTE(SUBSTITUTE(SUBSTITUTE(SUBSTITUTE(Answers!G116,"’","'"),"‘","'"),"“",""""),"”","""")),'Scoring key'!$B$5:$B$9,0),"unread")))</f>
        <v/>
      </c>
      <c r="Q116" s="1" t="str">
        <f aca="false">IF(Answers!H116="","",IF(ISNUMBER(IFERROR(VALUE(Answers!H116),"")),IF(AND(VALUE(Answers!H116)&gt;=1,VALUE(Answers!H116)&lt;=5,VALUE(Answers!H116)=INT(VALUE(Answers!H116))),VALUE(Answers!H116),"unread"),IFERROR(MATCH(TRIM(SUBSTITUTE(SUBSTITUTE(SUBSTITUTE(SUBSTITUTE(Answers!H116,"’","'"),"‘","'"),"“",""""),"”","""")),'Scoring key'!$B$5:$B$9,0),"unread")))</f>
        <v/>
      </c>
      <c r="R116" s="1" t="str">
        <f aca="false">IF(Answers!I116="","",IF(ISNUMBER(IFERROR(VALUE(Answers!I116),"")),IF(AND(VALUE(Answers!I116)&gt;=1,VALUE(Answers!I116)&lt;=5,VALUE(Answers!I116)=INT(VALUE(Answers!I116))),VALUE(Answers!I116),"unread"),IFERROR(MATCH(TRIM(SUBSTITUTE(SUBSTITUTE(SUBSTITUTE(SUBSTITUTE(Answers!I116,"’","'"),"‘","'"),"“",""""),"”","""")),'Scoring key'!$B$5:$B$9,0),"unread")))</f>
        <v/>
      </c>
      <c r="S116" s="1" t="str">
        <f aca="false">IF(Answers!J116="","",IF(ISNUMBER(IFERROR(VALUE(Answers!J116),"")),IF(AND(VALUE(Answers!J116)&gt;=1,VALUE(Answers!J116)&lt;=5,VALUE(Answers!J116)=INT(VALUE(Answers!J116))),VALUE(Answers!J116),"unread"),IFERROR(MATCH(TRIM(SUBSTITUTE(SUBSTITUTE(SUBSTITUTE(SUBSTITUTE(Answers!J116,"’","'"),"‘","'"),"“",""""),"”","""")),'Scoring key'!$B$5:$B$9,0),"unread")))</f>
        <v/>
      </c>
      <c r="T116" s="1" t="str">
        <f aca="false">IF(Answers!K116="","",IF(ISNUMBER(IFERROR(VALUE(Answers!K116),"")),IF(AND(VALUE(Answers!K116)&gt;=1,VALUE(Answers!K116)&lt;=5,VALUE(Answers!K116)=INT(VALUE(Answers!K116))),VALUE(Answers!K116),"unread"),IFERROR(MATCH(TRIM(SUBSTITUTE(SUBSTITUTE(SUBSTITUTE(SUBSTITUTE(Answers!K116,"’","'"),"‘","'"),"“",""""),"”","""")),'Scoring key'!$B$5:$B$9,0),"unread")))</f>
        <v/>
      </c>
      <c r="U116" s="1" t="str">
        <f aca="false">IF(Answers!M116="","",IF(ISNUMBER(IFERROR(VALUE(Answers!M116),"")),IF(AND(VALUE(Answers!M116)&gt;=1,VALUE(Answers!M116)&lt;=5,VALUE(Answers!M116)=INT(VALUE(Answers!M116))),VALUE(Answers!M116),"unread"),IFERROR(MATCH(TRIM(SUBSTITUTE(SUBSTITUTE(SUBSTITUTE(SUBSTITUTE(Answers!M116,"’","'"),"‘","'"),"“",""""),"”","""")),'Scoring key'!$B$5:$B$9,0),"unread")))</f>
        <v/>
      </c>
      <c r="V116" s="1" t="str">
        <f aca="false">IF(Answers!P116="","",IF(ISNUMBER(IFERROR(VALUE(Answers!P116),"")),IF(AND(VALUE(Answers!P116)&gt;=1,VALUE(Answers!P116)&lt;=5,VALUE(Answers!P116)=INT(VALUE(Answers!P116))),VALUE(Answers!P116),"unread"),IFERROR(MATCH(TRIM(SUBSTITUTE(SUBSTITUTE(SUBSTITUTE(SUBSTITUTE(Answers!P116,"’","'"),"‘","'"),"“",""""),"”","""")),'Scoring key'!$B$5:$B$9,0),"unread")))</f>
        <v/>
      </c>
      <c r="W116" s="1" t="str">
        <f aca="false">IF(Answers!Q116="","",IF(ISNUMBER(IFERROR(VALUE(Answers!Q116),"")),IF(AND(VALUE(Answers!Q116)&gt;=1,VALUE(Answers!Q116)&lt;=5,VALUE(Answers!Q116)=INT(VALUE(Answers!Q116))),VALUE(Answers!Q116),"unread"),IFERROR(MATCH(TRIM(SUBSTITUTE(SUBSTITUTE(SUBSTITUTE(SUBSTITUTE(Answers!Q116,"’","'"),"‘","'"),"“",""""),"”","""")),'Scoring key'!$B$5:$B$9,0),"unread")))</f>
        <v/>
      </c>
      <c r="X116" s="1" t="str">
        <f aca="false">IF(Answers!B116="","",ISNUMBER(SEARCH("Drafting or editing emails and documents",TRIM(SUBSTITUTE(SUBSTITUTE(SUBSTITUTE(SUBSTITUTE(Answers!B116,"’","'"),"‘","'"),"“",""""),"”",""""))))*1+ISNUMBER(SEARCH("Summarizing documents, threads or meetings",TRIM(SUBSTITUTE(SUBSTITUTE(SUBSTITUTE(SUBSTITUTE(Answers!B116,"’","'"),"‘","'"),"“",""""),"”",""""))))*1+ISNUMBER(SEARCH("Research, or explaining something unfamiliar",TRIM(SUBSTITUTE(SUBSTITUTE(SUBSTITUTE(SUBSTITUTE(Answers!B116,"’","'"),"‘","'"),"“",""""),"”",""""))))*1+ISNUMBER(SEARCH("Working with data or spreadsheets",TRIM(SUBSTITUTE(SUBSTITUTE(SUBSTITUTE(SUBSTITUTE(Answers!B116,"’","'"),"‘","'"),"“",""""),"”",""""))))*1+ISNUMBER(SEARCH("Writing or reviewing code or scripts",TRIM(SUBSTITUTE(SUBSTITUTE(SUBSTITUTE(SUBSTITUTE(Answers!B116,"’","'"),"‘","'"),"“",""""),"”",""""))))*1+ISNUMBER(SEARCH("Brainstorming or planning",TRIM(SUBSTITUTE(SUBSTITUTE(SUBSTITUTE(SUBSTITUTE(Answers!B116,"’","'"),"‘","'"),"“",""""),"”",""""))))*1+ISNUMBER(SEARCH("Something else",TRIM(SUBSTITUTE(SUBSTITUTE(SUBSTITUTE(SUBSTITUTE(Answers!B116,"’","'"),"‘","'"),"“",""""),"”",""""))))*1)</f>
        <v/>
      </c>
      <c r="Y116" s="1" t="str">
        <f aca="false">IF(X116="","",IF(X116=0,IF(ISNUMBER(SEARCH("I don't use AI tools for work",TRIM(SUBSTITUTE(SUBSTITUTE(SUBSTITUTE(SUBSTITUTE(Answers!B116,"’","'"),"‘","'"),"“",""""),"”","""")))),1,"unread"),MIN(X116+1,5)))</f>
        <v/>
      </c>
      <c r="Z116" s="1" t="n">
        <f aca="false">IF(ISNUMBER(SEARCH("Clear guidance on what's allowed and what information can go in",TRIM(SUBSTITUTE(SUBSTITUTE(SUBSTITUTE(SUBSTITUTE(Answers!R116,"’","'"),"‘","'"),"“",""""),"”","""")))),1,0)</f>
        <v>0</v>
      </c>
      <c r="AA116" s="1" t="n">
        <f aca="false">IF(ISNUMBER(SEARCH("An approved AI tool with a work account",TRIM(SUBSTITUTE(SUBSTITUTE(SUBSTITUTE(SUBSTITUTE(Answers!R116,"’","'"),"‘","'"),"“",""""),"”","""")))),1,0)</f>
        <v>0</v>
      </c>
      <c r="AB116" s="1" t="n">
        <f aca="false">IF(ISNUMBER(SEARCH("Hands-on training using my own work tasks",TRIM(SUBSTITUTE(SUBSTITUTE(SUBSTITUTE(SUBSTITUTE(Answers!R116,"’","'"),"‘","'"),"“",""""),"”","""")))),1,0)</f>
        <v>0</v>
      </c>
      <c r="AC116" s="1" t="n">
        <f aca="false">IF(ISNUMBER(SEARCH("Ready-made prompts and templates for common tasks",TRIM(SUBSTITUTE(SUBSTITUTE(SUBSTITUTE(SUBSTITUTE(Answers!R116,"’","'"),"‘","'"),"“",""""),"”","""")))),1,0)</f>
        <v>0</v>
      </c>
      <c r="AD116" s="1" t="n">
        <f aca="false">IF(ISNUMBER(SEARCH("Help setting up an AI agent for my role",TRIM(SUBSTITUTE(SUBSTITUTE(SUBSTITUTE(SUBSTITUTE(Answers!R116,"’","'"),"‘","'"),"“",""""),"”","""")))),1,0)</f>
        <v>0</v>
      </c>
      <c r="AE116" s="1" t="n">
        <f aca="false">IF(ISNUMBER(SEARCH("Examples from people in jobs like mine",TRIM(SUBSTITUTE(SUBSTITUTE(SUBSTITUTE(SUBSTITUTE(Answers!R116,"’","'"),"‘","'"),"“",""""),"”","""")))),1,0)</f>
        <v>0</v>
      </c>
      <c r="AF116" s="1" t="n">
        <f aca="false">IF(ISNUMBER(SEARCH("Time set aside to practice",TRIM(SUBSTITUTE(SUBSTITUTE(SUBSTITUTE(SUBSTITUTE(Answers!R116,"’","'"),"‘","'"),"“",""""),"”","""")))),1,0)</f>
        <v>0</v>
      </c>
      <c r="AG116" s="1" t="n">
        <f aca="false">IF(ISNUMBER(SEARCH("I don't need help right now",TRIM(SUBSTITUTE(SUBSTITUTE(SUBSTITUTE(SUBSTITUTE(Answers!R116,"’","'"),"‘","'"),"“",""""),"”","""")))),1,0)</f>
        <v>0</v>
      </c>
      <c r="AH116" s="1" t="str">
        <f aca="false">IF(Answers!R116="","",IF(Z116+AA116+AB116+AC116+AD116+AE116+AF116+AG116=0,"unread",""))</f>
        <v/>
      </c>
      <c r="AI116" s="1" t="n">
        <f aca="false">IF(OR(D116=5,E116=5),1,0)</f>
        <v>0</v>
      </c>
    </row>
    <row r="117" customFormat="false" ht="15" hidden="false" customHeight="true" outlineLevel="0" collapsed="false">
      <c r="A117" s="1" t="n">
        <f aca="false">Answers!T117</f>
        <v>0</v>
      </c>
      <c r="B117" s="1" t="str">
        <f aca="false">IF(Answers!A117="","",IFERROR(MATCH(TRIM(SUBSTITUTE(SUBSTITUTE(SUBSTITUTE(SUBSTITUTE(Answers!A117,"’","'"),"‘","'"),"“",""""),"”","""")),'Scoring key'!$B$10:$B$14,0),"unread"))</f>
        <v/>
      </c>
      <c r="C117" s="1" t="str">
        <f aca="false">IF(Answers!C117="","",IFERROR(MATCH(TRIM(SUBSTITUTE(SUBSTITUTE(SUBSTITUTE(SUBSTITUTE(Answers!C117,"’","'"),"‘","'"),"“",""""),"”","""")),'Scoring key'!$B$15:$B$19,0),"unread"))</f>
        <v/>
      </c>
      <c r="D117" s="1" t="str">
        <f aca="false">IF(Answers!D117="","",IFERROR(MATCH(TRIM(SUBSTITUTE(SUBSTITUTE(SUBSTITUTE(SUBSTITUTE(Answers!D117,"’","'"),"‘","'"),"“",""""),"”","""")),'Scoring key'!$B$20:$B$24,0),"unread"))</f>
        <v/>
      </c>
      <c r="E117" s="1" t="str">
        <f aca="false">IF(Answers!E117="","",IFERROR(MATCH(TRIM(SUBSTITUTE(SUBSTITUTE(SUBSTITUTE(SUBSTITUTE(Answers!E117,"’","'"),"‘","'"),"“",""""),"”","""")),'Scoring key'!$B$25:$B$29,0),"unread"))</f>
        <v/>
      </c>
      <c r="F117" s="1" t="str">
        <f aca="false">IF(Answers!L117="","",IFERROR(MATCH(TRIM(SUBSTITUTE(SUBSTITUTE(SUBSTITUTE(SUBSTITUTE(Answers!L117,"’","'"),"‘","'"),"“",""""),"”","""")),'Scoring key'!$B$30:$B$34,0),"unread"))</f>
        <v/>
      </c>
      <c r="G117" s="1" t="str">
        <f aca="false">IF(Answers!N117="","",IFERROR(MATCH(TRIM(SUBSTITUTE(SUBSTITUTE(SUBSTITUTE(SUBSTITUTE(Answers!N117,"’","'"),"‘","'"),"“",""""),"”","""")),'Scoring key'!$B$35:$B$38,0),"unread"))</f>
        <v/>
      </c>
      <c r="H117" s="1" t="str">
        <f aca="false">IF(Answers!O117="","",IFERROR(MATCH(TRIM(SUBSTITUTE(SUBSTITUTE(SUBSTITUTE(SUBSTITUTE(Answers!O117,"’","'"),"‘","'"),"“",""""),"”","""")),'Scoring key'!$B$39:$B$42,0),"unread"))</f>
        <v/>
      </c>
      <c r="I117" s="1" t="str">
        <f aca="false">IF(Answers!S117="","",IFERROR(MATCH(TRIM(SUBSTITUTE(SUBSTITUTE(SUBSTITUTE(SUBSTITUTE(Answers!S117,"’","'"),"‘","'"),"“",""""),"”","""")),'Scoring key'!$B$43:$B$46,0),"unread"))</f>
        <v/>
      </c>
      <c r="J117" s="1" t="str">
        <f aca="false">IF(ISNUMBER(B117),IF(INDEX('Scoring key'!$C$10:$C$14,B117)="","",INDEX('Scoring key'!$C$10:$C$14,B117)),"")</f>
        <v/>
      </c>
      <c r="K117" s="1" t="str">
        <f aca="false">IF(ISNUMBER(E117),IF(INDEX('Scoring key'!$C$25:$C$29,E117)="","",INDEX('Scoring key'!$C$25:$C$29,E117)),"")</f>
        <v/>
      </c>
      <c r="L117" s="1" t="str">
        <f aca="false">IF(ISNUMBER(F117),IF(INDEX('Scoring key'!$C$30:$C$34,F117)="","",INDEX('Scoring key'!$C$30:$C$34,F117)),"")</f>
        <v/>
      </c>
      <c r="M117" s="1" t="str">
        <f aca="false">IF(ISNUMBER(G117),IF(INDEX('Scoring key'!$C$35:$C$38,G117)="","",INDEX('Scoring key'!$C$35:$C$38,G117)),"")</f>
        <v/>
      </c>
      <c r="N117" s="1" t="str">
        <f aca="false">IF(ISNUMBER(H117),IF(INDEX('Scoring key'!$C$39:$C$42,H117)="","",INDEX('Scoring key'!$C$39:$C$42,H117)),"")</f>
        <v/>
      </c>
      <c r="O117" s="1" t="str">
        <f aca="false">IF(Answers!F117="","",IF(ISNUMBER(IFERROR(VALUE(Answers!F117),"")),IF(AND(VALUE(Answers!F117)&gt;=1,VALUE(Answers!F117)&lt;=5,VALUE(Answers!F117)=INT(VALUE(Answers!F117))),VALUE(Answers!F117),"unread"),IFERROR(MATCH(TRIM(SUBSTITUTE(SUBSTITUTE(SUBSTITUTE(SUBSTITUTE(Answers!F117,"’","'"),"‘","'"),"“",""""),"”","""")),'Scoring key'!$B$5:$B$9,0),"unread")))</f>
        <v/>
      </c>
      <c r="P117" s="1" t="str">
        <f aca="false">IF(Answers!G117="","",IF(ISNUMBER(IFERROR(VALUE(Answers!G117),"")),IF(AND(VALUE(Answers!G117)&gt;=1,VALUE(Answers!G117)&lt;=5,VALUE(Answers!G117)=INT(VALUE(Answers!G117))),VALUE(Answers!G117),"unread"),IFERROR(MATCH(TRIM(SUBSTITUTE(SUBSTITUTE(SUBSTITUTE(SUBSTITUTE(Answers!G117,"’","'"),"‘","'"),"“",""""),"”","""")),'Scoring key'!$B$5:$B$9,0),"unread")))</f>
        <v/>
      </c>
      <c r="Q117" s="1" t="str">
        <f aca="false">IF(Answers!H117="","",IF(ISNUMBER(IFERROR(VALUE(Answers!H117),"")),IF(AND(VALUE(Answers!H117)&gt;=1,VALUE(Answers!H117)&lt;=5,VALUE(Answers!H117)=INT(VALUE(Answers!H117))),VALUE(Answers!H117),"unread"),IFERROR(MATCH(TRIM(SUBSTITUTE(SUBSTITUTE(SUBSTITUTE(SUBSTITUTE(Answers!H117,"’","'"),"‘","'"),"“",""""),"”","""")),'Scoring key'!$B$5:$B$9,0),"unread")))</f>
        <v/>
      </c>
      <c r="R117" s="1" t="str">
        <f aca="false">IF(Answers!I117="","",IF(ISNUMBER(IFERROR(VALUE(Answers!I117),"")),IF(AND(VALUE(Answers!I117)&gt;=1,VALUE(Answers!I117)&lt;=5,VALUE(Answers!I117)=INT(VALUE(Answers!I117))),VALUE(Answers!I117),"unread"),IFERROR(MATCH(TRIM(SUBSTITUTE(SUBSTITUTE(SUBSTITUTE(SUBSTITUTE(Answers!I117,"’","'"),"‘","'"),"“",""""),"”","""")),'Scoring key'!$B$5:$B$9,0),"unread")))</f>
        <v/>
      </c>
      <c r="S117" s="1" t="str">
        <f aca="false">IF(Answers!J117="","",IF(ISNUMBER(IFERROR(VALUE(Answers!J117),"")),IF(AND(VALUE(Answers!J117)&gt;=1,VALUE(Answers!J117)&lt;=5,VALUE(Answers!J117)=INT(VALUE(Answers!J117))),VALUE(Answers!J117),"unread"),IFERROR(MATCH(TRIM(SUBSTITUTE(SUBSTITUTE(SUBSTITUTE(SUBSTITUTE(Answers!J117,"’","'"),"‘","'"),"“",""""),"”","""")),'Scoring key'!$B$5:$B$9,0),"unread")))</f>
        <v/>
      </c>
      <c r="T117" s="1" t="str">
        <f aca="false">IF(Answers!K117="","",IF(ISNUMBER(IFERROR(VALUE(Answers!K117),"")),IF(AND(VALUE(Answers!K117)&gt;=1,VALUE(Answers!K117)&lt;=5,VALUE(Answers!K117)=INT(VALUE(Answers!K117))),VALUE(Answers!K117),"unread"),IFERROR(MATCH(TRIM(SUBSTITUTE(SUBSTITUTE(SUBSTITUTE(SUBSTITUTE(Answers!K117,"’","'"),"‘","'"),"“",""""),"”","""")),'Scoring key'!$B$5:$B$9,0),"unread")))</f>
        <v/>
      </c>
      <c r="U117" s="1" t="str">
        <f aca="false">IF(Answers!M117="","",IF(ISNUMBER(IFERROR(VALUE(Answers!M117),"")),IF(AND(VALUE(Answers!M117)&gt;=1,VALUE(Answers!M117)&lt;=5,VALUE(Answers!M117)=INT(VALUE(Answers!M117))),VALUE(Answers!M117),"unread"),IFERROR(MATCH(TRIM(SUBSTITUTE(SUBSTITUTE(SUBSTITUTE(SUBSTITUTE(Answers!M117,"’","'"),"‘","'"),"“",""""),"”","""")),'Scoring key'!$B$5:$B$9,0),"unread")))</f>
        <v/>
      </c>
      <c r="V117" s="1" t="str">
        <f aca="false">IF(Answers!P117="","",IF(ISNUMBER(IFERROR(VALUE(Answers!P117),"")),IF(AND(VALUE(Answers!P117)&gt;=1,VALUE(Answers!P117)&lt;=5,VALUE(Answers!P117)=INT(VALUE(Answers!P117))),VALUE(Answers!P117),"unread"),IFERROR(MATCH(TRIM(SUBSTITUTE(SUBSTITUTE(SUBSTITUTE(SUBSTITUTE(Answers!P117,"’","'"),"‘","'"),"“",""""),"”","""")),'Scoring key'!$B$5:$B$9,0),"unread")))</f>
        <v/>
      </c>
      <c r="W117" s="1" t="str">
        <f aca="false">IF(Answers!Q117="","",IF(ISNUMBER(IFERROR(VALUE(Answers!Q117),"")),IF(AND(VALUE(Answers!Q117)&gt;=1,VALUE(Answers!Q117)&lt;=5,VALUE(Answers!Q117)=INT(VALUE(Answers!Q117))),VALUE(Answers!Q117),"unread"),IFERROR(MATCH(TRIM(SUBSTITUTE(SUBSTITUTE(SUBSTITUTE(SUBSTITUTE(Answers!Q117,"’","'"),"‘","'"),"“",""""),"”","""")),'Scoring key'!$B$5:$B$9,0),"unread")))</f>
        <v/>
      </c>
      <c r="X117" s="1" t="str">
        <f aca="false">IF(Answers!B117="","",ISNUMBER(SEARCH("Drafting or editing emails and documents",TRIM(SUBSTITUTE(SUBSTITUTE(SUBSTITUTE(SUBSTITUTE(Answers!B117,"’","'"),"‘","'"),"“",""""),"”",""""))))*1+ISNUMBER(SEARCH("Summarizing documents, threads or meetings",TRIM(SUBSTITUTE(SUBSTITUTE(SUBSTITUTE(SUBSTITUTE(Answers!B117,"’","'"),"‘","'"),"“",""""),"”",""""))))*1+ISNUMBER(SEARCH("Research, or explaining something unfamiliar",TRIM(SUBSTITUTE(SUBSTITUTE(SUBSTITUTE(SUBSTITUTE(Answers!B117,"’","'"),"‘","'"),"“",""""),"”",""""))))*1+ISNUMBER(SEARCH("Working with data or spreadsheets",TRIM(SUBSTITUTE(SUBSTITUTE(SUBSTITUTE(SUBSTITUTE(Answers!B117,"’","'"),"‘","'"),"“",""""),"”",""""))))*1+ISNUMBER(SEARCH("Writing or reviewing code or scripts",TRIM(SUBSTITUTE(SUBSTITUTE(SUBSTITUTE(SUBSTITUTE(Answers!B117,"’","'"),"‘","'"),"“",""""),"”",""""))))*1+ISNUMBER(SEARCH("Brainstorming or planning",TRIM(SUBSTITUTE(SUBSTITUTE(SUBSTITUTE(SUBSTITUTE(Answers!B117,"’","'"),"‘","'"),"“",""""),"”",""""))))*1+ISNUMBER(SEARCH("Something else",TRIM(SUBSTITUTE(SUBSTITUTE(SUBSTITUTE(SUBSTITUTE(Answers!B117,"’","'"),"‘","'"),"“",""""),"”",""""))))*1)</f>
        <v/>
      </c>
      <c r="Y117" s="1" t="str">
        <f aca="false">IF(X117="","",IF(X117=0,IF(ISNUMBER(SEARCH("I don't use AI tools for work",TRIM(SUBSTITUTE(SUBSTITUTE(SUBSTITUTE(SUBSTITUTE(Answers!B117,"’","'"),"‘","'"),"“",""""),"”","""")))),1,"unread"),MIN(X117+1,5)))</f>
        <v/>
      </c>
      <c r="Z117" s="1" t="n">
        <f aca="false">IF(ISNUMBER(SEARCH("Clear guidance on what's allowed and what information can go in",TRIM(SUBSTITUTE(SUBSTITUTE(SUBSTITUTE(SUBSTITUTE(Answers!R117,"’","'"),"‘","'"),"“",""""),"”","""")))),1,0)</f>
        <v>0</v>
      </c>
      <c r="AA117" s="1" t="n">
        <f aca="false">IF(ISNUMBER(SEARCH("An approved AI tool with a work account",TRIM(SUBSTITUTE(SUBSTITUTE(SUBSTITUTE(SUBSTITUTE(Answers!R117,"’","'"),"‘","'"),"“",""""),"”","""")))),1,0)</f>
        <v>0</v>
      </c>
      <c r="AB117" s="1" t="n">
        <f aca="false">IF(ISNUMBER(SEARCH("Hands-on training using my own work tasks",TRIM(SUBSTITUTE(SUBSTITUTE(SUBSTITUTE(SUBSTITUTE(Answers!R117,"’","'"),"‘","'"),"“",""""),"”","""")))),1,0)</f>
        <v>0</v>
      </c>
      <c r="AC117" s="1" t="n">
        <f aca="false">IF(ISNUMBER(SEARCH("Ready-made prompts and templates for common tasks",TRIM(SUBSTITUTE(SUBSTITUTE(SUBSTITUTE(SUBSTITUTE(Answers!R117,"’","'"),"‘","'"),"“",""""),"”","""")))),1,0)</f>
        <v>0</v>
      </c>
      <c r="AD117" s="1" t="n">
        <f aca="false">IF(ISNUMBER(SEARCH("Help setting up an AI agent for my role",TRIM(SUBSTITUTE(SUBSTITUTE(SUBSTITUTE(SUBSTITUTE(Answers!R117,"’","'"),"‘","'"),"“",""""),"”","""")))),1,0)</f>
        <v>0</v>
      </c>
      <c r="AE117" s="1" t="n">
        <f aca="false">IF(ISNUMBER(SEARCH("Examples from people in jobs like mine",TRIM(SUBSTITUTE(SUBSTITUTE(SUBSTITUTE(SUBSTITUTE(Answers!R117,"’","'"),"‘","'"),"“",""""),"”","""")))),1,0)</f>
        <v>0</v>
      </c>
      <c r="AF117" s="1" t="n">
        <f aca="false">IF(ISNUMBER(SEARCH("Time set aside to practice",TRIM(SUBSTITUTE(SUBSTITUTE(SUBSTITUTE(SUBSTITUTE(Answers!R117,"’","'"),"‘","'"),"“",""""),"”","""")))),1,0)</f>
        <v>0</v>
      </c>
      <c r="AG117" s="1" t="n">
        <f aca="false">IF(ISNUMBER(SEARCH("I don't need help right now",TRIM(SUBSTITUTE(SUBSTITUTE(SUBSTITUTE(SUBSTITUTE(Answers!R117,"’","'"),"‘","'"),"“",""""),"”","""")))),1,0)</f>
        <v>0</v>
      </c>
      <c r="AH117" s="1" t="str">
        <f aca="false">IF(Answers!R117="","",IF(Z117+AA117+AB117+AC117+AD117+AE117+AF117+AG117=0,"unread",""))</f>
        <v/>
      </c>
      <c r="AI117" s="1" t="n">
        <f aca="false">IF(OR(D117=5,E117=5),1,0)</f>
        <v>0</v>
      </c>
    </row>
    <row r="118" customFormat="false" ht="15" hidden="false" customHeight="true" outlineLevel="0" collapsed="false">
      <c r="A118" s="1" t="n">
        <f aca="false">Answers!T118</f>
        <v>0</v>
      </c>
      <c r="B118" s="1" t="str">
        <f aca="false">IF(Answers!A118="","",IFERROR(MATCH(TRIM(SUBSTITUTE(SUBSTITUTE(SUBSTITUTE(SUBSTITUTE(Answers!A118,"’","'"),"‘","'"),"“",""""),"”","""")),'Scoring key'!$B$10:$B$14,0),"unread"))</f>
        <v/>
      </c>
      <c r="C118" s="1" t="str">
        <f aca="false">IF(Answers!C118="","",IFERROR(MATCH(TRIM(SUBSTITUTE(SUBSTITUTE(SUBSTITUTE(SUBSTITUTE(Answers!C118,"’","'"),"‘","'"),"“",""""),"”","""")),'Scoring key'!$B$15:$B$19,0),"unread"))</f>
        <v/>
      </c>
      <c r="D118" s="1" t="str">
        <f aca="false">IF(Answers!D118="","",IFERROR(MATCH(TRIM(SUBSTITUTE(SUBSTITUTE(SUBSTITUTE(SUBSTITUTE(Answers!D118,"’","'"),"‘","'"),"“",""""),"”","""")),'Scoring key'!$B$20:$B$24,0),"unread"))</f>
        <v/>
      </c>
      <c r="E118" s="1" t="str">
        <f aca="false">IF(Answers!E118="","",IFERROR(MATCH(TRIM(SUBSTITUTE(SUBSTITUTE(SUBSTITUTE(SUBSTITUTE(Answers!E118,"’","'"),"‘","'"),"“",""""),"”","""")),'Scoring key'!$B$25:$B$29,0),"unread"))</f>
        <v/>
      </c>
      <c r="F118" s="1" t="str">
        <f aca="false">IF(Answers!L118="","",IFERROR(MATCH(TRIM(SUBSTITUTE(SUBSTITUTE(SUBSTITUTE(SUBSTITUTE(Answers!L118,"’","'"),"‘","'"),"“",""""),"”","""")),'Scoring key'!$B$30:$B$34,0),"unread"))</f>
        <v/>
      </c>
      <c r="G118" s="1" t="str">
        <f aca="false">IF(Answers!N118="","",IFERROR(MATCH(TRIM(SUBSTITUTE(SUBSTITUTE(SUBSTITUTE(SUBSTITUTE(Answers!N118,"’","'"),"‘","'"),"“",""""),"”","""")),'Scoring key'!$B$35:$B$38,0),"unread"))</f>
        <v/>
      </c>
      <c r="H118" s="1" t="str">
        <f aca="false">IF(Answers!O118="","",IFERROR(MATCH(TRIM(SUBSTITUTE(SUBSTITUTE(SUBSTITUTE(SUBSTITUTE(Answers!O118,"’","'"),"‘","'"),"“",""""),"”","""")),'Scoring key'!$B$39:$B$42,0),"unread"))</f>
        <v/>
      </c>
      <c r="I118" s="1" t="str">
        <f aca="false">IF(Answers!S118="","",IFERROR(MATCH(TRIM(SUBSTITUTE(SUBSTITUTE(SUBSTITUTE(SUBSTITUTE(Answers!S118,"’","'"),"‘","'"),"“",""""),"”","""")),'Scoring key'!$B$43:$B$46,0),"unread"))</f>
        <v/>
      </c>
      <c r="J118" s="1" t="str">
        <f aca="false">IF(ISNUMBER(B118),IF(INDEX('Scoring key'!$C$10:$C$14,B118)="","",INDEX('Scoring key'!$C$10:$C$14,B118)),"")</f>
        <v/>
      </c>
      <c r="K118" s="1" t="str">
        <f aca="false">IF(ISNUMBER(E118),IF(INDEX('Scoring key'!$C$25:$C$29,E118)="","",INDEX('Scoring key'!$C$25:$C$29,E118)),"")</f>
        <v/>
      </c>
      <c r="L118" s="1" t="str">
        <f aca="false">IF(ISNUMBER(F118),IF(INDEX('Scoring key'!$C$30:$C$34,F118)="","",INDEX('Scoring key'!$C$30:$C$34,F118)),"")</f>
        <v/>
      </c>
      <c r="M118" s="1" t="str">
        <f aca="false">IF(ISNUMBER(G118),IF(INDEX('Scoring key'!$C$35:$C$38,G118)="","",INDEX('Scoring key'!$C$35:$C$38,G118)),"")</f>
        <v/>
      </c>
      <c r="N118" s="1" t="str">
        <f aca="false">IF(ISNUMBER(H118),IF(INDEX('Scoring key'!$C$39:$C$42,H118)="","",INDEX('Scoring key'!$C$39:$C$42,H118)),"")</f>
        <v/>
      </c>
      <c r="O118" s="1" t="str">
        <f aca="false">IF(Answers!F118="","",IF(ISNUMBER(IFERROR(VALUE(Answers!F118),"")),IF(AND(VALUE(Answers!F118)&gt;=1,VALUE(Answers!F118)&lt;=5,VALUE(Answers!F118)=INT(VALUE(Answers!F118))),VALUE(Answers!F118),"unread"),IFERROR(MATCH(TRIM(SUBSTITUTE(SUBSTITUTE(SUBSTITUTE(SUBSTITUTE(Answers!F118,"’","'"),"‘","'"),"“",""""),"”","""")),'Scoring key'!$B$5:$B$9,0),"unread")))</f>
        <v/>
      </c>
      <c r="P118" s="1" t="str">
        <f aca="false">IF(Answers!G118="","",IF(ISNUMBER(IFERROR(VALUE(Answers!G118),"")),IF(AND(VALUE(Answers!G118)&gt;=1,VALUE(Answers!G118)&lt;=5,VALUE(Answers!G118)=INT(VALUE(Answers!G118))),VALUE(Answers!G118),"unread"),IFERROR(MATCH(TRIM(SUBSTITUTE(SUBSTITUTE(SUBSTITUTE(SUBSTITUTE(Answers!G118,"’","'"),"‘","'"),"“",""""),"”","""")),'Scoring key'!$B$5:$B$9,0),"unread")))</f>
        <v/>
      </c>
      <c r="Q118" s="1" t="str">
        <f aca="false">IF(Answers!H118="","",IF(ISNUMBER(IFERROR(VALUE(Answers!H118),"")),IF(AND(VALUE(Answers!H118)&gt;=1,VALUE(Answers!H118)&lt;=5,VALUE(Answers!H118)=INT(VALUE(Answers!H118))),VALUE(Answers!H118),"unread"),IFERROR(MATCH(TRIM(SUBSTITUTE(SUBSTITUTE(SUBSTITUTE(SUBSTITUTE(Answers!H118,"’","'"),"‘","'"),"“",""""),"”","""")),'Scoring key'!$B$5:$B$9,0),"unread")))</f>
        <v/>
      </c>
      <c r="R118" s="1" t="str">
        <f aca="false">IF(Answers!I118="","",IF(ISNUMBER(IFERROR(VALUE(Answers!I118),"")),IF(AND(VALUE(Answers!I118)&gt;=1,VALUE(Answers!I118)&lt;=5,VALUE(Answers!I118)=INT(VALUE(Answers!I118))),VALUE(Answers!I118),"unread"),IFERROR(MATCH(TRIM(SUBSTITUTE(SUBSTITUTE(SUBSTITUTE(SUBSTITUTE(Answers!I118,"’","'"),"‘","'"),"“",""""),"”","""")),'Scoring key'!$B$5:$B$9,0),"unread")))</f>
        <v/>
      </c>
      <c r="S118" s="1" t="str">
        <f aca="false">IF(Answers!J118="","",IF(ISNUMBER(IFERROR(VALUE(Answers!J118),"")),IF(AND(VALUE(Answers!J118)&gt;=1,VALUE(Answers!J118)&lt;=5,VALUE(Answers!J118)=INT(VALUE(Answers!J118))),VALUE(Answers!J118),"unread"),IFERROR(MATCH(TRIM(SUBSTITUTE(SUBSTITUTE(SUBSTITUTE(SUBSTITUTE(Answers!J118,"’","'"),"‘","'"),"“",""""),"”","""")),'Scoring key'!$B$5:$B$9,0),"unread")))</f>
        <v/>
      </c>
      <c r="T118" s="1" t="str">
        <f aca="false">IF(Answers!K118="","",IF(ISNUMBER(IFERROR(VALUE(Answers!K118),"")),IF(AND(VALUE(Answers!K118)&gt;=1,VALUE(Answers!K118)&lt;=5,VALUE(Answers!K118)=INT(VALUE(Answers!K118))),VALUE(Answers!K118),"unread"),IFERROR(MATCH(TRIM(SUBSTITUTE(SUBSTITUTE(SUBSTITUTE(SUBSTITUTE(Answers!K118,"’","'"),"‘","'"),"“",""""),"”","""")),'Scoring key'!$B$5:$B$9,0),"unread")))</f>
        <v/>
      </c>
      <c r="U118" s="1" t="str">
        <f aca="false">IF(Answers!M118="","",IF(ISNUMBER(IFERROR(VALUE(Answers!M118),"")),IF(AND(VALUE(Answers!M118)&gt;=1,VALUE(Answers!M118)&lt;=5,VALUE(Answers!M118)=INT(VALUE(Answers!M118))),VALUE(Answers!M118),"unread"),IFERROR(MATCH(TRIM(SUBSTITUTE(SUBSTITUTE(SUBSTITUTE(SUBSTITUTE(Answers!M118,"’","'"),"‘","'"),"“",""""),"”","""")),'Scoring key'!$B$5:$B$9,0),"unread")))</f>
        <v/>
      </c>
      <c r="V118" s="1" t="str">
        <f aca="false">IF(Answers!P118="","",IF(ISNUMBER(IFERROR(VALUE(Answers!P118),"")),IF(AND(VALUE(Answers!P118)&gt;=1,VALUE(Answers!P118)&lt;=5,VALUE(Answers!P118)=INT(VALUE(Answers!P118))),VALUE(Answers!P118),"unread"),IFERROR(MATCH(TRIM(SUBSTITUTE(SUBSTITUTE(SUBSTITUTE(SUBSTITUTE(Answers!P118,"’","'"),"‘","'"),"“",""""),"”","""")),'Scoring key'!$B$5:$B$9,0),"unread")))</f>
        <v/>
      </c>
      <c r="W118" s="1" t="str">
        <f aca="false">IF(Answers!Q118="","",IF(ISNUMBER(IFERROR(VALUE(Answers!Q118),"")),IF(AND(VALUE(Answers!Q118)&gt;=1,VALUE(Answers!Q118)&lt;=5,VALUE(Answers!Q118)=INT(VALUE(Answers!Q118))),VALUE(Answers!Q118),"unread"),IFERROR(MATCH(TRIM(SUBSTITUTE(SUBSTITUTE(SUBSTITUTE(SUBSTITUTE(Answers!Q118,"’","'"),"‘","'"),"“",""""),"”","""")),'Scoring key'!$B$5:$B$9,0),"unread")))</f>
        <v/>
      </c>
      <c r="X118" s="1" t="str">
        <f aca="false">IF(Answers!B118="","",ISNUMBER(SEARCH("Drafting or editing emails and documents",TRIM(SUBSTITUTE(SUBSTITUTE(SUBSTITUTE(SUBSTITUTE(Answers!B118,"’","'"),"‘","'"),"“",""""),"”",""""))))*1+ISNUMBER(SEARCH("Summarizing documents, threads or meetings",TRIM(SUBSTITUTE(SUBSTITUTE(SUBSTITUTE(SUBSTITUTE(Answers!B118,"’","'"),"‘","'"),"“",""""),"”",""""))))*1+ISNUMBER(SEARCH("Research, or explaining something unfamiliar",TRIM(SUBSTITUTE(SUBSTITUTE(SUBSTITUTE(SUBSTITUTE(Answers!B118,"’","'"),"‘","'"),"“",""""),"”",""""))))*1+ISNUMBER(SEARCH("Working with data or spreadsheets",TRIM(SUBSTITUTE(SUBSTITUTE(SUBSTITUTE(SUBSTITUTE(Answers!B118,"’","'"),"‘","'"),"“",""""),"”",""""))))*1+ISNUMBER(SEARCH("Writing or reviewing code or scripts",TRIM(SUBSTITUTE(SUBSTITUTE(SUBSTITUTE(SUBSTITUTE(Answers!B118,"’","'"),"‘","'"),"“",""""),"”",""""))))*1+ISNUMBER(SEARCH("Brainstorming or planning",TRIM(SUBSTITUTE(SUBSTITUTE(SUBSTITUTE(SUBSTITUTE(Answers!B118,"’","'"),"‘","'"),"“",""""),"”",""""))))*1+ISNUMBER(SEARCH("Something else",TRIM(SUBSTITUTE(SUBSTITUTE(SUBSTITUTE(SUBSTITUTE(Answers!B118,"’","'"),"‘","'"),"“",""""),"”",""""))))*1)</f>
        <v/>
      </c>
      <c r="Y118" s="1" t="str">
        <f aca="false">IF(X118="","",IF(X118=0,IF(ISNUMBER(SEARCH("I don't use AI tools for work",TRIM(SUBSTITUTE(SUBSTITUTE(SUBSTITUTE(SUBSTITUTE(Answers!B118,"’","'"),"‘","'"),"“",""""),"”","""")))),1,"unread"),MIN(X118+1,5)))</f>
        <v/>
      </c>
      <c r="Z118" s="1" t="n">
        <f aca="false">IF(ISNUMBER(SEARCH("Clear guidance on what's allowed and what information can go in",TRIM(SUBSTITUTE(SUBSTITUTE(SUBSTITUTE(SUBSTITUTE(Answers!R118,"’","'"),"‘","'"),"“",""""),"”","""")))),1,0)</f>
        <v>0</v>
      </c>
      <c r="AA118" s="1" t="n">
        <f aca="false">IF(ISNUMBER(SEARCH("An approved AI tool with a work account",TRIM(SUBSTITUTE(SUBSTITUTE(SUBSTITUTE(SUBSTITUTE(Answers!R118,"’","'"),"‘","'"),"“",""""),"”","""")))),1,0)</f>
        <v>0</v>
      </c>
      <c r="AB118" s="1" t="n">
        <f aca="false">IF(ISNUMBER(SEARCH("Hands-on training using my own work tasks",TRIM(SUBSTITUTE(SUBSTITUTE(SUBSTITUTE(SUBSTITUTE(Answers!R118,"’","'"),"‘","'"),"“",""""),"”","""")))),1,0)</f>
        <v>0</v>
      </c>
      <c r="AC118" s="1" t="n">
        <f aca="false">IF(ISNUMBER(SEARCH("Ready-made prompts and templates for common tasks",TRIM(SUBSTITUTE(SUBSTITUTE(SUBSTITUTE(SUBSTITUTE(Answers!R118,"’","'"),"‘","'"),"“",""""),"”","""")))),1,0)</f>
        <v>0</v>
      </c>
      <c r="AD118" s="1" t="n">
        <f aca="false">IF(ISNUMBER(SEARCH("Help setting up an AI agent for my role",TRIM(SUBSTITUTE(SUBSTITUTE(SUBSTITUTE(SUBSTITUTE(Answers!R118,"’","'"),"‘","'"),"“",""""),"”","""")))),1,0)</f>
        <v>0</v>
      </c>
      <c r="AE118" s="1" t="n">
        <f aca="false">IF(ISNUMBER(SEARCH("Examples from people in jobs like mine",TRIM(SUBSTITUTE(SUBSTITUTE(SUBSTITUTE(SUBSTITUTE(Answers!R118,"’","'"),"‘","'"),"“",""""),"”","""")))),1,0)</f>
        <v>0</v>
      </c>
      <c r="AF118" s="1" t="n">
        <f aca="false">IF(ISNUMBER(SEARCH("Time set aside to practice",TRIM(SUBSTITUTE(SUBSTITUTE(SUBSTITUTE(SUBSTITUTE(Answers!R118,"’","'"),"‘","'"),"“",""""),"”","""")))),1,0)</f>
        <v>0</v>
      </c>
      <c r="AG118" s="1" t="n">
        <f aca="false">IF(ISNUMBER(SEARCH("I don't need help right now",TRIM(SUBSTITUTE(SUBSTITUTE(SUBSTITUTE(SUBSTITUTE(Answers!R118,"’","'"),"‘","'"),"“",""""),"”","""")))),1,0)</f>
        <v>0</v>
      </c>
      <c r="AH118" s="1" t="str">
        <f aca="false">IF(Answers!R118="","",IF(Z118+AA118+AB118+AC118+AD118+AE118+AF118+AG118=0,"unread",""))</f>
        <v/>
      </c>
      <c r="AI118" s="1" t="n">
        <f aca="false">IF(OR(D118=5,E118=5),1,0)</f>
        <v>0</v>
      </c>
    </row>
    <row r="119" customFormat="false" ht="15" hidden="false" customHeight="true" outlineLevel="0" collapsed="false">
      <c r="A119" s="1" t="n">
        <f aca="false">Answers!T119</f>
        <v>0</v>
      </c>
      <c r="B119" s="1" t="str">
        <f aca="false">IF(Answers!A119="","",IFERROR(MATCH(TRIM(SUBSTITUTE(SUBSTITUTE(SUBSTITUTE(SUBSTITUTE(Answers!A119,"’","'"),"‘","'"),"“",""""),"”","""")),'Scoring key'!$B$10:$B$14,0),"unread"))</f>
        <v/>
      </c>
      <c r="C119" s="1" t="str">
        <f aca="false">IF(Answers!C119="","",IFERROR(MATCH(TRIM(SUBSTITUTE(SUBSTITUTE(SUBSTITUTE(SUBSTITUTE(Answers!C119,"’","'"),"‘","'"),"“",""""),"”","""")),'Scoring key'!$B$15:$B$19,0),"unread"))</f>
        <v/>
      </c>
      <c r="D119" s="1" t="str">
        <f aca="false">IF(Answers!D119="","",IFERROR(MATCH(TRIM(SUBSTITUTE(SUBSTITUTE(SUBSTITUTE(SUBSTITUTE(Answers!D119,"’","'"),"‘","'"),"“",""""),"”","""")),'Scoring key'!$B$20:$B$24,0),"unread"))</f>
        <v/>
      </c>
      <c r="E119" s="1" t="str">
        <f aca="false">IF(Answers!E119="","",IFERROR(MATCH(TRIM(SUBSTITUTE(SUBSTITUTE(SUBSTITUTE(SUBSTITUTE(Answers!E119,"’","'"),"‘","'"),"“",""""),"”","""")),'Scoring key'!$B$25:$B$29,0),"unread"))</f>
        <v/>
      </c>
      <c r="F119" s="1" t="str">
        <f aca="false">IF(Answers!L119="","",IFERROR(MATCH(TRIM(SUBSTITUTE(SUBSTITUTE(SUBSTITUTE(SUBSTITUTE(Answers!L119,"’","'"),"‘","'"),"“",""""),"”","""")),'Scoring key'!$B$30:$B$34,0),"unread"))</f>
        <v/>
      </c>
      <c r="G119" s="1" t="str">
        <f aca="false">IF(Answers!N119="","",IFERROR(MATCH(TRIM(SUBSTITUTE(SUBSTITUTE(SUBSTITUTE(SUBSTITUTE(Answers!N119,"’","'"),"‘","'"),"“",""""),"”","""")),'Scoring key'!$B$35:$B$38,0),"unread"))</f>
        <v/>
      </c>
      <c r="H119" s="1" t="str">
        <f aca="false">IF(Answers!O119="","",IFERROR(MATCH(TRIM(SUBSTITUTE(SUBSTITUTE(SUBSTITUTE(SUBSTITUTE(Answers!O119,"’","'"),"‘","'"),"“",""""),"”","""")),'Scoring key'!$B$39:$B$42,0),"unread"))</f>
        <v/>
      </c>
      <c r="I119" s="1" t="str">
        <f aca="false">IF(Answers!S119="","",IFERROR(MATCH(TRIM(SUBSTITUTE(SUBSTITUTE(SUBSTITUTE(SUBSTITUTE(Answers!S119,"’","'"),"‘","'"),"“",""""),"”","""")),'Scoring key'!$B$43:$B$46,0),"unread"))</f>
        <v/>
      </c>
      <c r="J119" s="1" t="str">
        <f aca="false">IF(ISNUMBER(B119),IF(INDEX('Scoring key'!$C$10:$C$14,B119)="","",INDEX('Scoring key'!$C$10:$C$14,B119)),"")</f>
        <v/>
      </c>
      <c r="K119" s="1" t="str">
        <f aca="false">IF(ISNUMBER(E119),IF(INDEX('Scoring key'!$C$25:$C$29,E119)="","",INDEX('Scoring key'!$C$25:$C$29,E119)),"")</f>
        <v/>
      </c>
      <c r="L119" s="1" t="str">
        <f aca="false">IF(ISNUMBER(F119),IF(INDEX('Scoring key'!$C$30:$C$34,F119)="","",INDEX('Scoring key'!$C$30:$C$34,F119)),"")</f>
        <v/>
      </c>
      <c r="M119" s="1" t="str">
        <f aca="false">IF(ISNUMBER(G119),IF(INDEX('Scoring key'!$C$35:$C$38,G119)="","",INDEX('Scoring key'!$C$35:$C$38,G119)),"")</f>
        <v/>
      </c>
      <c r="N119" s="1" t="str">
        <f aca="false">IF(ISNUMBER(H119),IF(INDEX('Scoring key'!$C$39:$C$42,H119)="","",INDEX('Scoring key'!$C$39:$C$42,H119)),"")</f>
        <v/>
      </c>
      <c r="O119" s="1" t="str">
        <f aca="false">IF(Answers!F119="","",IF(ISNUMBER(IFERROR(VALUE(Answers!F119),"")),IF(AND(VALUE(Answers!F119)&gt;=1,VALUE(Answers!F119)&lt;=5,VALUE(Answers!F119)=INT(VALUE(Answers!F119))),VALUE(Answers!F119),"unread"),IFERROR(MATCH(TRIM(SUBSTITUTE(SUBSTITUTE(SUBSTITUTE(SUBSTITUTE(Answers!F119,"’","'"),"‘","'"),"“",""""),"”","""")),'Scoring key'!$B$5:$B$9,0),"unread")))</f>
        <v/>
      </c>
      <c r="P119" s="1" t="str">
        <f aca="false">IF(Answers!G119="","",IF(ISNUMBER(IFERROR(VALUE(Answers!G119),"")),IF(AND(VALUE(Answers!G119)&gt;=1,VALUE(Answers!G119)&lt;=5,VALUE(Answers!G119)=INT(VALUE(Answers!G119))),VALUE(Answers!G119),"unread"),IFERROR(MATCH(TRIM(SUBSTITUTE(SUBSTITUTE(SUBSTITUTE(SUBSTITUTE(Answers!G119,"’","'"),"‘","'"),"“",""""),"”","""")),'Scoring key'!$B$5:$B$9,0),"unread")))</f>
        <v/>
      </c>
      <c r="Q119" s="1" t="str">
        <f aca="false">IF(Answers!H119="","",IF(ISNUMBER(IFERROR(VALUE(Answers!H119),"")),IF(AND(VALUE(Answers!H119)&gt;=1,VALUE(Answers!H119)&lt;=5,VALUE(Answers!H119)=INT(VALUE(Answers!H119))),VALUE(Answers!H119),"unread"),IFERROR(MATCH(TRIM(SUBSTITUTE(SUBSTITUTE(SUBSTITUTE(SUBSTITUTE(Answers!H119,"’","'"),"‘","'"),"“",""""),"”","""")),'Scoring key'!$B$5:$B$9,0),"unread")))</f>
        <v/>
      </c>
      <c r="R119" s="1" t="str">
        <f aca="false">IF(Answers!I119="","",IF(ISNUMBER(IFERROR(VALUE(Answers!I119),"")),IF(AND(VALUE(Answers!I119)&gt;=1,VALUE(Answers!I119)&lt;=5,VALUE(Answers!I119)=INT(VALUE(Answers!I119))),VALUE(Answers!I119),"unread"),IFERROR(MATCH(TRIM(SUBSTITUTE(SUBSTITUTE(SUBSTITUTE(SUBSTITUTE(Answers!I119,"’","'"),"‘","'"),"“",""""),"”","""")),'Scoring key'!$B$5:$B$9,0),"unread")))</f>
        <v/>
      </c>
      <c r="S119" s="1" t="str">
        <f aca="false">IF(Answers!J119="","",IF(ISNUMBER(IFERROR(VALUE(Answers!J119),"")),IF(AND(VALUE(Answers!J119)&gt;=1,VALUE(Answers!J119)&lt;=5,VALUE(Answers!J119)=INT(VALUE(Answers!J119))),VALUE(Answers!J119),"unread"),IFERROR(MATCH(TRIM(SUBSTITUTE(SUBSTITUTE(SUBSTITUTE(SUBSTITUTE(Answers!J119,"’","'"),"‘","'"),"“",""""),"”","""")),'Scoring key'!$B$5:$B$9,0),"unread")))</f>
        <v/>
      </c>
      <c r="T119" s="1" t="str">
        <f aca="false">IF(Answers!K119="","",IF(ISNUMBER(IFERROR(VALUE(Answers!K119),"")),IF(AND(VALUE(Answers!K119)&gt;=1,VALUE(Answers!K119)&lt;=5,VALUE(Answers!K119)=INT(VALUE(Answers!K119))),VALUE(Answers!K119),"unread"),IFERROR(MATCH(TRIM(SUBSTITUTE(SUBSTITUTE(SUBSTITUTE(SUBSTITUTE(Answers!K119,"’","'"),"‘","'"),"“",""""),"”","""")),'Scoring key'!$B$5:$B$9,0),"unread")))</f>
        <v/>
      </c>
      <c r="U119" s="1" t="str">
        <f aca="false">IF(Answers!M119="","",IF(ISNUMBER(IFERROR(VALUE(Answers!M119),"")),IF(AND(VALUE(Answers!M119)&gt;=1,VALUE(Answers!M119)&lt;=5,VALUE(Answers!M119)=INT(VALUE(Answers!M119))),VALUE(Answers!M119),"unread"),IFERROR(MATCH(TRIM(SUBSTITUTE(SUBSTITUTE(SUBSTITUTE(SUBSTITUTE(Answers!M119,"’","'"),"‘","'"),"“",""""),"”","""")),'Scoring key'!$B$5:$B$9,0),"unread")))</f>
        <v/>
      </c>
      <c r="V119" s="1" t="str">
        <f aca="false">IF(Answers!P119="","",IF(ISNUMBER(IFERROR(VALUE(Answers!P119),"")),IF(AND(VALUE(Answers!P119)&gt;=1,VALUE(Answers!P119)&lt;=5,VALUE(Answers!P119)=INT(VALUE(Answers!P119))),VALUE(Answers!P119),"unread"),IFERROR(MATCH(TRIM(SUBSTITUTE(SUBSTITUTE(SUBSTITUTE(SUBSTITUTE(Answers!P119,"’","'"),"‘","'"),"“",""""),"”","""")),'Scoring key'!$B$5:$B$9,0),"unread")))</f>
        <v/>
      </c>
      <c r="W119" s="1" t="str">
        <f aca="false">IF(Answers!Q119="","",IF(ISNUMBER(IFERROR(VALUE(Answers!Q119),"")),IF(AND(VALUE(Answers!Q119)&gt;=1,VALUE(Answers!Q119)&lt;=5,VALUE(Answers!Q119)=INT(VALUE(Answers!Q119))),VALUE(Answers!Q119),"unread"),IFERROR(MATCH(TRIM(SUBSTITUTE(SUBSTITUTE(SUBSTITUTE(SUBSTITUTE(Answers!Q119,"’","'"),"‘","'"),"“",""""),"”","""")),'Scoring key'!$B$5:$B$9,0),"unread")))</f>
        <v/>
      </c>
      <c r="X119" s="1" t="str">
        <f aca="false">IF(Answers!B119="","",ISNUMBER(SEARCH("Drafting or editing emails and documents",TRIM(SUBSTITUTE(SUBSTITUTE(SUBSTITUTE(SUBSTITUTE(Answers!B119,"’","'"),"‘","'"),"“",""""),"”",""""))))*1+ISNUMBER(SEARCH("Summarizing documents, threads or meetings",TRIM(SUBSTITUTE(SUBSTITUTE(SUBSTITUTE(SUBSTITUTE(Answers!B119,"’","'"),"‘","'"),"“",""""),"”",""""))))*1+ISNUMBER(SEARCH("Research, or explaining something unfamiliar",TRIM(SUBSTITUTE(SUBSTITUTE(SUBSTITUTE(SUBSTITUTE(Answers!B119,"’","'"),"‘","'"),"“",""""),"”",""""))))*1+ISNUMBER(SEARCH("Working with data or spreadsheets",TRIM(SUBSTITUTE(SUBSTITUTE(SUBSTITUTE(SUBSTITUTE(Answers!B119,"’","'"),"‘","'"),"“",""""),"”",""""))))*1+ISNUMBER(SEARCH("Writing or reviewing code or scripts",TRIM(SUBSTITUTE(SUBSTITUTE(SUBSTITUTE(SUBSTITUTE(Answers!B119,"’","'"),"‘","'"),"“",""""),"”",""""))))*1+ISNUMBER(SEARCH("Brainstorming or planning",TRIM(SUBSTITUTE(SUBSTITUTE(SUBSTITUTE(SUBSTITUTE(Answers!B119,"’","'"),"‘","'"),"“",""""),"”",""""))))*1+ISNUMBER(SEARCH("Something else",TRIM(SUBSTITUTE(SUBSTITUTE(SUBSTITUTE(SUBSTITUTE(Answers!B119,"’","'"),"‘","'"),"“",""""),"”",""""))))*1)</f>
        <v/>
      </c>
      <c r="Y119" s="1" t="str">
        <f aca="false">IF(X119="","",IF(X119=0,IF(ISNUMBER(SEARCH("I don't use AI tools for work",TRIM(SUBSTITUTE(SUBSTITUTE(SUBSTITUTE(SUBSTITUTE(Answers!B119,"’","'"),"‘","'"),"“",""""),"”","""")))),1,"unread"),MIN(X119+1,5)))</f>
        <v/>
      </c>
      <c r="Z119" s="1" t="n">
        <f aca="false">IF(ISNUMBER(SEARCH("Clear guidance on what's allowed and what information can go in",TRIM(SUBSTITUTE(SUBSTITUTE(SUBSTITUTE(SUBSTITUTE(Answers!R119,"’","'"),"‘","'"),"“",""""),"”","""")))),1,0)</f>
        <v>0</v>
      </c>
      <c r="AA119" s="1" t="n">
        <f aca="false">IF(ISNUMBER(SEARCH("An approved AI tool with a work account",TRIM(SUBSTITUTE(SUBSTITUTE(SUBSTITUTE(SUBSTITUTE(Answers!R119,"’","'"),"‘","'"),"“",""""),"”","""")))),1,0)</f>
        <v>0</v>
      </c>
      <c r="AB119" s="1" t="n">
        <f aca="false">IF(ISNUMBER(SEARCH("Hands-on training using my own work tasks",TRIM(SUBSTITUTE(SUBSTITUTE(SUBSTITUTE(SUBSTITUTE(Answers!R119,"’","'"),"‘","'"),"“",""""),"”","""")))),1,0)</f>
        <v>0</v>
      </c>
      <c r="AC119" s="1" t="n">
        <f aca="false">IF(ISNUMBER(SEARCH("Ready-made prompts and templates for common tasks",TRIM(SUBSTITUTE(SUBSTITUTE(SUBSTITUTE(SUBSTITUTE(Answers!R119,"’","'"),"‘","'"),"“",""""),"”","""")))),1,0)</f>
        <v>0</v>
      </c>
      <c r="AD119" s="1" t="n">
        <f aca="false">IF(ISNUMBER(SEARCH("Help setting up an AI agent for my role",TRIM(SUBSTITUTE(SUBSTITUTE(SUBSTITUTE(SUBSTITUTE(Answers!R119,"’","'"),"‘","'"),"“",""""),"”","""")))),1,0)</f>
        <v>0</v>
      </c>
      <c r="AE119" s="1" t="n">
        <f aca="false">IF(ISNUMBER(SEARCH("Examples from people in jobs like mine",TRIM(SUBSTITUTE(SUBSTITUTE(SUBSTITUTE(SUBSTITUTE(Answers!R119,"’","'"),"‘","'"),"“",""""),"”","""")))),1,0)</f>
        <v>0</v>
      </c>
      <c r="AF119" s="1" t="n">
        <f aca="false">IF(ISNUMBER(SEARCH("Time set aside to practice",TRIM(SUBSTITUTE(SUBSTITUTE(SUBSTITUTE(SUBSTITUTE(Answers!R119,"’","'"),"‘","'"),"“",""""),"”","""")))),1,0)</f>
        <v>0</v>
      </c>
      <c r="AG119" s="1" t="n">
        <f aca="false">IF(ISNUMBER(SEARCH("I don't need help right now",TRIM(SUBSTITUTE(SUBSTITUTE(SUBSTITUTE(SUBSTITUTE(Answers!R119,"’","'"),"‘","'"),"“",""""),"”","""")))),1,0)</f>
        <v>0</v>
      </c>
      <c r="AH119" s="1" t="str">
        <f aca="false">IF(Answers!R119="","",IF(Z119+AA119+AB119+AC119+AD119+AE119+AF119+AG119=0,"unread",""))</f>
        <v/>
      </c>
      <c r="AI119" s="1" t="n">
        <f aca="false">IF(OR(D119=5,E119=5),1,0)</f>
        <v>0</v>
      </c>
    </row>
    <row r="120" customFormat="false" ht="15" hidden="false" customHeight="true" outlineLevel="0" collapsed="false">
      <c r="A120" s="1" t="n">
        <f aca="false">Answers!T120</f>
        <v>0</v>
      </c>
      <c r="B120" s="1" t="str">
        <f aca="false">IF(Answers!A120="","",IFERROR(MATCH(TRIM(SUBSTITUTE(SUBSTITUTE(SUBSTITUTE(SUBSTITUTE(Answers!A120,"’","'"),"‘","'"),"“",""""),"”","""")),'Scoring key'!$B$10:$B$14,0),"unread"))</f>
        <v/>
      </c>
      <c r="C120" s="1" t="str">
        <f aca="false">IF(Answers!C120="","",IFERROR(MATCH(TRIM(SUBSTITUTE(SUBSTITUTE(SUBSTITUTE(SUBSTITUTE(Answers!C120,"’","'"),"‘","'"),"“",""""),"”","""")),'Scoring key'!$B$15:$B$19,0),"unread"))</f>
        <v/>
      </c>
      <c r="D120" s="1" t="str">
        <f aca="false">IF(Answers!D120="","",IFERROR(MATCH(TRIM(SUBSTITUTE(SUBSTITUTE(SUBSTITUTE(SUBSTITUTE(Answers!D120,"’","'"),"‘","'"),"“",""""),"”","""")),'Scoring key'!$B$20:$B$24,0),"unread"))</f>
        <v/>
      </c>
      <c r="E120" s="1" t="str">
        <f aca="false">IF(Answers!E120="","",IFERROR(MATCH(TRIM(SUBSTITUTE(SUBSTITUTE(SUBSTITUTE(SUBSTITUTE(Answers!E120,"’","'"),"‘","'"),"“",""""),"”","""")),'Scoring key'!$B$25:$B$29,0),"unread"))</f>
        <v/>
      </c>
      <c r="F120" s="1" t="str">
        <f aca="false">IF(Answers!L120="","",IFERROR(MATCH(TRIM(SUBSTITUTE(SUBSTITUTE(SUBSTITUTE(SUBSTITUTE(Answers!L120,"’","'"),"‘","'"),"“",""""),"”","""")),'Scoring key'!$B$30:$B$34,0),"unread"))</f>
        <v/>
      </c>
      <c r="G120" s="1" t="str">
        <f aca="false">IF(Answers!N120="","",IFERROR(MATCH(TRIM(SUBSTITUTE(SUBSTITUTE(SUBSTITUTE(SUBSTITUTE(Answers!N120,"’","'"),"‘","'"),"“",""""),"”","""")),'Scoring key'!$B$35:$B$38,0),"unread"))</f>
        <v/>
      </c>
      <c r="H120" s="1" t="str">
        <f aca="false">IF(Answers!O120="","",IFERROR(MATCH(TRIM(SUBSTITUTE(SUBSTITUTE(SUBSTITUTE(SUBSTITUTE(Answers!O120,"’","'"),"‘","'"),"“",""""),"”","""")),'Scoring key'!$B$39:$B$42,0),"unread"))</f>
        <v/>
      </c>
      <c r="I120" s="1" t="str">
        <f aca="false">IF(Answers!S120="","",IFERROR(MATCH(TRIM(SUBSTITUTE(SUBSTITUTE(SUBSTITUTE(SUBSTITUTE(Answers!S120,"’","'"),"‘","'"),"“",""""),"”","""")),'Scoring key'!$B$43:$B$46,0),"unread"))</f>
        <v/>
      </c>
      <c r="J120" s="1" t="str">
        <f aca="false">IF(ISNUMBER(B120),IF(INDEX('Scoring key'!$C$10:$C$14,B120)="","",INDEX('Scoring key'!$C$10:$C$14,B120)),"")</f>
        <v/>
      </c>
      <c r="K120" s="1" t="str">
        <f aca="false">IF(ISNUMBER(E120),IF(INDEX('Scoring key'!$C$25:$C$29,E120)="","",INDEX('Scoring key'!$C$25:$C$29,E120)),"")</f>
        <v/>
      </c>
      <c r="L120" s="1" t="str">
        <f aca="false">IF(ISNUMBER(F120),IF(INDEX('Scoring key'!$C$30:$C$34,F120)="","",INDEX('Scoring key'!$C$30:$C$34,F120)),"")</f>
        <v/>
      </c>
      <c r="M120" s="1" t="str">
        <f aca="false">IF(ISNUMBER(G120),IF(INDEX('Scoring key'!$C$35:$C$38,G120)="","",INDEX('Scoring key'!$C$35:$C$38,G120)),"")</f>
        <v/>
      </c>
      <c r="N120" s="1" t="str">
        <f aca="false">IF(ISNUMBER(H120),IF(INDEX('Scoring key'!$C$39:$C$42,H120)="","",INDEX('Scoring key'!$C$39:$C$42,H120)),"")</f>
        <v/>
      </c>
      <c r="O120" s="1" t="str">
        <f aca="false">IF(Answers!F120="","",IF(ISNUMBER(IFERROR(VALUE(Answers!F120),"")),IF(AND(VALUE(Answers!F120)&gt;=1,VALUE(Answers!F120)&lt;=5,VALUE(Answers!F120)=INT(VALUE(Answers!F120))),VALUE(Answers!F120),"unread"),IFERROR(MATCH(TRIM(SUBSTITUTE(SUBSTITUTE(SUBSTITUTE(SUBSTITUTE(Answers!F120,"’","'"),"‘","'"),"“",""""),"”","""")),'Scoring key'!$B$5:$B$9,0),"unread")))</f>
        <v/>
      </c>
      <c r="P120" s="1" t="str">
        <f aca="false">IF(Answers!G120="","",IF(ISNUMBER(IFERROR(VALUE(Answers!G120),"")),IF(AND(VALUE(Answers!G120)&gt;=1,VALUE(Answers!G120)&lt;=5,VALUE(Answers!G120)=INT(VALUE(Answers!G120))),VALUE(Answers!G120),"unread"),IFERROR(MATCH(TRIM(SUBSTITUTE(SUBSTITUTE(SUBSTITUTE(SUBSTITUTE(Answers!G120,"’","'"),"‘","'"),"“",""""),"”","""")),'Scoring key'!$B$5:$B$9,0),"unread")))</f>
        <v/>
      </c>
      <c r="Q120" s="1" t="str">
        <f aca="false">IF(Answers!H120="","",IF(ISNUMBER(IFERROR(VALUE(Answers!H120),"")),IF(AND(VALUE(Answers!H120)&gt;=1,VALUE(Answers!H120)&lt;=5,VALUE(Answers!H120)=INT(VALUE(Answers!H120))),VALUE(Answers!H120),"unread"),IFERROR(MATCH(TRIM(SUBSTITUTE(SUBSTITUTE(SUBSTITUTE(SUBSTITUTE(Answers!H120,"’","'"),"‘","'"),"“",""""),"”","""")),'Scoring key'!$B$5:$B$9,0),"unread")))</f>
        <v/>
      </c>
      <c r="R120" s="1" t="str">
        <f aca="false">IF(Answers!I120="","",IF(ISNUMBER(IFERROR(VALUE(Answers!I120),"")),IF(AND(VALUE(Answers!I120)&gt;=1,VALUE(Answers!I120)&lt;=5,VALUE(Answers!I120)=INT(VALUE(Answers!I120))),VALUE(Answers!I120),"unread"),IFERROR(MATCH(TRIM(SUBSTITUTE(SUBSTITUTE(SUBSTITUTE(SUBSTITUTE(Answers!I120,"’","'"),"‘","'"),"“",""""),"”","""")),'Scoring key'!$B$5:$B$9,0),"unread")))</f>
        <v/>
      </c>
      <c r="S120" s="1" t="str">
        <f aca="false">IF(Answers!J120="","",IF(ISNUMBER(IFERROR(VALUE(Answers!J120),"")),IF(AND(VALUE(Answers!J120)&gt;=1,VALUE(Answers!J120)&lt;=5,VALUE(Answers!J120)=INT(VALUE(Answers!J120))),VALUE(Answers!J120),"unread"),IFERROR(MATCH(TRIM(SUBSTITUTE(SUBSTITUTE(SUBSTITUTE(SUBSTITUTE(Answers!J120,"’","'"),"‘","'"),"“",""""),"”","""")),'Scoring key'!$B$5:$B$9,0),"unread")))</f>
        <v/>
      </c>
      <c r="T120" s="1" t="str">
        <f aca="false">IF(Answers!K120="","",IF(ISNUMBER(IFERROR(VALUE(Answers!K120),"")),IF(AND(VALUE(Answers!K120)&gt;=1,VALUE(Answers!K120)&lt;=5,VALUE(Answers!K120)=INT(VALUE(Answers!K120))),VALUE(Answers!K120),"unread"),IFERROR(MATCH(TRIM(SUBSTITUTE(SUBSTITUTE(SUBSTITUTE(SUBSTITUTE(Answers!K120,"’","'"),"‘","'"),"“",""""),"”","""")),'Scoring key'!$B$5:$B$9,0),"unread")))</f>
        <v/>
      </c>
      <c r="U120" s="1" t="str">
        <f aca="false">IF(Answers!M120="","",IF(ISNUMBER(IFERROR(VALUE(Answers!M120),"")),IF(AND(VALUE(Answers!M120)&gt;=1,VALUE(Answers!M120)&lt;=5,VALUE(Answers!M120)=INT(VALUE(Answers!M120))),VALUE(Answers!M120),"unread"),IFERROR(MATCH(TRIM(SUBSTITUTE(SUBSTITUTE(SUBSTITUTE(SUBSTITUTE(Answers!M120,"’","'"),"‘","'"),"“",""""),"”","""")),'Scoring key'!$B$5:$B$9,0),"unread")))</f>
        <v/>
      </c>
      <c r="V120" s="1" t="str">
        <f aca="false">IF(Answers!P120="","",IF(ISNUMBER(IFERROR(VALUE(Answers!P120),"")),IF(AND(VALUE(Answers!P120)&gt;=1,VALUE(Answers!P120)&lt;=5,VALUE(Answers!P120)=INT(VALUE(Answers!P120))),VALUE(Answers!P120),"unread"),IFERROR(MATCH(TRIM(SUBSTITUTE(SUBSTITUTE(SUBSTITUTE(SUBSTITUTE(Answers!P120,"’","'"),"‘","'"),"“",""""),"”","""")),'Scoring key'!$B$5:$B$9,0),"unread")))</f>
        <v/>
      </c>
      <c r="W120" s="1" t="str">
        <f aca="false">IF(Answers!Q120="","",IF(ISNUMBER(IFERROR(VALUE(Answers!Q120),"")),IF(AND(VALUE(Answers!Q120)&gt;=1,VALUE(Answers!Q120)&lt;=5,VALUE(Answers!Q120)=INT(VALUE(Answers!Q120))),VALUE(Answers!Q120),"unread"),IFERROR(MATCH(TRIM(SUBSTITUTE(SUBSTITUTE(SUBSTITUTE(SUBSTITUTE(Answers!Q120,"’","'"),"‘","'"),"“",""""),"”","""")),'Scoring key'!$B$5:$B$9,0),"unread")))</f>
        <v/>
      </c>
      <c r="X120" s="1" t="str">
        <f aca="false">IF(Answers!B120="","",ISNUMBER(SEARCH("Drafting or editing emails and documents",TRIM(SUBSTITUTE(SUBSTITUTE(SUBSTITUTE(SUBSTITUTE(Answers!B120,"’","'"),"‘","'"),"“",""""),"”",""""))))*1+ISNUMBER(SEARCH("Summarizing documents, threads or meetings",TRIM(SUBSTITUTE(SUBSTITUTE(SUBSTITUTE(SUBSTITUTE(Answers!B120,"’","'"),"‘","'"),"“",""""),"”",""""))))*1+ISNUMBER(SEARCH("Research, or explaining something unfamiliar",TRIM(SUBSTITUTE(SUBSTITUTE(SUBSTITUTE(SUBSTITUTE(Answers!B120,"’","'"),"‘","'"),"“",""""),"”",""""))))*1+ISNUMBER(SEARCH("Working with data or spreadsheets",TRIM(SUBSTITUTE(SUBSTITUTE(SUBSTITUTE(SUBSTITUTE(Answers!B120,"’","'"),"‘","'"),"“",""""),"”",""""))))*1+ISNUMBER(SEARCH("Writing or reviewing code or scripts",TRIM(SUBSTITUTE(SUBSTITUTE(SUBSTITUTE(SUBSTITUTE(Answers!B120,"’","'"),"‘","'"),"“",""""),"”",""""))))*1+ISNUMBER(SEARCH("Brainstorming or planning",TRIM(SUBSTITUTE(SUBSTITUTE(SUBSTITUTE(SUBSTITUTE(Answers!B120,"’","'"),"‘","'"),"“",""""),"”",""""))))*1+ISNUMBER(SEARCH("Something else",TRIM(SUBSTITUTE(SUBSTITUTE(SUBSTITUTE(SUBSTITUTE(Answers!B120,"’","'"),"‘","'"),"“",""""),"”",""""))))*1)</f>
        <v/>
      </c>
      <c r="Y120" s="1" t="str">
        <f aca="false">IF(X120="","",IF(X120=0,IF(ISNUMBER(SEARCH("I don't use AI tools for work",TRIM(SUBSTITUTE(SUBSTITUTE(SUBSTITUTE(SUBSTITUTE(Answers!B120,"’","'"),"‘","'"),"“",""""),"”","""")))),1,"unread"),MIN(X120+1,5)))</f>
        <v/>
      </c>
      <c r="Z120" s="1" t="n">
        <f aca="false">IF(ISNUMBER(SEARCH("Clear guidance on what's allowed and what information can go in",TRIM(SUBSTITUTE(SUBSTITUTE(SUBSTITUTE(SUBSTITUTE(Answers!R120,"’","'"),"‘","'"),"“",""""),"”","""")))),1,0)</f>
        <v>0</v>
      </c>
      <c r="AA120" s="1" t="n">
        <f aca="false">IF(ISNUMBER(SEARCH("An approved AI tool with a work account",TRIM(SUBSTITUTE(SUBSTITUTE(SUBSTITUTE(SUBSTITUTE(Answers!R120,"’","'"),"‘","'"),"“",""""),"”","""")))),1,0)</f>
        <v>0</v>
      </c>
      <c r="AB120" s="1" t="n">
        <f aca="false">IF(ISNUMBER(SEARCH("Hands-on training using my own work tasks",TRIM(SUBSTITUTE(SUBSTITUTE(SUBSTITUTE(SUBSTITUTE(Answers!R120,"’","'"),"‘","'"),"“",""""),"”","""")))),1,0)</f>
        <v>0</v>
      </c>
      <c r="AC120" s="1" t="n">
        <f aca="false">IF(ISNUMBER(SEARCH("Ready-made prompts and templates for common tasks",TRIM(SUBSTITUTE(SUBSTITUTE(SUBSTITUTE(SUBSTITUTE(Answers!R120,"’","'"),"‘","'"),"“",""""),"”","""")))),1,0)</f>
        <v>0</v>
      </c>
      <c r="AD120" s="1" t="n">
        <f aca="false">IF(ISNUMBER(SEARCH("Help setting up an AI agent for my role",TRIM(SUBSTITUTE(SUBSTITUTE(SUBSTITUTE(SUBSTITUTE(Answers!R120,"’","'"),"‘","'"),"“",""""),"”","""")))),1,0)</f>
        <v>0</v>
      </c>
      <c r="AE120" s="1" t="n">
        <f aca="false">IF(ISNUMBER(SEARCH("Examples from people in jobs like mine",TRIM(SUBSTITUTE(SUBSTITUTE(SUBSTITUTE(SUBSTITUTE(Answers!R120,"’","'"),"‘","'"),"“",""""),"”","""")))),1,0)</f>
        <v>0</v>
      </c>
      <c r="AF120" s="1" t="n">
        <f aca="false">IF(ISNUMBER(SEARCH("Time set aside to practice",TRIM(SUBSTITUTE(SUBSTITUTE(SUBSTITUTE(SUBSTITUTE(Answers!R120,"’","'"),"‘","'"),"“",""""),"”","""")))),1,0)</f>
        <v>0</v>
      </c>
      <c r="AG120" s="1" t="n">
        <f aca="false">IF(ISNUMBER(SEARCH("I don't need help right now",TRIM(SUBSTITUTE(SUBSTITUTE(SUBSTITUTE(SUBSTITUTE(Answers!R120,"’","'"),"‘","'"),"“",""""),"”","""")))),1,0)</f>
        <v>0</v>
      </c>
      <c r="AH120" s="1" t="str">
        <f aca="false">IF(Answers!R120="","",IF(Z120+AA120+AB120+AC120+AD120+AE120+AF120+AG120=0,"unread",""))</f>
        <v/>
      </c>
      <c r="AI120" s="1" t="n">
        <f aca="false">IF(OR(D120=5,E120=5),1,0)</f>
        <v>0</v>
      </c>
    </row>
    <row r="121" customFormat="false" ht="15" hidden="false" customHeight="true" outlineLevel="0" collapsed="false">
      <c r="A121" s="1" t="n">
        <f aca="false">Answers!T121</f>
        <v>0</v>
      </c>
      <c r="B121" s="1" t="str">
        <f aca="false">IF(Answers!A121="","",IFERROR(MATCH(TRIM(SUBSTITUTE(SUBSTITUTE(SUBSTITUTE(SUBSTITUTE(Answers!A121,"’","'"),"‘","'"),"“",""""),"”","""")),'Scoring key'!$B$10:$B$14,0),"unread"))</f>
        <v/>
      </c>
      <c r="C121" s="1" t="str">
        <f aca="false">IF(Answers!C121="","",IFERROR(MATCH(TRIM(SUBSTITUTE(SUBSTITUTE(SUBSTITUTE(SUBSTITUTE(Answers!C121,"’","'"),"‘","'"),"“",""""),"”","""")),'Scoring key'!$B$15:$B$19,0),"unread"))</f>
        <v/>
      </c>
      <c r="D121" s="1" t="str">
        <f aca="false">IF(Answers!D121="","",IFERROR(MATCH(TRIM(SUBSTITUTE(SUBSTITUTE(SUBSTITUTE(SUBSTITUTE(Answers!D121,"’","'"),"‘","'"),"“",""""),"”","""")),'Scoring key'!$B$20:$B$24,0),"unread"))</f>
        <v/>
      </c>
      <c r="E121" s="1" t="str">
        <f aca="false">IF(Answers!E121="","",IFERROR(MATCH(TRIM(SUBSTITUTE(SUBSTITUTE(SUBSTITUTE(SUBSTITUTE(Answers!E121,"’","'"),"‘","'"),"“",""""),"”","""")),'Scoring key'!$B$25:$B$29,0),"unread"))</f>
        <v/>
      </c>
      <c r="F121" s="1" t="str">
        <f aca="false">IF(Answers!L121="","",IFERROR(MATCH(TRIM(SUBSTITUTE(SUBSTITUTE(SUBSTITUTE(SUBSTITUTE(Answers!L121,"’","'"),"‘","'"),"“",""""),"”","""")),'Scoring key'!$B$30:$B$34,0),"unread"))</f>
        <v/>
      </c>
      <c r="G121" s="1" t="str">
        <f aca="false">IF(Answers!N121="","",IFERROR(MATCH(TRIM(SUBSTITUTE(SUBSTITUTE(SUBSTITUTE(SUBSTITUTE(Answers!N121,"’","'"),"‘","'"),"“",""""),"”","""")),'Scoring key'!$B$35:$B$38,0),"unread"))</f>
        <v/>
      </c>
      <c r="H121" s="1" t="str">
        <f aca="false">IF(Answers!O121="","",IFERROR(MATCH(TRIM(SUBSTITUTE(SUBSTITUTE(SUBSTITUTE(SUBSTITUTE(Answers!O121,"’","'"),"‘","'"),"“",""""),"”","""")),'Scoring key'!$B$39:$B$42,0),"unread"))</f>
        <v/>
      </c>
      <c r="I121" s="1" t="str">
        <f aca="false">IF(Answers!S121="","",IFERROR(MATCH(TRIM(SUBSTITUTE(SUBSTITUTE(SUBSTITUTE(SUBSTITUTE(Answers!S121,"’","'"),"‘","'"),"“",""""),"”","""")),'Scoring key'!$B$43:$B$46,0),"unread"))</f>
        <v/>
      </c>
      <c r="J121" s="1" t="str">
        <f aca="false">IF(ISNUMBER(B121),IF(INDEX('Scoring key'!$C$10:$C$14,B121)="","",INDEX('Scoring key'!$C$10:$C$14,B121)),"")</f>
        <v/>
      </c>
      <c r="K121" s="1" t="str">
        <f aca="false">IF(ISNUMBER(E121),IF(INDEX('Scoring key'!$C$25:$C$29,E121)="","",INDEX('Scoring key'!$C$25:$C$29,E121)),"")</f>
        <v/>
      </c>
      <c r="L121" s="1" t="str">
        <f aca="false">IF(ISNUMBER(F121),IF(INDEX('Scoring key'!$C$30:$C$34,F121)="","",INDEX('Scoring key'!$C$30:$C$34,F121)),"")</f>
        <v/>
      </c>
      <c r="M121" s="1" t="str">
        <f aca="false">IF(ISNUMBER(G121),IF(INDEX('Scoring key'!$C$35:$C$38,G121)="","",INDEX('Scoring key'!$C$35:$C$38,G121)),"")</f>
        <v/>
      </c>
      <c r="N121" s="1" t="str">
        <f aca="false">IF(ISNUMBER(H121),IF(INDEX('Scoring key'!$C$39:$C$42,H121)="","",INDEX('Scoring key'!$C$39:$C$42,H121)),"")</f>
        <v/>
      </c>
      <c r="O121" s="1" t="str">
        <f aca="false">IF(Answers!F121="","",IF(ISNUMBER(IFERROR(VALUE(Answers!F121),"")),IF(AND(VALUE(Answers!F121)&gt;=1,VALUE(Answers!F121)&lt;=5,VALUE(Answers!F121)=INT(VALUE(Answers!F121))),VALUE(Answers!F121),"unread"),IFERROR(MATCH(TRIM(SUBSTITUTE(SUBSTITUTE(SUBSTITUTE(SUBSTITUTE(Answers!F121,"’","'"),"‘","'"),"“",""""),"”","""")),'Scoring key'!$B$5:$B$9,0),"unread")))</f>
        <v/>
      </c>
      <c r="P121" s="1" t="str">
        <f aca="false">IF(Answers!G121="","",IF(ISNUMBER(IFERROR(VALUE(Answers!G121),"")),IF(AND(VALUE(Answers!G121)&gt;=1,VALUE(Answers!G121)&lt;=5,VALUE(Answers!G121)=INT(VALUE(Answers!G121))),VALUE(Answers!G121),"unread"),IFERROR(MATCH(TRIM(SUBSTITUTE(SUBSTITUTE(SUBSTITUTE(SUBSTITUTE(Answers!G121,"’","'"),"‘","'"),"“",""""),"”","""")),'Scoring key'!$B$5:$B$9,0),"unread")))</f>
        <v/>
      </c>
      <c r="Q121" s="1" t="str">
        <f aca="false">IF(Answers!H121="","",IF(ISNUMBER(IFERROR(VALUE(Answers!H121),"")),IF(AND(VALUE(Answers!H121)&gt;=1,VALUE(Answers!H121)&lt;=5,VALUE(Answers!H121)=INT(VALUE(Answers!H121))),VALUE(Answers!H121),"unread"),IFERROR(MATCH(TRIM(SUBSTITUTE(SUBSTITUTE(SUBSTITUTE(SUBSTITUTE(Answers!H121,"’","'"),"‘","'"),"“",""""),"”","""")),'Scoring key'!$B$5:$B$9,0),"unread")))</f>
        <v/>
      </c>
      <c r="R121" s="1" t="str">
        <f aca="false">IF(Answers!I121="","",IF(ISNUMBER(IFERROR(VALUE(Answers!I121),"")),IF(AND(VALUE(Answers!I121)&gt;=1,VALUE(Answers!I121)&lt;=5,VALUE(Answers!I121)=INT(VALUE(Answers!I121))),VALUE(Answers!I121),"unread"),IFERROR(MATCH(TRIM(SUBSTITUTE(SUBSTITUTE(SUBSTITUTE(SUBSTITUTE(Answers!I121,"’","'"),"‘","'"),"“",""""),"”","""")),'Scoring key'!$B$5:$B$9,0),"unread")))</f>
        <v/>
      </c>
      <c r="S121" s="1" t="str">
        <f aca="false">IF(Answers!J121="","",IF(ISNUMBER(IFERROR(VALUE(Answers!J121),"")),IF(AND(VALUE(Answers!J121)&gt;=1,VALUE(Answers!J121)&lt;=5,VALUE(Answers!J121)=INT(VALUE(Answers!J121))),VALUE(Answers!J121),"unread"),IFERROR(MATCH(TRIM(SUBSTITUTE(SUBSTITUTE(SUBSTITUTE(SUBSTITUTE(Answers!J121,"’","'"),"‘","'"),"“",""""),"”","""")),'Scoring key'!$B$5:$B$9,0),"unread")))</f>
        <v/>
      </c>
      <c r="T121" s="1" t="str">
        <f aca="false">IF(Answers!K121="","",IF(ISNUMBER(IFERROR(VALUE(Answers!K121),"")),IF(AND(VALUE(Answers!K121)&gt;=1,VALUE(Answers!K121)&lt;=5,VALUE(Answers!K121)=INT(VALUE(Answers!K121))),VALUE(Answers!K121),"unread"),IFERROR(MATCH(TRIM(SUBSTITUTE(SUBSTITUTE(SUBSTITUTE(SUBSTITUTE(Answers!K121,"’","'"),"‘","'"),"“",""""),"”","""")),'Scoring key'!$B$5:$B$9,0),"unread")))</f>
        <v/>
      </c>
      <c r="U121" s="1" t="str">
        <f aca="false">IF(Answers!M121="","",IF(ISNUMBER(IFERROR(VALUE(Answers!M121),"")),IF(AND(VALUE(Answers!M121)&gt;=1,VALUE(Answers!M121)&lt;=5,VALUE(Answers!M121)=INT(VALUE(Answers!M121))),VALUE(Answers!M121),"unread"),IFERROR(MATCH(TRIM(SUBSTITUTE(SUBSTITUTE(SUBSTITUTE(SUBSTITUTE(Answers!M121,"’","'"),"‘","'"),"“",""""),"”","""")),'Scoring key'!$B$5:$B$9,0),"unread")))</f>
        <v/>
      </c>
      <c r="V121" s="1" t="str">
        <f aca="false">IF(Answers!P121="","",IF(ISNUMBER(IFERROR(VALUE(Answers!P121),"")),IF(AND(VALUE(Answers!P121)&gt;=1,VALUE(Answers!P121)&lt;=5,VALUE(Answers!P121)=INT(VALUE(Answers!P121))),VALUE(Answers!P121),"unread"),IFERROR(MATCH(TRIM(SUBSTITUTE(SUBSTITUTE(SUBSTITUTE(SUBSTITUTE(Answers!P121,"’","'"),"‘","'"),"“",""""),"”","""")),'Scoring key'!$B$5:$B$9,0),"unread")))</f>
        <v/>
      </c>
      <c r="W121" s="1" t="str">
        <f aca="false">IF(Answers!Q121="","",IF(ISNUMBER(IFERROR(VALUE(Answers!Q121),"")),IF(AND(VALUE(Answers!Q121)&gt;=1,VALUE(Answers!Q121)&lt;=5,VALUE(Answers!Q121)=INT(VALUE(Answers!Q121))),VALUE(Answers!Q121),"unread"),IFERROR(MATCH(TRIM(SUBSTITUTE(SUBSTITUTE(SUBSTITUTE(SUBSTITUTE(Answers!Q121,"’","'"),"‘","'"),"“",""""),"”","""")),'Scoring key'!$B$5:$B$9,0),"unread")))</f>
        <v/>
      </c>
      <c r="X121" s="1" t="str">
        <f aca="false">IF(Answers!B121="","",ISNUMBER(SEARCH("Drafting or editing emails and documents",TRIM(SUBSTITUTE(SUBSTITUTE(SUBSTITUTE(SUBSTITUTE(Answers!B121,"’","'"),"‘","'"),"“",""""),"”",""""))))*1+ISNUMBER(SEARCH("Summarizing documents, threads or meetings",TRIM(SUBSTITUTE(SUBSTITUTE(SUBSTITUTE(SUBSTITUTE(Answers!B121,"’","'"),"‘","'"),"“",""""),"”",""""))))*1+ISNUMBER(SEARCH("Research, or explaining something unfamiliar",TRIM(SUBSTITUTE(SUBSTITUTE(SUBSTITUTE(SUBSTITUTE(Answers!B121,"’","'"),"‘","'"),"“",""""),"”",""""))))*1+ISNUMBER(SEARCH("Working with data or spreadsheets",TRIM(SUBSTITUTE(SUBSTITUTE(SUBSTITUTE(SUBSTITUTE(Answers!B121,"’","'"),"‘","'"),"“",""""),"”",""""))))*1+ISNUMBER(SEARCH("Writing or reviewing code or scripts",TRIM(SUBSTITUTE(SUBSTITUTE(SUBSTITUTE(SUBSTITUTE(Answers!B121,"’","'"),"‘","'"),"“",""""),"”",""""))))*1+ISNUMBER(SEARCH("Brainstorming or planning",TRIM(SUBSTITUTE(SUBSTITUTE(SUBSTITUTE(SUBSTITUTE(Answers!B121,"’","'"),"‘","'"),"“",""""),"”",""""))))*1+ISNUMBER(SEARCH("Something else",TRIM(SUBSTITUTE(SUBSTITUTE(SUBSTITUTE(SUBSTITUTE(Answers!B121,"’","'"),"‘","'"),"“",""""),"”",""""))))*1)</f>
        <v/>
      </c>
      <c r="Y121" s="1" t="str">
        <f aca="false">IF(X121="","",IF(X121=0,IF(ISNUMBER(SEARCH("I don't use AI tools for work",TRIM(SUBSTITUTE(SUBSTITUTE(SUBSTITUTE(SUBSTITUTE(Answers!B121,"’","'"),"‘","'"),"“",""""),"”","""")))),1,"unread"),MIN(X121+1,5)))</f>
        <v/>
      </c>
      <c r="Z121" s="1" t="n">
        <f aca="false">IF(ISNUMBER(SEARCH("Clear guidance on what's allowed and what information can go in",TRIM(SUBSTITUTE(SUBSTITUTE(SUBSTITUTE(SUBSTITUTE(Answers!R121,"’","'"),"‘","'"),"“",""""),"”","""")))),1,0)</f>
        <v>0</v>
      </c>
      <c r="AA121" s="1" t="n">
        <f aca="false">IF(ISNUMBER(SEARCH("An approved AI tool with a work account",TRIM(SUBSTITUTE(SUBSTITUTE(SUBSTITUTE(SUBSTITUTE(Answers!R121,"’","'"),"‘","'"),"“",""""),"”","""")))),1,0)</f>
        <v>0</v>
      </c>
      <c r="AB121" s="1" t="n">
        <f aca="false">IF(ISNUMBER(SEARCH("Hands-on training using my own work tasks",TRIM(SUBSTITUTE(SUBSTITUTE(SUBSTITUTE(SUBSTITUTE(Answers!R121,"’","'"),"‘","'"),"“",""""),"”","""")))),1,0)</f>
        <v>0</v>
      </c>
      <c r="AC121" s="1" t="n">
        <f aca="false">IF(ISNUMBER(SEARCH("Ready-made prompts and templates for common tasks",TRIM(SUBSTITUTE(SUBSTITUTE(SUBSTITUTE(SUBSTITUTE(Answers!R121,"’","'"),"‘","'"),"“",""""),"”","""")))),1,0)</f>
        <v>0</v>
      </c>
      <c r="AD121" s="1" t="n">
        <f aca="false">IF(ISNUMBER(SEARCH("Help setting up an AI agent for my role",TRIM(SUBSTITUTE(SUBSTITUTE(SUBSTITUTE(SUBSTITUTE(Answers!R121,"’","'"),"‘","'"),"“",""""),"”","""")))),1,0)</f>
        <v>0</v>
      </c>
      <c r="AE121" s="1" t="n">
        <f aca="false">IF(ISNUMBER(SEARCH("Examples from people in jobs like mine",TRIM(SUBSTITUTE(SUBSTITUTE(SUBSTITUTE(SUBSTITUTE(Answers!R121,"’","'"),"‘","'"),"“",""""),"”","""")))),1,0)</f>
        <v>0</v>
      </c>
      <c r="AF121" s="1" t="n">
        <f aca="false">IF(ISNUMBER(SEARCH("Time set aside to practice",TRIM(SUBSTITUTE(SUBSTITUTE(SUBSTITUTE(SUBSTITUTE(Answers!R121,"’","'"),"‘","'"),"“",""""),"”","""")))),1,0)</f>
        <v>0</v>
      </c>
      <c r="AG121" s="1" t="n">
        <f aca="false">IF(ISNUMBER(SEARCH("I don't need help right now",TRIM(SUBSTITUTE(SUBSTITUTE(SUBSTITUTE(SUBSTITUTE(Answers!R121,"’","'"),"‘","'"),"“",""""),"”","""")))),1,0)</f>
        <v>0</v>
      </c>
      <c r="AH121" s="1" t="str">
        <f aca="false">IF(Answers!R121="","",IF(Z121+AA121+AB121+AC121+AD121+AE121+AF121+AG121=0,"unread",""))</f>
        <v/>
      </c>
      <c r="AI121" s="1" t="n">
        <f aca="false">IF(OR(D121=5,E121=5),1,0)</f>
        <v>0</v>
      </c>
    </row>
    <row r="122" customFormat="false" ht="15" hidden="false" customHeight="true" outlineLevel="0" collapsed="false">
      <c r="A122" s="1" t="n">
        <f aca="false">Answers!T122</f>
        <v>0</v>
      </c>
      <c r="B122" s="1" t="str">
        <f aca="false">IF(Answers!A122="","",IFERROR(MATCH(TRIM(SUBSTITUTE(SUBSTITUTE(SUBSTITUTE(SUBSTITUTE(Answers!A122,"’","'"),"‘","'"),"“",""""),"”","""")),'Scoring key'!$B$10:$B$14,0),"unread"))</f>
        <v/>
      </c>
      <c r="C122" s="1" t="str">
        <f aca="false">IF(Answers!C122="","",IFERROR(MATCH(TRIM(SUBSTITUTE(SUBSTITUTE(SUBSTITUTE(SUBSTITUTE(Answers!C122,"’","'"),"‘","'"),"“",""""),"”","""")),'Scoring key'!$B$15:$B$19,0),"unread"))</f>
        <v/>
      </c>
      <c r="D122" s="1" t="str">
        <f aca="false">IF(Answers!D122="","",IFERROR(MATCH(TRIM(SUBSTITUTE(SUBSTITUTE(SUBSTITUTE(SUBSTITUTE(Answers!D122,"’","'"),"‘","'"),"“",""""),"”","""")),'Scoring key'!$B$20:$B$24,0),"unread"))</f>
        <v/>
      </c>
      <c r="E122" s="1" t="str">
        <f aca="false">IF(Answers!E122="","",IFERROR(MATCH(TRIM(SUBSTITUTE(SUBSTITUTE(SUBSTITUTE(SUBSTITUTE(Answers!E122,"’","'"),"‘","'"),"“",""""),"”","""")),'Scoring key'!$B$25:$B$29,0),"unread"))</f>
        <v/>
      </c>
      <c r="F122" s="1" t="str">
        <f aca="false">IF(Answers!L122="","",IFERROR(MATCH(TRIM(SUBSTITUTE(SUBSTITUTE(SUBSTITUTE(SUBSTITUTE(Answers!L122,"’","'"),"‘","'"),"“",""""),"”","""")),'Scoring key'!$B$30:$B$34,0),"unread"))</f>
        <v/>
      </c>
      <c r="G122" s="1" t="str">
        <f aca="false">IF(Answers!N122="","",IFERROR(MATCH(TRIM(SUBSTITUTE(SUBSTITUTE(SUBSTITUTE(SUBSTITUTE(Answers!N122,"’","'"),"‘","'"),"“",""""),"”","""")),'Scoring key'!$B$35:$B$38,0),"unread"))</f>
        <v/>
      </c>
      <c r="H122" s="1" t="str">
        <f aca="false">IF(Answers!O122="","",IFERROR(MATCH(TRIM(SUBSTITUTE(SUBSTITUTE(SUBSTITUTE(SUBSTITUTE(Answers!O122,"’","'"),"‘","'"),"“",""""),"”","""")),'Scoring key'!$B$39:$B$42,0),"unread"))</f>
        <v/>
      </c>
      <c r="I122" s="1" t="str">
        <f aca="false">IF(Answers!S122="","",IFERROR(MATCH(TRIM(SUBSTITUTE(SUBSTITUTE(SUBSTITUTE(SUBSTITUTE(Answers!S122,"’","'"),"‘","'"),"“",""""),"”","""")),'Scoring key'!$B$43:$B$46,0),"unread"))</f>
        <v/>
      </c>
      <c r="J122" s="1" t="str">
        <f aca="false">IF(ISNUMBER(B122),IF(INDEX('Scoring key'!$C$10:$C$14,B122)="","",INDEX('Scoring key'!$C$10:$C$14,B122)),"")</f>
        <v/>
      </c>
      <c r="K122" s="1" t="str">
        <f aca="false">IF(ISNUMBER(E122),IF(INDEX('Scoring key'!$C$25:$C$29,E122)="","",INDEX('Scoring key'!$C$25:$C$29,E122)),"")</f>
        <v/>
      </c>
      <c r="L122" s="1" t="str">
        <f aca="false">IF(ISNUMBER(F122),IF(INDEX('Scoring key'!$C$30:$C$34,F122)="","",INDEX('Scoring key'!$C$30:$C$34,F122)),"")</f>
        <v/>
      </c>
      <c r="M122" s="1" t="str">
        <f aca="false">IF(ISNUMBER(G122),IF(INDEX('Scoring key'!$C$35:$C$38,G122)="","",INDEX('Scoring key'!$C$35:$C$38,G122)),"")</f>
        <v/>
      </c>
      <c r="N122" s="1" t="str">
        <f aca="false">IF(ISNUMBER(H122),IF(INDEX('Scoring key'!$C$39:$C$42,H122)="","",INDEX('Scoring key'!$C$39:$C$42,H122)),"")</f>
        <v/>
      </c>
      <c r="O122" s="1" t="str">
        <f aca="false">IF(Answers!F122="","",IF(ISNUMBER(IFERROR(VALUE(Answers!F122),"")),IF(AND(VALUE(Answers!F122)&gt;=1,VALUE(Answers!F122)&lt;=5,VALUE(Answers!F122)=INT(VALUE(Answers!F122))),VALUE(Answers!F122),"unread"),IFERROR(MATCH(TRIM(SUBSTITUTE(SUBSTITUTE(SUBSTITUTE(SUBSTITUTE(Answers!F122,"’","'"),"‘","'"),"“",""""),"”","""")),'Scoring key'!$B$5:$B$9,0),"unread")))</f>
        <v/>
      </c>
      <c r="P122" s="1" t="str">
        <f aca="false">IF(Answers!G122="","",IF(ISNUMBER(IFERROR(VALUE(Answers!G122),"")),IF(AND(VALUE(Answers!G122)&gt;=1,VALUE(Answers!G122)&lt;=5,VALUE(Answers!G122)=INT(VALUE(Answers!G122))),VALUE(Answers!G122),"unread"),IFERROR(MATCH(TRIM(SUBSTITUTE(SUBSTITUTE(SUBSTITUTE(SUBSTITUTE(Answers!G122,"’","'"),"‘","'"),"“",""""),"”","""")),'Scoring key'!$B$5:$B$9,0),"unread")))</f>
        <v/>
      </c>
      <c r="Q122" s="1" t="str">
        <f aca="false">IF(Answers!H122="","",IF(ISNUMBER(IFERROR(VALUE(Answers!H122),"")),IF(AND(VALUE(Answers!H122)&gt;=1,VALUE(Answers!H122)&lt;=5,VALUE(Answers!H122)=INT(VALUE(Answers!H122))),VALUE(Answers!H122),"unread"),IFERROR(MATCH(TRIM(SUBSTITUTE(SUBSTITUTE(SUBSTITUTE(SUBSTITUTE(Answers!H122,"’","'"),"‘","'"),"“",""""),"”","""")),'Scoring key'!$B$5:$B$9,0),"unread")))</f>
        <v/>
      </c>
      <c r="R122" s="1" t="str">
        <f aca="false">IF(Answers!I122="","",IF(ISNUMBER(IFERROR(VALUE(Answers!I122),"")),IF(AND(VALUE(Answers!I122)&gt;=1,VALUE(Answers!I122)&lt;=5,VALUE(Answers!I122)=INT(VALUE(Answers!I122))),VALUE(Answers!I122),"unread"),IFERROR(MATCH(TRIM(SUBSTITUTE(SUBSTITUTE(SUBSTITUTE(SUBSTITUTE(Answers!I122,"’","'"),"‘","'"),"“",""""),"”","""")),'Scoring key'!$B$5:$B$9,0),"unread")))</f>
        <v/>
      </c>
      <c r="S122" s="1" t="str">
        <f aca="false">IF(Answers!J122="","",IF(ISNUMBER(IFERROR(VALUE(Answers!J122),"")),IF(AND(VALUE(Answers!J122)&gt;=1,VALUE(Answers!J122)&lt;=5,VALUE(Answers!J122)=INT(VALUE(Answers!J122))),VALUE(Answers!J122),"unread"),IFERROR(MATCH(TRIM(SUBSTITUTE(SUBSTITUTE(SUBSTITUTE(SUBSTITUTE(Answers!J122,"’","'"),"‘","'"),"“",""""),"”","""")),'Scoring key'!$B$5:$B$9,0),"unread")))</f>
        <v/>
      </c>
      <c r="T122" s="1" t="str">
        <f aca="false">IF(Answers!K122="","",IF(ISNUMBER(IFERROR(VALUE(Answers!K122),"")),IF(AND(VALUE(Answers!K122)&gt;=1,VALUE(Answers!K122)&lt;=5,VALUE(Answers!K122)=INT(VALUE(Answers!K122))),VALUE(Answers!K122),"unread"),IFERROR(MATCH(TRIM(SUBSTITUTE(SUBSTITUTE(SUBSTITUTE(SUBSTITUTE(Answers!K122,"’","'"),"‘","'"),"“",""""),"”","""")),'Scoring key'!$B$5:$B$9,0),"unread")))</f>
        <v/>
      </c>
      <c r="U122" s="1" t="str">
        <f aca="false">IF(Answers!M122="","",IF(ISNUMBER(IFERROR(VALUE(Answers!M122),"")),IF(AND(VALUE(Answers!M122)&gt;=1,VALUE(Answers!M122)&lt;=5,VALUE(Answers!M122)=INT(VALUE(Answers!M122))),VALUE(Answers!M122),"unread"),IFERROR(MATCH(TRIM(SUBSTITUTE(SUBSTITUTE(SUBSTITUTE(SUBSTITUTE(Answers!M122,"’","'"),"‘","'"),"“",""""),"”","""")),'Scoring key'!$B$5:$B$9,0),"unread")))</f>
        <v/>
      </c>
      <c r="V122" s="1" t="str">
        <f aca="false">IF(Answers!P122="","",IF(ISNUMBER(IFERROR(VALUE(Answers!P122),"")),IF(AND(VALUE(Answers!P122)&gt;=1,VALUE(Answers!P122)&lt;=5,VALUE(Answers!P122)=INT(VALUE(Answers!P122))),VALUE(Answers!P122),"unread"),IFERROR(MATCH(TRIM(SUBSTITUTE(SUBSTITUTE(SUBSTITUTE(SUBSTITUTE(Answers!P122,"’","'"),"‘","'"),"“",""""),"”","""")),'Scoring key'!$B$5:$B$9,0),"unread")))</f>
        <v/>
      </c>
      <c r="W122" s="1" t="str">
        <f aca="false">IF(Answers!Q122="","",IF(ISNUMBER(IFERROR(VALUE(Answers!Q122),"")),IF(AND(VALUE(Answers!Q122)&gt;=1,VALUE(Answers!Q122)&lt;=5,VALUE(Answers!Q122)=INT(VALUE(Answers!Q122))),VALUE(Answers!Q122),"unread"),IFERROR(MATCH(TRIM(SUBSTITUTE(SUBSTITUTE(SUBSTITUTE(SUBSTITUTE(Answers!Q122,"’","'"),"‘","'"),"“",""""),"”","""")),'Scoring key'!$B$5:$B$9,0),"unread")))</f>
        <v/>
      </c>
      <c r="X122" s="1" t="str">
        <f aca="false">IF(Answers!B122="","",ISNUMBER(SEARCH("Drafting or editing emails and documents",TRIM(SUBSTITUTE(SUBSTITUTE(SUBSTITUTE(SUBSTITUTE(Answers!B122,"’","'"),"‘","'"),"“",""""),"”",""""))))*1+ISNUMBER(SEARCH("Summarizing documents, threads or meetings",TRIM(SUBSTITUTE(SUBSTITUTE(SUBSTITUTE(SUBSTITUTE(Answers!B122,"’","'"),"‘","'"),"“",""""),"”",""""))))*1+ISNUMBER(SEARCH("Research, or explaining something unfamiliar",TRIM(SUBSTITUTE(SUBSTITUTE(SUBSTITUTE(SUBSTITUTE(Answers!B122,"’","'"),"‘","'"),"“",""""),"”",""""))))*1+ISNUMBER(SEARCH("Working with data or spreadsheets",TRIM(SUBSTITUTE(SUBSTITUTE(SUBSTITUTE(SUBSTITUTE(Answers!B122,"’","'"),"‘","'"),"“",""""),"”",""""))))*1+ISNUMBER(SEARCH("Writing or reviewing code or scripts",TRIM(SUBSTITUTE(SUBSTITUTE(SUBSTITUTE(SUBSTITUTE(Answers!B122,"’","'"),"‘","'"),"“",""""),"”",""""))))*1+ISNUMBER(SEARCH("Brainstorming or planning",TRIM(SUBSTITUTE(SUBSTITUTE(SUBSTITUTE(SUBSTITUTE(Answers!B122,"’","'"),"‘","'"),"“",""""),"”",""""))))*1+ISNUMBER(SEARCH("Something else",TRIM(SUBSTITUTE(SUBSTITUTE(SUBSTITUTE(SUBSTITUTE(Answers!B122,"’","'"),"‘","'"),"“",""""),"”",""""))))*1)</f>
        <v/>
      </c>
      <c r="Y122" s="1" t="str">
        <f aca="false">IF(X122="","",IF(X122=0,IF(ISNUMBER(SEARCH("I don't use AI tools for work",TRIM(SUBSTITUTE(SUBSTITUTE(SUBSTITUTE(SUBSTITUTE(Answers!B122,"’","'"),"‘","'"),"“",""""),"”","""")))),1,"unread"),MIN(X122+1,5)))</f>
        <v/>
      </c>
      <c r="Z122" s="1" t="n">
        <f aca="false">IF(ISNUMBER(SEARCH("Clear guidance on what's allowed and what information can go in",TRIM(SUBSTITUTE(SUBSTITUTE(SUBSTITUTE(SUBSTITUTE(Answers!R122,"’","'"),"‘","'"),"“",""""),"”","""")))),1,0)</f>
        <v>0</v>
      </c>
      <c r="AA122" s="1" t="n">
        <f aca="false">IF(ISNUMBER(SEARCH("An approved AI tool with a work account",TRIM(SUBSTITUTE(SUBSTITUTE(SUBSTITUTE(SUBSTITUTE(Answers!R122,"’","'"),"‘","'"),"“",""""),"”","""")))),1,0)</f>
        <v>0</v>
      </c>
      <c r="AB122" s="1" t="n">
        <f aca="false">IF(ISNUMBER(SEARCH("Hands-on training using my own work tasks",TRIM(SUBSTITUTE(SUBSTITUTE(SUBSTITUTE(SUBSTITUTE(Answers!R122,"’","'"),"‘","'"),"“",""""),"”","""")))),1,0)</f>
        <v>0</v>
      </c>
      <c r="AC122" s="1" t="n">
        <f aca="false">IF(ISNUMBER(SEARCH("Ready-made prompts and templates for common tasks",TRIM(SUBSTITUTE(SUBSTITUTE(SUBSTITUTE(SUBSTITUTE(Answers!R122,"’","'"),"‘","'"),"“",""""),"”","""")))),1,0)</f>
        <v>0</v>
      </c>
      <c r="AD122" s="1" t="n">
        <f aca="false">IF(ISNUMBER(SEARCH("Help setting up an AI agent for my role",TRIM(SUBSTITUTE(SUBSTITUTE(SUBSTITUTE(SUBSTITUTE(Answers!R122,"’","'"),"‘","'"),"“",""""),"”","""")))),1,0)</f>
        <v>0</v>
      </c>
      <c r="AE122" s="1" t="n">
        <f aca="false">IF(ISNUMBER(SEARCH("Examples from people in jobs like mine",TRIM(SUBSTITUTE(SUBSTITUTE(SUBSTITUTE(SUBSTITUTE(Answers!R122,"’","'"),"‘","'"),"“",""""),"”","""")))),1,0)</f>
        <v>0</v>
      </c>
      <c r="AF122" s="1" t="n">
        <f aca="false">IF(ISNUMBER(SEARCH("Time set aside to practice",TRIM(SUBSTITUTE(SUBSTITUTE(SUBSTITUTE(SUBSTITUTE(Answers!R122,"’","'"),"‘","'"),"“",""""),"”","""")))),1,0)</f>
        <v>0</v>
      </c>
      <c r="AG122" s="1" t="n">
        <f aca="false">IF(ISNUMBER(SEARCH("I don't need help right now",TRIM(SUBSTITUTE(SUBSTITUTE(SUBSTITUTE(SUBSTITUTE(Answers!R122,"’","'"),"‘","'"),"“",""""),"”","""")))),1,0)</f>
        <v>0</v>
      </c>
      <c r="AH122" s="1" t="str">
        <f aca="false">IF(Answers!R122="","",IF(Z122+AA122+AB122+AC122+AD122+AE122+AF122+AG122=0,"unread",""))</f>
        <v/>
      </c>
      <c r="AI122" s="1" t="n">
        <f aca="false">IF(OR(D122=5,E122=5),1,0)</f>
        <v>0</v>
      </c>
    </row>
    <row r="123" customFormat="false" ht="15" hidden="false" customHeight="true" outlineLevel="0" collapsed="false">
      <c r="A123" s="1" t="n">
        <f aca="false">Answers!T123</f>
        <v>0</v>
      </c>
      <c r="B123" s="1" t="str">
        <f aca="false">IF(Answers!A123="","",IFERROR(MATCH(TRIM(SUBSTITUTE(SUBSTITUTE(SUBSTITUTE(SUBSTITUTE(Answers!A123,"’","'"),"‘","'"),"“",""""),"”","""")),'Scoring key'!$B$10:$B$14,0),"unread"))</f>
        <v/>
      </c>
      <c r="C123" s="1" t="str">
        <f aca="false">IF(Answers!C123="","",IFERROR(MATCH(TRIM(SUBSTITUTE(SUBSTITUTE(SUBSTITUTE(SUBSTITUTE(Answers!C123,"’","'"),"‘","'"),"“",""""),"”","""")),'Scoring key'!$B$15:$B$19,0),"unread"))</f>
        <v/>
      </c>
      <c r="D123" s="1" t="str">
        <f aca="false">IF(Answers!D123="","",IFERROR(MATCH(TRIM(SUBSTITUTE(SUBSTITUTE(SUBSTITUTE(SUBSTITUTE(Answers!D123,"’","'"),"‘","'"),"“",""""),"”","""")),'Scoring key'!$B$20:$B$24,0),"unread"))</f>
        <v/>
      </c>
      <c r="E123" s="1" t="str">
        <f aca="false">IF(Answers!E123="","",IFERROR(MATCH(TRIM(SUBSTITUTE(SUBSTITUTE(SUBSTITUTE(SUBSTITUTE(Answers!E123,"’","'"),"‘","'"),"“",""""),"”","""")),'Scoring key'!$B$25:$B$29,0),"unread"))</f>
        <v/>
      </c>
      <c r="F123" s="1" t="str">
        <f aca="false">IF(Answers!L123="","",IFERROR(MATCH(TRIM(SUBSTITUTE(SUBSTITUTE(SUBSTITUTE(SUBSTITUTE(Answers!L123,"’","'"),"‘","'"),"“",""""),"”","""")),'Scoring key'!$B$30:$B$34,0),"unread"))</f>
        <v/>
      </c>
      <c r="G123" s="1" t="str">
        <f aca="false">IF(Answers!N123="","",IFERROR(MATCH(TRIM(SUBSTITUTE(SUBSTITUTE(SUBSTITUTE(SUBSTITUTE(Answers!N123,"’","'"),"‘","'"),"“",""""),"”","""")),'Scoring key'!$B$35:$B$38,0),"unread"))</f>
        <v/>
      </c>
      <c r="H123" s="1" t="str">
        <f aca="false">IF(Answers!O123="","",IFERROR(MATCH(TRIM(SUBSTITUTE(SUBSTITUTE(SUBSTITUTE(SUBSTITUTE(Answers!O123,"’","'"),"‘","'"),"“",""""),"”","""")),'Scoring key'!$B$39:$B$42,0),"unread"))</f>
        <v/>
      </c>
      <c r="I123" s="1" t="str">
        <f aca="false">IF(Answers!S123="","",IFERROR(MATCH(TRIM(SUBSTITUTE(SUBSTITUTE(SUBSTITUTE(SUBSTITUTE(Answers!S123,"’","'"),"‘","'"),"“",""""),"”","""")),'Scoring key'!$B$43:$B$46,0),"unread"))</f>
        <v/>
      </c>
      <c r="J123" s="1" t="str">
        <f aca="false">IF(ISNUMBER(B123),IF(INDEX('Scoring key'!$C$10:$C$14,B123)="","",INDEX('Scoring key'!$C$10:$C$14,B123)),"")</f>
        <v/>
      </c>
      <c r="K123" s="1" t="str">
        <f aca="false">IF(ISNUMBER(E123),IF(INDEX('Scoring key'!$C$25:$C$29,E123)="","",INDEX('Scoring key'!$C$25:$C$29,E123)),"")</f>
        <v/>
      </c>
      <c r="L123" s="1" t="str">
        <f aca="false">IF(ISNUMBER(F123),IF(INDEX('Scoring key'!$C$30:$C$34,F123)="","",INDEX('Scoring key'!$C$30:$C$34,F123)),"")</f>
        <v/>
      </c>
      <c r="M123" s="1" t="str">
        <f aca="false">IF(ISNUMBER(G123),IF(INDEX('Scoring key'!$C$35:$C$38,G123)="","",INDEX('Scoring key'!$C$35:$C$38,G123)),"")</f>
        <v/>
      </c>
      <c r="N123" s="1" t="str">
        <f aca="false">IF(ISNUMBER(H123),IF(INDEX('Scoring key'!$C$39:$C$42,H123)="","",INDEX('Scoring key'!$C$39:$C$42,H123)),"")</f>
        <v/>
      </c>
      <c r="O123" s="1" t="str">
        <f aca="false">IF(Answers!F123="","",IF(ISNUMBER(IFERROR(VALUE(Answers!F123),"")),IF(AND(VALUE(Answers!F123)&gt;=1,VALUE(Answers!F123)&lt;=5,VALUE(Answers!F123)=INT(VALUE(Answers!F123))),VALUE(Answers!F123),"unread"),IFERROR(MATCH(TRIM(SUBSTITUTE(SUBSTITUTE(SUBSTITUTE(SUBSTITUTE(Answers!F123,"’","'"),"‘","'"),"“",""""),"”","""")),'Scoring key'!$B$5:$B$9,0),"unread")))</f>
        <v/>
      </c>
      <c r="P123" s="1" t="str">
        <f aca="false">IF(Answers!G123="","",IF(ISNUMBER(IFERROR(VALUE(Answers!G123),"")),IF(AND(VALUE(Answers!G123)&gt;=1,VALUE(Answers!G123)&lt;=5,VALUE(Answers!G123)=INT(VALUE(Answers!G123))),VALUE(Answers!G123),"unread"),IFERROR(MATCH(TRIM(SUBSTITUTE(SUBSTITUTE(SUBSTITUTE(SUBSTITUTE(Answers!G123,"’","'"),"‘","'"),"“",""""),"”","""")),'Scoring key'!$B$5:$B$9,0),"unread")))</f>
        <v/>
      </c>
      <c r="Q123" s="1" t="str">
        <f aca="false">IF(Answers!H123="","",IF(ISNUMBER(IFERROR(VALUE(Answers!H123),"")),IF(AND(VALUE(Answers!H123)&gt;=1,VALUE(Answers!H123)&lt;=5,VALUE(Answers!H123)=INT(VALUE(Answers!H123))),VALUE(Answers!H123),"unread"),IFERROR(MATCH(TRIM(SUBSTITUTE(SUBSTITUTE(SUBSTITUTE(SUBSTITUTE(Answers!H123,"’","'"),"‘","'"),"“",""""),"”","""")),'Scoring key'!$B$5:$B$9,0),"unread")))</f>
        <v/>
      </c>
      <c r="R123" s="1" t="str">
        <f aca="false">IF(Answers!I123="","",IF(ISNUMBER(IFERROR(VALUE(Answers!I123),"")),IF(AND(VALUE(Answers!I123)&gt;=1,VALUE(Answers!I123)&lt;=5,VALUE(Answers!I123)=INT(VALUE(Answers!I123))),VALUE(Answers!I123),"unread"),IFERROR(MATCH(TRIM(SUBSTITUTE(SUBSTITUTE(SUBSTITUTE(SUBSTITUTE(Answers!I123,"’","'"),"‘","'"),"“",""""),"”","""")),'Scoring key'!$B$5:$B$9,0),"unread")))</f>
        <v/>
      </c>
      <c r="S123" s="1" t="str">
        <f aca="false">IF(Answers!J123="","",IF(ISNUMBER(IFERROR(VALUE(Answers!J123),"")),IF(AND(VALUE(Answers!J123)&gt;=1,VALUE(Answers!J123)&lt;=5,VALUE(Answers!J123)=INT(VALUE(Answers!J123))),VALUE(Answers!J123),"unread"),IFERROR(MATCH(TRIM(SUBSTITUTE(SUBSTITUTE(SUBSTITUTE(SUBSTITUTE(Answers!J123,"’","'"),"‘","'"),"“",""""),"”","""")),'Scoring key'!$B$5:$B$9,0),"unread")))</f>
        <v/>
      </c>
      <c r="T123" s="1" t="str">
        <f aca="false">IF(Answers!K123="","",IF(ISNUMBER(IFERROR(VALUE(Answers!K123),"")),IF(AND(VALUE(Answers!K123)&gt;=1,VALUE(Answers!K123)&lt;=5,VALUE(Answers!K123)=INT(VALUE(Answers!K123))),VALUE(Answers!K123),"unread"),IFERROR(MATCH(TRIM(SUBSTITUTE(SUBSTITUTE(SUBSTITUTE(SUBSTITUTE(Answers!K123,"’","'"),"‘","'"),"“",""""),"”","""")),'Scoring key'!$B$5:$B$9,0),"unread")))</f>
        <v/>
      </c>
      <c r="U123" s="1" t="str">
        <f aca="false">IF(Answers!M123="","",IF(ISNUMBER(IFERROR(VALUE(Answers!M123),"")),IF(AND(VALUE(Answers!M123)&gt;=1,VALUE(Answers!M123)&lt;=5,VALUE(Answers!M123)=INT(VALUE(Answers!M123))),VALUE(Answers!M123),"unread"),IFERROR(MATCH(TRIM(SUBSTITUTE(SUBSTITUTE(SUBSTITUTE(SUBSTITUTE(Answers!M123,"’","'"),"‘","'"),"“",""""),"”","""")),'Scoring key'!$B$5:$B$9,0),"unread")))</f>
        <v/>
      </c>
      <c r="V123" s="1" t="str">
        <f aca="false">IF(Answers!P123="","",IF(ISNUMBER(IFERROR(VALUE(Answers!P123),"")),IF(AND(VALUE(Answers!P123)&gt;=1,VALUE(Answers!P123)&lt;=5,VALUE(Answers!P123)=INT(VALUE(Answers!P123))),VALUE(Answers!P123),"unread"),IFERROR(MATCH(TRIM(SUBSTITUTE(SUBSTITUTE(SUBSTITUTE(SUBSTITUTE(Answers!P123,"’","'"),"‘","'"),"“",""""),"”","""")),'Scoring key'!$B$5:$B$9,0),"unread")))</f>
        <v/>
      </c>
      <c r="W123" s="1" t="str">
        <f aca="false">IF(Answers!Q123="","",IF(ISNUMBER(IFERROR(VALUE(Answers!Q123),"")),IF(AND(VALUE(Answers!Q123)&gt;=1,VALUE(Answers!Q123)&lt;=5,VALUE(Answers!Q123)=INT(VALUE(Answers!Q123))),VALUE(Answers!Q123),"unread"),IFERROR(MATCH(TRIM(SUBSTITUTE(SUBSTITUTE(SUBSTITUTE(SUBSTITUTE(Answers!Q123,"’","'"),"‘","'"),"“",""""),"”","""")),'Scoring key'!$B$5:$B$9,0),"unread")))</f>
        <v/>
      </c>
      <c r="X123" s="1" t="str">
        <f aca="false">IF(Answers!B123="","",ISNUMBER(SEARCH("Drafting or editing emails and documents",TRIM(SUBSTITUTE(SUBSTITUTE(SUBSTITUTE(SUBSTITUTE(Answers!B123,"’","'"),"‘","'"),"“",""""),"”",""""))))*1+ISNUMBER(SEARCH("Summarizing documents, threads or meetings",TRIM(SUBSTITUTE(SUBSTITUTE(SUBSTITUTE(SUBSTITUTE(Answers!B123,"’","'"),"‘","'"),"“",""""),"”",""""))))*1+ISNUMBER(SEARCH("Research, or explaining something unfamiliar",TRIM(SUBSTITUTE(SUBSTITUTE(SUBSTITUTE(SUBSTITUTE(Answers!B123,"’","'"),"‘","'"),"“",""""),"”",""""))))*1+ISNUMBER(SEARCH("Working with data or spreadsheets",TRIM(SUBSTITUTE(SUBSTITUTE(SUBSTITUTE(SUBSTITUTE(Answers!B123,"’","'"),"‘","'"),"“",""""),"”",""""))))*1+ISNUMBER(SEARCH("Writing or reviewing code or scripts",TRIM(SUBSTITUTE(SUBSTITUTE(SUBSTITUTE(SUBSTITUTE(Answers!B123,"’","'"),"‘","'"),"“",""""),"”",""""))))*1+ISNUMBER(SEARCH("Brainstorming or planning",TRIM(SUBSTITUTE(SUBSTITUTE(SUBSTITUTE(SUBSTITUTE(Answers!B123,"’","'"),"‘","'"),"“",""""),"”",""""))))*1+ISNUMBER(SEARCH("Something else",TRIM(SUBSTITUTE(SUBSTITUTE(SUBSTITUTE(SUBSTITUTE(Answers!B123,"’","'"),"‘","'"),"“",""""),"”",""""))))*1)</f>
        <v/>
      </c>
      <c r="Y123" s="1" t="str">
        <f aca="false">IF(X123="","",IF(X123=0,IF(ISNUMBER(SEARCH("I don't use AI tools for work",TRIM(SUBSTITUTE(SUBSTITUTE(SUBSTITUTE(SUBSTITUTE(Answers!B123,"’","'"),"‘","'"),"“",""""),"”","""")))),1,"unread"),MIN(X123+1,5)))</f>
        <v/>
      </c>
      <c r="Z123" s="1" t="n">
        <f aca="false">IF(ISNUMBER(SEARCH("Clear guidance on what's allowed and what information can go in",TRIM(SUBSTITUTE(SUBSTITUTE(SUBSTITUTE(SUBSTITUTE(Answers!R123,"’","'"),"‘","'"),"“",""""),"”","""")))),1,0)</f>
        <v>0</v>
      </c>
      <c r="AA123" s="1" t="n">
        <f aca="false">IF(ISNUMBER(SEARCH("An approved AI tool with a work account",TRIM(SUBSTITUTE(SUBSTITUTE(SUBSTITUTE(SUBSTITUTE(Answers!R123,"’","'"),"‘","'"),"“",""""),"”","""")))),1,0)</f>
        <v>0</v>
      </c>
      <c r="AB123" s="1" t="n">
        <f aca="false">IF(ISNUMBER(SEARCH("Hands-on training using my own work tasks",TRIM(SUBSTITUTE(SUBSTITUTE(SUBSTITUTE(SUBSTITUTE(Answers!R123,"’","'"),"‘","'"),"“",""""),"”","""")))),1,0)</f>
        <v>0</v>
      </c>
      <c r="AC123" s="1" t="n">
        <f aca="false">IF(ISNUMBER(SEARCH("Ready-made prompts and templates for common tasks",TRIM(SUBSTITUTE(SUBSTITUTE(SUBSTITUTE(SUBSTITUTE(Answers!R123,"’","'"),"‘","'"),"“",""""),"”","""")))),1,0)</f>
        <v>0</v>
      </c>
      <c r="AD123" s="1" t="n">
        <f aca="false">IF(ISNUMBER(SEARCH("Help setting up an AI agent for my role",TRIM(SUBSTITUTE(SUBSTITUTE(SUBSTITUTE(SUBSTITUTE(Answers!R123,"’","'"),"‘","'"),"“",""""),"”","""")))),1,0)</f>
        <v>0</v>
      </c>
      <c r="AE123" s="1" t="n">
        <f aca="false">IF(ISNUMBER(SEARCH("Examples from people in jobs like mine",TRIM(SUBSTITUTE(SUBSTITUTE(SUBSTITUTE(SUBSTITUTE(Answers!R123,"’","'"),"‘","'"),"“",""""),"”","""")))),1,0)</f>
        <v>0</v>
      </c>
      <c r="AF123" s="1" t="n">
        <f aca="false">IF(ISNUMBER(SEARCH("Time set aside to practice",TRIM(SUBSTITUTE(SUBSTITUTE(SUBSTITUTE(SUBSTITUTE(Answers!R123,"’","'"),"‘","'"),"“",""""),"”","""")))),1,0)</f>
        <v>0</v>
      </c>
      <c r="AG123" s="1" t="n">
        <f aca="false">IF(ISNUMBER(SEARCH("I don't need help right now",TRIM(SUBSTITUTE(SUBSTITUTE(SUBSTITUTE(SUBSTITUTE(Answers!R123,"’","'"),"‘","'"),"“",""""),"”","""")))),1,0)</f>
        <v>0</v>
      </c>
      <c r="AH123" s="1" t="str">
        <f aca="false">IF(Answers!R123="","",IF(Z123+AA123+AB123+AC123+AD123+AE123+AF123+AG123=0,"unread",""))</f>
        <v/>
      </c>
      <c r="AI123" s="1" t="n">
        <f aca="false">IF(OR(D123=5,E123=5),1,0)</f>
        <v>0</v>
      </c>
    </row>
    <row r="124" customFormat="false" ht="15" hidden="false" customHeight="true" outlineLevel="0" collapsed="false">
      <c r="A124" s="1" t="n">
        <f aca="false">Answers!T124</f>
        <v>0</v>
      </c>
      <c r="B124" s="1" t="str">
        <f aca="false">IF(Answers!A124="","",IFERROR(MATCH(TRIM(SUBSTITUTE(SUBSTITUTE(SUBSTITUTE(SUBSTITUTE(Answers!A124,"’","'"),"‘","'"),"“",""""),"”","""")),'Scoring key'!$B$10:$B$14,0),"unread"))</f>
        <v/>
      </c>
      <c r="C124" s="1" t="str">
        <f aca="false">IF(Answers!C124="","",IFERROR(MATCH(TRIM(SUBSTITUTE(SUBSTITUTE(SUBSTITUTE(SUBSTITUTE(Answers!C124,"’","'"),"‘","'"),"“",""""),"”","""")),'Scoring key'!$B$15:$B$19,0),"unread"))</f>
        <v/>
      </c>
      <c r="D124" s="1" t="str">
        <f aca="false">IF(Answers!D124="","",IFERROR(MATCH(TRIM(SUBSTITUTE(SUBSTITUTE(SUBSTITUTE(SUBSTITUTE(Answers!D124,"’","'"),"‘","'"),"“",""""),"”","""")),'Scoring key'!$B$20:$B$24,0),"unread"))</f>
        <v/>
      </c>
      <c r="E124" s="1" t="str">
        <f aca="false">IF(Answers!E124="","",IFERROR(MATCH(TRIM(SUBSTITUTE(SUBSTITUTE(SUBSTITUTE(SUBSTITUTE(Answers!E124,"’","'"),"‘","'"),"“",""""),"”","""")),'Scoring key'!$B$25:$B$29,0),"unread"))</f>
        <v/>
      </c>
      <c r="F124" s="1" t="str">
        <f aca="false">IF(Answers!L124="","",IFERROR(MATCH(TRIM(SUBSTITUTE(SUBSTITUTE(SUBSTITUTE(SUBSTITUTE(Answers!L124,"’","'"),"‘","'"),"“",""""),"”","""")),'Scoring key'!$B$30:$B$34,0),"unread"))</f>
        <v/>
      </c>
      <c r="G124" s="1" t="str">
        <f aca="false">IF(Answers!N124="","",IFERROR(MATCH(TRIM(SUBSTITUTE(SUBSTITUTE(SUBSTITUTE(SUBSTITUTE(Answers!N124,"’","'"),"‘","'"),"“",""""),"”","""")),'Scoring key'!$B$35:$B$38,0),"unread"))</f>
        <v/>
      </c>
      <c r="H124" s="1" t="str">
        <f aca="false">IF(Answers!O124="","",IFERROR(MATCH(TRIM(SUBSTITUTE(SUBSTITUTE(SUBSTITUTE(SUBSTITUTE(Answers!O124,"’","'"),"‘","'"),"“",""""),"”","""")),'Scoring key'!$B$39:$B$42,0),"unread"))</f>
        <v/>
      </c>
      <c r="I124" s="1" t="str">
        <f aca="false">IF(Answers!S124="","",IFERROR(MATCH(TRIM(SUBSTITUTE(SUBSTITUTE(SUBSTITUTE(SUBSTITUTE(Answers!S124,"’","'"),"‘","'"),"“",""""),"”","""")),'Scoring key'!$B$43:$B$46,0),"unread"))</f>
        <v/>
      </c>
      <c r="J124" s="1" t="str">
        <f aca="false">IF(ISNUMBER(B124),IF(INDEX('Scoring key'!$C$10:$C$14,B124)="","",INDEX('Scoring key'!$C$10:$C$14,B124)),"")</f>
        <v/>
      </c>
      <c r="K124" s="1" t="str">
        <f aca="false">IF(ISNUMBER(E124),IF(INDEX('Scoring key'!$C$25:$C$29,E124)="","",INDEX('Scoring key'!$C$25:$C$29,E124)),"")</f>
        <v/>
      </c>
      <c r="L124" s="1" t="str">
        <f aca="false">IF(ISNUMBER(F124),IF(INDEX('Scoring key'!$C$30:$C$34,F124)="","",INDEX('Scoring key'!$C$30:$C$34,F124)),"")</f>
        <v/>
      </c>
      <c r="M124" s="1" t="str">
        <f aca="false">IF(ISNUMBER(G124),IF(INDEX('Scoring key'!$C$35:$C$38,G124)="","",INDEX('Scoring key'!$C$35:$C$38,G124)),"")</f>
        <v/>
      </c>
      <c r="N124" s="1" t="str">
        <f aca="false">IF(ISNUMBER(H124),IF(INDEX('Scoring key'!$C$39:$C$42,H124)="","",INDEX('Scoring key'!$C$39:$C$42,H124)),"")</f>
        <v/>
      </c>
      <c r="O124" s="1" t="str">
        <f aca="false">IF(Answers!F124="","",IF(ISNUMBER(IFERROR(VALUE(Answers!F124),"")),IF(AND(VALUE(Answers!F124)&gt;=1,VALUE(Answers!F124)&lt;=5,VALUE(Answers!F124)=INT(VALUE(Answers!F124))),VALUE(Answers!F124),"unread"),IFERROR(MATCH(TRIM(SUBSTITUTE(SUBSTITUTE(SUBSTITUTE(SUBSTITUTE(Answers!F124,"’","'"),"‘","'"),"“",""""),"”","""")),'Scoring key'!$B$5:$B$9,0),"unread")))</f>
        <v/>
      </c>
      <c r="P124" s="1" t="str">
        <f aca="false">IF(Answers!G124="","",IF(ISNUMBER(IFERROR(VALUE(Answers!G124),"")),IF(AND(VALUE(Answers!G124)&gt;=1,VALUE(Answers!G124)&lt;=5,VALUE(Answers!G124)=INT(VALUE(Answers!G124))),VALUE(Answers!G124),"unread"),IFERROR(MATCH(TRIM(SUBSTITUTE(SUBSTITUTE(SUBSTITUTE(SUBSTITUTE(Answers!G124,"’","'"),"‘","'"),"“",""""),"”","""")),'Scoring key'!$B$5:$B$9,0),"unread")))</f>
        <v/>
      </c>
      <c r="Q124" s="1" t="str">
        <f aca="false">IF(Answers!H124="","",IF(ISNUMBER(IFERROR(VALUE(Answers!H124),"")),IF(AND(VALUE(Answers!H124)&gt;=1,VALUE(Answers!H124)&lt;=5,VALUE(Answers!H124)=INT(VALUE(Answers!H124))),VALUE(Answers!H124),"unread"),IFERROR(MATCH(TRIM(SUBSTITUTE(SUBSTITUTE(SUBSTITUTE(SUBSTITUTE(Answers!H124,"’","'"),"‘","'"),"“",""""),"”","""")),'Scoring key'!$B$5:$B$9,0),"unread")))</f>
        <v/>
      </c>
      <c r="R124" s="1" t="str">
        <f aca="false">IF(Answers!I124="","",IF(ISNUMBER(IFERROR(VALUE(Answers!I124),"")),IF(AND(VALUE(Answers!I124)&gt;=1,VALUE(Answers!I124)&lt;=5,VALUE(Answers!I124)=INT(VALUE(Answers!I124))),VALUE(Answers!I124),"unread"),IFERROR(MATCH(TRIM(SUBSTITUTE(SUBSTITUTE(SUBSTITUTE(SUBSTITUTE(Answers!I124,"’","'"),"‘","'"),"“",""""),"”","""")),'Scoring key'!$B$5:$B$9,0),"unread")))</f>
        <v/>
      </c>
      <c r="S124" s="1" t="str">
        <f aca="false">IF(Answers!J124="","",IF(ISNUMBER(IFERROR(VALUE(Answers!J124),"")),IF(AND(VALUE(Answers!J124)&gt;=1,VALUE(Answers!J124)&lt;=5,VALUE(Answers!J124)=INT(VALUE(Answers!J124))),VALUE(Answers!J124),"unread"),IFERROR(MATCH(TRIM(SUBSTITUTE(SUBSTITUTE(SUBSTITUTE(SUBSTITUTE(Answers!J124,"’","'"),"‘","'"),"“",""""),"”","""")),'Scoring key'!$B$5:$B$9,0),"unread")))</f>
        <v/>
      </c>
      <c r="T124" s="1" t="str">
        <f aca="false">IF(Answers!K124="","",IF(ISNUMBER(IFERROR(VALUE(Answers!K124),"")),IF(AND(VALUE(Answers!K124)&gt;=1,VALUE(Answers!K124)&lt;=5,VALUE(Answers!K124)=INT(VALUE(Answers!K124))),VALUE(Answers!K124),"unread"),IFERROR(MATCH(TRIM(SUBSTITUTE(SUBSTITUTE(SUBSTITUTE(SUBSTITUTE(Answers!K124,"’","'"),"‘","'"),"“",""""),"”","""")),'Scoring key'!$B$5:$B$9,0),"unread")))</f>
        <v/>
      </c>
      <c r="U124" s="1" t="str">
        <f aca="false">IF(Answers!M124="","",IF(ISNUMBER(IFERROR(VALUE(Answers!M124),"")),IF(AND(VALUE(Answers!M124)&gt;=1,VALUE(Answers!M124)&lt;=5,VALUE(Answers!M124)=INT(VALUE(Answers!M124))),VALUE(Answers!M124),"unread"),IFERROR(MATCH(TRIM(SUBSTITUTE(SUBSTITUTE(SUBSTITUTE(SUBSTITUTE(Answers!M124,"’","'"),"‘","'"),"“",""""),"”","""")),'Scoring key'!$B$5:$B$9,0),"unread")))</f>
        <v/>
      </c>
      <c r="V124" s="1" t="str">
        <f aca="false">IF(Answers!P124="","",IF(ISNUMBER(IFERROR(VALUE(Answers!P124),"")),IF(AND(VALUE(Answers!P124)&gt;=1,VALUE(Answers!P124)&lt;=5,VALUE(Answers!P124)=INT(VALUE(Answers!P124))),VALUE(Answers!P124),"unread"),IFERROR(MATCH(TRIM(SUBSTITUTE(SUBSTITUTE(SUBSTITUTE(SUBSTITUTE(Answers!P124,"’","'"),"‘","'"),"“",""""),"”","""")),'Scoring key'!$B$5:$B$9,0),"unread")))</f>
        <v/>
      </c>
      <c r="W124" s="1" t="str">
        <f aca="false">IF(Answers!Q124="","",IF(ISNUMBER(IFERROR(VALUE(Answers!Q124),"")),IF(AND(VALUE(Answers!Q124)&gt;=1,VALUE(Answers!Q124)&lt;=5,VALUE(Answers!Q124)=INT(VALUE(Answers!Q124))),VALUE(Answers!Q124),"unread"),IFERROR(MATCH(TRIM(SUBSTITUTE(SUBSTITUTE(SUBSTITUTE(SUBSTITUTE(Answers!Q124,"’","'"),"‘","'"),"“",""""),"”","""")),'Scoring key'!$B$5:$B$9,0),"unread")))</f>
        <v/>
      </c>
      <c r="X124" s="1" t="str">
        <f aca="false">IF(Answers!B124="","",ISNUMBER(SEARCH("Drafting or editing emails and documents",TRIM(SUBSTITUTE(SUBSTITUTE(SUBSTITUTE(SUBSTITUTE(Answers!B124,"’","'"),"‘","'"),"“",""""),"”",""""))))*1+ISNUMBER(SEARCH("Summarizing documents, threads or meetings",TRIM(SUBSTITUTE(SUBSTITUTE(SUBSTITUTE(SUBSTITUTE(Answers!B124,"’","'"),"‘","'"),"“",""""),"”",""""))))*1+ISNUMBER(SEARCH("Research, or explaining something unfamiliar",TRIM(SUBSTITUTE(SUBSTITUTE(SUBSTITUTE(SUBSTITUTE(Answers!B124,"’","'"),"‘","'"),"“",""""),"”",""""))))*1+ISNUMBER(SEARCH("Working with data or spreadsheets",TRIM(SUBSTITUTE(SUBSTITUTE(SUBSTITUTE(SUBSTITUTE(Answers!B124,"’","'"),"‘","'"),"“",""""),"”",""""))))*1+ISNUMBER(SEARCH("Writing or reviewing code or scripts",TRIM(SUBSTITUTE(SUBSTITUTE(SUBSTITUTE(SUBSTITUTE(Answers!B124,"’","'"),"‘","'"),"“",""""),"”",""""))))*1+ISNUMBER(SEARCH("Brainstorming or planning",TRIM(SUBSTITUTE(SUBSTITUTE(SUBSTITUTE(SUBSTITUTE(Answers!B124,"’","'"),"‘","'"),"“",""""),"”",""""))))*1+ISNUMBER(SEARCH("Something else",TRIM(SUBSTITUTE(SUBSTITUTE(SUBSTITUTE(SUBSTITUTE(Answers!B124,"’","'"),"‘","'"),"“",""""),"”",""""))))*1)</f>
        <v/>
      </c>
      <c r="Y124" s="1" t="str">
        <f aca="false">IF(X124="","",IF(X124=0,IF(ISNUMBER(SEARCH("I don't use AI tools for work",TRIM(SUBSTITUTE(SUBSTITUTE(SUBSTITUTE(SUBSTITUTE(Answers!B124,"’","'"),"‘","'"),"“",""""),"”","""")))),1,"unread"),MIN(X124+1,5)))</f>
        <v/>
      </c>
      <c r="Z124" s="1" t="n">
        <f aca="false">IF(ISNUMBER(SEARCH("Clear guidance on what's allowed and what information can go in",TRIM(SUBSTITUTE(SUBSTITUTE(SUBSTITUTE(SUBSTITUTE(Answers!R124,"’","'"),"‘","'"),"“",""""),"”","""")))),1,0)</f>
        <v>0</v>
      </c>
      <c r="AA124" s="1" t="n">
        <f aca="false">IF(ISNUMBER(SEARCH("An approved AI tool with a work account",TRIM(SUBSTITUTE(SUBSTITUTE(SUBSTITUTE(SUBSTITUTE(Answers!R124,"’","'"),"‘","'"),"“",""""),"”","""")))),1,0)</f>
        <v>0</v>
      </c>
      <c r="AB124" s="1" t="n">
        <f aca="false">IF(ISNUMBER(SEARCH("Hands-on training using my own work tasks",TRIM(SUBSTITUTE(SUBSTITUTE(SUBSTITUTE(SUBSTITUTE(Answers!R124,"’","'"),"‘","'"),"“",""""),"”","""")))),1,0)</f>
        <v>0</v>
      </c>
      <c r="AC124" s="1" t="n">
        <f aca="false">IF(ISNUMBER(SEARCH("Ready-made prompts and templates for common tasks",TRIM(SUBSTITUTE(SUBSTITUTE(SUBSTITUTE(SUBSTITUTE(Answers!R124,"’","'"),"‘","'"),"“",""""),"”","""")))),1,0)</f>
        <v>0</v>
      </c>
      <c r="AD124" s="1" t="n">
        <f aca="false">IF(ISNUMBER(SEARCH("Help setting up an AI agent for my role",TRIM(SUBSTITUTE(SUBSTITUTE(SUBSTITUTE(SUBSTITUTE(Answers!R124,"’","'"),"‘","'"),"“",""""),"”","""")))),1,0)</f>
        <v>0</v>
      </c>
      <c r="AE124" s="1" t="n">
        <f aca="false">IF(ISNUMBER(SEARCH("Examples from people in jobs like mine",TRIM(SUBSTITUTE(SUBSTITUTE(SUBSTITUTE(SUBSTITUTE(Answers!R124,"’","'"),"‘","'"),"“",""""),"”","""")))),1,0)</f>
        <v>0</v>
      </c>
      <c r="AF124" s="1" t="n">
        <f aca="false">IF(ISNUMBER(SEARCH("Time set aside to practice",TRIM(SUBSTITUTE(SUBSTITUTE(SUBSTITUTE(SUBSTITUTE(Answers!R124,"’","'"),"‘","'"),"“",""""),"”","""")))),1,0)</f>
        <v>0</v>
      </c>
      <c r="AG124" s="1" t="n">
        <f aca="false">IF(ISNUMBER(SEARCH("I don't need help right now",TRIM(SUBSTITUTE(SUBSTITUTE(SUBSTITUTE(SUBSTITUTE(Answers!R124,"’","'"),"‘","'"),"“",""""),"”","""")))),1,0)</f>
        <v>0</v>
      </c>
      <c r="AH124" s="1" t="str">
        <f aca="false">IF(Answers!R124="","",IF(Z124+AA124+AB124+AC124+AD124+AE124+AF124+AG124=0,"unread",""))</f>
        <v/>
      </c>
      <c r="AI124" s="1" t="n">
        <f aca="false">IF(OR(D124=5,E124=5),1,0)</f>
        <v>0</v>
      </c>
    </row>
    <row r="125" customFormat="false" ht="15" hidden="false" customHeight="true" outlineLevel="0" collapsed="false">
      <c r="A125" s="1" t="n">
        <f aca="false">Answers!T125</f>
        <v>0</v>
      </c>
      <c r="B125" s="1" t="str">
        <f aca="false">IF(Answers!A125="","",IFERROR(MATCH(TRIM(SUBSTITUTE(SUBSTITUTE(SUBSTITUTE(SUBSTITUTE(Answers!A125,"’","'"),"‘","'"),"“",""""),"”","""")),'Scoring key'!$B$10:$B$14,0),"unread"))</f>
        <v/>
      </c>
      <c r="C125" s="1" t="str">
        <f aca="false">IF(Answers!C125="","",IFERROR(MATCH(TRIM(SUBSTITUTE(SUBSTITUTE(SUBSTITUTE(SUBSTITUTE(Answers!C125,"’","'"),"‘","'"),"“",""""),"”","""")),'Scoring key'!$B$15:$B$19,0),"unread"))</f>
        <v/>
      </c>
      <c r="D125" s="1" t="str">
        <f aca="false">IF(Answers!D125="","",IFERROR(MATCH(TRIM(SUBSTITUTE(SUBSTITUTE(SUBSTITUTE(SUBSTITUTE(Answers!D125,"’","'"),"‘","'"),"“",""""),"”","""")),'Scoring key'!$B$20:$B$24,0),"unread"))</f>
        <v/>
      </c>
      <c r="E125" s="1" t="str">
        <f aca="false">IF(Answers!E125="","",IFERROR(MATCH(TRIM(SUBSTITUTE(SUBSTITUTE(SUBSTITUTE(SUBSTITUTE(Answers!E125,"’","'"),"‘","'"),"“",""""),"”","""")),'Scoring key'!$B$25:$B$29,0),"unread"))</f>
        <v/>
      </c>
      <c r="F125" s="1" t="str">
        <f aca="false">IF(Answers!L125="","",IFERROR(MATCH(TRIM(SUBSTITUTE(SUBSTITUTE(SUBSTITUTE(SUBSTITUTE(Answers!L125,"’","'"),"‘","'"),"“",""""),"”","""")),'Scoring key'!$B$30:$B$34,0),"unread"))</f>
        <v/>
      </c>
      <c r="G125" s="1" t="str">
        <f aca="false">IF(Answers!N125="","",IFERROR(MATCH(TRIM(SUBSTITUTE(SUBSTITUTE(SUBSTITUTE(SUBSTITUTE(Answers!N125,"’","'"),"‘","'"),"“",""""),"”","""")),'Scoring key'!$B$35:$B$38,0),"unread"))</f>
        <v/>
      </c>
      <c r="H125" s="1" t="str">
        <f aca="false">IF(Answers!O125="","",IFERROR(MATCH(TRIM(SUBSTITUTE(SUBSTITUTE(SUBSTITUTE(SUBSTITUTE(Answers!O125,"’","'"),"‘","'"),"“",""""),"”","""")),'Scoring key'!$B$39:$B$42,0),"unread"))</f>
        <v/>
      </c>
      <c r="I125" s="1" t="str">
        <f aca="false">IF(Answers!S125="","",IFERROR(MATCH(TRIM(SUBSTITUTE(SUBSTITUTE(SUBSTITUTE(SUBSTITUTE(Answers!S125,"’","'"),"‘","'"),"“",""""),"”","""")),'Scoring key'!$B$43:$B$46,0),"unread"))</f>
        <v/>
      </c>
      <c r="J125" s="1" t="str">
        <f aca="false">IF(ISNUMBER(B125),IF(INDEX('Scoring key'!$C$10:$C$14,B125)="","",INDEX('Scoring key'!$C$10:$C$14,B125)),"")</f>
        <v/>
      </c>
      <c r="K125" s="1" t="str">
        <f aca="false">IF(ISNUMBER(E125),IF(INDEX('Scoring key'!$C$25:$C$29,E125)="","",INDEX('Scoring key'!$C$25:$C$29,E125)),"")</f>
        <v/>
      </c>
      <c r="L125" s="1" t="str">
        <f aca="false">IF(ISNUMBER(F125),IF(INDEX('Scoring key'!$C$30:$C$34,F125)="","",INDEX('Scoring key'!$C$30:$C$34,F125)),"")</f>
        <v/>
      </c>
      <c r="M125" s="1" t="str">
        <f aca="false">IF(ISNUMBER(G125),IF(INDEX('Scoring key'!$C$35:$C$38,G125)="","",INDEX('Scoring key'!$C$35:$C$38,G125)),"")</f>
        <v/>
      </c>
      <c r="N125" s="1" t="str">
        <f aca="false">IF(ISNUMBER(H125),IF(INDEX('Scoring key'!$C$39:$C$42,H125)="","",INDEX('Scoring key'!$C$39:$C$42,H125)),"")</f>
        <v/>
      </c>
      <c r="O125" s="1" t="str">
        <f aca="false">IF(Answers!F125="","",IF(ISNUMBER(IFERROR(VALUE(Answers!F125),"")),IF(AND(VALUE(Answers!F125)&gt;=1,VALUE(Answers!F125)&lt;=5,VALUE(Answers!F125)=INT(VALUE(Answers!F125))),VALUE(Answers!F125),"unread"),IFERROR(MATCH(TRIM(SUBSTITUTE(SUBSTITUTE(SUBSTITUTE(SUBSTITUTE(Answers!F125,"’","'"),"‘","'"),"“",""""),"”","""")),'Scoring key'!$B$5:$B$9,0),"unread")))</f>
        <v/>
      </c>
      <c r="P125" s="1" t="str">
        <f aca="false">IF(Answers!G125="","",IF(ISNUMBER(IFERROR(VALUE(Answers!G125),"")),IF(AND(VALUE(Answers!G125)&gt;=1,VALUE(Answers!G125)&lt;=5,VALUE(Answers!G125)=INT(VALUE(Answers!G125))),VALUE(Answers!G125),"unread"),IFERROR(MATCH(TRIM(SUBSTITUTE(SUBSTITUTE(SUBSTITUTE(SUBSTITUTE(Answers!G125,"’","'"),"‘","'"),"“",""""),"”","""")),'Scoring key'!$B$5:$B$9,0),"unread")))</f>
        <v/>
      </c>
      <c r="Q125" s="1" t="str">
        <f aca="false">IF(Answers!H125="","",IF(ISNUMBER(IFERROR(VALUE(Answers!H125),"")),IF(AND(VALUE(Answers!H125)&gt;=1,VALUE(Answers!H125)&lt;=5,VALUE(Answers!H125)=INT(VALUE(Answers!H125))),VALUE(Answers!H125),"unread"),IFERROR(MATCH(TRIM(SUBSTITUTE(SUBSTITUTE(SUBSTITUTE(SUBSTITUTE(Answers!H125,"’","'"),"‘","'"),"“",""""),"”","""")),'Scoring key'!$B$5:$B$9,0),"unread")))</f>
        <v/>
      </c>
      <c r="R125" s="1" t="str">
        <f aca="false">IF(Answers!I125="","",IF(ISNUMBER(IFERROR(VALUE(Answers!I125),"")),IF(AND(VALUE(Answers!I125)&gt;=1,VALUE(Answers!I125)&lt;=5,VALUE(Answers!I125)=INT(VALUE(Answers!I125))),VALUE(Answers!I125),"unread"),IFERROR(MATCH(TRIM(SUBSTITUTE(SUBSTITUTE(SUBSTITUTE(SUBSTITUTE(Answers!I125,"’","'"),"‘","'"),"“",""""),"”","""")),'Scoring key'!$B$5:$B$9,0),"unread")))</f>
        <v/>
      </c>
      <c r="S125" s="1" t="str">
        <f aca="false">IF(Answers!J125="","",IF(ISNUMBER(IFERROR(VALUE(Answers!J125),"")),IF(AND(VALUE(Answers!J125)&gt;=1,VALUE(Answers!J125)&lt;=5,VALUE(Answers!J125)=INT(VALUE(Answers!J125))),VALUE(Answers!J125),"unread"),IFERROR(MATCH(TRIM(SUBSTITUTE(SUBSTITUTE(SUBSTITUTE(SUBSTITUTE(Answers!J125,"’","'"),"‘","'"),"“",""""),"”","""")),'Scoring key'!$B$5:$B$9,0),"unread")))</f>
        <v/>
      </c>
      <c r="T125" s="1" t="str">
        <f aca="false">IF(Answers!K125="","",IF(ISNUMBER(IFERROR(VALUE(Answers!K125),"")),IF(AND(VALUE(Answers!K125)&gt;=1,VALUE(Answers!K125)&lt;=5,VALUE(Answers!K125)=INT(VALUE(Answers!K125))),VALUE(Answers!K125),"unread"),IFERROR(MATCH(TRIM(SUBSTITUTE(SUBSTITUTE(SUBSTITUTE(SUBSTITUTE(Answers!K125,"’","'"),"‘","'"),"“",""""),"”","""")),'Scoring key'!$B$5:$B$9,0),"unread")))</f>
        <v/>
      </c>
      <c r="U125" s="1" t="str">
        <f aca="false">IF(Answers!M125="","",IF(ISNUMBER(IFERROR(VALUE(Answers!M125),"")),IF(AND(VALUE(Answers!M125)&gt;=1,VALUE(Answers!M125)&lt;=5,VALUE(Answers!M125)=INT(VALUE(Answers!M125))),VALUE(Answers!M125),"unread"),IFERROR(MATCH(TRIM(SUBSTITUTE(SUBSTITUTE(SUBSTITUTE(SUBSTITUTE(Answers!M125,"’","'"),"‘","'"),"“",""""),"”","""")),'Scoring key'!$B$5:$B$9,0),"unread")))</f>
        <v/>
      </c>
      <c r="V125" s="1" t="str">
        <f aca="false">IF(Answers!P125="","",IF(ISNUMBER(IFERROR(VALUE(Answers!P125),"")),IF(AND(VALUE(Answers!P125)&gt;=1,VALUE(Answers!P125)&lt;=5,VALUE(Answers!P125)=INT(VALUE(Answers!P125))),VALUE(Answers!P125),"unread"),IFERROR(MATCH(TRIM(SUBSTITUTE(SUBSTITUTE(SUBSTITUTE(SUBSTITUTE(Answers!P125,"’","'"),"‘","'"),"“",""""),"”","""")),'Scoring key'!$B$5:$B$9,0),"unread")))</f>
        <v/>
      </c>
      <c r="W125" s="1" t="str">
        <f aca="false">IF(Answers!Q125="","",IF(ISNUMBER(IFERROR(VALUE(Answers!Q125),"")),IF(AND(VALUE(Answers!Q125)&gt;=1,VALUE(Answers!Q125)&lt;=5,VALUE(Answers!Q125)=INT(VALUE(Answers!Q125))),VALUE(Answers!Q125),"unread"),IFERROR(MATCH(TRIM(SUBSTITUTE(SUBSTITUTE(SUBSTITUTE(SUBSTITUTE(Answers!Q125,"’","'"),"‘","'"),"“",""""),"”","""")),'Scoring key'!$B$5:$B$9,0),"unread")))</f>
        <v/>
      </c>
      <c r="X125" s="1" t="str">
        <f aca="false">IF(Answers!B125="","",ISNUMBER(SEARCH("Drafting or editing emails and documents",TRIM(SUBSTITUTE(SUBSTITUTE(SUBSTITUTE(SUBSTITUTE(Answers!B125,"’","'"),"‘","'"),"“",""""),"”",""""))))*1+ISNUMBER(SEARCH("Summarizing documents, threads or meetings",TRIM(SUBSTITUTE(SUBSTITUTE(SUBSTITUTE(SUBSTITUTE(Answers!B125,"’","'"),"‘","'"),"“",""""),"”",""""))))*1+ISNUMBER(SEARCH("Research, or explaining something unfamiliar",TRIM(SUBSTITUTE(SUBSTITUTE(SUBSTITUTE(SUBSTITUTE(Answers!B125,"’","'"),"‘","'"),"“",""""),"”",""""))))*1+ISNUMBER(SEARCH("Working with data or spreadsheets",TRIM(SUBSTITUTE(SUBSTITUTE(SUBSTITUTE(SUBSTITUTE(Answers!B125,"’","'"),"‘","'"),"“",""""),"”",""""))))*1+ISNUMBER(SEARCH("Writing or reviewing code or scripts",TRIM(SUBSTITUTE(SUBSTITUTE(SUBSTITUTE(SUBSTITUTE(Answers!B125,"’","'"),"‘","'"),"“",""""),"”",""""))))*1+ISNUMBER(SEARCH("Brainstorming or planning",TRIM(SUBSTITUTE(SUBSTITUTE(SUBSTITUTE(SUBSTITUTE(Answers!B125,"’","'"),"‘","'"),"“",""""),"”",""""))))*1+ISNUMBER(SEARCH("Something else",TRIM(SUBSTITUTE(SUBSTITUTE(SUBSTITUTE(SUBSTITUTE(Answers!B125,"’","'"),"‘","'"),"“",""""),"”",""""))))*1)</f>
        <v/>
      </c>
      <c r="Y125" s="1" t="str">
        <f aca="false">IF(X125="","",IF(X125=0,IF(ISNUMBER(SEARCH("I don't use AI tools for work",TRIM(SUBSTITUTE(SUBSTITUTE(SUBSTITUTE(SUBSTITUTE(Answers!B125,"’","'"),"‘","'"),"“",""""),"”","""")))),1,"unread"),MIN(X125+1,5)))</f>
        <v/>
      </c>
      <c r="Z125" s="1" t="n">
        <f aca="false">IF(ISNUMBER(SEARCH("Clear guidance on what's allowed and what information can go in",TRIM(SUBSTITUTE(SUBSTITUTE(SUBSTITUTE(SUBSTITUTE(Answers!R125,"’","'"),"‘","'"),"“",""""),"”","""")))),1,0)</f>
        <v>0</v>
      </c>
      <c r="AA125" s="1" t="n">
        <f aca="false">IF(ISNUMBER(SEARCH("An approved AI tool with a work account",TRIM(SUBSTITUTE(SUBSTITUTE(SUBSTITUTE(SUBSTITUTE(Answers!R125,"’","'"),"‘","'"),"“",""""),"”","""")))),1,0)</f>
        <v>0</v>
      </c>
      <c r="AB125" s="1" t="n">
        <f aca="false">IF(ISNUMBER(SEARCH("Hands-on training using my own work tasks",TRIM(SUBSTITUTE(SUBSTITUTE(SUBSTITUTE(SUBSTITUTE(Answers!R125,"’","'"),"‘","'"),"“",""""),"”","""")))),1,0)</f>
        <v>0</v>
      </c>
      <c r="AC125" s="1" t="n">
        <f aca="false">IF(ISNUMBER(SEARCH("Ready-made prompts and templates for common tasks",TRIM(SUBSTITUTE(SUBSTITUTE(SUBSTITUTE(SUBSTITUTE(Answers!R125,"’","'"),"‘","'"),"“",""""),"”","""")))),1,0)</f>
        <v>0</v>
      </c>
      <c r="AD125" s="1" t="n">
        <f aca="false">IF(ISNUMBER(SEARCH("Help setting up an AI agent for my role",TRIM(SUBSTITUTE(SUBSTITUTE(SUBSTITUTE(SUBSTITUTE(Answers!R125,"’","'"),"‘","'"),"“",""""),"”","""")))),1,0)</f>
        <v>0</v>
      </c>
      <c r="AE125" s="1" t="n">
        <f aca="false">IF(ISNUMBER(SEARCH("Examples from people in jobs like mine",TRIM(SUBSTITUTE(SUBSTITUTE(SUBSTITUTE(SUBSTITUTE(Answers!R125,"’","'"),"‘","'"),"“",""""),"”","""")))),1,0)</f>
        <v>0</v>
      </c>
      <c r="AF125" s="1" t="n">
        <f aca="false">IF(ISNUMBER(SEARCH("Time set aside to practice",TRIM(SUBSTITUTE(SUBSTITUTE(SUBSTITUTE(SUBSTITUTE(Answers!R125,"’","'"),"‘","'"),"“",""""),"”","""")))),1,0)</f>
        <v>0</v>
      </c>
      <c r="AG125" s="1" t="n">
        <f aca="false">IF(ISNUMBER(SEARCH("I don't need help right now",TRIM(SUBSTITUTE(SUBSTITUTE(SUBSTITUTE(SUBSTITUTE(Answers!R125,"’","'"),"‘","'"),"“",""""),"”","""")))),1,0)</f>
        <v>0</v>
      </c>
      <c r="AH125" s="1" t="str">
        <f aca="false">IF(Answers!R125="","",IF(Z125+AA125+AB125+AC125+AD125+AE125+AF125+AG125=0,"unread",""))</f>
        <v/>
      </c>
      <c r="AI125" s="1" t="n">
        <f aca="false">IF(OR(D125=5,E125=5),1,0)</f>
        <v>0</v>
      </c>
    </row>
    <row r="126" customFormat="false" ht="15" hidden="false" customHeight="true" outlineLevel="0" collapsed="false">
      <c r="A126" s="1" t="n">
        <f aca="false">Answers!T126</f>
        <v>0</v>
      </c>
      <c r="B126" s="1" t="str">
        <f aca="false">IF(Answers!A126="","",IFERROR(MATCH(TRIM(SUBSTITUTE(SUBSTITUTE(SUBSTITUTE(SUBSTITUTE(Answers!A126,"’","'"),"‘","'"),"“",""""),"”","""")),'Scoring key'!$B$10:$B$14,0),"unread"))</f>
        <v/>
      </c>
      <c r="C126" s="1" t="str">
        <f aca="false">IF(Answers!C126="","",IFERROR(MATCH(TRIM(SUBSTITUTE(SUBSTITUTE(SUBSTITUTE(SUBSTITUTE(Answers!C126,"’","'"),"‘","'"),"“",""""),"”","""")),'Scoring key'!$B$15:$B$19,0),"unread"))</f>
        <v/>
      </c>
      <c r="D126" s="1" t="str">
        <f aca="false">IF(Answers!D126="","",IFERROR(MATCH(TRIM(SUBSTITUTE(SUBSTITUTE(SUBSTITUTE(SUBSTITUTE(Answers!D126,"’","'"),"‘","'"),"“",""""),"”","""")),'Scoring key'!$B$20:$B$24,0),"unread"))</f>
        <v/>
      </c>
      <c r="E126" s="1" t="str">
        <f aca="false">IF(Answers!E126="","",IFERROR(MATCH(TRIM(SUBSTITUTE(SUBSTITUTE(SUBSTITUTE(SUBSTITUTE(Answers!E126,"’","'"),"‘","'"),"“",""""),"”","""")),'Scoring key'!$B$25:$B$29,0),"unread"))</f>
        <v/>
      </c>
      <c r="F126" s="1" t="str">
        <f aca="false">IF(Answers!L126="","",IFERROR(MATCH(TRIM(SUBSTITUTE(SUBSTITUTE(SUBSTITUTE(SUBSTITUTE(Answers!L126,"’","'"),"‘","'"),"“",""""),"”","""")),'Scoring key'!$B$30:$B$34,0),"unread"))</f>
        <v/>
      </c>
      <c r="G126" s="1" t="str">
        <f aca="false">IF(Answers!N126="","",IFERROR(MATCH(TRIM(SUBSTITUTE(SUBSTITUTE(SUBSTITUTE(SUBSTITUTE(Answers!N126,"’","'"),"‘","'"),"“",""""),"”","""")),'Scoring key'!$B$35:$B$38,0),"unread"))</f>
        <v/>
      </c>
      <c r="H126" s="1" t="str">
        <f aca="false">IF(Answers!O126="","",IFERROR(MATCH(TRIM(SUBSTITUTE(SUBSTITUTE(SUBSTITUTE(SUBSTITUTE(Answers!O126,"’","'"),"‘","'"),"“",""""),"”","""")),'Scoring key'!$B$39:$B$42,0),"unread"))</f>
        <v/>
      </c>
      <c r="I126" s="1" t="str">
        <f aca="false">IF(Answers!S126="","",IFERROR(MATCH(TRIM(SUBSTITUTE(SUBSTITUTE(SUBSTITUTE(SUBSTITUTE(Answers!S126,"’","'"),"‘","'"),"“",""""),"”","""")),'Scoring key'!$B$43:$B$46,0),"unread"))</f>
        <v/>
      </c>
      <c r="J126" s="1" t="str">
        <f aca="false">IF(ISNUMBER(B126),IF(INDEX('Scoring key'!$C$10:$C$14,B126)="","",INDEX('Scoring key'!$C$10:$C$14,B126)),"")</f>
        <v/>
      </c>
      <c r="K126" s="1" t="str">
        <f aca="false">IF(ISNUMBER(E126),IF(INDEX('Scoring key'!$C$25:$C$29,E126)="","",INDEX('Scoring key'!$C$25:$C$29,E126)),"")</f>
        <v/>
      </c>
      <c r="L126" s="1" t="str">
        <f aca="false">IF(ISNUMBER(F126),IF(INDEX('Scoring key'!$C$30:$C$34,F126)="","",INDEX('Scoring key'!$C$30:$C$34,F126)),"")</f>
        <v/>
      </c>
      <c r="M126" s="1" t="str">
        <f aca="false">IF(ISNUMBER(G126),IF(INDEX('Scoring key'!$C$35:$C$38,G126)="","",INDEX('Scoring key'!$C$35:$C$38,G126)),"")</f>
        <v/>
      </c>
      <c r="N126" s="1" t="str">
        <f aca="false">IF(ISNUMBER(H126),IF(INDEX('Scoring key'!$C$39:$C$42,H126)="","",INDEX('Scoring key'!$C$39:$C$42,H126)),"")</f>
        <v/>
      </c>
      <c r="O126" s="1" t="str">
        <f aca="false">IF(Answers!F126="","",IF(ISNUMBER(IFERROR(VALUE(Answers!F126),"")),IF(AND(VALUE(Answers!F126)&gt;=1,VALUE(Answers!F126)&lt;=5,VALUE(Answers!F126)=INT(VALUE(Answers!F126))),VALUE(Answers!F126),"unread"),IFERROR(MATCH(TRIM(SUBSTITUTE(SUBSTITUTE(SUBSTITUTE(SUBSTITUTE(Answers!F126,"’","'"),"‘","'"),"“",""""),"”","""")),'Scoring key'!$B$5:$B$9,0),"unread")))</f>
        <v/>
      </c>
      <c r="P126" s="1" t="str">
        <f aca="false">IF(Answers!G126="","",IF(ISNUMBER(IFERROR(VALUE(Answers!G126),"")),IF(AND(VALUE(Answers!G126)&gt;=1,VALUE(Answers!G126)&lt;=5,VALUE(Answers!G126)=INT(VALUE(Answers!G126))),VALUE(Answers!G126),"unread"),IFERROR(MATCH(TRIM(SUBSTITUTE(SUBSTITUTE(SUBSTITUTE(SUBSTITUTE(Answers!G126,"’","'"),"‘","'"),"“",""""),"”","""")),'Scoring key'!$B$5:$B$9,0),"unread")))</f>
        <v/>
      </c>
      <c r="Q126" s="1" t="str">
        <f aca="false">IF(Answers!H126="","",IF(ISNUMBER(IFERROR(VALUE(Answers!H126),"")),IF(AND(VALUE(Answers!H126)&gt;=1,VALUE(Answers!H126)&lt;=5,VALUE(Answers!H126)=INT(VALUE(Answers!H126))),VALUE(Answers!H126),"unread"),IFERROR(MATCH(TRIM(SUBSTITUTE(SUBSTITUTE(SUBSTITUTE(SUBSTITUTE(Answers!H126,"’","'"),"‘","'"),"“",""""),"”","""")),'Scoring key'!$B$5:$B$9,0),"unread")))</f>
        <v/>
      </c>
      <c r="R126" s="1" t="str">
        <f aca="false">IF(Answers!I126="","",IF(ISNUMBER(IFERROR(VALUE(Answers!I126),"")),IF(AND(VALUE(Answers!I126)&gt;=1,VALUE(Answers!I126)&lt;=5,VALUE(Answers!I126)=INT(VALUE(Answers!I126))),VALUE(Answers!I126),"unread"),IFERROR(MATCH(TRIM(SUBSTITUTE(SUBSTITUTE(SUBSTITUTE(SUBSTITUTE(Answers!I126,"’","'"),"‘","'"),"“",""""),"”","""")),'Scoring key'!$B$5:$B$9,0),"unread")))</f>
        <v/>
      </c>
      <c r="S126" s="1" t="str">
        <f aca="false">IF(Answers!J126="","",IF(ISNUMBER(IFERROR(VALUE(Answers!J126),"")),IF(AND(VALUE(Answers!J126)&gt;=1,VALUE(Answers!J126)&lt;=5,VALUE(Answers!J126)=INT(VALUE(Answers!J126))),VALUE(Answers!J126),"unread"),IFERROR(MATCH(TRIM(SUBSTITUTE(SUBSTITUTE(SUBSTITUTE(SUBSTITUTE(Answers!J126,"’","'"),"‘","'"),"“",""""),"”","""")),'Scoring key'!$B$5:$B$9,0),"unread")))</f>
        <v/>
      </c>
      <c r="T126" s="1" t="str">
        <f aca="false">IF(Answers!K126="","",IF(ISNUMBER(IFERROR(VALUE(Answers!K126),"")),IF(AND(VALUE(Answers!K126)&gt;=1,VALUE(Answers!K126)&lt;=5,VALUE(Answers!K126)=INT(VALUE(Answers!K126))),VALUE(Answers!K126),"unread"),IFERROR(MATCH(TRIM(SUBSTITUTE(SUBSTITUTE(SUBSTITUTE(SUBSTITUTE(Answers!K126,"’","'"),"‘","'"),"“",""""),"”","""")),'Scoring key'!$B$5:$B$9,0),"unread")))</f>
        <v/>
      </c>
      <c r="U126" s="1" t="str">
        <f aca="false">IF(Answers!M126="","",IF(ISNUMBER(IFERROR(VALUE(Answers!M126),"")),IF(AND(VALUE(Answers!M126)&gt;=1,VALUE(Answers!M126)&lt;=5,VALUE(Answers!M126)=INT(VALUE(Answers!M126))),VALUE(Answers!M126),"unread"),IFERROR(MATCH(TRIM(SUBSTITUTE(SUBSTITUTE(SUBSTITUTE(SUBSTITUTE(Answers!M126,"’","'"),"‘","'"),"“",""""),"”","""")),'Scoring key'!$B$5:$B$9,0),"unread")))</f>
        <v/>
      </c>
      <c r="V126" s="1" t="str">
        <f aca="false">IF(Answers!P126="","",IF(ISNUMBER(IFERROR(VALUE(Answers!P126),"")),IF(AND(VALUE(Answers!P126)&gt;=1,VALUE(Answers!P126)&lt;=5,VALUE(Answers!P126)=INT(VALUE(Answers!P126))),VALUE(Answers!P126),"unread"),IFERROR(MATCH(TRIM(SUBSTITUTE(SUBSTITUTE(SUBSTITUTE(SUBSTITUTE(Answers!P126,"’","'"),"‘","'"),"“",""""),"”","""")),'Scoring key'!$B$5:$B$9,0),"unread")))</f>
        <v/>
      </c>
      <c r="W126" s="1" t="str">
        <f aca="false">IF(Answers!Q126="","",IF(ISNUMBER(IFERROR(VALUE(Answers!Q126),"")),IF(AND(VALUE(Answers!Q126)&gt;=1,VALUE(Answers!Q126)&lt;=5,VALUE(Answers!Q126)=INT(VALUE(Answers!Q126))),VALUE(Answers!Q126),"unread"),IFERROR(MATCH(TRIM(SUBSTITUTE(SUBSTITUTE(SUBSTITUTE(SUBSTITUTE(Answers!Q126,"’","'"),"‘","'"),"“",""""),"”","""")),'Scoring key'!$B$5:$B$9,0),"unread")))</f>
        <v/>
      </c>
      <c r="X126" s="1" t="str">
        <f aca="false">IF(Answers!B126="","",ISNUMBER(SEARCH("Drafting or editing emails and documents",TRIM(SUBSTITUTE(SUBSTITUTE(SUBSTITUTE(SUBSTITUTE(Answers!B126,"’","'"),"‘","'"),"“",""""),"”",""""))))*1+ISNUMBER(SEARCH("Summarizing documents, threads or meetings",TRIM(SUBSTITUTE(SUBSTITUTE(SUBSTITUTE(SUBSTITUTE(Answers!B126,"’","'"),"‘","'"),"“",""""),"”",""""))))*1+ISNUMBER(SEARCH("Research, or explaining something unfamiliar",TRIM(SUBSTITUTE(SUBSTITUTE(SUBSTITUTE(SUBSTITUTE(Answers!B126,"’","'"),"‘","'"),"“",""""),"”",""""))))*1+ISNUMBER(SEARCH("Working with data or spreadsheets",TRIM(SUBSTITUTE(SUBSTITUTE(SUBSTITUTE(SUBSTITUTE(Answers!B126,"’","'"),"‘","'"),"“",""""),"”",""""))))*1+ISNUMBER(SEARCH("Writing or reviewing code or scripts",TRIM(SUBSTITUTE(SUBSTITUTE(SUBSTITUTE(SUBSTITUTE(Answers!B126,"’","'"),"‘","'"),"“",""""),"”",""""))))*1+ISNUMBER(SEARCH("Brainstorming or planning",TRIM(SUBSTITUTE(SUBSTITUTE(SUBSTITUTE(SUBSTITUTE(Answers!B126,"’","'"),"‘","'"),"“",""""),"”",""""))))*1+ISNUMBER(SEARCH("Something else",TRIM(SUBSTITUTE(SUBSTITUTE(SUBSTITUTE(SUBSTITUTE(Answers!B126,"’","'"),"‘","'"),"“",""""),"”",""""))))*1)</f>
        <v/>
      </c>
      <c r="Y126" s="1" t="str">
        <f aca="false">IF(X126="","",IF(X126=0,IF(ISNUMBER(SEARCH("I don't use AI tools for work",TRIM(SUBSTITUTE(SUBSTITUTE(SUBSTITUTE(SUBSTITUTE(Answers!B126,"’","'"),"‘","'"),"“",""""),"”","""")))),1,"unread"),MIN(X126+1,5)))</f>
        <v/>
      </c>
      <c r="Z126" s="1" t="n">
        <f aca="false">IF(ISNUMBER(SEARCH("Clear guidance on what's allowed and what information can go in",TRIM(SUBSTITUTE(SUBSTITUTE(SUBSTITUTE(SUBSTITUTE(Answers!R126,"’","'"),"‘","'"),"“",""""),"”","""")))),1,0)</f>
        <v>0</v>
      </c>
      <c r="AA126" s="1" t="n">
        <f aca="false">IF(ISNUMBER(SEARCH("An approved AI tool with a work account",TRIM(SUBSTITUTE(SUBSTITUTE(SUBSTITUTE(SUBSTITUTE(Answers!R126,"’","'"),"‘","'"),"“",""""),"”","""")))),1,0)</f>
        <v>0</v>
      </c>
      <c r="AB126" s="1" t="n">
        <f aca="false">IF(ISNUMBER(SEARCH("Hands-on training using my own work tasks",TRIM(SUBSTITUTE(SUBSTITUTE(SUBSTITUTE(SUBSTITUTE(Answers!R126,"’","'"),"‘","'"),"“",""""),"”","""")))),1,0)</f>
        <v>0</v>
      </c>
      <c r="AC126" s="1" t="n">
        <f aca="false">IF(ISNUMBER(SEARCH("Ready-made prompts and templates for common tasks",TRIM(SUBSTITUTE(SUBSTITUTE(SUBSTITUTE(SUBSTITUTE(Answers!R126,"’","'"),"‘","'"),"“",""""),"”","""")))),1,0)</f>
        <v>0</v>
      </c>
      <c r="AD126" s="1" t="n">
        <f aca="false">IF(ISNUMBER(SEARCH("Help setting up an AI agent for my role",TRIM(SUBSTITUTE(SUBSTITUTE(SUBSTITUTE(SUBSTITUTE(Answers!R126,"’","'"),"‘","'"),"“",""""),"”","""")))),1,0)</f>
        <v>0</v>
      </c>
      <c r="AE126" s="1" t="n">
        <f aca="false">IF(ISNUMBER(SEARCH("Examples from people in jobs like mine",TRIM(SUBSTITUTE(SUBSTITUTE(SUBSTITUTE(SUBSTITUTE(Answers!R126,"’","'"),"‘","'"),"“",""""),"”","""")))),1,0)</f>
        <v>0</v>
      </c>
      <c r="AF126" s="1" t="n">
        <f aca="false">IF(ISNUMBER(SEARCH("Time set aside to practice",TRIM(SUBSTITUTE(SUBSTITUTE(SUBSTITUTE(SUBSTITUTE(Answers!R126,"’","'"),"‘","'"),"“",""""),"”","""")))),1,0)</f>
        <v>0</v>
      </c>
      <c r="AG126" s="1" t="n">
        <f aca="false">IF(ISNUMBER(SEARCH("I don't need help right now",TRIM(SUBSTITUTE(SUBSTITUTE(SUBSTITUTE(SUBSTITUTE(Answers!R126,"’","'"),"‘","'"),"“",""""),"”","""")))),1,0)</f>
        <v>0</v>
      </c>
      <c r="AH126" s="1" t="str">
        <f aca="false">IF(Answers!R126="","",IF(Z126+AA126+AB126+AC126+AD126+AE126+AF126+AG126=0,"unread",""))</f>
        <v/>
      </c>
      <c r="AI126" s="1" t="n">
        <f aca="false">IF(OR(D126=5,E126=5),1,0)</f>
        <v>0</v>
      </c>
    </row>
    <row r="127" customFormat="false" ht="15" hidden="false" customHeight="true" outlineLevel="0" collapsed="false">
      <c r="A127" s="1" t="n">
        <f aca="false">Answers!T127</f>
        <v>0</v>
      </c>
      <c r="B127" s="1" t="str">
        <f aca="false">IF(Answers!A127="","",IFERROR(MATCH(TRIM(SUBSTITUTE(SUBSTITUTE(SUBSTITUTE(SUBSTITUTE(Answers!A127,"’","'"),"‘","'"),"“",""""),"”","""")),'Scoring key'!$B$10:$B$14,0),"unread"))</f>
        <v/>
      </c>
      <c r="C127" s="1" t="str">
        <f aca="false">IF(Answers!C127="","",IFERROR(MATCH(TRIM(SUBSTITUTE(SUBSTITUTE(SUBSTITUTE(SUBSTITUTE(Answers!C127,"’","'"),"‘","'"),"“",""""),"”","""")),'Scoring key'!$B$15:$B$19,0),"unread"))</f>
        <v/>
      </c>
      <c r="D127" s="1" t="str">
        <f aca="false">IF(Answers!D127="","",IFERROR(MATCH(TRIM(SUBSTITUTE(SUBSTITUTE(SUBSTITUTE(SUBSTITUTE(Answers!D127,"’","'"),"‘","'"),"“",""""),"”","""")),'Scoring key'!$B$20:$B$24,0),"unread"))</f>
        <v/>
      </c>
      <c r="E127" s="1" t="str">
        <f aca="false">IF(Answers!E127="","",IFERROR(MATCH(TRIM(SUBSTITUTE(SUBSTITUTE(SUBSTITUTE(SUBSTITUTE(Answers!E127,"’","'"),"‘","'"),"“",""""),"”","""")),'Scoring key'!$B$25:$B$29,0),"unread"))</f>
        <v/>
      </c>
      <c r="F127" s="1" t="str">
        <f aca="false">IF(Answers!L127="","",IFERROR(MATCH(TRIM(SUBSTITUTE(SUBSTITUTE(SUBSTITUTE(SUBSTITUTE(Answers!L127,"’","'"),"‘","'"),"“",""""),"”","""")),'Scoring key'!$B$30:$B$34,0),"unread"))</f>
        <v/>
      </c>
      <c r="G127" s="1" t="str">
        <f aca="false">IF(Answers!N127="","",IFERROR(MATCH(TRIM(SUBSTITUTE(SUBSTITUTE(SUBSTITUTE(SUBSTITUTE(Answers!N127,"’","'"),"‘","'"),"“",""""),"”","""")),'Scoring key'!$B$35:$B$38,0),"unread"))</f>
        <v/>
      </c>
      <c r="H127" s="1" t="str">
        <f aca="false">IF(Answers!O127="","",IFERROR(MATCH(TRIM(SUBSTITUTE(SUBSTITUTE(SUBSTITUTE(SUBSTITUTE(Answers!O127,"’","'"),"‘","'"),"“",""""),"”","""")),'Scoring key'!$B$39:$B$42,0),"unread"))</f>
        <v/>
      </c>
      <c r="I127" s="1" t="str">
        <f aca="false">IF(Answers!S127="","",IFERROR(MATCH(TRIM(SUBSTITUTE(SUBSTITUTE(SUBSTITUTE(SUBSTITUTE(Answers!S127,"’","'"),"‘","'"),"“",""""),"”","""")),'Scoring key'!$B$43:$B$46,0),"unread"))</f>
        <v/>
      </c>
      <c r="J127" s="1" t="str">
        <f aca="false">IF(ISNUMBER(B127),IF(INDEX('Scoring key'!$C$10:$C$14,B127)="","",INDEX('Scoring key'!$C$10:$C$14,B127)),"")</f>
        <v/>
      </c>
      <c r="K127" s="1" t="str">
        <f aca="false">IF(ISNUMBER(E127),IF(INDEX('Scoring key'!$C$25:$C$29,E127)="","",INDEX('Scoring key'!$C$25:$C$29,E127)),"")</f>
        <v/>
      </c>
      <c r="L127" s="1" t="str">
        <f aca="false">IF(ISNUMBER(F127),IF(INDEX('Scoring key'!$C$30:$C$34,F127)="","",INDEX('Scoring key'!$C$30:$C$34,F127)),"")</f>
        <v/>
      </c>
      <c r="M127" s="1" t="str">
        <f aca="false">IF(ISNUMBER(G127),IF(INDEX('Scoring key'!$C$35:$C$38,G127)="","",INDEX('Scoring key'!$C$35:$C$38,G127)),"")</f>
        <v/>
      </c>
      <c r="N127" s="1" t="str">
        <f aca="false">IF(ISNUMBER(H127),IF(INDEX('Scoring key'!$C$39:$C$42,H127)="","",INDEX('Scoring key'!$C$39:$C$42,H127)),"")</f>
        <v/>
      </c>
      <c r="O127" s="1" t="str">
        <f aca="false">IF(Answers!F127="","",IF(ISNUMBER(IFERROR(VALUE(Answers!F127),"")),IF(AND(VALUE(Answers!F127)&gt;=1,VALUE(Answers!F127)&lt;=5,VALUE(Answers!F127)=INT(VALUE(Answers!F127))),VALUE(Answers!F127),"unread"),IFERROR(MATCH(TRIM(SUBSTITUTE(SUBSTITUTE(SUBSTITUTE(SUBSTITUTE(Answers!F127,"’","'"),"‘","'"),"“",""""),"”","""")),'Scoring key'!$B$5:$B$9,0),"unread")))</f>
        <v/>
      </c>
      <c r="P127" s="1" t="str">
        <f aca="false">IF(Answers!G127="","",IF(ISNUMBER(IFERROR(VALUE(Answers!G127),"")),IF(AND(VALUE(Answers!G127)&gt;=1,VALUE(Answers!G127)&lt;=5,VALUE(Answers!G127)=INT(VALUE(Answers!G127))),VALUE(Answers!G127),"unread"),IFERROR(MATCH(TRIM(SUBSTITUTE(SUBSTITUTE(SUBSTITUTE(SUBSTITUTE(Answers!G127,"’","'"),"‘","'"),"“",""""),"”","""")),'Scoring key'!$B$5:$B$9,0),"unread")))</f>
        <v/>
      </c>
      <c r="Q127" s="1" t="str">
        <f aca="false">IF(Answers!H127="","",IF(ISNUMBER(IFERROR(VALUE(Answers!H127),"")),IF(AND(VALUE(Answers!H127)&gt;=1,VALUE(Answers!H127)&lt;=5,VALUE(Answers!H127)=INT(VALUE(Answers!H127))),VALUE(Answers!H127),"unread"),IFERROR(MATCH(TRIM(SUBSTITUTE(SUBSTITUTE(SUBSTITUTE(SUBSTITUTE(Answers!H127,"’","'"),"‘","'"),"“",""""),"”","""")),'Scoring key'!$B$5:$B$9,0),"unread")))</f>
        <v/>
      </c>
      <c r="R127" s="1" t="str">
        <f aca="false">IF(Answers!I127="","",IF(ISNUMBER(IFERROR(VALUE(Answers!I127),"")),IF(AND(VALUE(Answers!I127)&gt;=1,VALUE(Answers!I127)&lt;=5,VALUE(Answers!I127)=INT(VALUE(Answers!I127))),VALUE(Answers!I127),"unread"),IFERROR(MATCH(TRIM(SUBSTITUTE(SUBSTITUTE(SUBSTITUTE(SUBSTITUTE(Answers!I127,"’","'"),"‘","'"),"“",""""),"”","""")),'Scoring key'!$B$5:$B$9,0),"unread")))</f>
        <v/>
      </c>
      <c r="S127" s="1" t="str">
        <f aca="false">IF(Answers!J127="","",IF(ISNUMBER(IFERROR(VALUE(Answers!J127),"")),IF(AND(VALUE(Answers!J127)&gt;=1,VALUE(Answers!J127)&lt;=5,VALUE(Answers!J127)=INT(VALUE(Answers!J127))),VALUE(Answers!J127),"unread"),IFERROR(MATCH(TRIM(SUBSTITUTE(SUBSTITUTE(SUBSTITUTE(SUBSTITUTE(Answers!J127,"’","'"),"‘","'"),"“",""""),"”","""")),'Scoring key'!$B$5:$B$9,0),"unread")))</f>
        <v/>
      </c>
      <c r="T127" s="1" t="str">
        <f aca="false">IF(Answers!K127="","",IF(ISNUMBER(IFERROR(VALUE(Answers!K127),"")),IF(AND(VALUE(Answers!K127)&gt;=1,VALUE(Answers!K127)&lt;=5,VALUE(Answers!K127)=INT(VALUE(Answers!K127))),VALUE(Answers!K127),"unread"),IFERROR(MATCH(TRIM(SUBSTITUTE(SUBSTITUTE(SUBSTITUTE(SUBSTITUTE(Answers!K127,"’","'"),"‘","'"),"“",""""),"”","""")),'Scoring key'!$B$5:$B$9,0),"unread")))</f>
        <v/>
      </c>
      <c r="U127" s="1" t="str">
        <f aca="false">IF(Answers!M127="","",IF(ISNUMBER(IFERROR(VALUE(Answers!M127),"")),IF(AND(VALUE(Answers!M127)&gt;=1,VALUE(Answers!M127)&lt;=5,VALUE(Answers!M127)=INT(VALUE(Answers!M127))),VALUE(Answers!M127),"unread"),IFERROR(MATCH(TRIM(SUBSTITUTE(SUBSTITUTE(SUBSTITUTE(SUBSTITUTE(Answers!M127,"’","'"),"‘","'"),"“",""""),"”","""")),'Scoring key'!$B$5:$B$9,0),"unread")))</f>
        <v/>
      </c>
      <c r="V127" s="1" t="str">
        <f aca="false">IF(Answers!P127="","",IF(ISNUMBER(IFERROR(VALUE(Answers!P127),"")),IF(AND(VALUE(Answers!P127)&gt;=1,VALUE(Answers!P127)&lt;=5,VALUE(Answers!P127)=INT(VALUE(Answers!P127))),VALUE(Answers!P127),"unread"),IFERROR(MATCH(TRIM(SUBSTITUTE(SUBSTITUTE(SUBSTITUTE(SUBSTITUTE(Answers!P127,"’","'"),"‘","'"),"“",""""),"”","""")),'Scoring key'!$B$5:$B$9,0),"unread")))</f>
        <v/>
      </c>
      <c r="W127" s="1" t="str">
        <f aca="false">IF(Answers!Q127="","",IF(ISNUMBER(IFERROR(VALUE(Answers!Q127),"")),IF(AND(VALUE(Answers!Q127)&gt;=1,VALUE(Answers!Q127)&lt;=5,VALUE(Answers!Q127)=INT(VALUE(Answers!Q127))),VALUE(Answers!Q127),"unread"),IFERROR(MATCH(TRIM(SUBSTITUTE(SUBSTITUTE(SUBSTITUTE(SUBSTITUTE(Answers!Q127,"’","'"),"‘","'"),"“",""""),"”","""")),'Scoring key'!$B$5:$B$9,0),"unread")))</f>
        <v/>
      </c>
      <c r="X127" s="1" t="str">
        <f aca="false">IF(Answers!B127="","",ISNUMBER(SEARCH("Drafting or editing emails and documents",TRIM(SUBSTITUTE(SUBSTITUTE(SUBSTITUTE(SUBSTITUTE(Answers!B127,"’","'"),"‘","'"),"“",""""),"”",""""))))*1+ISNUMBER(SEARCH("Summarizing documents, threads or meetings",TRIM(SUBSTITUTE(SUBSTITUTE(SUBSTITUTE(SUBSTITUTE(Answers!B127,"’","'"),"‘","'"),"“",""""),"”",""""))))*1+ISNUMBER(SEARCH("Research, or explaining something unfamiliar",TRIM(SUBSTITUTE(SUBSTITUTE(SUBSTITUTE(SUBSTITUTE(Answers!B127,"’","'"),"‘","'"),"“",""""),"”",""""))))*1+ISNUMBER(SEARCH("Working with data or spreadsheets",TRIM(SUBSTITUTE(SUBSTITUTE(SUBSTITUTE(SUBSTITUTE(Answers!B127,"’","'"),"‘","'"),"“",""""),"”",""""))))*1+ISNUMBER(SEARCH("Writing or reviewing code or scripts",TRIM(SUBSTITUTE(SUBSTITUTE(SUBSTITUTE(SUBSTITUTE(Answers!B127,"’","'"),"‘","'"),"“",""""),"”",""""))))*1+ISNUMBER(SEARCH("Brainstorming or planning",TRIM(SUBSTITUTE(SUBSTITUTE(SUBSTITUTE(SUBSTITUTE(Answers!B127,"’","'"),"‘","'"),"“",""""),"”",""""))))*1+ISNUMBER(SEARCH("Something else",TRIM(SUBSTITUTE(SUBSTITUTE(SUBSTITUTE(SUBSTITUTE(Answers!B127,"’","'"),"‘","'"),"“",""""),"”",""""))))*1)</f>
        <v/>
      </c>
      <c r="Y127" s="1" t="str">
        <f aca="false">IF(X127="","",IF(X127=0,IF(ISNUMBER(SEARCH("I don't use AI tools for work",TRIM(SUBSTITUTE(SUBSTITUTE(SUBSTITUTE(SUBSTITUTE(Answers!B127,"’","'"),"‘","'"),"“",""""),"”","""")))),1,"unread"),MIN(X127+1,5)))</f>
        <v/>
      </c>
      <c r="Z127" s="1" t="n">
        <f aca="false">IF(ISNUMBER(SEARCH("Clear guidance on what's allowed and what information can go in",TRIM(SUBSTITUTE(SUBSTITUTE(SUBSTITUTE(SUBSTITUTE(Answers!R127,"’","'"),"‘","'"),"“",""""),"”","""")))),1,0)</f>
        <v>0</v>
      </c>
      <c r="AA127" s="1" t="n">
        <f aca="false">IF(ISNUMBER(SEARCH("An approved AI tool with a work account",TRIM(SUBSTITUTE(SUBSTITUTE(SUBSTITUTE(SUBSTITUTE(Answers!R127,"’","'"),"‘","'"),"“",""""),"”","""")))),1,0)</f>
        <v>0</v>
      </c>
      <c r="AB127" s="1" t="n">
        <f aca="false">IF(ISNUMBER(SEARCH("Hands-on training using my own work tasks",TRIM(SUBSTITUTE(SUBSTITUTE(SUBSTITUTE(SUBSTITUTE(Answers!R127,"’","'"),"‘","'"),"“",""""),"”","""")))),1,0)</f>
        <v>0</v>
      </c>
      <c r="AC127" s="1" t="n">
        <f aca="false">IF(ISNUMBER(SEARCH("Ready-made prompts and templates for common tasks",TRIM(SUBSTITUTE(SUBSTITUTE(SUBSTITUTE(SUBSTITUTE(Answers!R127,"’","'"),"‘","'"),"“",""""),"”","""")))),1,0)</f>
        <v>0</v>
      </c>
      <c r="AD127" s="1" t="n">
        <f aca="false">IF(ISNUMBER(SEARCH("Help setting up an AI agent for my role",TRIM(SUBSTITUTE(SUBSTITUTE(SUBSTITUTE(SUBSTITUTE(Answers!R127,"’","'"),"‘","'"),"“",""""),"”","""")))),1,0)</f>
        <v>0</v>
      </c>
      <c r="AE127" s="1" t="n">
        <f aca="false">IF(ISNUMBER(SEARCH("Examples from people in jobs like mine",TRIM(SUBSTITUTE(SUBSTITUTE(SUBSTITUTE(SUBSTITUTE(Answers!R127,"’","'"),"‘","'"),"“",""""),"”","""")))),1,0)</f>
        <v>0</v>
      </c>
      <c r="AF127" s="1" t="n">
        <f aca="false">IF(ISNUMBER(SEARCH("Time set aside to practice",TRIM(SUBSTITUTE(SUBSTITUTE(SUBSTITUTE(SUBSTITUTE(Answers!R127,"’","'"),"‘","'"),"“",""""),"”","""")))),1,0)</f>
        <v>0</v>
      </c>
      <c r="AG127" s="1" t="n">
        <f aca="false">IF(ISNUMBER(SEARCH("I don't need help right now",TRIM(SUBSTITUTE(SUBSTITUTE(SUBSTITUTE(SUBSTITUTE(Answers!R127,"’","'"),"‘","'"),"“",""""),"”","""")))),1,0)</f>
        <v>0</v>
      </c>
      <c r="AH127" s="1" t="str">
        <f aca="false">IF(Answers!R127="","",IF(Z127+AA127+AB127+AC127+AD127+AE127+AF127+AG127=0,"unread",""))</f>
        <v/>
      </c>
      <c r="AI127" s="1" t="n">
        <f aca="false">IF(OR(D127=5,E127=5),1,0)</f>
        <v>0</v>
      </c>
    </row>
    <row r="128" customFormat="false" ht="15" hidden="false" customHeight="true" outlineLevel="0" collapsed="false">
      <c r="A128" s="1" t="n">
        <f aca="false">Answers!T128</f>
        <v>0</v>
      </c>
      <c r="B128" s="1" t="str">
        <f aca="false">IF(Answers!A128="","",IFERROR(MATCH(TRIM(SUBSTITUTE(SUBSTITUTE(SUBSTITUTE(SUBSTITUTE(Answers!A128,"’","'"),"‘","'"),"“",""""),"”","""")),'Scoring key'!$B$10:$B$14,0),"unread"))</f>
        <v/>
      </c>
      <c r="C128" s="1" t="str">
        <f aca="false">IF(Answers!C128="","",IFERROR(MATCH(TRIM(SUBSTITUTE(SUBSTITUTE(SUBSTITUTE(SUBSTITUTE(Answers!C128,"’","'"),"‘","'"),"“",""""),"”","""")),'Scoring key'!$B$15:$B$19,0),"unread"))</f>
        <v/>
      </c>
      <c r="D128" s="1" t="str">
        <f aca="false">IF(Answers!D128="","",IFERROR(MATCH(TRIM(SUBSTITUTE(SUBSTITUTE(SUBSTITUTE(SUBSTITUTE(Answers!D128,"’","'"),"‘","'"),"“",""""),"”","""")),'Scoring key'!$B$20:$B$24,0),"unread"))</f>
        <v/>
      </c>
      <c r="E128" s="1" t="str">
        <f aca="false">IF(Answers!E128="","",IFERROR(MATCH(TRIM(SUBSTITUTE(SUBSTITUTE(SUBSTITUTE(SUBSTITUTE(Answers!E128,"’","'"),"‘","'"),"“",""""),"”","""")),'Scoring key'!$B$25:$B$29,0),"unread"))</f>
        <v/>
      </c>
      <c r="F128" s="1" t="str">
        <f aca="false">IF(Answers!L128="","",IFERROR(MATCH(TRIM(SUBSTITUTE(SUBSTITUTE(SUBSTITUTE(SUBSTITUTE(Answers!L128,"’","'"),"‘","'"),"“",""""),"”","""")),'Scoring key'!$B$30:$B$34,0),"unread"))</f>
        <v/>
      </c>
      <c r="G128" s="1" t="str">
        <f aca="false">IF(Answers!N128="","",IFERROR(MATCH(TRIM(SUBSTITUTE(SUBSTITUTE(SUBSTITUTE(SUBSTITUTE(Answers!N128,"’","'"),"‘","'"),"“",""""),"”","""")),'Scoring key'!$B$35:$B$38,0),"unread"))</f>
        <v/>
      </c>
      <c r="H128" s="1" t="str">
        <f aca="false">IF(Answers!O128="","",IFERROR(MATCH(TRIM(SUBSTITUTE(SUBSTITUTE(SUBSTITUTE(SUBSTITUTE(Answers!O128,"’","'"),"‘","'"),"“",""""),"”","""")),'Scoring key'!$B$39:$B$42,0),"unread"))</f>
        <v/>
      </c>
      <c r="I128" s="1" t="str">
        <f aca="false">IF(Answers!S128="","",IFERROR(MATCH(TRIM(SUBSTITUTE(SUBSTITUTE(SUBSTITUTE(SUBSTITUTE(Answers!S128,"’","'"),"‘","'"),"“",""""),"”","""")),'Scoring key'!$B$43:$B$46,0),"unread"))</f>
        <v/>
      </c>
      <c r="J128" s="1" t="str">
        <f aca="false">IF(ISNUMBER(B128),IF(INDEX('Scoring key'!$C$10:$C$14,B128)="","",INDEX('Scoring key'!$C$10:$C$14,B128)),"")</f>
        <v/>
      </c>
      <c r="K128" s="1" t="str">
        <f aca="false">IF(ISNUMBER(E128),IF(INDEX('Scoring key'!$C$25:$C$29,E128)="","",INDEX('Scoring key'!$C$25:$C$29,E128)),"")</f>
        <v/>
      </c>
      <c r="L128" s="1" t="str">
        <f aca="false">IF(ISNUMBER(F128),IF(INDEX('Scoring key'!$C$30:$C$34,F128)="","",INDEX('Scoring key'!$C$30:$C$34,F128)),"")</f>
        <v/>
      </c>
      <c r="M128" s="1" t="str">
        <f aca="false">IF(ISNUMBER(G128),IF(INDEX('Scoring key'!$C$35:$C$38,G128)="","",INDEX('Scoring key'!$C$35:$C$38,G128)),"")</f>
        <v/>
      </c>
      <c r="N128" s="1" t="str">
        <f aca="false">IF(ISNUMBER(H128),IF(INDEX('Scoring key'!$C$39:$C$42,H128)="","",INDEX('Scoring key'!$C$39:$C$42,H128)),"")</f>
        <v/>
      </c>
      <c r="O128" s="1" t="str">
        <f aca="false">IF(Answers!F128="","",IF(ISNUMBER(IFERROR(VALUE(Answers!F128),"")),IF(AND(VALUE(Answers!F128)&gt;=1,VALUE(Answers!F128)&lt;=5,VALUE(Answers!F128)=INT(VALUE(Answers!F128))),VALUE(Answers!F128),"unread"),IFERROR(MATCH(TRIM(SUBSTITUTE(SUBSTITUTE(SUBSTITUTE(SUBSTITUTE(Answers!F128,"’","'"),"‘","'"),"“",""""),"”","""")),'Scoring key'!$B$5:$B$9,0),"unread")))</f>
        <v/>
      </c>
      <c r="P128" s="1" t="str">
        <f aca="false">IF(Answers!G128="","",IF(ISNUMBER(IFERROR(VALUE(Answers!G128),"")),IF(AND(VALUE(Answers!G128)&gt;=1,VALUE(Answers!G128)&lt;=5,VALUE(Answers!G128)=INT(VALUE(Answers!G128))),VALUE(Answers!G128),"unread"),IFERROR(MATCH(TRIM(SUBSTITUTE(SUBSTITUTE(SUBSTITUTE(SUBSTITUTE(Answers!G128,"’","'"),"‘","'"),"“",""""),"”","""")),'Scoring key'!$B$5:$B$9,0),"unread")))</f>
        <v/>
      </c>
      <c r="Q128" s="1" t="str">
        <f aca="false">IF(Answers!H128="","",IF(ISNUMBER(IFERROR(VALUE(Answers!H128),"")),IF(AND(VALUE(Answers!H128)&gt;=1,VALUE(Answers!H128)&lt;=5,VALUE(Answers!H128)=INT(VALUE(Answers!H128))),VALUE(Answers!H128),"unread"),IFERROR(MATCH(TRIM(SUBSTITUTE(SUBSTITUTE(SUBSTITUTE(SUBSTITUTE(Answers!H128,"’","'"),"‘","'"),"“",""""),"”","""")),'Scoring key'!$B$5:$B$9,0),"unread")))</f>
        <v/>
      </c>
      <c r="R128" s="1" t="str">
        <f aca="false">IF(Answers!I128="","",IF(ISNUMBER(IFERROR(VALUE(Answers!I128),"")),IF(AND(VALUE(Answers!I128)&gt;=1,VALUE(Answers!I128)&lt;=5,VALUE(Answers!I128)=INT(VALUE(Answers!I128))),VALUE(Answers!I128),"unread"),IFERROR(MATCH(TRIM(SUBSTITUTE(SUBSTITUTE(SUBSTITUTE(SUBSTITUTE(Answers!I128,"’","'"),"‘","'"),"“",""""),"”","""")),'Scoring key'!$B$5:$B$9,0),"unread")))</f>
        <v/>
      </c>
      <c r="S128" s="1" t="str">
        <f aca="false">IF(Answers!J128="","",IF(ISNUMBER(IFERROR(VALUE(Answers!J128),"")),IF(AND(VALUE(Answers!J128)&gt;=1,VALUE(Answers!J128)&lt;=5,VALUE(Answers!J128)=INT(VALUE(Answers!J128))),VALUE(Answers!J128),"unread"),IFERROR(MATCH(TRIM(SUBSTITUTE(SUBSTITUTE(SUBSTITUTE(SUBSTITUTE(Answers!J128,"’","'"),"‘","'"),"“",""""),"”","""")),'Scoring key'!$B$5:$B$9,0),"unread")))</f>
        <v/>
      </c>
      <c r="T128" s="1" t="str">
        <f aca="false">IF(Answers!K128="","",IF(ISNUMBER(IFERROR(VALUE(Answers!K128),"")),IF(AND(VALUE(Answers!K128)&gt;=1,VALUE(Answers!K128)&lt;=5,VALUE(Answers!K128)=INT(VALUE(Answers!K128))),VALUE(Answers!K128),"unread"),IFERROR(MATCH(TRIM(SUBSTITUTE(SUBSTITUTE(SUBSTITUTE(SUBSTITUTE(Answers!K128,"’","'"),"‘","'"),"“",""""),"”","""")),'Scoring key'!$B$5:$B$9,0),"unread")))</f>
        <v/>
      </c>
      <c r="U128" s="1" t="str">
        <f aca="false">IF(Answers!M128="","",IF(ISNUMBER(IFERROR(VALUE(Answers!M128),"")),IF(AND(VALUE(Answers!M128)&gt;=1,VALUE(Answers!M128)&lt;=5,VALUE(Answers!M128)=INT(VALUE(Answers!M128))),VALUE(Answers!M128),"unread"),IFERROR(MATCH(TRIM(SUBSTITUTE(SUBSTITUTE(SUBSTITUTE(SUBSTITUTE(Answers!M128,"’","'"),"‘","'"),"“",""""),"”","""")),'Scoring key'!$B$5:$B$9,0),"unread")))</f>
        <v/>
      </c>
      <c r="V128" s="1" t="str">
        <f aca="false">IF(Answers!P128="","",IF(ISNUMBER(IFERROR(VALUE(Answers!P128),"")),IF(AND(VALUE(Answers!P128)&gt;=1,VALUE(Answers!P128)&lt;=5,VALUE(Answers!P128)=INT(VALUE(Answers!P128))),VALUE(Answers!P128),"unread"),IFERROR(MATCH(TRIM(SUBSTITUTE(SUBSTITUTE(SUBSTITUTE(SUBSTITUTE(Answers!P128,"’","'"),"‘","'"),"“",""""),"”","""")),'Scoring key'!$B$5:$B$9,0),"unread")))</f>
        <v/>
      </c>
      <c r="W128" s="1" t="str">
        <f aca="false">IF(Answers!Q128="","",IF(ISNUMBER(IFERROR(VALUE(Answers!Q128),"")),IF(AND(VALUE(Answers!Q128)&gt;=1,VALUE(Answers!Q128)&lt;=5,VALUE(Answers!Q128)=INT(VALUE(Answers!Q128))),VALUE(Answers!Q128),"unread"),IFERROR(MATCH(TRIM(SUBSTITUTE(SUBSTITUTE(SUBSTITUTE(SUBSTITUTE(Answers!Q128,"’","'"),"‘","'"),"“",""""),"”","""")),'Scoring key'!$B$5:$B$9,0),"unread")))</f>
        <v/>
      </c>
      <c r="X128" s="1" t="str">
        <f aca="false">IF(Answers!B128="","",ISNUMBER(SEARCH("Drafting or editing emails and documents",TRIM(SUBSTITUTE(SUBSTITUTE(SUBSTITUTE(SUBSTITUTE(Answers!B128,"’","'"),"‘","'"),"“",""""),"”",""""))))*1+ISNUMBER(SEARCH("Summarizing documents, threads or meetings",TRIM(SUBSTITUTE(SUBSTITUTE(SUBSTITUTE(SUBSTITUTE(Answers!B128,"’","'"),"‘","'"),"“",""""),"”",""""))))*1+ISNUMBER(SEARCH("Research, or explaining something unfamiliar",TRIM(SUBSTITUTE(SUBSTITUTE(SUBSTITUTE(SUBSTITUTE(Answers!B128,"’","'"),"‘","'"),"“",""""),"”",""""))))*1+ISNUMBER(SEARCH("Working with data or spreadsheets",TRIM(SUBSTITUTE(SUBSTITUTE(SUBSTITUTE(SUBSTITUTE(Answers!B128,"’","'"),"‘","'"),"“",""""),"”",""""))))*1+ISNUMBER(SEARCH("Writing or reviewing code or scripts",TRIM(SUBSTITUTE(SUBSTITUTE(SUBSTITUTE(SUBSTITUTE(Answers!B128,"’","'"),"‘","'"),"“",""""),"”",""""))))*1+ISNUMBER(SEARCH("Brainstorming or planning",TRIM(SUBSTITUTE(SUBSTITUTE(SUBSTITUTE(SUBSTITUTE(Answers!B128,"’","'"),"‘","'"),"“",""""),"”",""""))))*1+ISNUMBER(SEARCH("Something else",TRIM(SUBSTITUTE(SUBSTITUTE(SUBSTITUTE(SUBSTITUTE(Answers!B128,"’","'"),"‘","'"),"“",""""),"”",""""))))*1)</f>
        <v/>
      </c>
      <c r="Y128" s="1" t="str">
        <f aca="false">IF(X128="","",IF(X128=0,IF(ISNUMBER(SEARCH("I don't use AI tools for work",TRIM(SUBSTITUTE(SUBSTITUTE(SUBSTITUTE(SUBSTITUTE(Answers!B128,"’","'"),"‘","'"),"“",""""),"”","""")))),1,"unread"),MIN(X128+1,5)))</f>
        <v/>
      </c>
      <c r="Z128" s="1" t="n">
        <f aca="false">IF(ISNUMBER(SEARCH("Clear guidance on what's allowed and what information can go in",TRIM(SUBSTITUTE(SUBSTITUTE(SUBSTITUTE(SUBSTITUTE(Answers!R128,"’","'"),"‘","'"),"“",""""),"”","""")))),1,0)</f>
        <v>0</v>
      </c>
      <c r="AA128" s="1" t="n">
        <f aca="false">IF(ISNUMBER(SEARCH("An approved AI tool with a work account",TRIM(SUBSTITUTE(SUBSTITUTE(SUBSTITUTE(SUBSTITUTE(Answers!R128,"’","'"),"‘","'"),"“",""""),"”","""")))),1,0)</f>
        <v>0</v>
      </c>
      <c r="AB128" s="1" t="n">
        <f aca="false">IF(ISNUMBER(SEARCH("Hands-on training using my own work tasks",TRIM(SUBSTITUTE(SUBSTITUTE(SUBSTITUTE(SUBSTITUTE(Answers!R128,"’","'"),"‘","'"),"“",""""),"”","""")))),1,0)</f>
        <v>0</v>
      </c>
      <c r="AC128" s="1" t="n">
        <f aca="false">IF(ISNUMBER(SEARCH("Ready-made prompts and templates for common tasks",TRIM(SUBSTITUTE(SUBSTITUTE(SUBSTITUTE(SUBSTITUTE(Answers!R128,"’","'"),"‘","'"),"“",""""),"”","""")))),1,0)</f>
        <v>0</v>
      </c>
      <c r="AD128" s="1" t="n">
        <f aca="false">IF(ISNUMBER(SEARCH("Help setting up an AI agent for my role",TRIM(SUBSTITUTE(SUBSTITUTE(SUBSTITUTE(SUBSTITUTE(Answers!R128,"’","'"),"‘","'"),"“",""""),"”","""")))),1,0)</f>
        <v>0</v>
      </c>
      <c r="AE128" s="1" t="n">
        <f aca="false">IF(ISNUMBER(SEARCH("Examples from people in jobs like mine",TRIM(SUBSTITUTE(SUBSTITUTE(SUBSTITUTE(SUBSTITUTE(Answers!R128,"’","'"),"‘","'"),"“",""""),"”","""")))),1,0)</f>
        <v>0</v>
      </c>
      <c r="AF128" s="1" t="n">
        <f aca="false">IF(ISNUMBER(SEARCH("Time set aside to practice",TRIM(SUBSTITUTE(SUBSTITUTE(SUBSTITUTE(SUBSTITUTE(Answers!R128,"’","'"),"‘","'"),"“",""""),"”","""")))),1,0)</f>
        <v>0</v>
      </c>
      <c r="AG128" s="1" t="n">
        <f aca="false">IF(ISNUMBER(SEARCH("I don't need help right now",TRIM(SUBSTITUTE(SUBSTITUTE(SUBSTITUTE(SUBSTITUTE(Answers!R128,"’","'"),"‘","'"),"“",""""),"”","""")))),1,0)</f>
        <v>0</v>
      </c>
      <c r="AH128" s="1" t="str">
        <f aca="false">IF(Answers!R128="","",IF(Z128+AA128+AB128+AC128+AD128+AE128+AF128+AG128=0,"unread",""))</f>
        <v/>
      </c>
      <c r="AI128" s="1" t="n">
        <f aca="false">IF(OR(D128=5,E128=5),1,0)</f>
        <v>0</v>
      </c>
    </row>
    <row r="129" customFormat="false" ht="15" hidden="false" customHeight="true" outlineLevel="0" collapsed="false">
      <c r="A129" s="1" t="n">
        <f aca="false">Answers!T129</f>
        <v>0</v>
      </c>
      <c r="B129" s="1" t="str">
        <f aca="false">IF(Answers!A129="","",IFERROR(MATCH(TRIM(SUBSTITUTE(SUBSTITUTE(SUBSTITUTE(SUBSTITUTE(Answers!A129,"’","'"),"‘","'"),"“",""""),"”","""")),'Scoring key'!$B$10:$B$14,0),"unread"))</f>
        <v/>
      </c>
      <c r="C129" s="1" t="str">
        <f aca="false">IF(Answers!C129="","",IFERROR(MATCH(TRIM(SUBSTITUTE(SUBSTITUTE(SUBSTITUTE(SUBSTITUTE(Answers!C129,"’","'"),"‘","'"),"“",""""),"”","""")),'Scoring key'!$B$15:$B$19,0),"unread"))</f>
        <v/>
      </c>
      <c r="D129" s="1" t="str">
        <f aca="false">IF(Answers!D129="","",IFERROR(MATCH(TRIM(SUBSTITUTE(SUBSTITUTE(SUBSTITUTE(SUBSTITUTE(Answers!D129,"’","'"),"‘","'"),"“",""""),"”","""")),'Scoring key'!$B$20:$B$24,0),"unread"))</f>
        <v/>
      </c>
      <c r="E129" s="1" t="str">
        <f aca="false">IF(Answers!E129="","",IFERROR(MATCH(TRIM(SUBSTITUTE(SUBSTITUTE(SUBSTITUTE(SUBSTITUTE(Answers!E129,"’","'"),"‘","'"),"“",""""),"”","""")),'Scoring key'!$B$25:$B$29,0),"unread"))</f>
        <v/>
      </c>
      <c r="F129" s="1" t="str">
        <f aca="false">IF(Answers!L129="","",IFERROR(MATCH(TRIM(SUBSTITUTE(SUBSTITUTE(SUBSTITUTE(SUBSTITUTE(Answers!L129,"’","'"),"‘","'"),"“",""""),"”","""")),'Scoring key'!$B$30:$B$34,0),"unread"))</f>
        <v/>
      </c>
      <c r="G129" s="1" t="str">
        <f aca="false">IF(Answers!N129="","",IFERROR(MATCH(TRIM(SUBSTITUTE(SUBSTITUTE(SUBSTITUTE(SUBSTITUTE(Answers!N129,"’","'"),"‘","'"),"“",""""),"”","""")),'Scoring key'!$B$35:$B$38,0),"unread"))</f>
        <v/>
      </c>
      <c r="H129" s="1" t="str">
        <f aca="false">IF(Answers!O129="","",IFERROR(MATCH(TRIM(SUBSTITUTE(SUBSTITUTE(SUBSTITUTE(SUBSTITUTE(Answers!O129,"’","'"),"‘","'"),"“",""""),"”","""")),'Scoring key'!$B$39:$B$42,0),"unread"))</f>
        <v/>
      </c>
      <c r="I129" s="1" t="str">
        <f aca="false">IF(Answers!S129="","",IFERROR(MATCH(TRIM(SUBSTITUTE(SUBSTITUTE(SUBSTITUTE(SUBSTITUTE(Answers!S129,"’","'"),"‘","'"),"“",""""),"”","""")),'Scoring key'!$B$43:$B$46,0),"unread"))</f>
        <v/>
      </c>
      <c r="J129" s="1" t="str">
        <f aca="false">IF(ISNUMBER(B129),IF(INDEX('Scoring key'!$C$10:$C$14,B129)="","",INDEX('Scoring key'!$C$10:$C$14,B129)),"")</f>
        <v/>
      </c>
      <c r="K129" s="1" t="str">
        <f aca="false">IF(ISNUMBER(E129),IF(INDEX('Scoring key'!$C$25:$C$29,E129)="","",INDEX('Scoring key'!$C$25:$C$29,E129)),"")</f>
        <v/>
      </c>
      <c r="L129" s="1" t="str">
        <f aca="false">IF(ISNUMBER(F129),IF(INDEX('Scoring key'!$C$30:$C$34,F129)="","",INDEX('Scoring key'!$C$30:$C$34,F129)),"")</f>
        <v/>
      </c>
      <c r="M129" s="1" t="str">
        <f aca="false">IF(ISNUMBER(G129),IF(INDEX('Scoring key'!$C$35:$C$38,G129)="","",INDEX('Scoring key'!$C$35:$C$38,G129)),"")</f>
        <v/>
      </c>
      <c r="N129" s="1" t="str">
        <f aca="false">IF(ISNUMBER(H129),IF(INDEX('Scoring key'!$C$39:$C$42,H129)="","",INDEX('Scoring key'!$C$39:$C$42,H129)),"")</f>
        <v/>
      </c>
      <c r="O129" s="1" t="str">
        <f aca="false">IF(Answers!F129="","",IF(ISNUMBER(IFERROR(VALUE(Answers!F129),"")),IF(AND(VALUE(Answers!F129)&gt;=1,VALUE(Answers!F129)&lt;=5,VALUE(Answers!F129)=INT(VALUE(Answers!F129))),VALUE(Answers!F129),"unread"),IFERROR(MATCH(TRIM(SUBSTITUTE(SUBSTITUTE(SUBSTITUTE(SUBSTITUTE(Answers!F129,"’","'"),"‘","'"),"“",""""),"”","""")),'Scoring key'!$B$5:$B$9,0),"unread")))</f>
        <v/>
      </c>
      <c r="P129" s="1" t="str">
        <f aca="false">IF(Answers!G129="","",IF(ISNUMBER(IFERROR(VALUE(Answers!G129),"")),IF(AND(VALUE(Answers!G129)&gt;=1,VALUE(Answers!G129)&lt;=5,VALUE(Answers!G129)=INT(VALUE(Answers!G129))),VALUE(Answers!G129),"unread"),IFERROR(MATCH(TRIM(SUBSTITUTE(SUBSTITUTE(SUBSTITUTE(SUBSTITUTE(Answers!G129,"’","'"),"‘","'"),"“",""""),"”","""")),'Scoring key'!$B$5:$B$9,0),"unread")))</f>
        <v/>
      </c>
      <c r="Q129" s="1" t="str">
        <f aca="false">IF(Answers!H129="","",IF(ISNUMBER(IFERROR(VALUE(Answers!H129),"")),IF(AND(VALUE(Answers!H129)&gt;=1,VALUE(Answers!H129)&lt;=5,VALUE(Answers!H129)=INT(VALUE(Answers!H129))),VALUE(Answers!H129),"unread"),IFERROR(MATCH(TRIM(SUBSTITUTE(SUBSTITUTE(SUBSTITUTE(SUBSTITUTE(Answers!H129,"’","'"),"‘","'"),"“",""""),"”","""")),'Scoring key'!$B$5:$B$9,0),"unread")))</f>
        <v/>
      </c>
      <c r="R129" s="1" t="str">
        <f aca="false">IF(Answers!I129="","",IF(ISNUMBER(IFERROR(VALUE(Answers!I129),"")),IF(AND(VALUE(Answers!I129)&gt;=1,VALUE(Answers!I129)&lt;=5,VALUE(Answers!I129)=INT(VALUE(Answers!I129))),VALUE(Answers!I129),"unread"),IFERROR(MATCH(TRIM(SUBSTITUTE(SUBSTITUTE(SUBSTITUTE(SUBSTITUTE(Answers!I129,"’","'"),"‘","'"),"“",""""),"”","""")),'Scoring key'!$B$5:$B$9,0),"unread")))</f>
        <v/>
      </c>
      <c r="S129" s="1" t="str">
        <f aca="false">IF(Answers!J129="","",IF(ISNUMBER(IFERROR(VALUE(Answers!J129),"")),IF(AND(VALUE(Answers!J129)&gt;=1,VALUE(Answers!J129)&lt;=5,VALUE(Answers!J129)=INT(VALUE(Answers!J129))),VALUE(Answers!J129),"unread"),IFERROR(MATCH(TRIM(SUBSTITUTE(SUBSTITUTE(SUBSTITUTE(SUBSTITUTE(Answers!J129,"’","'"),"‘","'"),"“",""""),"”","""")),'Scoring key'!$B$5:$B$9,0),"unread")))</f>
        <v/>
      </c>
      <c r="T129" s="1" t="str">
        <f aca="false">IF(Answers!K129="","",IF(ISNUMBER(IFERROR(VALUE(Answers!K129),"")),IF(AND(VALUE(Answers!K129)&gt;=1,VALUE(Answers!K129)&lt;=5,VALUE(Answers!K129)=INT(VALUE(Answers!K129))),VALUE(Answers!K129),"unread"),IFERROR(MATCH(TRIM(SUBSTITUTE(SUBSTITUTE(SUBSTITUTE(SUBSTITUTE(Answers!K129,"’","'"),"‘","'"),"“",""""),"”","""")),'Scoring key'!$B$5:$B$9,0),"unread")))</f>
        <v/>
      </c>
      <c r="U129" s="1" t="str">
        <f aca="false">IF(Answers!M129="","",IF(ISNUMBER(IFERROR(VALUE(Answers!M129),"")),IF(AND(VALUE(Answers!M129)&gt;=1,VALUE(Answers!M129)&lt;=5,VALUE(Answers!M129)=INT(VALUE(Answers!M129))),VALUE(Answers!M129),"unread"),IFERROR(MATCH(TRIM(SUBSTITUTE(SUBSTITUTE(SUBSTITUTE(SUBSTITUTE(Answers!M129,"’","'"),"‘","'"),"“",""""),"”","""")),'Scoring key'!$B$5:$B$9,0),"unread")))</f>
        <v/>
      </c>
      <c r="V129" s="1" t="str">
        <f aca="false">IF(Answers!P129="","",IF(ISNUMBER(IFERROR(VALUE(Answers!P129),"")),IF(AND(VALUE(Answers!P129)&gt;=1,VALUE(Answers!P129)&lt;=5,VALUE(Answers!P129)=INT(VALUE(Answers!P129))),VALUE(Answers!P129),"unread"),IFERROR(MATCH(TRIM(SUBSTITUTE(SUBSTITUTE(SUBSTITUTE(SUBSTITUTE(Answers!P129,"’","'"),"‘","'"),"“",""""),"”","""")),'Scoring key'!$B$5:$B$9,0),"unread")))</f>
        <v/>
      </c>
      <c r="W129" s="1" t="str">
        <f aca="false">IF(Answers!Q129="","",IF(ISNUMBER(IFERROR(VALUE(Answers!Q129),"")),IF(AND(VALUE(Answers!Q129)&gt;=1,VALUE(Answers!Q129)&lt;=5,VALUE(Answers!Q129)=INT(VALUE(Answers!Q129))),VALUE(Answers!Q129),"unread"),IFERROR(MATCH(TRIM(SUBSTITUTE(SUBSTITUTE(SUBSTITUTE(SUBSTITUTE(Answers!Q129,"’","'"),"‘","'"),"“",""""),"”","""")),'Scoring key'!$B$5:$B$9,0),"unread")))</f>
        <v/>
      </c>
      <c r="X129" s="1" t="str">
        <f aca="false">IF(Answers!B129="","",ISNUMBER(SEARCH("Drafting or editing emails and documents",TRIM(SUBSTITUTE(SUBSTITUTE(SUBSTITUTE(SUBSTITUTE(Answers!B129,"’","'"),"‘","'"),"“",""""),"”",""""))))*1+ISNUMBER(SEARCH("Summarizing documents, threads or meetings",TRIM(SUBSTITUTE(SUBSTITUTE(SUBSTITUTE(SUBSTITUTE(Answers!B129,"’","'"),"‘","'"),"“",""""),"”",""""))))*1+ISNUMBER(SEARCH("Research, or explaining something unfamiliar",TRIM(SUBSTITUTE(SUBSTITUTE(SUBSTITUTE(SUBSTITUTE(Answers!B129,"’","'"),"‘","'"),"“",""""),"”",""""))))*1+ISNUMBER(SEARCH("Working with data or spreadsheets",TRIM(SUBSTITUTE(SUBSTITUTE(SUBSTITUTE(SUBSTITUTE(Answers!B129,"’","'"),"‘","'"),"“",""""),"”",""""))))*1+ISNUMBER(SEARCH("Writing or reviewing code or scripts",TRIM(SUBSTITUTE(SUBSTITUTE(SUBSTITUTE(SUBSTITUTE(Answers!B129,"’","'"),"‘","'"),"“",""""),"”",""""))))*1+ISNUMBER(SEARCH("Brainstorming or planning",TRIM(SUBSTITUTE(SUBSTITUTE(SUBSTITUTE(SUBSTITUTE(Answers!B129,"’","'"),"‘","'"),"“",""""),"”",""""))))*1+ISNUMBER(SEARCH("Something else",TRIM(SUBSTITUTE(SUBSTITUTE(SUBSTITUTE(SUBSTITUTE(Answers!B129,"’","'"),"‘","'"),"“",""""),"”",""""))))*1)</f>
        <v/>
      </c>
      <c r="Y129" s="1" t="str">
        <f aca="false">IF(X129="","",IF(X129=0,IF(ISNUMBER(SEARCH("I don't use AI tools for work",TRIM(SUBSTITUTE(SUBSTITUTE(SUBSTITUTE(SUBSTITUTE(Answers!B129,"’","'"),"‘","'"),"“",""""),"”","""")))),1,"unread"),MIN(X129+1,5)))</f>
        <v/>
      </c>
      <c r="Z129" s="1" t="n">
        <f aca="false">IF(ISNUMBER(SEARCH("Clear guidance on what's allowed and what information can go in",TRIM(SUBSTITUTE(SUBSTITUTE(SUBSTITUTE(SUBSTITUTE(Answers!R129,"’","'"),"‘","'"),"“",""""),"”","""")))),1,0)</f>
        <v>0</v>
      </c>
      <c r="AA129" s="1" t="n">
        <f aca="false">IF(ISNUMBER(SEARCH("An approved AI tool with a work account",TRIM(SUBSTITUTE(SUBSTITUTE(SUBSTITUTE(SUBSTITUTE(Answers!R129,"’","'"),"‘","'"),"“",""""),"”","""")))),1,0)</f>
        <v>0</v>
      </c>
      <c r="AB129" s="1" t="n">
        <f aca="false">IF(ISNUMBER(SEARCH("Hands-on training using my own work tasks",TRIM(SUBSTITUTE(SUBSTITUTE(SUBSTITUTE(SUBSTITUTE(Answers!R129,"’","'"),"‘","'"),"“",""""),"”","""")))),1,0)</f>
        <v>0</v>
      </c>
      <c r="AC129" s="1" t="n">
        <f aca="false">IF(ISNUMBER(SEARCH("Ready-made prompts and templates for common tasks",TRIM(SUBSTITUTE(SUBSTITUTE(SUBSTITUTE(SUBSTITUTE(Answers!R129,"’","'"),"‘","'"),"“",""""),"”","""")))),1,0)</f>
        <v>0</v>
      </c>
      <c r="AD129" s="1" t="n">
        <f aca="false">IF(ISNUMBER(SEARCH("Help setting up an AI agent for my role",TRIM(SUBSTITUTE(SUBSTITUTE(SUBSTITUTE(SUBSTITUTE(Answers!R129,"’","'"),"‘","'"),"“",""""),"”","""")))),1,0)</f>
        <v>0</v>
      </c>
      <c r="AE129" s="1" t="n">
        <f aca="false">IF(ISNUMBER(SEARCH("Examples from people in jobs like mine",TRIM(SUBSTITUTE(SUBSTITUTE(SUBSTITUTE(SUBSTITUTE(Answers!R129,"’","'"),"‘","'"),"“",""""),"”","""")))),1,0)</f>
        <v>0</v>
      </c>
      <c r="AF129" s="1" t="n">
        <f aca="false">IF(ISNUMBER(SEARCH("Time set aside to practice",TRIM(SUBSTITUTE(SUBSTITUTE(SUBSTITUTE(SUBSTITUTE(Answers!R129,"’","'"),"‘","'"),"“",""""),"”","""")))),1,0)</f>
        <v>0</v>
      </c>
      <c r="AG129" s="1" t="n">
        <f aca="false">IF(ISNUMBER(SEARCH("I don't need help right now",TRIM(SUBSTITUTE(SUBSTITUTE(SUBSTITUTE(SUBSTITUTE(Answers!R129,"’","'"),"‘","'"),"“",""""),"”","""")))),1,0)</f>
        <v>0</v>
      </c>
      <c r="AH129" s="1" t="str">
        <f aca="false">IF(Answers!R129="","",IF(Z129+AA129+AB129+AC129+AD129+AE129+AF129+AG129=0,"unread",""))</f>
        <v/>
      </c>
      <c r="AI129" s="1" t="n">
        <f aca="false">IF(OR(D129=5,E129=5),1,0)</f>
        <v>0</v>
      </c>
    </row>
    <row r="130" customFormat="false" ht="15" hidden="false" customHeight="true" outlineLevel="0" collapsed="false">
      <c r="A130" s="1" t="n">
        <f aca="false">Answers!T130</f>
        <v>0</v>
      </c>
      <c r="B130" s="1" t="str">
        <f aca="false">IF(Answers!A130="","",IFERROR(MATCH(TRIM(SUBSTITUTE(SUBSTITUTE(SUBSTITUTE(SUBSTITUTE(Answers!A130,"’","'"),"‘","'"),"“",""""),"”","""")),'Scoring key'!$B$10:$B$14,0),"unread"))</f>
        <v/>
      </c>
      <c r="C130" s="1" t="str">
        <f aca="false">IF(Answers!C130="","",IFERROR(MATCH(TRIM(SUBSTITUTE(SUBSTITUTE(SUBSTITUTE(SUBSTITUTE(Answers!C130,"’","'"),"‘","'"),"“",""""),"”","""")),'Scoring key'!$B$15:$B$19,0),"unread"))</f>
        <v/>
      </c>
      <c r="D130" s="1" t="str">
        <f aca="false">IF(Answers!D130="","",IFERROR(MATCH(TRIM(SUBSTITUTE(SUBSTITUTE(SUBSTITUTE(SUBSTITUTE(Answers!D130,"’","'"),"‘","'"),"“",""""),"”","""")),'Scoring key'!$B$20:$B$24,0),"unread"))</f>
        <v/>
      </c>
      <c r="E130" s="1" t="str">
        <f aca="false">IF(Answers!E130="","",IFERROR(MATCH(TRIM(SUBSTITUTE(SUBSTITUTE(SUBSTITUTE(SUBSTITUTE(Answers!E130,"’","'"),"‘","'"),"“",""""),"”","""")),'Scoring key'!$B$25:$B$29,0),"unread"))</f>
        <v/>
      </c>
      <c r="F130" s="1" t="str">
        <f aca="false">IF(Answers!L130="","",IFERROR(MATCH(TRIM(SUBSTITUTE(SUBSTITUTE(SUBSTITUTE(SUBSTITUTE(Answers!L130,"’","'"),"‘","'"),"“",""""),"”","""")),'Scoring key'!$B$30:$B$34,0),"unread"))</f>
        <v/>
      </c>
      <c r="G130" s="1" t="str">
        <f aca="false">IF(Answers!N130="","",IFERROR(MATCH(TRIM(SUBSTITUTE(SUBSTITUTE(SUBSTITUTE(SUBSTITUTE(Answers!N130,"’","'"),"‘","'"),"“",""""),"”","""")),'Scoring key'!$B$35:$B$38,0),"unread"))</f>
        <v/>
      </c>
      <c r="H130" s="1" t="str">
        <f aca="false">IF(Answers!O130="","",IFERROR(MATCH(TRIM(SUBSTITUTE(SUBSTITUTE(SUBSTITUTE(SUBSTITUTE(Answers!O130,"’","'"),"‘","'"),"“",""""),"”","""")),'Scoring key'!$B$39:$B$42,0),"unread"))</f>
        <v/>
      </c>
      <c r="I130" s="1" t="str">
        <f aca="false">IF(Answers!S130="","",IFERROR(MATCH(TRIM(SUBSTITUTE(SUBSTITUTE(SUBSTITUTE(SUBSTITUTE(Answers!S130,"’","'"),"‘","'"),"“",""""),"”","""")),'Scoring key'!$B$43:$B$46,0),"unread"))</f>
        <v/>
      </c>
      <c r="J130" s="1" t="str">
        <f aca="false">IF(ISNUMBER(B130),IF(INDEX('Scoring key'!$C$10:$C$14,B130)="","",INDEX('Scoring key'!$C$10:$C$14,B130)),"")</f>
        <v/>
      </c>
      <c r="K130" s="1" t="str">
        <f aca="false">IF(ISNUMBER(E130),IF(INDEX('Scoring key'!$C$25:$C$29,E130)="","",INDEX('Scoring key'!$C$25:$C$29,E130)),"")</f>
        <v/>
      </c>
      <c r="L130" s="1" t="str">
        <f aca="false">IF(ISNUMBER(F130),IF(INDEX('Scoring key'!$C$30:$C$34,F130)="","",INDEX('Scoring key'!$C$30:$C$34,F130)),"")</f>
        <v/>
      </c>
      <c r="M130" s="1" t="str">
        <f aca="false">IF(ISNUMBER(G130),IF(INDEX('Scoring key'!$C$35:$C$38,G130)="","",INDEX('Scoring key'!$C$35:$C$38,G130)),"")</f>
        <v/>
      </c>
      <c r="N130" s="1" t="str">
        <f aca="false">IF(ISNUMBER(H130),IF(INDEX('Scoring key'!$C$39:$C$42,H130)="","",INDEX('Scoring key'!$C$39:$C$42,H130)),"")</f>
        <v/>
      </c>
      <c r="O130" s="1" t="str">
        <f aca="false">IF(Answers!F130="","",IF(ISNUMBER(IFERROR(VALUE(Answers!F130),"")),IF(AND(VALUE(Answers!F130)&gt;=1,VALUE(Answers!F130)&lt;=5,VALUE(Answers!F130)=INT(VALUE(Answers!F130))),VALUE(Answers!F130),"unread"),IFERROR(MATCH(TRIM(SUBSTITUTE(SUBSTITUTE(SUBSTITUTE(SUBSTITUTE(Answers!F130,"’","'"),"‘","'"),"“",""""),"”","""")),'Scoring key'!$B$5:$B$9,0),"unread")))</f>
        <v/>
      </c>
      <c r="P130" s="1" t="str">
        <f aca="false">IF(Answers!G130="","",IF(ISNUMBER(IFERROR(VALUE(Answers!G130),"")),IF(AND(VALUE(Answers!G130)&gt;=1,VALUE(Answers!G130)&lt;=5,VALUE(Answers!G130)=INT(VALUE(Answers!G130))),VALUE(Answers!G130),"unread"),IFERROR(MATCH(TRIM(SUBSTITUTE(SUBSTITUTE(SUBSTITUTE(SUBSTITUTE(Answers!G130,"’","'"),"‘","'"),"“",""""),"”","""")),'Scoring key'!$B$5:$B$9,0),"unread")))</f>
        <v/>
      </c>
      <c r="Q130" s="1" t="str">
        <f aca="false">IF(Answers!H130="","",IF(ISNUMBER(IFERROR(VALUE(Answers!H130),"")),IF(AND(VALUE(Answers!H130)&gt;=1,VALUE(Answers!H130)&lt;=5,VALUE(Answers!H130)=INT(VALUE(Answers!H130))),VALUE(Answers!H130),"unread"),IFERROR(MATCH(TRIM(SUBSTITUTE(SUBSTITUTE(SUBSTITUTE(SUBSTITUTE(Answers!H130,"’","'"),"‘","'"),"“",""""),"”","""")),'Scoring key'!$B$5:$B$9,0),"unread")))</f>
        <v/>
      </c>
      <c r="R130" s="1" t="str">
        <f aca="false">IF(Answers!I130="","",IF(ISNUMBER(IFERROR(VALUE(Answers!I130),"")),IF(AND(VALUE(Answers!I130)&gt;=1,VALUE(Answers!I130)&lt;=5,VALUE(Answers!I130)=INT(VALUE(Answers!I130))),VALUE(Answers!I130),"unread"),IFERROR(MATCH(TRIM(SUBSTITUTE(SUBSTITUTE(SUBSTITUTE(SUBSTITUTE(Answers!I130,"’","'"),"‘","'"),"“",""""),"”","""")),'Scoring key'!$B$5:$B$9,0),"unread")))</f>
        <v/>
      </c>
      <c r="S130" s="1" t="str">
        <f aca="false">IF(Answers!J130="","",IF(ISNUMBER(IFERROR(VALUE(Answers!J130),"")),IF(AND(VALUE(Answers!J130)&gt;=1,VALUE(Answers!J130)&lt;=5,VALUE(Answers!J130)=INT(VALUE(Answers!J130))),VALUE(Answers!J130),"unread"),IFERROR(MATCH(TRIM(SUBSTITUTE(SUBSTITUTE(SUBSTITUTE(SUBSTITUTE(Answers!J130,"’","'"),"‘","'"),"“",""""),"”","""")),'Scoring key'!$B$5:$B$9,0),"unread")))</f>
        <v/>
      </c>
      <c r="T130" s="1" t="str">
        <f aca="false">IF(Answers!K130="","",IF(ISNUMBER(IFERROR(VALUE(Answers!K130),"")),IF(AND(VALUE(Answers!K130)&gt;=1,VALUE(Answers!K130)&lt;=5,VALUE(Answers!K130)=INT(VALUE(Answers!K130))),VALUE(Answers!K130),"unread"),IFERROR(MATCH(TRIM(SUBSTITUTE(SUBSTITUTE(SUBSTITUTE(SUBSTITUTE(Answers!K130,"’","'"),"‘","'"),"“",""""),"”","""")),'Scoring key'!$B$5:$B$9,0),"unread")))</f>
        <v/>
      </c>
      <c r="U130" s="1" t="str">
        <f aca="false">IF(Answers!M130="","",IF(ISNUMBER(IFERROR(VALUE(Answers!M130),"")),IF(AND(VALUE(Answers!M130)&gt;=1,VALUE(Answers!M130)&lt;=5,VALUE(Answers!M130)=INT(VALUE(Answers!M130))),VALUE(Answers!M130),"unread"),IFERROR(MATCH(TRIM(SUBSTITUTE(SUBSTITUTE(SUBSTITUTE(SUBSTITUTE(Answers!M130,"’","'"),"‘","'"),"“",""""),"”","""")),'Scoring key'!$B$5:$B$9,0),"unread")))</f>
        <v/>
      </c>
      <c r="V130" s="1" t="str">
        <f aca="false">IF(Answers!P130="","",IF(ISNUMBER(IFERROR(VALUE(Answers!P130),"")),IF(AND(VALUE(Answers!P130)&gt;=1,VALUE(Answers!P130)&lt;=5,VALUE(Answers!P130)=INT(VALUE(Answers!P130))),VALUE(Answers!P130),"unread"),IFERROR(MATCH(TRIM(SUBSTITUTE(SUBSTITUTE(SUBSTITUTE(SUBSTITUTE(Answers!P130,"’","'"),"‘","'"),"“",""""),"”","""")),'Scoring key'!$B$5:$B$9,0),"unread")))</f>
        <v/>
      </c>
      <c r="W130" s="1" t="str">
        <f aca="false">IF(Answers!Q130="","",IF(ISNUMBER(IFERROR(VALUE(Answers!Q130),"")),IF(AND(VALUE(Answers!Q130)&gt;=1,VALUE(Answers!Q130)&lt;=5,VALUE(Answers!Q130)=INT(VALUE(Answers!Q130))),VALUE(Answers!Q130),"unread"),IFERROR(MATCH(TRIM(SUBSTITUTE(SUBSTITUTE(SUBSTITUTE(SUBSTITUTE(Answers!Q130,"’","'"),"‘","'"),"“",""""),"”","""")),'Scoring key'!$B$5:$B$9,0),"unread")))</f>
        <v/>
      </c>
      <c r="X130" s="1" t="str">
        <f aca="false">IF(Answers!B130="","",ISNUMBER(SEARCH("Drafting or editing emails and documents",TRIM(SUBSTITUTE(SUBSTITUTE(SUBSTITUTE(SUBSTITUTE(Answers!B130,"’","'"),"‘","'"),"“",""""),"”",""""))))*1+ISNUMBER(SEARCH("Summarizing documents, threads or meetings",TRIM(SUBSTITUTE(SUBSTITUTE(SUBSTITUTE(SUBSTITUTE(Answers!B130,"’","'"),"‘","'"),"“",""""),"”",""""))))*1+ISNUMBER(SEARCH("Research, or explaining something unfamiliar",TRIM(SUBSTITUTE(SUBSTITUTE(SUBSTITUTE(SUBSTITUTE(Answers!B130,"’","'"),"‘","'"),"“",""""),"”",""""))))*1+ISNUMBER(SEARCH("Working with data or spreadsheets",TRIM(SUBSTITUTE(SUBSTITUTE(SUBSTITUTE(SUBSTITUTE(Answers!B130,"’","'"),"‘","'"),"“",""""),"”",""""))))*1+ISNUMBER(SEARCH("Writing or reviewing code or scripts",TRIM(SUBSTITUTE(SUBSTITUTE(SUBSTITUTE(SUBSTITUTE(Answers!B130,"’","'"),"‘","'"),"“",""""),"”",""""))))*1+ISNUMBER(SEARCH("Brainstorming or planning",TRIM(SUBSTITUTE(SUBSTITUTE(SUBSTITUTE(SUBSTITUTE(Answers!B130,"’","'"),"‘","'"),"“",""""),"”",""""))))*1+ISNUMBER(SEARCH("Something else",TRIM(SUBSTITUTE(SUBSTITUTE(SUBSTITUTE(SUBSTITUTE(Answers!B130,"’","'"),"‘","'"),"“",""""),"”",""""))))*1)</f>
        <v/>
      </c>
      <c r="Y130" s="1" t="str">
        <f aca="false">IF(X130="","",IF(X130=0,IF(ISNUMBER(SEARCH("I don't use AI tools for work",TRIM(SUBSTITUTE(SUBSTITUTE(SUBSTITUTE(SUBSTITUTE(Answers!B130,"’","'"),"‘","'"),"“",""""),"”","""")))),1,"unread"),MIN(X130+1,5)))</f>
        <v/>
      </c>
      <c r="Z130" s="1" t="n">
        <f aca="false">IF(ISNUMBER(SEARCH("Clear guidance on what's allowed and what information can go in",TRIM(SUBSTITUTE(SUBSTITUTE(SUBSTITUTE(SUBSTITUTE(Answers!R130,"’","'"),"‘","'"),"“",""""),"”","""")))),1,0)</f>
        <v>0</v>
      </c>
      <c r="AA130" s="1" t="n">
        <f aca="false">IF(ISNUMBER(SEARCH("An approved AI tool with a work account",TRIM(SUBSTITUTE(SUBSTITUTE(SUBSTITUTE(SUBSTITUTE(Answers!R130,"’","'"),"‘","'"),"“",""""),"”","""")))),1,0)</f>
        <v>0</v>
      </c>
      <c r="AB130" s="1" t="n">
        <f aca="false">IF(ISNUMBER(SEARCH("Hands-on training using my own work tasks",TRIM(SUBSTITUTE(SUBSTITUTE(SUBSTITUTE(SUBSTITUTE(Answers!R130,"’","'"),"‘","'"),"“",""""),"”","""")))),1,0)</f>
        <v>0</v>
      </c>
      <c r="AC130" s="1" t="n">
        <f aca="false">IF(ISNUMBER(SEARCH("Ready-made prompts and templates for common tasks",TRIM(SUBSTITUTE(SUBSTITUTE(SUBSTITUTE(SUBSTITUTE(Answers!R130,"’","'"),"‘","'"),"“",""""),"”","""")))),1,0)</f>
        <v>0</v>
      </c>
      <c r="AD130" s="1" t="n">
        <f aca="false">IF(ISNUMBER(SEARCH("Help setting up an AI agent for my role",TRIM(SUBSTITUTE(SUBSTITUTE(SUBSTITUTE(SUBSTITUTE(Answers!R130,"’","'"),"‘","'"),"“",""""),"”","""")))),1,0)</f>
        <v>0</v>
      </c>
      <c r="AE130" s="1" t="n">
        <f aca="false">IF(ISNUMBER(SEARCH("Examples from people in jobs like mine",TRIM(SUBSTITUTE(SUBSTITUTE(SUBSTITUTE(SUBSTITUTE(Answers!R130,"’","'"),"‘","'"),"“",""""),"”","""")))),1,0)</f>
        <v>0</v>
      </c>
      <c r="AF130" s="1" t="n">
        <f aca="false">IF(ISNUMBER(SEARCH("Time set aside to practice",TRIM(SUBSTITUTE(SUBSTITUTE(SUBSTITUTE(SUBSTITUTE(Answers!R130,"’","'"),"‘","'"),"“",""""),"”","""")))),1,0)</f>
        <v>0</v>
      </c>
      <c r="AG130" s="1" t="n">
        <f aca="false">IF(ISNUMBER(SEARCH("I don't need help right now",TRIM(SUBSTITUTE(SUBSTITUTE(SUBSTITUTE(SUBSTITUTE(Answers!R130,"’","'"),"‘","'"),"“",""""),"”","""")))),1,0)</f>
        <v>0</v>
      </c>
      <c r="AH130" s="1" t="str">
        <f aca="false">IF(Answers!R130="","",IF(Z130+AA130+AB130+AC130+AD130+AE130+AF130+AG130=0,"unread",""))</f>
        <v/>
      </c>
      <c r="AI130" s="1" t="n">
        <f aca="false">IF(OR(D130=5,E130=5),1,0)</f>
        <v>0</v>
      </c>
    </row>
    <row r="131" customFormat="false" ht="15" hidden="false" customHeight="true" outlineLevel="0" collapsed="false">
      <c r="A131" s="1" t="n">
        <f aca="false">Answers!T131</f>
        <v>0</v>
      </c>
      <c r="B131" s="1" t="str">
        <f aca="false">IF(Answers!A131="","",IFERROR(MATCH(TRIM(SUBSTITUTE(SUBSTITUTE(SUBSTITUTE(SUBSTITUTE(Answers!A131,"’","'"),"‘","'"),"“",""""),"”","""")),'Scoring key'!$B$10:$B$14,0),"unread"))</f>
        <v/>
      </c>
      <c r="C131" s="1" t="str">
        <f aca="false">IF(Answers!C131="","",IFERROR(MATCH(TRIM(SUBSTITUTE(SUBSTITUTE(SUBSTITUTE(SUBSTITUTE(Answers!C131,"’","'"),"‘","'"),"“",""""),"”","""")),'Scoring key'!$B$15:$B$19,0),"unread"))</f>
        <v/>
      </c>
      <c r="D131" s="1" t="str">
        <f aca="false">IF(Answers!D131="","",IFERROR(MATCH(TRIM(SUBSTITUTE(SUBSTITUTE(SUBSTITUTE(SUBSTITUTE(Answers!D131,"’","'"),"‘","'"),"“",""""),"”","""")),'Scoring key'!$B$20:$B$24,0),"unread"))</f>
        <v/>
      </c>
      <c r="E131" s="1" t="str">
        <f aca="false">IF(Answers!E131="","",IFERROR(MATCH(TRIM(SUBSTITUTE(SUBSTITUTE(SUBSTITUTE(SUBSTITUTE(Answers!E131,"’","'"),"‘","'"),"“",""""),"”","""")),'Scoring key'!$B$25:$B$29,0),"unread"))</f>
        <v/>
      </c>
      <c r="F131" s="1" t="str">
        <f aca="false">IF(Answers!L131="","",IFERROR(MATCH(TRIM(SUBSTITUTE(SUBSTITUTE(SUBSTITUTE(SUBSTITUTE(Answers!L131,"’","'"),"‘","'"),"“",""""),"”","""")),'Scoring key'!$B$30:$B$34,0),"unread"))</f>
        <v/>
      </c>
      <c r="G131" s="1" t="str">
        <f aca="false">IF(Answers!N131="","",IFERROR(MATCH(TRIM(SUBSTITUTE(SUBSTITUTE(SUBSTITUTE(SUBSTITUTE(Answers!N131,"’","'"),"‘","'"),"“",""""),"”","""")),'Scoring key'!$B$35:$B$38,0),"unread"))</f>
        <v/>
      </c>
      <c r="H131" s="1" t="str">
        <f aca="false">IF(Answers!O131="","",IFERROR(MATCH(TRIM(SUBSTITUTE(SUBSTITUTE(SUBSTITUTE(SUBSTITUTE(Answers!O131,"’","'"),"‘","'"),"“",""""),"”","""")),'Scoring key'!$B$39:$B$42,0),"unread"))</f>
        <v/>
      </c>
      <c r="I131" s="1" t="str">
        <f aca="false">IF(Answers!S131="","",IFERROR(MATCH(TRIM(SUBSTITUTE(SUBSTITUTE(SUBSTITUTE(SUBSTITUTE(Answers!S131,"’","'"),"‘","'"),"“",""""),"”","""")),'Scoring key'!$B$43:$B$46,0),"unread"))</f>
        <v/>
      </c>
      <c r="J131" s="1" t="str">
        <f aca="false">IF(ISNUMBER(B131),IF(INDEX('Scoring key'!$C$10:$C$14,B131)="","",INDEX('Scoring key'!$C$10:$C$14,B131)),"")</f>
        <v/>
      </c>
      <c r="K131" s="1" t="str">
        <f aca="false">IF(ISNUMBER(E131),IF(INDEX('Scoring key'!$C$25:$C$29,E131)="","",INDEX('Scoring key'!$C$25:$C$29,E131)),"")</f>
        <v/>
      </c>
      <c r="L131" s="1" t="str">
        <f aca="false">IF(ISNUMBER(F131),IF(INDEX('Scoring key'!$C$30:$C$34,F131)="","",INDEX('Scoring key'!$C$30:$C$34,F131)),"")</f>
        <v/>
      </c>
      <c r="M131" s="1" t="str">
        <f aca="false">IF(ISNUMBER(G131),IF(INDEX('Scoring key'!$C$35:$C$38,G131)="","",INDEX('Scoring key'!$C$35:$C$38,G131)),"")</f>
        <v/>
      </c>
      <c r="N131" s="1" t="str">
        <f aca="false">IF(ISNUMBER(H131),IF(INDEX('Scoring key'!$C$39:$C$42,H131)="","",INDEX('Scoring key'!$C$39:$C$42,H131)),"")</f>
        <v/>
      </c>
      <c r="O131" s="1" t="str">
        <f aca="false">IF(Answers!F131="","",IF(ISNUMBER(IFERROR(VALUE(Answers!F131),"")),IF(AND(VALUE(Answers!F131)&gt;=1,VALUE(Answers!F131)&lt;=5,VALUE(Answers!F131)=INT(VALUE(Answers!F131))),VALUE(Answers!F131),"unread"),IFERROR(MATCH(TRIM(SUBSTITUTE(SUBSTITUTE(SUBSTITUTE(SUBSTITUTE(Answers!F131,"’","'"),"‘","'"),"“",""""),"”","""")),'Scoring key'!$B$5:$B$9,0),"unread")))</f>
        <v/>
      </c>
      <c r="P131" s="1" t="str">
        <f aca="false">IF(Answers!G131="","",IF(ISNUMBER(IFERROR(VALUE(Answers!G131),"")),IF(AND(VALUE(Answers!G131)&gt;=1,VALUE(Answers!G131)&lt;=5,VALUE(Answers!G131)=INT(VALUE(Answers!G131))),VALUE(Answers!G131),"unread"),IFERROR(MATCH(TRIM(SUBSTITUTE(SUBSTITUTE(SUBSTITUTE(SUBSTITUTE(Answers!G131,"’","'"),"‘","'"),"“",""""),"”","""")),'Scoring key'!$B$5:$B$9,0),"unread")))</f>
        <v/>
      </c>
      <c r="Q131" s="1" t="str">
        <f aca="false">IF(Answers!H131="","",IF(ISNUMBER(IFERROR(VALUE(Answers!H131),"")),IF(AND(VALUE(Answers!H131)&gt;=1,VALUE(Answers!H131)&lt;=5,VALUE(Answers!H131)=INT(VALUE(Answers!H131))),VALUE(Answers!H131),"unread"),IFERROR(MATCH(TRIM(SUBSTITUTE(SUBSTITUTE(SUBSTITUTE(SUBSTITUTE(Answers!H131,"’","'"),"‘","'"),"“",""""),"”","""")),'Scoring key'!$B$5:$B$9,0),"unread")))</f>
        <v/>
      </c>
      <c r="R131" s="1" t="str">
        <f aca="false">IF(Answers!I131="","",IF(ISNUMBER(IFERROR(VALUE(Answers!I131),"")),IF(AND(VALUE(Answers!I131)&gt;=1,VALUE(Answers!I131)&lt;=5,VALUE(Answers!I131)=INT(VALUE(Answers!I131))),VALUE(Answers!I131),"unread"),IFERROR(MATCH(TRIM(SUBSTITUTE(SUBSTITUTE(SUBSTITUTE(SUBSTITUTE(Answers!I131,"’","'"),"‘","'"),"“",""""),"”","""")),'Scoring key'!$B$5:$B$9,0),"unread")))</f>
        <v/>
      </c>
      <c r="S131" s="1" t="str">
        <f aca="false">IF(Answers!J131="","",IF(ISNUMBER(IFERROR(VALUE(Answers!J131),"")),IF(AND(VALUE(Answers!J131)&gt;=1,VALUE(Answers!J131)&lt;=5,VALUE(Answers!J131)=INT(VALUE(Answers!J131))),VALUE(Answers!J131),"unread"),IFERROR(MATCH(TRIM(SUBSTITUTE(SUBSTITUTE(SUBSTITUTE(SUBSTITUTE(Answers!J131,"’","'"),"‘","'"),"“",""""),"”","""")),'Scoring key'!$B$5:$B$9,0),"unread")))</f>
        <v/>
      </c>
      <c r="T131" s="1" t="str">
        <f aca="false">IF(Answers!K131="","",IF(ISNUMBER(IFERROR(VALUE(Answers!K131),"")),IF(AND(VALUE(Answers!K131)&gt;=1,VALUE(Answers!K131)&lt;=5,VALUE(Answers!K131)=INT(VALUE(Answers!K131))),VALUE(Answers!K131),"unread"),IFERROR(MATCH(TRIM(SUBSTITUTE(SUBSTITUTE(SUBSTITUTE(SUBSTITUTE(Answers!K131,"’","'"),"‘","'"),"“",""""),"”","""")),'Scoring key'!$B$5:$B$9,0),"unread")))</f>
        <v/>
      </c>
      <c r="U131" s="1" t="str">
        <f aca="false">IF(Answers!M131="","",IF(ISNUMBER(IFERROR(VALUE(Answers!M131),"")),IF(AND(VALUE(Answers!M131)&gt;=1,VALUE(Answers!M131)&lt;=5,VALUE(Answers!M131)=INT(VALUE(Answers!M131))),VALUE(Answers!M131),"unread"),IFERROR(MATCH(TRIM(SUBSTITUTE(SUBSTITUTE(SUBSTITUTE(SUBSTITUTE(Answers!M131,"’","'"),"‘","'"),"“",""""),"”","""")),'Scoring key'!$B$5:$B$9,0),"unread")))</f>
        <v/>
      </c>
      <c r="V131" s="1" t="str">
        <f aca="false">IF(Answers!P131="","",IF(ISNUMBER(IFERROR(VALUE(Answers!P131),"")),IF(AND(VALUE(Answers!P131)&gt;=1,VALUE(Answers!P131)&lt;=5,VALUE(Answers!P131)=INT(VALUE(Answers!P131))),VALUE(Answers!P131),"unread"),IFERROR(MATCH(TRIM(SUBSTITUTE(SUBSTITUTE(SUBSTITUTE(SUBSTITUTE(Answers!P131,"’","'"),"‘","'"),"“",""""),"”","""")),'Scoring key'!$B$5:$B$9,0),"unread")))</f>
        <v/>
      </c>
      <c r="W131" s="1" t="str">
        <f aca="false">IF(Answers!Q131="","",IF(ISNUMBER(IFERROR(VALUE(Answers!Q131),"")),IF(AND(VALUE(Answers!Q131)&gt;=1,VALUE(Answers!Q131)&lt;=5,VALUE(Answers!Q131)=INT(VALUE(Answers!Q131))),VALUE(Answers!Q131),"unread"),IFERROR(MATCH(TRIM(SUBSTITUTE(SUBSTITUTE(SUBSTITUTE(SUBSTITUTE(Answers!Q131,"’","'"),"‘","'"),"“",""""),"”","""")),'Scoring key'!$B$5:$B$9,0),"unread")))</f>
        <v/>
      </c>
      <c r="X131" s="1" t="str">
        <f aca="false">IF(Answers!B131="","",ISNUMBER(SEARCH("Drafting or editing emails and documents",TRIM(SUBSTITUTE(SUBSTITUTE(SUBSTITUTE(SUBSTITUTE(Answers!B131,"’","'"),"‘","'"),"“",""""),"”",""""))))*1+ISNUMBER(SEARCH("Summarizing documents, threads or meetings",TRIM(SUBSTITUTE(SUBSTITUTE(SUBSTITUTE(SUBSTITUTE(Answers!B131,"’","'"),"‘","'"),"“",""""),"”",""""))))*1+ISNUMBER(SEARCH("Research, or explaining something unfamiliar",TRIM(SUBSTITUTE(SUBSTITUTE(SUBSTITUTE(SUBSTITUTE(Answers!B131,"’","'"),"‘","'"),"“",""""),"”",""""))))*1+ISNUMBER(SEARCH("Working with data or spreadsheets",TRIM(SUBSTITUTE(SUBSTITUTE(SUBSTITUTE(SUBSTITUTE(Answers!B131,"’","'"),"‘","'"),"“",""""),"”",""""))))*1+ISNUMBER(SEARCH("Writing or reviewing code or scripts",TRIM(SUBSTITUTE(SUBSTITUTE(SUBSTITUTE(SUBSTITUTE(Answers!B131,"’","'"),"‘","'"),"“",""""),"”",""""))))*1+ISNUMBER(SEARCH("Brainstorming or planning",TRIM(SUBSTITUTE(SUBSTITUTE(SUBSTITUTE(SUBSTITUTE(Answers!B131,"’","'"),"‘","'"),"“",""""),"”",""""))))*1+ISNUMBER(SEARCH("Something else",TRIM(SUBSTITUTE(SUBSTITUTE(SUBSTITUTE(SUBSTITUTE(Answers!B131,"’","'"),"‘","'"),"“",""""),"”",""""))))*1)</f>
        <v/>
      </c>
      <c r="Y131" s="1" t="str">
        <f aca="false">IF(X131="","",IF(X131=0,IF(ISNUMBER(SEARCH("I don't use AI tools for work",TRIM(SUBSTITUTE(SUBSTITUTE(SUBSTITUTE(SUBSTITUTE(Answers!B131,"’","'"),"‘","'"),"“",""""),"”","""")))),1,"unread"),MIN(X131+1,5)))</f>
        <v/>
      </c>
      <c r="Z131" s="1" t="n">
        <f aca="false">IF(ISNUMBER(SEARCH("Clear guidance on what's allowed and what information can go in",TRIM(SUBSTITUTE(SUBSTITUTE(SUBSTITUTE(SUBSTITUTE(Answers!R131,"’","'"),"‘","'"),"“",""""),"”","""")))),1,0)</f>
        <v>0</v>
      </c>
      <c r="AA131" s="1" t="n">
        <f aca="false">IF(ISNUMBER(SEARCH("An approved AI tool with a work account",TRIM(SUBSTITUTE(SUBSTITUTE(SUBSTITUTE(SUBSTITUTE(Answers!R131,"’","'"),"‘","'"),"“",""""),"”","""")))),1,0)</f>
        <v>0</v>
      </c>
      <c r="AB131" s="1" t="n">
        <f aca="false">IF(ISNUMBER(SEARCH("Hands-on training using my own work tasks",TRIM(SUBSTITUTE(SUBSTITUTE(SUBSTITUTE(SUBSTITUTE(Answers!R131,"’","'"),"‘","'"),"“",""""),"”","""")))),1,0)</f>
        <v>0</v>
      </c>
      <c r="AC131" s="1" t="n">
        <f aca="false">IF(ISNUMBER(SEARCH("Ready-made prompts and templates for common tasks",TRIM(SUBSTITUTE(SUBSTITUTE(SUBSTITUTE(SUBSTITUTE(Answers!R131,"’","'"),"‘","'"),"“",""""),"”","""")))),1,0)</f>
        <v>0</v>
      </c>
      <c r="AD131" s="1" t="n">
        <f aca="false">IF(ISNUMBER(SEARCH("Help setting up an AI agent for my role",TRIM(SUBSTITUTE(SUBSTITUTE(SUBSTITUTE(SUBSTITUTE(Answers!R131,"’","'"),"‘","'"),"“",""""),"”","""")))),1,0)</f>
        <v>0</v>
      </c>
      <c r="AE131" s="1" t="n">
        <f aca="false">IF(ISNUMBER(SEARCH("Examples from people in jobs like mine",TRIM(SUBSTITUTE(SUBSTITUTE(SUBSTITUTE(SUBSTITUTE(Answers!R131,"’","'"),"‘","'"),"“",""""),"”","""")))),1,0)</f>
        <v>0</v>
      </c>
      <c r="AF131" s="1" t="n">
        <f aca="false">IF(ISNUMBER(SEARCH("Time set aside to practice",TRIM(SUBSTITUTE(SUBSTITUTE(SUBSTITUTE(SUBSTITUTE(Answers!R131,"’","'"),"‘","'"),"“",""""),"”","""")))),1,0)</f>
        <v>0</v>
      </c>
      <c r="AG131" s="1" t="n">
        <f aca="false">IF(ISNUMBER(SEARCH("I don't need help right now",TRIM(SUBSTITUTE(SUBSTITUTE(SUBSTITUTE(SUBSTITUTE(Answers!R131,"’","'"),"‘","'"),"“",""""),"”","""")))),1,0)</f>
        <v>0</v>
      </c>
      <c r="AH131" s="1" t="str">
        <f aca="false">IF(Answers!R131="","",IF(Z131+AA131+AB131+AC131+AD131+AE131+AF131+AG131=0,"unread",""))</f>
        <v/>
      </c>
      <c r="AI131" s="1" t="n">
        <f aca="false">IF(OR(D131=5,E131=5),1,0)</f>
        <v>0</v>
      </c>
    </row>
    <row r="132" customFormat="false" ht="15" hidden="false" customHeight="true" outlineLevel="0" collapsed="false">
      <c r="A132" s="1" t="n">
        <f aca="false">Answers!T132</f>
        <v>0</v>
      </c>
      <c r="B132" s="1" t="str">
        <f aca="false">IF(Answers!A132="","",IFERROR(MATCH(TRIM(SUBSTITUTE(SUBSTITUTE(SUBSTITUTE(SUBSTITUTE(Answers!A132,"’","'"),"‘","'"),"“",""""),"”","""")),'Scoring key'!$B$10:$B$14,0),"unread"))</f>
        <v/>
      </c>
      <c r="C132" s="1" t="str">
        <f aca="false">IF(Answers!C132="","",IFERROR(MATCH(TRIM(SUBSTITUTE(SUBSTITUTE(SUBSTITUTE(SUBSTITUTE(Answers!C132,"’","'"),"‘","'"),"“",""""),"”","""")),'Scoring key'!$B$15:$B$19,0),"unread"))</f>
        <v/>
      </c>
      <c r="D132" s="1" t="str">
        <f aca="false">IF(Answers!D132="","",IFERROR(MATCH(TRIM(SUBSTITUTE(SUBSTITUTE(SUBSTITUTE(SUBSTITUTE(Answers!D132,"’","'"),"‘","'"),"“",""""),"”","""")),'Scoring key'!$B$20:$B$24,0),"unread"))</f>
        <v/>
      </c>
      <c r="E132" s="1" t="str">
        <f aca="false">IF(Answers!E132="","",IFERROR(MATCH(TRIM(SUBSTITUTE(SUBSTITUTE(SUBSTITUTE(SUBSTITUTE(Answers!E132,"’","'"),"‘","'"),"“",""""),"”","""")),'Scoring key'!$B$25:$B$29,0),"unread"))</f>
        <v/>
      </c>
      <c r="F132" s="1" t="str">
        <f aca="false">IF(Answers!L132="","",IFERROR(MATCH(TRIM(SUBSTITUTE(SUBSTITUTE(SUBSTITUTE(SUBSTITUTE(Answers!L132,"’","'"),"‘","'"),"“",""""),"”","""")),'Scoring key'!$B$30:$B$34,0),"unread"))</f>
        <v/>
      </c>
      <c r="G132" s="1" t="str">
        <f aca="false">IF(Answers!N132="","",IFERROR(MATCH(TRIM(SUBSTITUTE(SUBSTITUTE(SUBSTITUTE(SUBSTITUTE(Answers!N132,"’","'"),"‘","'"),"“",""""),"”","""")),'Scoring key'!$B$35:$B$38,0),"unread"))</f>
        <v/>
      </c>
      <c r="H132" s="1" t="str">
        <f aca="false">IF(Answers!O132="","",IFERROR(MATCH(TRIM(SUBSTITUTE(SUBSTITUTE(SUBSTITUTE(SUBSTITUTE(Answers!O132,"’","'"),"‘","'"),"“",""""),"”","""")),'Scoring key'!$B$39:$B$42,0),"unread"))</f>
        <v/>
      </c>
      <c r="I132" s="1" t="str">
        <f aca="false">IF(Answers!S132="","",IFERROR(MATCH(TRIM(SUBSTITUTE(SUBSTITUTE(SUBSTITUTE(SUBSTITUTE(Answers!S132,"’","'"),"‘","'"),"“",""""),"”","""")),'Scoring key'!$B$43:$B$46,0),"unread"))</f>
        <v/>
      </c>
      <c r="J132" s="1" t="str">
        <f aca="false">IF(ISNUMBER(B132),IF(INDEX('Scoring key'!$C$10:$C$14,B132)="","",INDEX('Scoring key'!$C$10:$C$14,B132)),"")</f>
        <v/>
      </c>
      <c r="K132" s="1" t="str">
        <f aca="false">IF(ISNUMBER(E132),IF(INDEX('Scoring key'!$C$25:$C$29,E132)="","",INDEX('Scoring key'!$C$25:$C$29,E132)),"")</f>
        <v/>
      </c>
      <c r="L132" s="1" t="str">
        <f aca="false">IF(ISNUMBER(F132),IF(INDEX('Scoring key'!$C$30:$C$34,F132)="","",INDEX('Scoring key'!$C$30:$C$34,F132)),"")</f>
        <v/>
      </c>
      <c r="M132" s="1" t="str">
        <f aca="false">IF(ISNUMBER(G132),IF(INDEX('Scoring key'!$C$35:$C$38,G132)="","",INDEX('Scoring key'!$C$35:$C$38,G132)),"")</f>
        <v/>
      </c>
      <c r="N132" s="1" t="str">
        <f aca="false">IF(ISNUMBER(H132),IF(INDEX('Scoring key'!$C$39:$C$42,H132)="","",INDEX('Scoring key'!$C$39:$C$42,H132)),"")</f>
        <v/>
      </c>
      <c r="O132" s="1" t="str">
        <f aca="false">IF(Answers!F132="","",IF(ISNUMBER(IFERROR(VALUE(Answers!F132),"")),IF(AND(VALUE(Answers!F132)&gt;=1,VALUE(Answers!F132)&lt;=5,VALUE(Answers!F132)=INT(VALUE(Answers!F132))),VALUE(Answers!F132),"unread"),IFERROR(MATCH(TRIM(SUBSTITUTE(SUBSTITUTE(SUBSTITUTE(SUBSTITUTE(Answers!F132,"’","'"),"‘","'"),"“",""""),"”","""")),'Scoring key'!$B$5:$B$9,0),"unread")))</f>
        <v/>
      </c>
      <c r="P132" s="1" t="str">
        <f aca="false">IF(Answers!G132="","",IF(ISNUMBER(IFERROR(VALUE(Answers!G132),"")),IF(AND(VALUE(Answers!G132)&gt;=1,VALUE(Answers!G132)&lt;=5,VALUE(Answers!G132)=INT(VALUE(Answers!G132))),VALUE(Answers!G132),"unread"),IFERROR(MATCH(TRIM(SUBSTITUTE(SUBSTITUTE(SUBSTITUTE(SUBSTITUTE(Answers!G132,"’","'"),"‘","'"),"“",""""),"”","""")),'Scoring key'!$B$5:$B$9,0),"unread")))</f>
        <v/>
      </c>
      <c r="Q132" s="1" t="str">
        <f aca="false">IF(Answers!H132="","",IF(ISNUMBER(IFERROR(VALUE(Answers!H132),"")),IF(AND(VALUE(Answers!H132)&gt;=1,VALUE(Answers!H132)&lt;=5,VALUE(Answers!H132)=INT(VALUE(Answers!H132))),VALUE(Answers!H132),"unread"),IFERROR(MATCH(TRIM(SUBSTITUTE(SUBSTITUTE(SUBSTITUTE(SUBSTITUTE(Answers!H132,"’","'"),"‘","'"),"“",""""),"”","""")),'Scoring key'!$B$5:$B$9,0),"unread")))</f>
        <v/>
      </c>
      <c r="R132" s="1" t="str">
        <f aca="false">IF(Answers!I132="","",IF(ISNUMBER(IFERROR(VALUE(Answers!I132),"")),IF(AND(VALUE(Answers!I132)&gt;=1,VALUE(Answers!I132)&lt;=5,VALUE(Answers!I132)=INT(VALUE(Answers!I132))),VALUE(Answers!I132),"unread"),IFERROR(MATCH(TRIM(SUBSTITUTE(SUBSTITUTE(SUBSTITUTE(SUBSTITUTE(Answers!I132,"’","'"),"‘","'"),"“",""""),"”","""")),'Scoring key'!$B$5:$B$9,0),"unread")))</f>
        <v/>
      </c>
      <c r="S132" s="1" t="str">
        <f aca="false">IF(Answers!J132="","",IF(ISNUMBER(IFERROR(VALUE(Answers!J132),"")),IF(AND(VALUE(Answers!J132)&gt;=1,VALUE(Answers!J132)&lt;=5,VALUE(Answers!J132)=INT(VALUE(Answers!J132))),VALUE(Answers!J132),"unread"),IFERROR(MATCH(TRIM(SUBSTITUTE(SUBSTITUTE(SUBSTITUTE(SUBSTITUTE(Answers!J132,"’","'"),"‘","'"),"“",""""),"”","""")),'Scoring key'!$B$5:$B$9,0),"unread")))</f>
        <v/>
      </c>
      <c r="T132" s="1" t="str">
        <f aca="false">IF(Answers!K132="","",IF(ISNUMBER(IFERROR(VALUE(Answers!K132),"")),IF(AND(VALUE(Answers!K132)&gt;=1,VALUE(Answers!K132)&lt;=5,VALUE(Answers!K132)=INT(VALUE(Answers!K132))),VALUE(Answers!K132),"unread"),IFERROR(MATCH(TRIM(SUBSTITUTE(SUBSTITUTE(SUBSTITUTE(SUBSTITUTE(Answers!K132,"’","'"),"‘","'"),"“",""""),"”","""")),'Scoring key'!$B$5:$B$9,0),"unread")))</f>
        <v/>
      </c>
      <c r="U132" s="1" t="str">
        <f aca="false">IF(Answers!M132="","",IF(ISNUMBER(IFERROR(VALUE(Answers!M132),"")),IF(AND(VALUE(Answers!M132)&gt;=1,VALUE(Answers!M132)&lt;=5,VALUE(Answers!M132)=INT(VALUE(Answers!M132))),VALUE(Answers!M132),"unread"),IFERROR(MATCH(TRIM(SUBSTITUTE(SUBSTITUTE(SUBSTITUTE(SUBSTITUTE(Answers!M132,"’","'"),"‘","'"),"“",""""),"”","""")),'Scoring key'!$B$5:$B$9,0),"unread")))</f>
        <v/>
      </c>
      <c r="V132" s="1" t="str">
        <f aca="false">IF(Answers!P132="","",IF(ISNUMBER(IFERROR(VALUE(Answers!P132),"")),IF(AND(VALUE(Answers!P132)&gt;=1,VALUE(Answers!P132)&lt;=5,VALUE(Answers!P132)=INT(VALUE(Answers!P132))),VALUE(Answers!P132),"unread"),IFERROR(MATCH(TRIM(SUBSTITUTE(SUBSTITUTE(SUBSTITUTE(SUBSTITUTE(Answers!P132,"’","'"),"‘","'"),"“",""""),"”","""")),'Scoring key'!$B$5:$B$9,0),"unread")))</f>
        <v/>
      </c>
      <c r="W132" s="1" t="str">
        <f aca="false">IF(Answers!Q132="","",IF(ISNUMBER(IFERROR(VALUE(Answers!Q132),"")),IF(AND(VALUE(Answers!Q132)&gt;=1,VALUE(Answers!Q132)&lt;=5,VALUE(Answers!Q132)=INT(VALUE(Answers!Q132))),VALUE(Answers!Q132),"unread"),IFERROR(MATCH(TRIM(SUBSTITUTE(SUBSTITUTE(SUBSTITUTE(SUBSTITUTE(Answers!Q132,"’","'"),"‘","'"),"“",""""),"”","""")),'Scoring key'!$B$5:$B$9,0),"unread")))</f>
        <v/>
      </c>
      <c r="X132" s="1" t="str">
        <f aca="false">IF(Answers!B132="","",ISNUMBER(SEARCH("Drafting or editing emails and documents",TRIM(SUBSTITUTE(SUBSTITUTE(SUBSTITUTE(SUBSTITUTE(Answers!B132,"’","'"),"‘","'"),"“",""""),"”",""""))))*1+ISNUMBER(SEARCH("Summarizing documents, threads or meetings",TRIM(SUBSTITUTE(SUBSTITUTE(SUBSTITUTE(SUBSTITUTE(Answers!B132,"’","'"),"‘","'"),"“",""""),"”",""""))))*1+ISNUMBER(SEARCH("Research, or explaining something unfamiliar",TRIM(SUBSTITUTE(SUBSTITUTE(SUBSTITUTE(SUBSTITUTE(Answers!B132,"’","'"),"‘","'"),"“",""""),"”",""""))))*1+ISNUMBER(SEARCH("Working with data or spreadsheets",TRIM(SUBSTITUTE(SUBSTITUTE(SUBSTITUTE(SUBSTITUTE(Answers!B132,"’","'"),"‘","'"),"“",""""),"”",""""))))*1+ISNUMBER(SEARCH("Writing or reviewing code or scripts",TRIM(SUBSTITUTE(SUBSTITUTE(SUBSTITUTE(SUBSTITUTE(Answers!B132,"’","'"),"‘","'"),"“",""""),"”",""""))))*1+ISNUMBER(SEARCH("Brainstorming or planning",TRIM(SUBSTITUTE(SUBSTITUTE(SUBSTITUTE(SUBSTITUTE(Answers!B132,"’","'"),"‘","'"),"“",""""),"”",""""))))*1+ISNUMBER(SEARCH("Something else",TRIM(SUBSTITUTE(SUBSTITUTE(SUBSTITUTE(SUBSTITUTE(Answers!B132,"’","'"),"‘","'"),"“",""""),"”",""""))))*1)</f>
        <v/>
      </c>
      <c r="Y132" s="1" t="str">
        <f aca="false">IF(X132="","",IF(X132=0,IF(ISNUMBER(SEARCH("I don't use AI tools for work",TRIM(SUBSTITUTE(SUBSTITUTE(SUBSTITUTE(SUBSTITUTE(Answers!B132,"’","'"),"‘","'"),"“",""""),"”","""")))),1,"unread"),MIN(X132+1,5)))</f>
        <v/>
      </c>
      <c r="Z132" s="1" t="n">
        <f aca="false">IF(ISNUMBER(SEARCH("Clear guidance on what's allowed and what information can go in",TRIM(SUBSTITUTE(SUBSTITUTE(SUBSTITUTE(SUBSTITUTE(Answers!R132,"’","'"),"‘","'"),"“",""""),"”","""")))),1,0)</f>
        <v>0</v>
      </c>
      <c r="AA132" s="1" t="n">
        <f aca="false">IF(ISNUMBER(SEARCH("An approved AI tool with a work account",TRIM(SUBSTITUTE(SUBSTITUTE(SUBSTITUTE(SUBSTITUTE(Answers!R132,"’","'"),"‘","'"),"“",""""),"”","""")))),1,0)</f>
        <v>0</v>
      </c>
      <c r="AB132" s="1" t="n">
        <f aca="false">IF(ISNUMBER(SEARCH("Hands-on training using my own work tasks",TRIM(SUBSTITUTE(SUBSTITUTE(SUBSTITUTE(SUBSTITUTE(Answers!R132,"’","'"),"‘","'"),"“",""""),"”","""")))),1,0)</f>
        <v>0</v>
      </c>
      <c r="AC132" s="1" t="n">
        <f aca="false">IF(ISNUMBER(SEARCH("Ready-made prompts and templates for common tasks",TRIM(SUBSTITUTE(SUBSTITUTE(SUBSTITUTE(SUBSTITUTE(Answers!R132,"’","'"),"‘","'"),"“",""""),"”","""")))),1,0)</f>
        <v>0</v>
      </c>
      <c r="AD132" s="1" t="n">
        <f aca="false">IF(ISNUMBER(SEARCH("Help setting up an AI agent for my role",TRIM(SUBSTITUTE(SUBSTITUTE(SUBSTITUTE(SUBSTITUTE(Answers!R132,"’","'"),"‘","'"),"“",""""),"”","""")))),1,0)</f>
        <v>0</v>
      </c>
      <c r="AE132" s="1" t="n">
        <f aca="false">IF(ISNUMBER(SEARCH("Examples from people in jobs like mine",TRIM(SUBSTITUTE(SUBSTITUTE(SUBSTITUTE(SUBSTITUTE(Answers!R132,"’","'"),"‘","'"),"“",""""),"”","""")))),1,0)</f>
        <v>0</v>
      </c>
      <c r="AF132" s="1" t="n">
        <f aca="false">IF(ISNUMBER(SEARCH("Time set aside to practice",TRIM(SUBSTITUTE(SUBSTITUTE(SUBSTITUTE(SUBSTITUTE(Answers!R132,"’","'"),"‘","'"),"“",""""),"”","""")))),1,0)</f>
        <v>0</v>
      </c>
      <c r="AG132" s="1" t="n">
        <f aca="false">IF(ISNUMBER(SEARCH("I don't need help right now",TRIM(SUBSTITUTE(SUBSTITUTE(SUBSTITUTE(SUBSTITUTE(Answers!R132,"’","'"),"‘","'"),"“",""""),"”","""")))),1,0)</f>
        <v>0</v>
      </c>
      <c r="AH132" s="1" t="str">
        <f aca="false">IF(Answers!R132="","",IF(Z132+AA132+AB132+AC132+AD132+AE132+AF132+AG132=0,"unread",""))</f>
        <v/>
      </c>
      <c r="AI132" s="1" t="n">
        <f aca="false">IF(OR(D132=5,E132=5),1,0)</f>
        <v>0</v>
      </c>
    </row>
    <row r="133" customFormat="false" ht="15" hidden="false" customHeight="true" outlineLevel="0" collapsed="false">
      <c r="A133" s="1" t="n">
        <f aca="false">Answers!T133</f>
        <v>0</v>
      </c>
      <c r="B133" s="1" t="str">
        <f aca="false">IF(Answers!A133="","",IFERROR(MATCH(TRIM(SUBSTITUTE(SUBSTITUTE(SUBSTITUTE(SUBSTITUTE(Answers!A133,"’","'"),"‘","'"),"“",""""),"”","""")),'Scoring key'!$B$10:$B$14,0),"unread"))</f>
        <v/>
      </c>
      <c r="C133" s="1" t="str">
        <f aca="false">IF(Answers!C133="","",IFERROR(MATCH(TRIM(SUBSTITUTE(SUBSTITUTE(SUBSTITUTE(SUBSTITUTE(Answers!C133,"’","'"),"‘","'"),"“",""""),"”","""")),'Scoring key'!$B$15:$B$19,0),"unread"))</f>
        <v/>
      </c>
      <c r="D133" s="1" t="str">
        <f aca="false">IF(Answers!D133="","",IFERROR(MATCH(TRIM(SUBSTITUTE(SUBSTITUTE(SUBSTITUTE(SUBSTITUTE(Answers!D133,"’","'"),"‘","'"),"“",""""),"”","""")),'Scoring key'!$B$20:$B$24,0),"unread"))</f>
        <v/>
      </c>
      <c r="E133" s="1" t="str">
        <f aca="false">IF(Answers!E133="","",IFERROR(MATCH(TRIM(SUBSTITUTE(SUBSTITUTE(SUBSTITUTE(SUBSTITUTE(Answers!E133,"’","'"),"‘","'"),"“",""""),"”","""")),'Scoring key'!$B$25:$B$29,0),"unread"))</f>
        <v/>
      </c>
      <c r="F133" s="1" t="str">
        <f aca="false">IF(Answers!L133="","",IFERROR(MATCH(TRIM(SUBSTITUTE(SUBSTITUTE(SUBSTITUTE(SUBSTITUTE(Answers!L133,"’","'"),"‘","'"),"“",""""),"”","""")),'Scoring key'!$B$30:$B$34,0),"unread"))</f>
        <v/>
      </c>
      <c r="G133" s="1" t="str">
        <f aca="false">IF(Answers!N133="","",IFERROR(MATCH(TRIM(SUBSTITUTE(SUBSTITUTE(SUBSTITUTE(SUBSTITUTE(Answers!N133,"’","'"),"‘","'"),"“",""""),"”","""")),'Scoring key'!$B$35:$B$38,0),"unread"))</f>
        <v/>
      </c>
      <c r="H133" s="1" t="str">
        <f aca="false">IF(Answers!O133="","",IFERROR(MATCH(TRIM(SUBSTITUTE(SUBSTITUTE(SUBSTITUTE(SUBSTITUTE(Answers!O133,"’","'"),"‘","'"),"“",""""),"”","""")),'Scoring key'!$B$39:$B$42,0),"unread"))</f>
        <v/>
      </c>
      <c r="I133" s="1" t="str">
        <f aca="false">IF(Answers!S133="","",IFERROR(MATCH(TRIM(SUBSTITUTE(SUBSTITUTE(SUBSTITUTE(SUBSTITUTE(Answers!S133,"’","'"),"‘","'"),"“",""""),"”","""")),'Scoring key'!$B$43:$B$46,0),"unread"))</f>
        <v/>
      </c>
      <c r="J133" s="1" t="str">
        <f aca="false">IF(ISNUMBER(B133),IF(INDEX('Scoring key'!$C$10:$C$14,B133)="","",INDEX('Scoring key'!$C$10:$C$14,B133)),"")</f>
        <v/>
      </c>
      <c r="K133" s="1" t="str">
        <f aca="false">IF(ISNUMBER(E133),IF(INDEX('Scoring key'!$C$25:$C$29,E133)="","",INDEX('Scoring key'!$C$25:$C$29,E133)),"")</f>
        <v/>
      </c>
      <c r="L133" s="1" t="str">
        <f aca="false">IF(ISNUMBER(F133),IF(INDEX('Scoring key'!$C$30:$C$34,F133)="","",INDEX('Scoring key'!$C$30:$C$34,F133)),"")</f>
        <v/>
      </c>
      <c r="M133" s="1" t="str">
        <f aca="false">IF(ISNUMBER(G133),IF(INDEX('Scoring key'!$C$35:$C$38,G133)="","",INDEX('Scoring key'!$C$35:$C$38,G133)),"")</f>
        <v/>
      </c>
      <c r="N133" s="1" t="str">
        <f aca="false">IF(ISNUMBER(H133),IF(INDEX('Scoring key'!$C$39:$C$42,H133)="","",INDEX('Scoring key'!$C$39:$C$42,H133)),"")</f>
        <v/>
      </c>
      <c r="O133" s="1" t="str">
        <f aca="false">IF(Answers!F133="","",IF(ISNUMBER(IFERROR(VALUE(Answers!F133),"")),IF(AND(VALUE(Answers!F133)&gt;=1,VALUE(Answers!F133)&lt;=5,VALUE(Answers!F133)=INT(VALUE(Answers!F133))),VALUE(Answers!F133),"unread"),IFERROR(MATCH(TRIM(SUBSTITUTE(SUBSTITUTE(SUBSTITUTE(SUBSTITUTE(Answers!F133,"’","'"),"‘","'"),"“",""""),"”","""")),'Scoring key'!$B$5:$B$9,0),"unread")))</f>
        <v/>
      </c>
      <c r="P133" s="1" t="str">
        <f aca="false">IF(Answers!G133="","",IF(ISNUMBER(IFERROR(VALUE(Answers!G133),"")),IF(AND(VALUE(Answers!G133)&gt;=1,VALUE(Answers!G133)&lt;=5,VALUE(Answers!G133)=INT(VALUE(Answers!G133))),VALUE(Answers!G133),"unread"),IFERROR(MATCH(TRIM(SUBSTITUTE(SUBSTITUTE(SUBSTITUTE(SUBSTITUTE(Answers!G133,"’","'"),"‘","'"),"“",""""),"”","""")),'Scoring key'!$B$5:$B$9,0),"unread")))</f>
        <v/>
      </c>
      <c r="Q133" s="1" t="str">
        <f aca="false">IF(Answers!H133="","",IF(ISNUMBER(IFERROR(VALUE(Answers!H133),"")),IF(AND(VALUE(Answers!H133)&gt;=1,VALUE(Answers!H133)&lt;=5,VALUE(Answers!H133)=INT(VALUE(Answers!H133))),VALUE(Answers!H133),"unread"),IFERROR(MATCH(TRIM(SUBSTITUTE(SUBSTITUTE(SUBSTITUTE(SUBSTITUTE(Answers!H133,"’","'"),"‘","'"),"“",""""),"”","""")),'Scoring key'!$B$5:$B$9,0),"unread")))</f>
        <v/>
      </c>
      <c r="R133" s="1" t="str">
        <f aca="false">IF(Answers!I133="","",IF(ISNUMBER(IFERROR(VALUE(Answers!I133),"")),IF(AND(VALUE(Answers!I133)&gt;=1,VALUE(Answers!I133)&lt;=5,VALUE(Answers!I133)=INT(VALUE(Answers!I133))),VALUE(Answers!I133),"unread"),IFERROR(MATCH(TRIM(SUBSTITUTE(SUBSTITUTE(SUBSTITUTE(SUBSTITUTE(Answers!I133,"’","'"),"‘","'"),"“",""""),"”","""")),'Scoring key'!$B$5:$B$9,0),"unread")))</f>
        <v/>
      </c>
      <c r="S133" s="1" t="str">
        <f aca="false">IF(Answers!J133="","",IF(ISNUMBER(IFERROR(VALUE(Answers!J133),"")),IF(AND(VALUE(Answers!J133)&gt;=1,VALUE(Answers!J133)&lt;=5,VALUE(Answers!J133)=INT(VALUE(Answers!J133))),VALUE(Answers!J133),"unread"),IFERROR(MATCH(TRIM(SUBSTITUTE(SUBSTITUTE(SUBSTITUTE(SUBSTITUTE(Answers!J133,"’","'"),"‘","'"),"“",""""),"”","""")),'Scoring key'!$B$5:$B$9,0),"unread")))</f>
        <v/>
      </c>
      <c r="T133" s="1" t="str">
        <f aca="false">IF(Answers!K133="","",IF(ISNUMBER(IFERROR(VALUE(Answers!K133),"")),IF(AND(VALUE(Answers!K133)&gt;=1,VALUE(Answers!K133)&lt;=5,VALUE(Answers!K133)=INT(VALUE(Answers!K133))),VALUE(Answers!K133),"unread"),IFERROR(MATCH(TRIM(SUBSTITUTE(SUBSTITUTE(SUBSTITUTE(SUBSTITUTE(Answers!K133,"’","'"),"‘","'"),"“",""""),"”","""")),'Scoring key'!$B$5:$B$9,0),"unread")))</f>
        <v/>
      </c>
      <c r="U133" s="1" t="str">
        <f aca="false">IF(Answers!M133="","",IF(ISNUMBER(IFERROR(VALUE(Answers!M133),"")),IF(AND(VALUE(Answers!M133)&gt;=1,VALUE(Answers!M133)&lt;=5,VALUE(Answers!M133)=INT(VALUE(Answers!M133))),VALUE(Answers!M133),"unread"),IFERROR(MATCH(TRIM(SUBSTITUTE(SUBSTITUTE(SUBSTITUTE(SUBSTITUTE(Answers!M133,"’","'"),"‘","'"),"“",""""),"”","""")),'Scoring key'!$B$5:$B$9,0),"unread")))</f>
        <v/>
      </c>
      <c r="V133" s="1" t="str">
        <f aca="false">IF(Answers!P133="","",IF(ISNUMBER(IFERROR(VALUE(Answers!P133),"")),IF(AND(VALUE(Answers!P133)&gt;=1,VALUE(Answers!P133)&lt;=5,VALUE(Answers!P133)=INT(VALUE(Answers!P133))),VALUE(Answers!P133),"unread"),IFERROR(MATCH(TRIM(SUBSTITUTE(SUBSTITUTE(SUBSTITUTE(SUBSTITUTE(Answers!P133,"’","'"),"‘","'"),"“",""""),"”","""")),'Scoring key'!$B$5:$B$9,0),"unread")))</f>
        <v/>
      </c>
      <c r="W133" s="1" t="str">
        <f aca="false">IF(Answers!Q133="","",IF(ISNUMBER(IFERROR(VALUE(Answers!Q133),"")),IF(AND(VALUE(Answers!Q133)&gt;=1,VALUE(Answers!Q133)&lt;=5,VALUE(Answers!Q133)=INT(VALUE(Answers!Q133))),VALUE(Answers!Q133),"unread"),IFERROR(MATCH(TRIM(SUBSTITUTE(SUBSTITUTE(SUBSTITUTE(SUBSTITUTE(Answers!Q133,"’","'"),"‘","'"),"“",""""),"”","""")),'Scoring key'!$B$5:$B$9,0),"unread")))</f>
        <v/>
      </c>
      <c r="X133" s="1" t="str">
        <f aca="false">IF(Answers!B133="","",ISNUMBER(SEARCH("Drafting or editing emails and documents",TRIM(SUBSTITUTE(SUBSTITUTE(SUBSTITUTE(SUBSTITUTE(Answers!B133,"’","'"),"‘","'"),"“",""""),"”",""""))))*1+ISNUMBER(SEARCH("Summarizing documents, threads or meetings",TRIM(SUBSTITUTE(SUBSTITUTE(SUBSTITUTE(SUBSTITUTE(Answers!B133,"’","'"),"‘","'"),"“",""""),"”",""""))))*1+ISNUMBER(SEARCH("Research, or explaining something unfamiliar",TRIM(SUBSTITUTE(SUBSTITUTE(SUBSTITUTE(SUBSTITUTE(Answers!B133,"’","'"),"‘","'"),"“",""""),"”",""""))))*1+ISNUMBER(SEARCH("Working with data or spreadsheets",TRIM(SUBSTITUTE(SUBSTITUTE(SUBSTITUTE(SUBSTITUTE(Answers!B133,"’","'"),"‘","'"),"“",""""),"”",""""))))*1+ISNUMBER(SEARCH("Writing or reviewing code or scripts",TRIM(SUBSTITUTE(SUBSTITUTE(SUBSTITUTE(SUBSTITUTE(Answers!B133,"’","'"),"‘","'"),"“",""""),"”",""""))))*1+ISNUMBER(SEARCH("Brainstorming or planning",TRIM(SUBSTITUTE(SUBSTITUTE(SUBSTITUTE(SUBSTITUTE(Answers!B133,"’","'"),"‘","'"),"“",""""),"”",""""))))*1+ISNUMBER(SEARCH("Something else",TRIM(SUBSTITUTE(SUBSTITUTE(SUBSTITUTE(SUBSTITUTE(Answers!B133,"’","'"),"‘","'"),"“",""""),"”",""""))))*1)</f>
        <v/>
      </c>
      <c r="Y133" s="1" t="str">
        <f aca="false">IF(X133="","",IF(X133=0,IF(ISNUMBER(SEARCH("I don't use AI tools for work",TRIM(SUBSTITUTE(SUBSTITUTE(SUBSTITUTE(SUBSTITUTE(Answers!B133,"’","'"),"‘","'"),"“",""""),"”","""")))),1,"unread"),MIN(X133+1,5)))</f>
        <v/>
      </c>
      <c r="Z133" s="1" t="n">
        <f aca="false">IF(ISNUMBER(SEARCH("Clear guidance on what's allowed and what information can go in",TRIM(SUBSTITUTE(SUBSTITUTE(SUBSTITUTE(SUBSTITUTE(Answers!R133,"’","'"),"‘","'"),"“",""""),"”","""")))),1,0)</f>
        <v>0</v>
      </c>
      <c r="AA133" s="1" t="n">
        <f aca="false">IF(ISNUMBER(SEARCH("An approved AI tool with a work account",TRIM(SUBSTITUTE(SUBSTITUTE(SUBSTITUTE(SUBSTITUTE(Answers!R133,"’","'"),"‘","'"),"“",""""),"”","""")))),1,0)</f>
        <v>0</v>
      </c>
      <c r="AB133" s="1" t="n">
        <f aca="false">IF(ISNUMBER(SEARCH("Hands-on training using my own work tasks",TRIM(SUBSTITUTE(SUBSTITUTE(SUBSTITUTE(SUBSTITUTE(Answers!R133,"’","'"),"‘","'"),"“",""""),"”","""")))),1,0)</f>
        <v>0</v>
      </c>
      <c r="AC133" s="1" t="n">
        <f aca="false">IF(ISNUMBER(SEARCH("Ready-made prompts and templates for common tasks",TRIM(SUBSTITUTE(SUBSTITUTE(SUBSTITUTE(SUBSTITUTE(Answers!R133,"’","'"),"‘","'"),"“",""""),"”","""")))),1,0)</f>
        <v>0</v>
      </c>
      <c r="AD133" s="1" t="n">
        <f aca="false">IF(ISNUMBER(SEARCH("Help setting up an AI agent for my role",TRIM(SUBSTITUTE(SUBSTITUTE(SUBSTITUTE(SUBSTITUTE(Answers!R133,"’","'"),"‘","'"),"“",""""),"”","""")))),1,0)</f>
        <v>0</v>
      </c>
      <c r="AE133" s="1" t="n">
        <f aca="false">IF(ISNUMBER(SEARCH("Examples from people in jobs like mine",TRIM(SUBSTITUTE(SUBSTITUTE(SUBSTITUTE(SUBSTITUTE(Answers!R133,"’","'"),"‘","'"),"“",""""),"”","""")))),1,0)</f>
        <v>0</v>
      </c>
      <c r="AF133" s="1" t="n">
        <f aca="false">IF(ISNUMBER(SEARCH("Time set aside to practice",TRIM(SUBSTITUTE(SUBSTITUTE(SUBSTITUTE(SUBSTITUTE(Answers!R133,"’","'"),"‘","'"),"“",""""),"”","""")))),1,0)</f>
        <v>0</v>
      </c>
      <c r="AG133" s="1" t="n">
        <f aca="false">IF(ISNUMBER(SEARCH("I don't need help right now",TRIM(SUBSTITUTE(SUBSTITUTE(SUBSTITUTE(SUBSTITUTE(Answers!R133,"’","'"),"‘","'"),"“",""""),"”","""")))),1,0)</f>
        <v>0</v>
      </c>
      <c r="AH133" s="1" t="str">
        <f aca="false">IF(Answers!R133="","",IF(Z133+AA133+AB133+AC133+AD133+AE133+AF133+AG133=0,"unread",""))</f>
        <v/>
      </c>
      <c r="AI133" s="1" t="n">
        <f aca="false">IF(OR(D133=5,E133=5),1,0)</f>
        <v>0</v>
      </c>
    </row>
    <row r="134" customFormat="false" ht="15" hidden="false" customHeight="true" outlineLevel="0" collapsed="false">
      <c r="A134" s="1" t="n">
        <f aca="false">Answers!T134</f>
        <v>0</v>
      </c>
      <c r="B134" s="1" t="str">
        <f aca="false">IF(Answers!A134="","",IFERROR(MATCH(TRIM(SUBSTITUTE(SUBSTITUTE(SUBSTITUTE(SUBSTITUTE(Answers!A134,"’","'"),"‘","'"),"“",""""),"”","""")),'Scoring key'!$B$10:$B$14,0),"unread"))</f>
        <v/>
      </c>
      <c r="C134" s="1" t="str">
        <f aca="false">IF(Answers!C134="","",IFERROR(MATCH(TRIM(SUBSTITUTE(SUBSTITUTE(SUBSTITUTE(SUBSTITUTE(Answers!C134,"’","'"),"‘","'"),"“",""""),"”","""")),'Scoring key'!$B$15:$B$19,0),"unread"))</f>
        <v/>
      </c>
      <c r="D134" s="1" t="str">
        <f aca="false">IF(Answers!D134="","",IFERROR(MATCH(TRIM(SUBSTITUTE(SUBSTITUTE(SUBSTITUTE(SUBSTITUTE(Answers!D134,"’","'"),"‘","'"),"“",""""),"”","""")),'Scoring key'!$B$20:$B$24,0),"unread"))</f>
        <v/>
      </c>
      <c r="E134" s="1" t="str">
        <f aca="false">IF(Answers!E134="","",IFERROR(MATCH(TRIM(SUBSTITUTE(SUBSTITUTE(SUBSTITUTE(SUBSTITUTE(Answers!E134,"’","'"),"‘","'"),"“",""""),"”","""")),'Scoring key'!$B$25:$B$29,0),"unread"))</f>
        <v/>
      </c>
      <c r="F134" s="1" t="str">
        <f aca="false">IF(Answers!L134="","",IFERROR(MATCH(TRIM(SUBSTITUTE(SUBSTITUTE(SUBSTITUTE(SUBSTITUTE(Answers!L134,"’","'"),"‘","'"),"“",""""),"”","""")),'Scoring key'!$B$30:$B$34,0),"unread"))</f>
        <v/>
      </c>
      <c r="G134" s="1" t="str">
        <f aca="false">IF(Answers!N134="","",IFERROR(MATCH(TRIM(SUBSTITUTE(SUBSTITUTE(SUBSTITUTE(SUBSTITUTE(Answers!N134,"’","'"),"‘","'"),"“",""""),"”","""")),'Scoring key'!$B$35:$B$38,0),"unread"))</f>
        <v/>
      </c>
      <c r="H134" s="1" t="str">
        <f aca="false">IF(Answers!O134="","",IFERROR(MATCH(TRIM(SUBSTITUTE(SUBSTITUTE(SUBSTITUTE(SUBSTITUTE(Answers!O134,"’","'"),"‘","'"),"“",""""),"”","""")),'Scoring key'!$B$39:$B$42,0),"unread"))</f>
        <v/>
      </c>
      <c r="I134" s="1" t="str">
        <f aca="false">IF(Answers!S134="","",IFERROR(MATCH(TRIM(SUBSTITUTE(SUBSTITUTE(SUBSTITUTE(SUBSTITUTE(Answers!S134,"’","'"),"‘","'"),"“",""""),"”","""")),'Scoring key'!$B$43:$B$46,0),"unread"))</f>
        <v/>
      </c>
      <c r="J134" s="1" t="str">
        <f aca="false">IF(ISNUMBER(B134),IF(INDEX('Scoring key'!$C$10:$C$14,B134)="","",INDEX('Scoring key'!$C$10:$C$14,B134)),"")</f>
        <v/>
      </c>
      <c r="K134" s="1" t="str">
        <f aca="false">IF(ISNUMBER(E134),IF(INDEX('Scoring key'!$C$25:$C$29,E134)="","",INDEX('Scoring key'!$C$25:$C$29,E134)),"")</f>
        <v/>
      </c>
      <c r="L134" s="1" t="str">
        <f aca="false">IF(ISNUMBER(F134),IF(INDEX('Scoring key'!$C$30:$C$34,F134)="","",INDEX('Scoring key'!$C$30:$C$34,F134)),"")</f>
        <v/>
      </c>
      <c r="M134" s="1" t="str">
        <f aca="false">IF(ISNUMBER(G134),IF(INDEX('Scoring key'!$C$35:$C$38,G134)="","",INDEX('Scoring key'!$C$35:$C$38,G134)),"")</f>
        <v/>
      </c>
      <c r="N134" s="1" t="str">
        <f aca="false">IF(ISNUMBER(H134),IF(INDEX('Scoring key'!$C$39:$C$42,H134)="","",INDEX('Scoring key'!$C$39:$C$42,H134)),"")</f>
        <v/>
      </c>
      <c r="O134" s="1" t="str">
        <f aca="false">IF(Answers!F134="","",IF(ISNUMBER(IFERROR(VALUE(Answers!F134),"")),IF(AND(VALUE(Answers!F134)&gt;=1,VALUE(Answers!F134)&lt;=5,VALUE(Answers!F134)=INT(VALUE(Answers!F134))),VALUE(Answers!F134),"unread"),IFERROR(MATCH(TRIM(SUBSTITUTE(SUBSTITUTE(SUBSTITUTE(SUBSTITUTE(Answers!F134,"’","'"),"‘","'"),"“",""""),"”","""")),'Scoring key'!$B$5:$B$9,0),"unread")))</f>
        <v/>
      </c>
      <c r="P134" s="1" t="str">
        <f aca="false">IF(Answers!G134="","",IF(ISNUMBER(IFERROR(VALUE(Answers!G134),"")),IF(AND(VALUE(Answers!G134)&gt;=1,VALUE(Answers!G134)&lt;=5,VALUE(Answers!G134)=INT(VALUE(Answers!G134))),VALUE(Answers!G134),"unread"),IFERROR(MATCH(TRIM(SUBSTITUTE(SUBSTITUTE(SUBSTITUTE(SUBSTITUTE(Answers!G134,"’","'"),"‘","'"),"“",""""),"”","""")),'Scoring key'!$B$5:$B$9,0),"unread")))</f>
        <v/>
      </c>
      <c r="Q134" s="1" t="str">
        <f aca="false">IF(Answers!H134="","",IF(ISNUMBER(IFERROR(VALUE(Answers!H134),"")),IF(AND(VALUE(Answers!H134)&gt;=1,VALUE(Answers!H134)&lt;=5,VALUE(Answers!H134)=INT(VALUE(Answers!H134))),VALUE(Answers!H134),"unread"),IFERROR(MATCH(TRIM(SUBSTITUTE(SUBSTITUTE(SUBSTITUTE(SUBSTITUTE(Answers!H134,"’","'"),"‘","'"),"“",""""),"”","""")),'Scoring key'!$B$5:$B$9,0),"unread")))</f>
        <v/>
      </c>
      <c r="R134" s="1" t="str">
        <f aca="false">IF(Answers!I134="","",IF(ISNUMBER(IFERROR(VALUE(Answers!I134),"")),IF(AND(VALUE(Answers!I134)&gt;=1,VALUE(Answers!I134)&lt;=5,VALUE(Answers!I134)=INT(VALUE(Answers!I134))),VALUE(Answers!I134),"unread"),IFERROR(MATCH(TRIM(SUBSTITUTE(SUBSTITUTE(SUBSTITUTE(SUBSTITUTE(Answers!I134,"’","'"),"‘","'"),"“",""""),"”","""")),'Scoring key'!$B$5:$B$9,0),"unread")))</f>
        <v/>
      </c>
      <c r="S134" s="1" t="str">
        <f aca="false">IF(Answers!J134="","",IF(ISNUMBER(IFERROR(VALUE(Answers!J134),"")),IF(AND(VALUE(Answers!J134)&gt;=1,VALUE(Answers!J134)&lt;=5,VALUE(Answers!J134)=INT(VALUE(Answers!J134))),VALUE(Answers!J134),"unread"),IFERROR(MATCH(TRIM(SUBSTITUTE(SUBSTITUTE(SUBSTITUTE(SUBSTITUTE(Answers!J134,"’","'"),"‘","'"),"“",""""),"”","""")),'Scoring key'!$B$5:$B$9,0),"unread")))</f>
        <v/>
      </c>
      <c r="T134" s="1" t="str">
        <f aca="false">IF(Answers!K134="","",IF(ISNUMBER(IFERROR(VALUE(Answers!K134),"")),IF(AND(VALUE(Answers!K134)&gt;=1,VALUE(Answers!K134)&lt;=5,VALUE(Answers!K134)=INT(VALUE(Answers!K134))),VALUE(Answers!K134),"unread"),IFERROR(MATCH(TRIM(SUBSTITUTE(SUBSTITUTE(SUBSTITUTE(SUBSTITUTE(Answers!K134,"’","'"),"‘","'"),"“",""""),"”","""")),'Scoring key'!$B$5:$B$9,0),"unread")))</f>
        <v/>
      </c>
      <c r="U134" s="1" t="str">
        <f aca="false">IF(Answers!M134="","",IF(ISNUMBER(IFERROR(VALUE(Answers!M134),"")),IF(AND(VALUE(Answers!M134)&gt;=1,VALUE(Answers!M134)&lt;=5,VALUE(Answers!M134)=INT(VALUE(Answers!M134))),VALUE(Answers!M134),"unread"),IFERROR(MATCH(TRIM(SUBSTITUTE(SUBSTITUTE(SUBSTITUTE(SUBSTITUTE(Answers!M134,"’","'"),"‘","'"),"“",""""),"”","""")),'Scoring key'!$B$5:$B$9,0),"unread")))</f>
        <v/>
      </c>
      <c r="V134" s="1" t="str">
        <f aca="false">IF(Answers!P134="","",IF(ISNUMBER(IFERROR(VALUE(Answers!P134),"")),IF(AND(VALUE(Answers!P134)&gt;=1,VALUE(Answers!P134)&lt;=5,VALUE(Answers!P134)=INT(VALUE(Answers!P134))),VALUE(Answers!P134),"unread"),IFERROR(MATCH(TRIM(SUBSTITUTE(SUBSTITUTE(SUBSTITUTE(SUBSTITUTE(Answers!P134,"’","'"),"‘","'"),"“",""""),"”","""")),'Scoring key'!$B$5:$B$9,0),"unread")))</f>
        <v/>
      </c>
      <c r="W134" s="1" t="str">
        <f aca="false">IF(Answers!Q134="","",IF(ISNUMBER(IFERROR(VALUE(Answers!Q134),"")),IF(AND(VALUE(Answers!Q134)&gt;=1,VALUE(Answers!Q134)&lt;=5,VALUE(Answers!Q134)=INT(VALUE(Answers!Q134))),VALUE(Answers!Q134),"unread"),IFERROR(MATCH(TRIM(SUBSTITUTE(SUBSTITUTE(SUBSTITUTE(SUBSTITUTE(Answers!Q134,"’","'"),"‘","'"),"“",""""),"”","""")),'Scoring key'!$B$5:$B$9,0),"unread")))</f>
        <v/>
      </c>
      <c r="X134" s="1" t="str">
        <f aca="false">IF(Answers!B134="","",ISNUMBER(SEARCH("Drafting or editing emails and documents",TRIM(SUBSTITUTE(SUBSTITUTE(SUBSTITUTE(SUBSTITUTE(Answers!B134,"’","'"),"‘","'"),"“",""""),"”",""""))))*1+ISNUMBER(SEARCH("Summarizing documents, threads or meetings",TRIM(SUBSTITUTE(SUBSTITUTE(SUBSTITUTE(SUBSTITUTE(Answers!B134,"’","'"),"‘","'"),"“",""""),"”",""""))))*1+ISNUMBER(SEARCH("Research, or explaining something unfamiliar",TRIM(SUBSTITUTE(SUBSTITUTE(SUBSTITUTE(SUBSTITUTE(Answers!B134,"’","'"),"‘","'"),"“",""""),"”",""""))))*1+ISNUMBER(SEARCH("Working with data or spreadsheets",TRIM(SUBSTITUTE(SUBSTITUTE(SUBSTITUTE(SUBSTITUTE(Answers!B134,"’","'"),"‘","'"),"“",""""),"”",""""))))*1+ISNUMBER(SEARCH("Writing or reviewing code or scripts",TRIM(SUBSTITUTE(SUBSTITUTE(SUBSTITUTE(SUBSTITUTE(Answers!B134,"’","'"),"‘","'"),"“",""""),"”",""""))))*1+ISNUMBER(SEARCH("Brainstorming or planning",TRIM(SUBSTITUTE(SUBSTITUTE(SUBSTITUTE(SUBSTITUTE(Answers!B134,"’","'"),"‘","'"),"“",""""),"”",""""))))*1+ISNUMBER(SEARCH("Something else",TRIM(SUBSTITUTE(SUBSTITUTE(SUBSTITUTE(SUBSTITUTE(Answers!B134,"’","'"),"‘","'"),"“",""""),"”",""""))))*1)</f>
        <v/>
      </c>
      <c r="Y134" s="1" t="str">
        <f aca="false">IF(X134="","",IF(X134=0,IF(ISNUMBER(SEARCH("I don't use AI tools for work",TRIM(SUBSTITUTE(SUBSTITUTE(SUBSTITUTE(SUBSTITUTE(Answers!B134,"’","'"),"‘","'"),"“",""""),"”","""")))),1,"unread"),MIN(X134+1,5)))</f>
        <v/>
      </c>
      <c r="Z134" s="1" t="n">
        <f aca="false">IF(ISNUMBER(SEARCH("Clear guidance on what's allowed and what information can go in",TRIM(SUBSTITUTE(SUBSTITUTE(SUBSTITUTE(SUBSTITUTE(Answers!R134,"’","'"),"‘","'"),"“",""""),"”","""")))),1,0)</f>
        <v>0</v>
      </c>
      <c r="AA134" s="1" t="n">
        <f aca="false">IF(ISNUMBER(SEARCH("An approved AI tool with a work account",TRIM(SUBSTITUTE(SUBSTITUTE(SUBSTITUTE(SUBSTITUTE(Answers!R134,"’","'"),"‘","'"),"“",""""),"”","""")))),1,0)</f>
        <v>0</v>
      </c>
      <c r="AB134" s="1" t="n">
        <f aca="false">IF(ISNUMBER(SEARCH("Hands-on training using my own work tasks",TRIM(SUBSTITUTE(SUBSTITUTE(SUBSTITUTE(SUBSTITUTE(Answers!R134,"’","'"),"‘","'"),"“",""""),"”","""")))),1,0)</f>
        <v>0</v>
      </c>
      <c r="AC134" s="1" t="n">
        <f aca="false">IF(ISNUMBER(SEARCH("Ready-made prompts and templates for common tasks",TRIM(SUBSTITUTE(SUBSTITUTE(SUBSTITUTE(SUBSTITUTE(Answers!R134,"’","'"),"‘","'"),"“",""""),"”","""")))),1,0)</f>
        <v>0</v>
      </c>
      <c r="AD134" s="1" t="n">
        <f aca="false">IF(ISNUMBER(SEARCH("Help setting up an AI agent for my role",TRIM(SUBSTITUTE(SUBSTITUTE(SUBSTITUTE(SUBSTITUTE(Answers!R134,"’","'"),"‘","'"),"“",""""),"”","""")))),1,0)</f>
        <v>0</v>
      </c>
      <c r="AE134" s="1" t="n">
        <f aca="false">IF(ISNUMBER(SEARCH("Examples from people in jobs like mine",TRIM(SUBSTITUTE(SUBSTITUTE(SUBSTITUTE(SUBSTITUTE(Answers!R134,"’","'"),"‘","'"),"“",""""),"”","""")))),1,0)</f>
        <v>0</v>
      </c>
      <c r="AF134" s="1" t="n">
        <f aca="false">IF(ISNUMBER(SEARCH("Time set aside to practice",TRIM(SUBSTITUTE(SUBSTITUTE(SUBSTITUTE(SUBSTITUTE(Answers!R134,"’","'"),"‘","'"),"“",""""),"”","""")))),1,0)</f>
        <v>0</v>
      </c>
      <c r="AG134" s="1" t="n">
        <f aca="false">IF(ISNUMBER(SEARCH("I don't need help right now",TRIM(SUBSTITUTE(SUBSTITUTE(SUBSTITUTE(SUBSTITUTE(Answers!R134,"’","'"),"‘","'"),"“",""""),"”","""")))),1,0)</f>
        <v>0</v>
      </c>
      <c r="AH134" s="1" t="str">
        <f aca="false">IF(Answers!R134="","",IF(Z134+AA134+AB134+AC134+AD134+AE134+AF134+AG134=0,"unread",""))</f>
        <v/>
      </c>
      <c r="AI134" s="1" t="n">
        <f aca="false">IF(OR(D134=5,E134=5),1,0)</f>
        <v>0</v>
      </c>
    </row>
    <row r="135" customFormat="false" ht="15" hidden="false" customHeight="true" outlineLevel="0" collapsed="false">
      <c r="A135" s="1" t="n">
        <f aca="false">Answers!T135</f>
        <v>0</v>
      </c>
      <c r="B135" s="1" t="str">
        <f aca="false">IF(Answers!A135="","",IFERROR(MATCH(TRIM(SUBSTITUTE(SUBSTITUTE(SUBSTITUTE(SUBSTITUTE(Answers!A135,"’","'"),"‘","'"),"“",""""),"”","""")),'Scoring key'!$B$10:$B$14,0),"unread"))</f>
        <v/>
      </c>
      <c r="C135" s="1" t="str">
        <f aca="false">IF(Answers!C135="","",IFERROR(MATCH(TRIM(SUBSTITUTE(SUBSTITUTE(SUBSTITUTE(SUBSTITUTE(Answers!C135,"’","'"),"‘","'"),"“",""""),"”","""")),'Scoring key'!$B$15:$B$19,0),"unread"))</f>
        <v/>
      </c>
      <c r="D135" s="1" t="str">
        <f aca="false">IF(Answers!D135="","",IFERROR(MATCH(TRIM(SUBSTITUTE(SUBSTITUTE(SUBSTITUTE(SUBSTITUTE(Answers!D135,"’","'"),"‘","'"),"“",""""),"”","""")),'Scoring key'!$B$20:$B$24,0),"unread"))</f>
        <v/>
      </c>
      <c r="E135" s="1" t="str">
        <f aca="false">IF(Answers!E135="","",IFERROR(MATCH(TRIM(SUBSTITUTE(SUBSTITUTE(SUBSTITUTE(SUBSTITUTE(Answers!E135,"’","'"),"‘","'"),"“",""""),"”","""")),'Scoring key'!$B$25:$B$29,0),"unread"))</f>
        <v/>
      </c>
      <c r="F135" s="1" t="str">
        <f aca="false">IF(Answers!L135="","",IFERROR(MATCH(TRIM(SUBSTITUTE(SUBSTITUTE(SUBSTITUTE(SUBSTITUTE(Answers!L135,"’","'"),"‘","'"),"“",""""),"”","""")),'Scoring key'!$B$30:$B$34,0),"unread"))</f>
        <v/>
      </c>
      <c r="G135" s="1" t="str">
        <f aca="false">IF(Answers!N135="","",IFERROR(MATCH(TRIM(SUBSTITUTE(SUBSTITUTE(SUBSTITUTE(SUBSTITUTE(Answers!N135,"’","'"),"‘","'"),"“",""""),"”","""")),'Scoring key'!$B$35:$B$38,0),"unread"))</f>
        <v/>
      </c>
      <c r="H135" s="1" t="str">
        <f aca="false">IF(Answers!O135="","",IFERROR(MATCH(TRIM(SUBSTITUTE(SUBSTITUTE(SUBSTITUTE(SUBSTITUTE(Answers!O135,"’","'"),"‘","'"),"“",""""),"”","""")),'Scoring key'!$B$39:$B$42,0),"unread"))</f>
        <v/>
      </c>
      <c r="I135" s="1" t="str">
        <f aca="false">IF(Answers!S135="","",IFERROR(MATCH(TRIM(SUBSTITUTE(SUBSTITUTE(SUBSTITUTE(SUBSTITUTE(Answers!S135,"’","'"),"‘","'"),"“",""""),"”","""")),'Scoring key'!$B$43:$B$46,0),"unread"))</f>
        <v/>
      </c>
      <c r="J135" s="1" t="str">
        <f aca="false">IF(ISNUMBER(B135),IF(INDEX('Scoring key'!$C$10:$C$14,B135)="","",INDEX('Scoring key'!$C$10:$C$14,B135)),"")</f>
        <v/>
      </c>
      <c r="K135" s="1" t="str">
        <f aca="false">IF(ISNUMBER(E135),IF(INDEX('Scoring key'!$C$25:$C$29,E135)="","",INDEX('Scoring key'!$C$25:$C$29,E135)),"")</f>
        <v/>
      </c>
      <c r="L135" s="1" t="str">
        <f aca="false">IF(ISNUMBER(F135),IF(INDEX('Scoring key'!$C$30:$C$34,F135)="","",INDEX('Scoring key'!$C$30:$C$34,F135)),"")</f>
        <v/>
      </c>
      <c r="M135" s="1" t="str">
        <f aca="false">IF(ISNUMBER(G135),IF(INDEX('Scoring key'!$C$35:$C$38,G135)="","",INDEX('Scoring key'!$C$35:$C$38,G135)),"")</f>
        <v/>
      </c>
      <c r="N135" s="1" t="str">
        <f aca="false">IF(ISNUMBER(H135),IF(INDEX('Scoring key'!$C$39:$C$42,H135)="","",INDEX('Scoring key'!$C$39:$C$42,H135)),"")</f>
        <v/>
      </c>
      <c r="O135" s="1" t="str">
        <f aca="false">IF(Answers!F135="","",IF(ISNUMBER(IFERROR(VALUE(Answers!F135),"")),IF(AND(VALUE(Answers!F135)&gt;=1,VALUE(Answers!F135)&lt;=5,VALUE(Answers!F135)=INT(VALUE(Answers!F135))),VALUE(Answers!F135),"unread"),IFERROR(MATCH(TRIM(SUBSTITUTE(SUBSTITUTE(SUBSTITUTE(SUBSTITUTE(Answers!F135,"’","'"),"‘","'"),"“",""""),"”","""")),'Scoring key'!$B$5:$B$9,0),"unread")))</f>
        <v/>
      </c>
      <c r="P135" s="1" t="str">
        <f aca="false">IF(Answers!G135="","",IF(ISNUMBER(IFERROR(VALUE(Answers!G135),"")),IF(AND(VALUE(Answers!G135)&gt;=1,VALUE(Answers!G135)&lt;=5,VALUE(Answers!G135)=INT(VALUE(Answers!G135))),VALUE(Answers!G135),"unread"),IFERROR(MATCH(TRIM(SUBSTITUTE(SUBSTITUTE(SUBSTITUTE(SUBSTITUTE(Answers!G135,"’","'"),"‘","'"),"“",""""),"”","""")),'Scoring key'!$B$5:$B$9,0),"unread")))</f>
        <v/>
      </c>
      <c r="Q135" s="1" t="str">
        <f aca="false">IF(Answers!H135="","",IF(ISNUMBER(IFERROR(VALUE(Answers!H135),"")),IF(AND(VALUE(Answers!H135)&gt;=1,VALUE(Answers!H135)&lt;=5,VALUE(Answers!H135)=INT(VALUE(Answers!H135))),VALUE(Answers!H135),"unread"),IFERROR(MATCH(TRIM(SUBSTITUTE(SUBSTITUTE(SUBSTITUTE(SUBSTITUTE(Answers!H135,"’","'"),"‘","'"),"“",""""),"”","""")),'Scoring key'!$B$5:$B$9,0),"unread")))</f>
        <v/>
      </c>
      <c r="R135" s="1" t="str">
        <f aca="false">IF(Answers!I135="","",IF(ISNUMBER(IFERROR(VALUE(Answers!I135),"")),IF(AND(VALUE(Answers!I135)&gt;=1,VALUE(Answers!I135)&lt;=5,VALUE(Answers!I135)=INT(VALUE(Answers!I135))),VALUE(Answers!I135),"unread"),IFERROR(MATCH(TRIM(SUBSTITUTE(SUBSTITUTE(SUBSTITUTE(SUBSTITUTE(Answers!I135,"’","'"),"‘","'"),"“",""""),"”","""")),'Scoring key'!$B$5:$B$9,0),"unread")))</f>
        <v/>
      </c>
      <c r="S135" s="1" t="str">
        <f aca="false">IF(Answers!J135="","",IF(ISNUMBER(IFERROR(VALUE(Answers!J135),"")),IF(AND(VALUE(Answers!J135)&gt;=1,VALUE(Answers!J135)&lt;=5,VALUE(Answers!J135)=INT(VALUE(Answers!J135))),VALUE(Answers!J135),"unread"),IFERROR(MATCH(TRIM(SUBSTITUTE(SUBSTITUTE(SUBSTITUTE(SUBSTITUTE(Answers!J135,"’","'"),"‘","'"),"“",""""),"”","""")),'Scoring key'!$B$5:$B$9,0),"unread")))</f>
        <v/>
      </c>
      <c r="T135" s="1" t="str">
        <f aca="false">IF(Answers!K135="","",IF(ISNUMBER(IFERROR(VALUE(Answers!K135),"")),IF(AND(VALUE(Answers!K135)&gt;=1,VALUE(Answers!K135)&lt;=5,VALUE(Answers!K135)=INT(VALUE(Answers!K135))),VALUE(Answers!K135),"unread"),IFERROR(MATCH(TRIM(SUBSTITUTE(SUBSTITUTE(SUBSTITUTE(SUBSTITUTE(Answers!K135,"’","'"),"‘","'"),"“",""""),"”","""")),'Scoring key'!$B$5:$B$9,0),"unread")))</f>
        <v/>
      </c>
      <c r="U135" s="1" t="str">
        <f aca="false">IF(Answers!M135="","",IF(ISNUMBER(IFERROR(VALUE(Answers!M135),"")),IF(AND(VALUE(Answers!M135)&gt;=1,VALUE(Answers!M135)&lt;=5,VALUE(Answers!M135)=INT(VALUE(Answers!M135))),VALUE(Answers!M135),"unread"),IFERROR(MATCH(TRIM(SUBSTITUTE(SUBSTITUTE(SUBSTITUTE(SUBSTITUTE(Answers!M135,"’","'"),"‘","'"),"“",""""),"”","""")),'Scoring key'!$B$5:$B$9,0),"unread")))</f>
        <v/>
      </c>
      <c r="V135" s="1" t="str">
        <f aca="false">IF(Answers!P135="","",IF(ISNUMBER(IFERROR(VALUE(Answers!P135),"")),IF(AND(VALUE(Answers!P135)&gt;=1,VALUE(Answers!P135)&lt;=5,VALUE(Answers!P135)=INT(VALUE(Answers!P135))),VALUE(Answers!P135),"unread"),IFERROR(MATCH(TRIM(SUBSTITUTE(SUBSTITUTE(SUBSTITUTE(SUBSTITUTE(Answers!P135,"’","'"),"‘","'"),"“",""""),"”","""")),'Scoring key'!$B$5:$B$9,0),"unread")))</f>
        <v/>
      </c>
      <c r="W135" s="1" t="str">
        <f aca="false">IF(Answers!Q135="","",IF(ISNUMBER(IFERROR(VALUE(Answers!Q135),"")),IF(AND(VALUE(Answers!Q135)&gt;=1,VALUE(Answers!Q135)&lt;=5,VALUE(Answers!Q135)=INT(VALUE(Answers!Q135))),VALUE(Answers!Q135),"unread"),IFERROR(MATCH(TRIM(SUBSTITUTE(SUBSTITUTE(SUBSTITUTE(SUBSTITUTE(Answers!Q135,"’","'"),"‘","'"),"“",""""),"”","""")),'Scoring key'!$B$5:$B$9,0),"unread")))</f>
        <v/>
      </c>
      <c r="X135" s="1" t="str">
        <f aca="false">IF(Answers!B135="","",ISNUMBER(SEARCH("Drafting or editing emails and documents",TRIM(SUBSTITUTE(SUBSTITUTE(SUBSTITUTE(SUBSTITUTE(Answers!B135,"’","'"),"‘","'"),"“",""""),"”",""""))))*1+ISNUMBER(SEARCH("Summarizing documents, threads or meetings",TRIM(SUBSTITUTE(SUBSTITUTE(SUBSTITUTE(SUBSTITUTE(Answers!B135,"’","'"),"‘","'"),"“",""""),"”",""""))))*1+ISNUMBER(SEARCH("Research, or explaining something unfamiliar",TRIM(SUBSTITUTE(SUBSTITUTE(SUBSTITUTE(SUBSTITUTE(Answers!B135,"’","'"),"‘","'"),"“",""""),"”",""""))))*1+ISNUMBER(SEARCH("Working with data or spreadsheets",TRIM(SUBSTITUTE(SUBSTITUTE(SUBSTITUTE(SUBSTITUTE(Answers!B135,"’","'"),"‘","'"),"“",""""),"”",""""))))*1+ISNUMBER(SEARCH("Writing or reviewing code or scripts",TRIM(SUBSTITUTE(SUBSTITUTE(SUBSTITUTE(SUBSTITUTE(Answers!B135,"’","'"),"‘","'"),"“",""""),"”",""""))))*1+ISNUMBER(SEARCH("Brainstorming or planning",TRIM(SUBSTITUTE(SUBSTITUTE(SUBSTITUTE(SUBSTITUTE(Answers!B135,"’","'"),"‘","'"),"“",""""),"”",""""))))*1+ISNUMBER(SEARCH("Something else",TRIM(SUBSTITUTE(SUBSTITUTE(SUBSTITUTE(SUBSTITUTE(Answers!B135,"’","'"),"‘","'"),"“",""""),"”",""""))))*1)</f>
        <v/>
      </c>
      <c r="Y135" s="1" t="str">
        <f aca="false">IF(X135="","",IF(X135=0,IF(ISNUMBER(SEARCH("I don't use AI tools for work",TRIM(SUBSTITUTE(SUBSTITUTE(SUBSTITUTE(SUBSTITUTE(Answers!B135,"’","'"),"‘","'"),"“",""""),"”","""")))),1,"unread"),MIN(X135+1,5)))</f>
        <v/>
      </c>
      <c r="Z135" s="1" t="n">
        <f aca="false">IF(ISNUMBER(SEARCH("Clear guidance on what's allowed and what information can go in",TRIM(SUBSTITUTE(SUBSTITUTE(SUBSTITUTE(SUBSTITUTE(Answers!R135,"’","'"),"‘","'"),"“",""""),"”","""")))),1,0)</f>
        <v>0</v>
      </c>
      <c r="AA135" s="1" t="n">
        <f aca="false">IF(ISNUMBER(SEARCH("An approved AI tool with a work account",TRIM(SUBSTITUTE(SUBSTITUTE(SUBSTITUTE(SUBSTITUTE(Answers!R135,"’","'"),"‘","'"),"“",""""),"”","""")))),1,0)</f>
        <v>0</v>
      </c>
      <c r="AB135" s="1" t="n">
        <f aca="false">IF(ISNUMBER(SEARCH("Hands-on training using my own work tasks",TRIM(SUBSTITUTE(SUBSTITUTE(SUBSTITUTE(SUBSTITUTE(Answers!R135,"’","'"),"‘","'"),"“",""""),"”","""")))),1,0)</f>
        <v>0</v>
      </c>
      <c r="AC135" s="1" t="n">
        <f aca="false">IF(ISNUMBER(SEARCH("Ready-made prompts and templates for common tasks",TRIM(SUBSTITUTE(SUBSTITUTE(SUBSTITUTE(SUBSTITUTE(Answers!R135,"’","'"),"‘","'"),"“",""""),"”","""")))),1,0)</f>
        <v>0</v>
      </c>
      <c r="AD135" s="1" t="n">
        <f aca="false">IF(ISNUMBER(SEARCH("Help setting up an AI agent for my role",TRIM(SUBSTITUTE(SUBSTITUTE(SUBSTITUTE(SUBSTITUTE(Answers!R135,"’","'"),"‘","'"),"“",""""),"”","""")))),1,0)</f>
        <v>0</v>
      </c>
      <c r="AE135" s="1" t="n">
        <f aca="false">IF(ISNUMBER(SEARCH("Examples from people in jobs like mine",TRIM(SUBSTITUTE(SUBSTITUTE(SUBSTITUTE(SUBSTITUTE(Answers!R135,"’","'"),"‘","'"),"“",""""),"”","""")))),1,0)</f>
        <v>0</v>
      </c>
      <c r="AF135" s="1" t="n">
        <f aca="false">IF(ISNUMBER(SEARCH("Time set aside to practice",TRIM(SUBSTITUTE(SUBSTITUTE(SUBSTITUTE(SUBSTITUTE(Answers!R135,"’","'"),"‘","'"),"“",""""),"”","""")))),1,0)</f>
        <v>0</v>
      </c>
      <c r="AG135" s="1" t="n">
        <f aca="false">IF(ISNUMBER(SEARCH("I don't need help right now",TRIM(SUBSTITUTE(SUBSTITUTE(SUBSTITUTE(SUBSTITUTE(Answers!R135,"’","'"),"‘","'"),"“",""""),"”","""")))),1,0)</f>
        <v>0</v>
      </c>
      <c r="AH135" s="1" t="str">
        <f aca="false">IF(Answers!R135="","",IF(Z135+AA135+AB135+AC135+AD135+AE135+AF135+AG135=0,"unread",""))</f>
        <v/>
      </c>
      <c r="AI135" s="1" t="n">
        <f aca="false">IF(OR(D135=5,E135=5),1,0)</f>
        <v>0</v>
      </c>
    </row>
    <row r="136" customFormat="false" ht="15" hidden="false" customHeight="true" outlineLevel="0" collapsed="false">
      <c r="A136" s="1" t="n">
        <f aca="false">Answers!T136</f>
        <v>0</v>
      </c>
      <c r="B136" s="1" t="str">
        <f aca="false">IF(Answers!A136="","",IFERROR(MATCH(TRIM(SUBSTITUTE(SUBSTITUTE(SUBSTITUTE(SUBSTITUTE(Answers!A136,"’","'"),"‘","'"),"“",""""),"”","""")),'Scoring key'!$B$10:$B$14,0),"unread"))</f>
        <v/>
      </c>
      <c r="C136" s="1" t="str">
        <f aca="false">IF(Answers!C136="","",IFERROR(MATCH(TRIM(SUBSTITUTE(SUBSTITUTE(SUBSTITUTE(SUBSTITUTE(Answers!C136,"’","'"),"‘","'"),"“",""""),"”","""")),'Scoring key'!$B$15:$B$19,0),"unread"))</f>
        <v/>
      </c>
      <c r="D136" s="1" t="str">
        <f aca="false">IF(Answers!D136="","",IFERROR(MATCH(TRIM(SUBSTITUTE(SUBSTITUTE(SUBSTITUTE(SUBSTITUTE(Answers!D136,"’","'"),"‘","'"),"“",""""),"”","""")),'Scoring key'!$B$20:$B$24,0),"unread"))</f>
        <v/>
      </c>
      <c r="E136" s="1" t="str">
        <f aca="false">IF(Answers!E136="","",IFERROR(MATCH(TRIM(SUBSTITUTE(SUBSTITUTE(SUBSTITUTE(SUBSTITUTE(Answers!E136,"’","'"),"‘","'"),"“",""""),"”","""")),'Scoring key'!$B$25:$B$29,0),"unread"))</f>
        <v/>
      </c>
      <c r="F136" s="1" t="str">
        <f aca="false">IF(Answers!L136="","",IFERROR(MATCH(TRIM(SUBSTITUTE(SUBSTITUTE(SUBSTITUTE(SUBSTITUTE(Answers!L136,"’","'"),"‘","'"),"“",""""),"”","""")),'Scoring key'!$B$30:$B$34,0),"unread"))</f>
        <v/>
      </c>
      <c r="G136" s="1" t="str">
        <f aca="false">IF(Answers!N136="","",IFERROR(MATCH(TRIM(SUBSTITUTE(SUBSTITUTE(SUBSTITUTE(SUBSTITUTE(Answers!N136,"’","'"),"‘","'"),"“",""""),"”","""")),'Scoring key'!$B$35:$B$38,0),"unread"))</f>
        <v/>
      </c>
      <c r="H136" s="1" t="str">
        <f aca="false">IF(Answers!O136="","",IFERROR(MATCH(TRIM(SUBSTITUTE(SUBSTITUTE(SUBSTITUTE(SUBSTITUTE(Answers!O136,"’","'"),"‘","'"),"“",""""),"”","""")),'Scoring key'!$B$39:$B$42,0),"unread"))</f>
        <v/>
      </c>
      <c r="I136" s="1" t="str">
        <f aca="false">IF(Answers!S136="","",IFERROR(MATCH(TRIM(SUBSTITUTE(SUBSTITUTE(SUBSTITUTE(SUBSTITUTE(Answers!S136,"’","'"),"‘","'"),"“",""""),"”","""")),'Scoring key'!$B$43:$B$46,0),"unread"))</f>
        <v/>
      </c>
      <c r="J136" s="1" t="str">
        <f aca="false">IF(ISNUMBER(B136),IF(INDEX('Scoring key'!$C$10:$C$14,B136)="","",INDEX('Scoring key'!$C$10:$C$14,B136)),"")</f>
        <v/>
      </c>
      <c r="K136" s="1" t="str">
        <f aca="false">IF(ISNUMBER(E136),IF(INDEX('Scoring key'!$C$25:$C$29,E136)="","",INDEX('Scoring key'!$C$25:$C$29,E136)),"")</f>
        <v/>
      </c>
      <c r="L136" s="1" t="str">
        <f aca="false">IF(ISNUMBER(F136),IF(INDEX('Scoring key'!$C$30:$C$34,F136)="","",INDEX('Scoring key'!$C$30:$C$34,F136)),"")</f>
        <v/>
      </c>
      <c r="M136" s="1" t="str">
        <f aca="false">IF(ISNUMBER(G136),IF(INDEX('Scoring key'!$C$35:$C$38,G136)="","",INDEX('Scoring key'!$C$35:$C$38,G136)),"")</f>
        <v/>
      </c>
      <c r="N136" s="1" t="str">
        <f aca="false">IF(ISNUMBER(H136),IF(INDEX('Scoring key'!$C$39:$C$42,H136)="","",INDEX('Scoring key'!$C$39:$C$42,H136)),"")</f>
        <v/>
      </c>
      <c r="O136" s="1" t="str">
        <f aca="false">IF(Answers!F136="","",IF(ISNUMBER(IFERROR(VALUE(Answers!F136),"")),IF(AND(VALUE(Answers!F136)&gt;=1,VALUE(Answers!F136)&lt;=5,VALUE(Answers!F136)=INT(VALUE(Answers!F136))),VALUE(Answers!F136),"unread"),IFERROR(MATCH(TRIM(SUBSTITUTE(SUBSTITUTE(SUBSTITUTE(SUBSTITUTE(Answers!F136,"’","'"),"‘","'"),"“",""""),"”","""")),'Scoring key'!$B$5:$B$9,0),"unread")))</f>
        <v/>
      </c>
      <c r="P136" s="1" t="str">
        <f aca="false">IF(Answers!G136="","",IF(ISNUMBER(IFERROR(VALUE(Answers!G136),"")),IF(AND(VALUE(Answers!G136)&gt;=1,VALUE(Answers!G136)&lt;=5,VALUE(Answers!G136)=INT(VALUE(Answers!G136))),VALUE(Answers!G136),"unread"),IFERROR(MATCH(TRIM(SUBSTITUTE(SUBSTITUTE(SUBSTITUTE(SUBSTITUTE(Answers!G136,"’","'"),"‘","'"),"“",""""),"”","""")),'Scoring key'!$B$5:$B$9,0),"unread")))</f>
        <v/>
      </c>
      <c r="Q136" s="1" t="str">
        <f aca="false">IF(Answers!H136="","",IF(ISNUMBER(IFERROR(VALUE(Answers!H136),"")),IF(AND(VALUE(Answers!H136)&gt;=1,VALUE(Answers!H136)&lt;=5,VALUE(Answers!H136)=INT(VALUE(Answers!H136))),VALUE(Answers!H136),"unread"),IFERROR(MATCH(TRIM(SUBSTITUTE(SUBSTITUTE(SUBSTITUTE(SUBSTITUTE(Answers!H136,"’","'"),"‘","'"),"“",""""),"”","""")),'Scoring key'!$B$5:$B$9,0),"unread")))</f>
        <v/>
      </c>
      <c r="R136" s="1" t="str">
        <f aca="false">IF(Answers!I136="","",IF(ISNUMBER(IFERROR(VALUE(Answers!I136),"")),IF(AND(VALUE(Answers!I136)&gt;=1,VALUE(Answers!I136)&lt;=5,VALUE(Answers!I136)=INT(VALUE(Answers!I136))),VALUE(Answers!I136),"unread"),IFERROR(MATCH(TRIM(SUBSTITUTE(SUBSTITUTE(SUBSTITUTE(SUBSTITUTE(Answers!I136,"’","'"),"‘","'"),"“",""""),"”","""")),'Scoring key'!$B$5:$B$9,0),"unread")))</f>
        <v/>
      </c>
      <c r="S136" s="1" t="str">
        <f aca="false">IF(Answers!J136="","",IF(ISNUMBER(IFERROR(VALUE(Answers!J136),"")),IF(AND(VALUE(Answers!J136)&gt;=1,VALUE(Answers!J136)&lt;=5,VALUE(Answers!J136)=INT(VALUE(Answers!J136))),VALUE(Answers!J136),"unread"),IFERROR(MATCH(TRIM(SUBSTITUTE(SUBSTITUTE(SUBSTITUTE(SUBSTITUTE(Answers!J136,"’","'"),"‘","'"),"“",""""),"”","""")),'Scoring key'!$B$5:$B$9,0),"unread")))</f>
        <v/>
      </c>
      <c r="T136" s="1" t="str">
        <f aca="false">IF(Answers!K136="","",IF(ISNUMBER(IFERROR(VALUE(Answers!K136),"")),IF(AND(VALUE(Answers!K136)&gt;=1,VALUE(Answers!K136)&lt;=5,VALUE(Answers!K136)=INT(VALUE(Answers!K136))),VALUE(Answers!K136),"unread"),IFERROR(MATCH(TRIM(SUBSTITUTE(SUBSTITUTE(SUBSTITUTE(SUBSTITUTE(Answers!K136,"’","'"),"‘","'"),"“",""""),"”","""")),'Scoring key'!$B$5:$B$9,0),"unread")))</f>
        <v/>
      </c>
      <c r="U136" s="1" t="str">
        <f aca="false">IF(Answers!M136="","",IF(ISNUMBER(IFERROR(VALUE(Answers!M136),"")),IF(AND(VALUE(Answers!M136)&gt;=1,VALUE(Answers!M136)&lt;=5,VALUE(Answers!M136)=INT(VALUE(Answers!M136))),VALUE(Answers!M136),"unread"),IFERROR(MATCH(TRIM(SUBSTITUTE(SUBSTITUTE(SUBSTITUTE(SUBSTITUTE(Answers!M136,"’","'"),"‘","'"),"“",""""),"”","""")),'Scoring key'!$B$5:$B$9,0),"unread")))</f>
        <v/>
      </c>
      <c r="V136" s="1" t="str">
        <f aca="false">IF(Answers!P136="","",IF(ISNUMBER(IFERROR(VALUE(Answers!P136),"")),IF(AND(VALUE(Answers!P136)&gt;=1,VALUE(Answers!P136)&lt;=5,VALUE(Answers!P136)=INT(VALUE(Answers!P136))),VALUE(Answers!P136),"unread"),IFERROR(MATCH(TRIM(SUBSTITUTE(SUBSTITUTE(SUBSTITUTE(SUBSTITUTE(Answers!P136,"’","'"),"‘","'"),"“",""""),"”","""")),'Scoring key'!$B$5:$B$9,0),"unread")))</f>
        <v/>
      </c>
      <c r="W136" s="1" t="str">
        <f aca="false">IF(Answers!Q136="","",IF(ISNUMBER(IFERROR(VALUE(Answers!Q136),"")),IF(AND(VALUE(Answers!Q136)&gt;=1,VALUE(Answers!Q136)&lt;=5,VALUE(Answers!Q136)=INT(VALUE(Answers!Q136))),VALUE(Answers!Q136),"unread"),IFERROR(MATCH(TRIM(SUBSTITUTE(SUBSTITUTE(SUBSTITUTE(SUBSTITUTE(Answers!Q136,"’","'"),"‘","'"),"“",""""),"”","""")),'Scoring key'!$B$5:$B$9,0),"unread")))</f>
        <v/>
      </c>
      <c r="X136" s="1" t="str">
        <f aca="false">IF(Answers!B136="","",ISNUMBER(SEARCH("Drafting or editing emails and documents",TRIM(SUBSTITUTE(SUBSTITUTE(SUBSTITUTE(SUBSTITUTE(Answers!B136,"’","'"),"‘","'"),"“",""""),"”",""""))))*1+ISNUMBER(SEARCH("Summarizing documents, threads or meetings",TRIM(SUBSTITUTE(SUBSTITUTE(SUBSTITUTE(SUBSTITUTE(Answers!B136,"’","'"),"‘","'"),"“",""""),"”",""""))))*1+ISNUMBER(SEARCH("Research, or explaining something unfamiliar",TRIM(SUBSTITUTE(SUBSTITUTE(SUBSTITUTE(SUBSTITUTE(Answers!B136,"’","'"),"‘","'"),"“",""""),"”",""""))))*1+ISNUMBER(SEARCH("Working with data or spreadsheets",TRIM(SUBSTITUTE(SUBSTITUTE(SUBSTITUTE(SUBSTITUTE(Answers!B136,"’","'"),"‘","'"),"“",""""),"”",""""))))*1+ISNUMBER(SEARCH("Writing or reviewing code or scripts",TRIM(SUBSTITUTE(SUBSTITUTE(SUBSTITUTE(SUBSTITUTE(Answers!B136,"’","'"),"‘","'"),"“",""""),"”",""""))))*1+ISNUMBER(SEARCH("Brainstorming or planning",TRIM(SUBSTITUTE(SUBSTITUTE(SUBSTITUTE(SUBSTITUTE(Answers!B136,"’","'"),"‘","'"),"“",""""),"”",""""))))*1+ISNUMBER(SEARCH("Something else",TRIM(SUBSTITUTE(SUBSTITUTE(SUBSTITUTE(SUBSTITUTE(Answers!B136,"’","'"),"‘","'"),"“",""""),"”",""""))))*1)</f>
        <v/>
      </c>
      <c r="Y136" s="1" t="str">
        <f aca="false">IF(X136="","",IF(X136=0,IF(ISNUMBER(SEARCH("I don't use AI tools for work",TRIM(SUBSTITUTE(SUBSTITUTE(SUBSTITUTE(SUBSTITUTE(Answers!B136,"’","'"),"‘","'"),"“",""""),"”","""")))),1,"unread"),MIN(X136+1,5)))</f>
        <v/>
      </c>
      <c r="Z136" s="1" t="n">
        <f aca="false">IF(ISNUMBER(SEARCH("Clear guidance on what's allowed and what information can go in",TRIM(SUBSTITUTE(SUBSTITUTE(SUBSTITUTE(SUBSTITUTE(Answers!R136,"’","'"),"‘","'"),"“",""""),"”","""")))),1,0)</f>
        <v>0</v>
      </c>
      <c r="AA136" s="1" t="n">
        <f aca="false">IF(ISNUMBER(SEARCH("An approved AI tool with a work account",TRIM(SUBSTITUTE(SUBSTITUTE(SUBSTITUTE(SUBSTITUTE(Answers!R136,"’","'"),"‘","'"),"“",""""),"”","""")))),1,0)</f>
        <v>0</v>
      </c>
      <c r="AB136" s="1" t="n">
        <f aca="false">IF(ISNUMBER(SEARCH("Hands-on training using my own work tasks",TRIM(SUBSTITUTE(SUBSTITUTE(SUBSTITUTE(SUBSTITUTE(Answers!R136,"’","'"),"‘","'"),"“",""""),"”","""")))),1,0)</f>
        <v>0</v>
      </c>
      <c r="AC136" s="1" t="n">
        <f aca="false">IF(ISNUMBER(SEARCH("Ready-made prompts and templates for common tasks",TRIM(SUBSTITUTE(SUBSTITUTE(SUBSTITUTE(SUBSTITUTE(Answers!R136,"’","'"),"‘","'"),"“",""""),"”","""")))),1,0)</f>
        <v>0</v>
      </c>
      <c r="AD136" s="1" t="n">
        <f aca="false">IF(ISNUMBER(SEARCH("Help setting up an AI agent for my role",TRIM(SUBSTITUTE(SUBSTITUTE(SUBSTITUTE(SUBSTITUTE(Answers!R136,"’","'"),"‘","'"),"“",""""),"”","""")))),1,0)</f>
        <v>0</v>
      </c>
      <c r="AE136" s="1" t="n">
        <f aca="false">IF(ISNUMBER(SEARCH("Examples from people in jobs like mine",TRIM(SUBSTITUTE(SUBSTITUTE(SUBSTITUTE(SUBSTITUTE(Answers!R136,"’","'"),"‘","'"),"“",""""),"”","""")))),1,0)</f>
        <v>0</v>
      </c>
      <c r="AF136" s="1" t="n">
        <f aca="false">IF(ISNUMBER(SEARCH("Time set aside to practice",TRIM(SUBSTITUTE(SUBSTITUTE(SUBSTITUTE(SUBSTITUTE(Answers!R136,"’","'"),"‘","'"),"“",""""),"”","""")))),1,0)</f>
        <v>0</v>
      </c>
      <c r="AG136" s="1" t="n">
        <f aca="false">IF(ISNUMBER(SEARCH("I don't need help right now",TRIM(SUBSTITUTE(SUBSTITUTE(SUBSTITUTE(SUBSTITUTE(Answers!R136,"’","'"),"‘","'"),"“",""""),"”","""")))),1,0)</f>
        <v>0</v>
      </c>
      <c r="AH136" s="1" t="str">
        <f aca="false">IF(Answers!R136="","",IF(Z136+AA136+AB136+AC136+AD136+AE136+AF136+AG136=0,"unread",""))</f>
        <v/>
      </c>
      <c r="AI136" s="1" t="n">
        <f aca="false">IF(OR(D136=5,E136=5),1,0)</f>
        <v>0</v>
      </c>
    </row>
    <row r="137" customFormat="false" ht="15" hidden="false" customHeight="true" outlineLevel="0" collapsed="false">
      <c r="A137" s="1" t="n">
        <f aca="false">Answers!T137</f>
        <v>0</v>
      </c>
      <c r="B137" s="1" t="str">
        <f aca="false">IF(Answers!A137="","",IFERROR(MATCH(TRIM(SUBSTITUTE(SUBSTITUTE(SUBSTITUTE(SUBSTITUTE(Answers!A137,"’","'"),"‘","'"),"“",""""),"”","""")),'Scoring key'!$B$10:$B$14,0),"unread"))</f>
        <v/>
      </c>
      <c r="C137" s="1" t="str">
        <f aca="false">IF(Answers!C137="","",IFERROR(MATCH(TRIM(SUBSTITUTE(SUBSTITUTE(SUBSTITUTE(SUBSTITUTE(Answers!C137,"’","'"),"‘","'"),"“",""""),"”","""")),'Scoring key'!$B$15:$B$19,0),"unread"))</f>
        <v/>
      </c>
      <c r="D137" s="1" t="str">
        <f aca="false">IF(Answers!D137="","",IFERROR(MATCH(TRIM(SUBSTITUTE(SUBSTITUTE(SUBSTITUTE(SUBSTITUTE(Answers!D137,"’","'"),"‘","'"),"“",""""),"”","""")),'Scoring key'!$B$20:$B$24,0),"unread"))</f>
        <v/>
      </c>
      <c r="E137" s="1" t="str">
        <f aca="false">IF(Answers!E137="","",IFERROR(MATCH(TRIM(SUBSTITUTE(SUBSTITUTE(SUBSTITUTE(SUBSTITUTE(Answers!E137,"’","'"),"‘","'"),"“",""""),"”","""")),'Scoring key'!$B$25:$B$29,0),"unread"))</f>
        <v/>
      </c>
      <c r="F137" s="1" t="str">
        <f aca="false">IF(Answers!L137="","",IFERROR(MATCH(TRIM(SUBSTITUTE(SUBSTITUTE(SUBSTITUTE(SUBSTITUTE(Answers!L137,"’","'"),"‘","'"),"“",""""),"”","""")),'Scoring key'!$B$30:$B$34,0),"unread"))</f>
        <v/>
      </c>
      <c r="G137" s="1" t="str">
        <f aca="false">IF(Answers!N137="","",IFERROR(MATCH(TRIM(SUBSTITUTE(SUBSTITUTE(SUBSTITUTE(SUBSTITUTE(Answers!N137,"’","'"),"‘","'"),"“",""""),"”","""")),'Scoring key'!$B$35:$B$38,0),"unread"))</f>
        <v/>
      </c>
      <c r="H137" s="1" t="str">
        <f aca="false">IF(Answers!O137="","",IFERROR(MATCH(TRIM(SUBSTITUTE(SUBSTITUTE(SUBSTITUTE(SUBSTITUTE(Answers!O137,"’","'"),"‘","'"),"“",""""),"”","""")),'Scoring key'!$B$39:$B$42,0),"unread"))</f>
        <v/>
      </c>
      <c r="I137" s="1" t="str">
        <f aca="false">IF(Answers!S137="","",IFERROR(MATCH(TRIM(SUBSTITUTE(SUBSTITUTE(SUBSTITUTE(SUBSTITUTE(Answers!S137,"’","'"),"‘","'"),"“",""""),"”","""")),'Scoring key'!$B$43:$B$46,0),"unread"))</f>
        <v/>
      </c>
      <c r="J137" s="1" t="str">
        <f aca="false">IF(ISNUMBER(B137),IF(INDEX('Scoring key'!$C$10:$C$14,B137)="","",INDEX('Scoring key'!$C$10:$C$14,B137)),"")</f>
        <v/>
      </c>
      <c r="K137" s="1" t="str">
        <f aca="false">IF(ISNUMBER(E137),IF(INDEX('Scoring key'!$C$25:$C$29,E137)="","",INDEX('Scoring key'!$C$25:$C$29,E137)),"")</f>
        <v/>
      </c>
      <c r="L137" s="1" t="str">
        <f aca="false">IF(ISNUMBER(F137),IF(INDEX('Scoring key'!$C$30:$C$34,F137)="","",INDEX('Scoring key'!$C$30:$C$34,F137)),"")</f>
        <v/>
      </c>
      <c r="M137" s="1" t="str">
        <f aca="false">IF(ISNUMBER(G137),IF(INDEX('Scoring key'!$C$35:$C$38,G137)="","",INDEX('Scoring key'!$C$35:$C$38,G137)),"")</f>
        <v/>
      </c>
      <c r="N137" s="1" t="str">
        <f aca="false">IF(ISNUMBER(H137),IF(INDEX('Scoring key'!$C$39:$C$42,H137)="","",INDEX('Scoring key'!$C$39:$C$42,H137)),"")</f>
        <v/>
      </c>
      <c r="O137" s="1" t="str">
        <f aca="false">IF(Answers!F137="","",IF(ISNUMBER(IFERROR(VALUE(Answers!F137),"")),IF(AND(VALUE(Answers!F137)&gt;=1,VALUE(Answers!F137)&lt;=5,VALUE(Answers!F137)=INT(VALUE(Answers!F137))),VALUE(Answers!F137),"unread"),IFERROR(MATCH(TRIM(SUBSTITUTE(SUBSTITUTE(SUBSTITUTE(SUBSTITUTE(Answers!F137,"’","'"),"‘","'"),"“",""""),"”","""")),'Scoring key'!$B$5:$B$9,0),"unread")))</f>
        <v/>
      </c>
      <c r="P137" s="1" t="str">
        <f aca="false">IF(Answers!G137="","",IF(ISNUMBER(IFERROR(VALUE(Answers!G137),"")),IF(AND(VALUE(Answers!G137)&gt;=1,VALUE(Answers!G137)&lt;=5,VALUE(Answers!G137)=INT(VALUE(Answers!G137))),VALUE(Answers!G137),"unread"),IFERROR(MATCH(TRIM(SUBSTITUTE(SUBSTITUTE(SUBSTITUTE(SUBSTITUTE(Answers!G137,"’","'"),"‘","'"),"“",""""),"”","""")),'Scoring key'!$B$5:$B$9,0),"unread")))</f>
        <v/>
      </c>
      <c r="Q137" s="1" t="str">
        <f aca="false">IF(Answers!H137="","",IF(ISNUMBER(IFERROR(VALUE(Answers!H137),"")),IF(AND(VALUE(Answers!H137)&gt;=1,VALUE(Answers!H137)&lt;=5,VALUE(Answers!H137)=INT(VALUE(Answers!H137))),VALUE(Answers!H137),"unread"),IFERROR(MATCH(TRIM(SUBSTITUTE(SUBSTITUTE(SUBSTITUTE(SUBSTITUTE(Answers!H137,"’","'"),"‘","'"),"“",""""),"”","""")),'Scoring key'!$B$5:$B$9,0),"unread")))</f>
        <v/>
      </c>
      <c r="R137" s="1" t="str">
        <f aca="false">IF(Answers!I137="","",IF(ISNUMBER(IFERROR(VALUE(Answers!I137),"")),IF(AND(VALUE(Answers!I137)&gt;=1,VALUE(Answers!I137)&lt;=5,VALUE(Answers!I137)=INT(VALUE(Answers!I137))),VALUE(Answers!I137),"unread"),IFERROR(MATCH(TRIM(SUBSTITUTE(SUBSTITUTE(SUBSTITUTE(SUBSTITUTE(Answers!I137,"’","'"),"‘","'"),"“",""""),"”","""")),'Scoring key'!$B$5:$B$9,0),"unread")))</f>
        <v/>
      </c>
      <c r="S137" s="1" t="str">
        <f aca="false">IF(Answers!J137="","",IF(ISNUMBER(IFERROR(VALUE(Answers!J137),"")),IF(AND(VALUE(Answers!J137)&gt;=1,VALUE(Answers!J137)&lt;=5,VALUE(Answers!J137)=INT(VALUE(Answers!J137))),VALUE(Answers!J137),"unread"),IFERROR(MATCH(TRIM(SUBSTITUTE(SUBSTITUTE(SUBSTITUTE(SUBSTITUTE(Answers!J137,"’","'"),"‘","'"),"“",""""),"”","""")),'Scoring key'!$B$5:$B$9,0),"unread")))</f>
        <v/>
      </c>
      <c r="T137" s="1" t="str">
        <f aca="false">IF(Answers!K137="","",IF(ISNUMBER(IFERROR(VALUE(Answers!K137),"")),IF(AND(VALUE(Answers!K137)&gt;=1,VALUE(Answers!K137)&lt;=5,VALUE(Answers!K137)=INT(VALUE(Answers!K137))),VALUE(Answers!K137),"unread"),IFERROR(MATCH(TRIM(SUBSTITUTE(SUBSTITUTE(SUBSTITUTE(SUBSTITUTE(Answers!K137,"’","'"),"‘","'"),"“",""""),"”","""")),'Scoring key'!$B$5:$B$9,0),"unread")))</f>
        <v/>
      </c>
      <c r="U137" s="1" t="str">
        <f aca="false">IF(Answers!M137="","",IF(ISNUMBER(IFERROR(VALUE(Answers!M137),"")),IF(AND(VALUE(Answers!M137)&gt;=1,VALUE(Answers!M137)&lt;=5,VALUE(Answers!M137)=INT(VALUE(Answers!M137))),VALUE(Answers!M137),"unread"),IFERROR(MATCH(TRIM(SUBSTITUTE(SUBSTITUTE(SUBSTITUTE(SUBSTITUTE(Answers!M137,"’","'"),"‘","'"),"“",""""),"”","""")),'Scoring key'!$B$5:$B$9,0),"unread")))</f>
        <v/>
      </c>
      <c r="V137" s="1" t="str">
        <f aca="false">IF(Answers!P137="","",IF(ISNUMBER(IFERROR(VALUE(Answers!P137),"")),IF(AND(VALUE(Answers!P137)&gt;=1,VALUE(Answers!P137)&lt;=5,VALUE(Answers!P137)=INT(VALUE(Answers!P137))),VALUE(Answers!P137),"unread"),IFERROR(MATCH(TRIM(SUBSTITUTE(SUBSTITUTE(SUBSTITUTE(SUBSTITUTE(Answers!P137,"’","'"),"‘","'"),"“",""""),"”","""")),'Scoring key'!$B$5:$B$9,0),"unread")))</f>
        <v/>
      </c>
      <c r="W137" s="1" t="str">
        <f aca="false">IF(Answers!Q137="","",IF(ISNUMBER(IFERROR(VALUE(Answers!Q137),"")),IF(AND(VALUE(Answers!Q137)&gt;=1,VALUE(Answers!Q137)&lt;=5,VALUE(Answers!Q137)=INT(VALUE(Answers!Q137))),VALUE(Answers!Q137),"unread"),IFERROR(MATCH(TRIM(SUBSTITUTE(SUBSTITUTE(SUBSTITUTE(SUBSTITUTE(Answers!Q137,"’","'"),"‘","'"),"“",""""),"”","""")),'Scoring key'!$B$5:$B$9,0),"unread")))</f>
        <v/>
      </c>
      <c r="X137" s="1" t="str">
        <f aca="false">IF(Answers!B137="","",ISNUMBER(SEARCH("Drafting or editing emails and documents",TRIM(SUBSTITUTE(SUBSTITUTE(SUBSTITUTE(SUBSTITUTE(Answers!B137,"’","'"),"‘","'"),"“",""""),"”",""""))))*1+ISNUMBER(SEARCH("Summarizing documents, threads or meetings",TRIM(SUBSTITUTE(SUBSTITUTE(SUBSTITUTE(SUBSTITUTE(Answers!B137,"’","'"),"‘","'"),"“",""""),"”",""""))))*1+ISNUMBER(SEARCH("Research, or explaining something unfamiliar",TRIM(SUBSTITUTE(SUBSTITUTE(SUBSTITUTE(SUBSTITUTE(Answers!B137,"’","'"),"‘","'"),"“",""""),"”",""""))))*1+ISNUMBER(SEARCH("Working with data or spreadsheets",TRIM(SUBSTITUTE(SUBSTITUTE(SUBSTITUTE(SUBSTITUTE(Answers!B137,"’","'"),"‘","'"),"“",""""),"”",""""))))*1+ISNUMBER(SEARCH("Writing or reviewing code or scripts",TRIM(SUBSTITUTE(SUBSTITUTE(SUBSTITUTE(SUBSTITUTE(Answers!B137,"’","'"),"‘","'"),"“",""""),"”",""""))))*1+ISNUMBER(SEARCH("Brainstorming or planning",TRIM(SUBSTITUTE(SUBSTITUTE(SUBSTITUTE(SUBSTITUTE(Answers!B137,"’","'"),"‘","'"),"“",""""),"”",""""))))*1+ISNUMBER(SEARCH("Something else",TRIM(SUBSTITUTE(SUBSTITUTE(SUBSTITUTE(SUBSTITUTE(Answers!B137,"’","'"),"‘","'"),"“",""""),"”",""""))))*1)</f>
        <v/>
      </c>
      <c r="Y137" s="1" t="str">
        <f aca="false">IF(X137="","",IF(X137=0,IF(ISNUMBER(SEARCH("I don't use AI tools for work",TRIM(SUBSTITUTE(SUBSTITUTE(SUBSTITUTE(SUBSTITUTE(Answers!B137,"’","'"),"‘","'"),"“",""""),"”","""")))),1,"unread"),MIN(X137+1,5)))</f>
        <v/>
      </c>
      <c r="Z137" s="1" t="n">
        <f aca="false">IF(ISNUMBER(SEARCH("Clear guidance on what's allowed and what information can go in",TRIM(SUBSTITUTE(SUBSTITUTE(SUBSTITUTE(SUBSTITUTE(Answers!R137,"’","'"),"‘","'"),"“",""""),"”","""")))),1,0)</f>
        <v>0</v>
      </c>
      <c r="AA137" s="1" t="n">
        <f aca="false">IF(ISNUMBER(SEARCH("An approved AI tool with a work account",TRIM(SUBSTITUTE(SUBSTITUTE(SUBSTITUTE(SUBSTITUTE(Answers!R137,"’","'"),"‘","'"),"“",""""),"”","""")))),1,0)</f>
        <v>0</v>
      </c>
      <c r="AB137" s="1" t="n">
        <f aca="false">IF(ISNUMBER(SEARCH("Hands-on training using my own work tasks",TRIM(SUBSTITUTE(SUBSTITUTE(SUBSTITUTE(SUBSTITUTE(Answers!R137,"’","'"),"‘","'"),"“",""""),"”","""")))),1,0)</f>
        <v>0</v>
      </c>
      <c r="AC137" s="1" t="n">
        <f aca="false">IF(ISNUMBER(SEARCH("Ready-made prompts and templates for common tasks",TRIM(SUBSTITUTE(SUBSTITUTE(SUBSTITUTE(SUBSTITUTE(Answers!R137,"’","'"),"‘","'"),"“",""""),"”","""")))),1,0)</f>
        <v>0</v>
      </c>
      <c r="AD137" s="1" t="n">
        <f aca="false">IF(ISNUMBER(SEARCH("Help setting up an AI agent for my role",TRIM(SUBSTITUTE(SUBSTITUTE(SUBSTITUTE(SUBSTITUTE(Answers!R137,"’","'"),"‘","'"),"“",""""),"”","""")))),1,0)</f>
        <v>0</v>
      </c>
      <c r="AE137" s="1" t="n">
        <f aca="false">IF(ISNUMBER(SEARCH("Examples from people in jobs like mine",TRIM(SUBSTITUTE(SUBSTITUTE(SUBSTITUTE(SUBSTITUTE(Answers!R137,"’","'"),"‘","'"),"“",""""),"”","""")))),1,0)</f>
        <v>0</v>
      </c>
      <c r="AF137" s="1" t="n">
        <f aca="false">IF(ISNUMBER(SEARCH("Time set aside to practice",TRIM(SUBSTITUTE(SUBSTITUTE(SUBSTITUTE(SUBSTITUTE(Answers!R137,"’","'"),"‘","'"),"“",""""),"”","""")))),1,0)</f>
        <v>0</v>
      </c>
      <c r="AG137" s="1" t="n">
        <f aca="false">IF(ISNUMBER(SEARCH("I don't need help right now",TRIM(SUBSTITUTE(SUBSTITUTE(SUBSTITUTE(SUBSTITUTE(Answers!R137,"’","'"),"‘","'"),"“",""""),"”","""")))),1,0)</f>
        <v>0</v>
      </c>
      <c r="AH137" s="1" t="str">
        <f aca="false">IF(Answers!R137="","",IF(Z137+AA137+AB137+AC137+AD137+AE137+AF137+AG137=0,"unread",""))</f>
        <v/>
      </c>
      <c r="AI137" s="1" t="n">
        <f aca="false">IF(OR(D137=5,E137=5),1,0)</f>
        <v>0</v>
      </c>
    </row>
    <row r="138" customFormat="false" ht="15" hidden="false" customHeight="true" outlineLevel="0" collapsed="false">
      <c r="A138" s="1" t="n">
        <f aca="false">Answers!T138</f>
        <v>0</v>
      </c>
      <c r="B138" s="1" t="str">
        <f aca="false">IF(Answers!A138="","",IFERROR(MATCH(TRIM(SUBSTITUTE(SUBSTITUTE(SUBSTITUTE(SUBSTITUTE(Answers!A138,"’","'"),"‘","'"),"“",""""),"”","""")),'Scoring key'!$B$10:$B$14,0),"unread"))</f>
        <v/>
      </c>
      <c r="C138" s="1" t="str">
        <f aca="false">IF(Answers!C138="","",IFERROR(MATCH(TRIM(SUBSTITUTE(SUBSTITUTE(SUBSTITUTE(SUBSTITUTE(Answers!C138,"’","'"),"‘","'"),"“",""""),"”","""")),'Scoring key'!$B$15:$B$19,0),"unread"))</f>
        <v/>
      </c>
      <c r="D138" s="1" t="str">
        <f aca="false">IF(Answers!D138="","",IFERROR(MATCH(TRIM(SUBSTITUTE(SUBSTITUTE(SUBSTITUTE(SUBSTITUTE(Answers!D138,"’","'"),"‘","'"),"“",""""),"”","""")),'Scoring key'!$B$20:$B$24,0),"unread"))</f>
        <v/>
      </c>
      <c r="E138" s="1" t="str">
        <f aca="false">IF(Answers!E138="","",IFERROR(MATCH(TRIM(SUBSTITUTE(SUBSTITUTE(SUBSTITUTE(SUBSTITUTE(Answers!E138,"’","'"),"‘","'"),"“",""""),"”","""")),'Scoring key'!$B$25:$B$29,0),"unread"))</f>
        <v/>
      </c>
      <c r="F138" s="1" t="str">
        <f aca="false">IF(Answers!L138="","",IFERROR(MATCH(TRIM(SUBSTITUTE(SUBSTITUTE(SUBSTITUTE(SUBSTITUTE(Answers!L138,"’","'"),"‘","'"),"“",""""),"”","""")),'Scoring key'!$B$30:$B$34,0),"unread"))</f>
        <v/>
      </c>
      <c r="G138" s="1" t="str">
        <f aca="false">IF(Answers!N138="","",IFERROR(MATCH(TRIM(SUBSTITUTE(SUBSTITUTE(SUBSTITUTE(SUBSTITUTE(Answers!N138,"’","'"),"‘","'"),"“",""""),"”","""")),'Scoring key'!$B$35:$B$38,0),"unread"))</f>
        <v/>
      </c>
      <c r="H138" s="1" t="str">
        <f aca="false">IF(Answers!O138="","",IFERROR(MATCH(TRIM(SUBSTITUTE(SUBSTITUTE(SUBSTITUTE(SUBSTITUTE(Answers!O138,"’","'"),"‘","'"),"“",""""),"”","""")),'Scoring key'!$B$39:$B$42,0),"unread"))</f>
        <v/>
      </c>
      <c r="I138" s="1" t="str">
        <f aca="false">IF(Answers!S138="","",IFERROR(MATCH(TRIM(SUBSTITUTE(SUBSTITUTE(SUBSTITUTE(SUBSTITUTE(Answers!S138,"’","'"),"‘","'"),"“",""""),"”","""")),'Scoring key'!$B$43:$B$46,0),"unread"))</f>
        <v/>
      </c>
      <c r="J138" s="1" t="str">
        <f aca="false">IF(ISNUMBER(B138),IF(INDEX('Scoring key'!$C$10:$C$14,B138)="","",INDEX('Scoring key'!$C$10:$C$14,B138)),"")</f>
        <v/>
      </c>
      <c r="K138" s="1" t="str">
        <f aca="false">IF(ISNUMBER(E138),IF(INDEX('Scoring key'!$C$25:$C$29,E138)="","",INDEX('Scoring key'!$C$25:$C$29,E138)),"")</f>
        <v/>
      </c>
      <c r="L138" s="1" t="str">
        <f aca="false">IF(ISNUMBER(F138),IF(INDEX('Scoring key'!$C$30:$C$34,F138)="","",INDEX('Scoring key'!$C$30:$C$34,F138)),"")</f>
        <v/>
      </c>
      <c r="M138" s="1" t="str">
        <f aca="false">IF(ISNUMBER(G138),IF(INDEX('Scoring key'!$C$35:$C$38,G138)="","",INDEX('Scoring key'!$C$35:$C$38,G138)),"")</f>
        <v/>
      </c>
      <c r="N138" s="1" t="str">
        <f aca="false">IF(ISNUMBER(H138),IF(INDEX('Scoring key'!$C$39:$C$42,H138)="","",INDEX('Scoring key'!$C$39:$C$42,H138)),"")</f>
        <v/>
      </c>
      <c r="O138" s="1" t="str">
        <f aca="false">IF(Answers!F138="","",IF(ISNUMBER(IFERROR(VALUE(Answers!F138),"")),IF(AND(VALUE(Answers!F138)&gt;=1,VALUE(Answers!F138)&lt;=5,VALUE(Answers!F138)=INT(VALUE(Answers!F138))),VALUE(Answers!F138),"unread"),IFERROR(MATCH(TRIM(SUBSTITUTE(SUBSTITUTE(SUBSTITUTE(SUBSTITUTE(Answers!F138,"’","'"),"‘","'"),"“",""""),"”","""")),'Scoring key'!$B$5:$B$9,0),"unread")))</f>
        <v/>
      </c>
      <c r="P138" s="1" t="str">
        <f aca="false">IF(Answers!G138="","",IF(ISNUMBER(IFERROR(VALUE(Answers!G138),"")),IF(AND(VALUE(Answers!G138)&gt;=1,VALUE(Answers!G138)&lt;=5,VALUE(Answers!G138)=INT(VALUE(Answers!G138))),VALUE(Answers!G138),"unread"),IFERROR(MATCH(TRIM(SUBSTITUTE(SUBSTITUTE(SUBSTITUTE(SUBSTITUTE(Answers!G138,"’","'"),"‘","'"),"“",""""),"”","""")),'Scoring key'!$B$5:$B$9,0),"unread")))</f>
        <v/>
      </c>
      <c r="Q138" s="1" t="str">
        <f aca="false">IF(Answers!H138="","",IF(ISNUMBER(IFERROR(VALUE(Answers!H138),"")),IF(AND(VALUE(Answers!H138)&gt;=1,VALUE(Answers!H138)&lt;=5,VALUE(Answers!H138)=INT(VALUE(Answers!H138))),VALUE(Answers!H138),"unread"),IFERROR(MATCH(TRIM(SUBSTITUTE(SUBSTITUTE(SUBSTITUTE(SUBSTITUTE(Answers!H138,"’","'"),"‘","'"),"“",""""),"”","""")),'Scoring key'!$B$5:$B$9,0),"unread")))</f>
        <v/>
      </c>
      <c r="R138" s="1" t="str">
        <f aca="false">IF(Answers!I138="","",IF(ISNUMBER(IFERROR(VALUE(Answers!I138),"")),IF(AND(VALUE(Answers!I138)&gt;=1,VALUE(Answers!I138)&lt;=5,VALUE(Answers!I138)=INT(VALUE(Answers!I138))),VALUE(Answers!I138),"unread"),IFERROR(MATCH(TRIM(SUBSTITUTE(SUBSTITUTE(SUBSTITUTE(SUBSTITUTE(Answers!I138,"’","'"),"‘","'"),"“",""""),"”","""")),'Scoring key'!$B$5:$B$9,0),"unread")))</f>
        <v/>
      </c>
      <c r="S138" s="1" t="str">
        <f aca="false">IF(Answers!J138="","",IF(ISNUMBER(IFERROR(VALUE(Answers!J138),"")),IF(AND(VALUE(Answers!J138)&gt;=1,VALUE(Answers!J138)&lt;=5,VALUE(Answers!J138)=INT(VALUE(Answers!J138))),VALUE(Answers!J138),"unread"),IFERROR(MATCH(TRIM(SUBSTITUTE(SUBSTITUTE(SUBSTITUTE(SUBSTITUTE(Answers!J138,"’","'"),"‘","'"),"“",""""),"”","""")),'Scoring key'!$B$5:$B$9,0),"unread")))</f>
        <v/>
      </c>
      <c r="T138" s="1" t="str">
        <f aca="false">IF(Answers!K138="","",IF(ISNUMBER(IFERROR(VALUE(Answers!K138),"")),IF(AND(VALUE(Answers!K138)&gt;=1,VALUE(Answers!K138)&lt;=5,VALUE(Answers!K138)=INT(VALUE(Answers!K138))),VALUE(Answers!K138),"unread"),IFERROR(MATCH(TRIM(SUBSTITUTE(SUBSTITUTE(SUBSTITUTE(SUBSTITUTE(Answers!K138,"’","'"),"‘","'"),"“",""""),"”","""")),'Scoring key'!$B$5:$B$9,0),"unread")))</f>
        <v/>
      </c>
      <c r="U138" s="1" t="str">
        <f aca="false">IF(Answers!M138="","",IF(ISNUMBER(IFERROR(VALUE(Answers!M138),"")),IF(AND(VALUE(Answers!M138)&gt;=1,VALUE(Answers!M138)&lt;=5,VALUE(Answers!M138)=INT(VALUE(Answers!M138))),VALUE(Answers!M138),"unread"),IFERROR(MATCH(TRIM(SUBSTITUTE(SUBSTITUTE(SUBSTITUTE(SUBSTITUTE(Answers!M138,"’","'"),"‘","'"),"“",""""),"”","""")),'Scoring key'!$B$5:$B$9,0),"unread")))</f>
        <v/>
      </c>
      <c r="V138" s="1" t="str">
        <f aca="false">IF(Answers!P138="","",IF(ISNUMBER(IFERROR(VALUE(Answers!P138),"")),IF(AND(VALUE(Answers!P138)&gt;=1,VALUE(Answers!P138)&lt;=5,VALUE(Answers!P138)=INT(VALUE(Answers!P138))),VALUE(Answers!P138),"unread"),IFERROR(MATCH(TRIM(SUBSTITUTE(SUBSTITUTE(SUBSTITUTE(SUBSTITUTE(Answers!P138,"’","'"),"‘","'"),"“",""""),"”","""")),'Scoring key'!$B$5:$B$9,0),"unread")))</f>
        <v/>
      </c>
      <c r="W138" s="1" t="str">
        <f aca="false">IF(Answers!Q138="","",IF(ISNUMBER(IFERROR(VALUE(Answers!Q138),"")),IF(AND(VALUE(Answers!Q138)&gt;=1,VALUE(Answers!Q138)&lt;=5,VALUE(Answers!Q138)=INT(VALUE(Answers!Q138))),VALUE(Answers!Q138),"unread"),IFERROR(MATCH(TRIM(SUBSTITUTE(SUBSTITUTE(SUBSTITUTE(SUBSTITUTE(Answers!Q138,"’","'"),"‘","'"),"“",""""),"”","""")),'Scoring key'!$B$5:$B$9,0),"unread")))</f>
        <v/>
      </c>
      <c r="X138" s="1" t="str">
        <f aca="false">IF(Answers!B138="","",ISNUMBER(SEARCH("Drafting or editing emails and documents",TRIM(SUBSTITUTE(SUBSTITUTE(SUBSTITUTE(SUBSTITUTE(Answers!B138,"’","'"),"‘","'"),"“",""""),"”",""""))))*1+ISNUMBER(SEARCH("Summarizing documents, threads or meetings",TRIM(SUBSTITUTE(SUBSTITUTE(SUBSTITUTE(SUBSTITUTE(Answers!B138,"’","'"),"‘","'"),"“",""""),"”",""""))))*1+ISNUMBER(SEARCH("Research, or explaining something unfamiliar",TRIM(SUBSTITUTE(SUBSTITUTE(SUBSTITUTE(SUBSTITUTE(Answers!B138,"’","'"),"‘","'"),"“",""""),"”",""""))))*1+ISNUMBER(SEARCH("Working with data or spreadsheets",TRIM(SUBSTITUTE(SUBSTITUTE(SUBSTITUTE(SUBSTITUTE(Answers!B138,"’","'"),"‘","'"),"“",""""),"”",""""))))*1+ISNUMBER(SEARCH("Writing or reviewing code or scripts",TRIM(SUBSTITUTE(SUBSTITUTE(SUBSTITUTE(SUBSTITUTE(Answers!B138,"’","'"),"‘","'"),"“",""""),"”",""""))))*1+ISNUMBER(SEARCH("Brainstorming or planning",TRIM(SUBSTITUTE(SUBSTITUTE(SUBSTITUTE(SUBSTITUTE(Answers!B138,"’","'"),"‘","'"),"“",""""),"”",""""))))*1+ISNUMBER(SEARCH("Something else",TRIM(SUBSTITUTE(SUBSTITUTE(SUBSTITUTE(SUBSTITUTE(Answers!B138,"’","'"),"‘","'"),"“",""""),"”",""""))))*1)</f>
        <v/>
      </c>
      <c r="Y138" s="1" t="str">
        <f aca="false">IF(X138="","",IF(X138=0,IF(ISNUMBER(SEARCH("I don't use AI tools for work",TRIM(SUBSTITUTE(SUBSTITUTE(SUBSTITUTE(SUBSTITUTE(Answers!B138,"’","'"),"‘","'"),"“",""""),"”","""")))),1,"unread"),MIN(X138+1,5)))</f>
        <v/>
      </c>
      <c r="Z138" s="1" t="n">
        <f aca="false">IF(ISNUMBER(SEARCH("Clear guidance on what's allowed and what information can go in",TRIM(SUBSTITUTE(SUBSTITUTE(SUBSTITUTE(SUBSTITUTE(Answers!R138,"’","'"),"‘","'"),"“",""""),"”","""")))),1,0)</f>
        <v>0</v>
      </c>
      <c r="AA138" s="1" t="n">
        <f aca="false">IF(ISNUMBER(SEARCH("An approved AI tool with a work account",TRIM(SUBSTITUTE(SUBSTITUTE(SUBSTITUTE(SUBSTITUTE(Answers!R138,"’","'"),"‘","'"),"“",""""),"”","""")))),1,0)</f>
        <v>0</v>
      </c>
      <c r="AB138" s="1" t="n">
        <f aca="false">IF(ISNUMBER(SEARCH("Hands-on training using my own work tasks",TRIM(SUBSTITUTE(SUBSTITUTE(SUBSTITUTE(SUBSTITUTE(Answers!R138,"’","'"),"‘","'"),"“",""""),"”","""")))),1,0)</f>
        <v>0</v>
      </c>
      <c r="AC138" s="1" t="n">
        <f aca="false">IF(ISNUMBER(SEARCH("Ready-made prompts and templates for common tasks",TRIM(SUBSTITUTE(SUBSTITUTE(SUBSTITUTE(SUBSTITUTE(Answers!R138,"’","'"),"‘","'"),"“",""""),"”","""")))),1,0)</f>
        <v>0</v>
      </c>
      <c r="AD138" s="1" t="n">
        <f aca="false">IF(ISNUMBER(SEARCH("Help setting up an AI agent for my role",TRIM(SUBSTITUTE(SUBSTITUTE(SUBSTITUTE(SUBSTITUTE(Answers!R138,"’","'"),"‘","'"),"“",""""),"”","""")))),1,0)</f>
        <v>0</v>
      </c>
      <c r="AE138" s="1" t="n">
        <f aca="false">IF(ISNUMBER(SEARCH("Examples from people in jobs like mine",TRIM(SUBSTITUTE(SUBSTITUTE(SUBSTITUTE(SUBSTITUTE(Answers!R138,"’","'"),"‘","'"),"“",""""),"”","""")))),1,0)</f>
        <v>0</v>
      </c>
      <c r="AF138" s="1" t="n">
        <f aca="false">IF(ISNUMBER(SEARCH("Time set aside to practice",TRIM(SUBSTITUTE(SUBSTITUTE(SUBSTITUTE(SUBSTITUTE(Answers!R138,"’","'"),"‘","'"),"“",""""),"”","""")))),1,0)</f>
        <v>0</v>
      </c>
      <c r="AG138" s="1" t="n">
        <f aca="false">IF(ISNUMBER(SEARCH("I don't need help right now",TRIM(SUBSTITUTE(SUBSTITUTE(SUBSTITUTE(SUBSTITUTE(Answers!R138,"’","'"),"‘","'"),"“",""""),"”","""")))),1,0)</f>
        <v>0</v>
      </c>
      <c r="AH138" s="1" t="str">
        <f aca="false">IF(Answers!R138="","",IF(Z138+AA138+AB138+AC138+AD138+AE138+AF138+AG138=0,"unread",""))</f>
        <v/>
      </c>
      <c r="AI138" s="1" t="n">
        <f aca="false">IF(OR(D138=5,E138=5),1,0)</f>
        <v>0</v>
      </c>
    </row>
    <row r="139" customFormat="false" ht="15" hidden="false" customHeight="true" outlineLevel="0" collapsed="false">
      <c r="A139" s="1" t="n">
        <f aca="false">Answers!T139</f>
        <v>0</v>
      </c>
      <c r="B139" s="1" t="str">
        <f aca="false">IF(Answers!A139="","",IFERROR(MATCH(TRIM(SUBSTITUTE(SUBSTITUTE(SUBSTITUTE(SUBSTITUTE(Answers!A139,"’","'"),"‘","'"),"“",""""),"”","""")),'Scoring key'!$B$10:$B$14,0),"unread"))</f>
        <v/>
      </c>
      <c r="C139" s="1" t="str">
        <f aca="false">IF(Answers!C139="","",IFERROR(MATCH(TRIM(SUBSTITUTE(SUBSTITUTE(SUBSTITUTE(SUBSTITUTE(Answers!C139,"’","'"),"‘","'"),"“",""""),"”","""")),'Scoring key'!$B$15:$B$19,0),"unread"))</f>
        <v/>
      </c>
      <c r="D139" s="1" t="str">
        <f aca="false">IF(Answers!D139="","",IFERROR(MATCH(TRIM(SUBSTITUTE(SUBSTITUTE(SUBSTITUTE(SUBSTITUTE(Answers!D139,"’","'"),"‘","'"),"“",""""),"”","""")),'Scoring key'!$B$20:$B$24,0),"unread"))</f>
        <v/>
      </c>
      <c r="E139" s="1" t="str">
        <f aca="false">IF(Answers!E139="","",IFERROR(MATCH(TRIM(SUBSTITUTE(SUBSTITUTE(SUBSTITUTE(SUBSTITUTE(Answers!E139,"’","'"),"‘","'"),"“",""""),"”","""")),'Scoring key'!$B$25:$B$29,0),"unread"))</f>
        <v/>
      </c>
      <c r="F139" s="1" t="str">
        <f aca="false">IF(Answers!L139="","",IFERROR(MATCH(TRIM(SUBSTITUTE(SUBSTITUTE(SUBSTITUTE(SUBSTITUTE(Answers!L139,"’","'"),"‘","'"),"“",""""),"”","""")),'Scoring key'!$B$30:$B$34,0),"unread"))</f>
        <v/>
      </c>
      <c r="G139" s="1" t="str">
        <f aca="false">IF(Answers!N139="","",IFERROR(MATCH(TRIM(SUBSTITUTE(SUBSTITUTE(SUBSTITUTE(SUBSTITUTE(Answers!N139,"’","'"),"‘","'"),"“",""""),"”","""")),'Scoring key'!$B$35:$B$38,0),"unread"))</f>
        <v/>
      </c>
      <c r="H139" s="1" t="str">
        <f aca="false">IF(Answers!O139="","",IFERROR(MATCH(TRIM(SUBSTITUTE(SUBSTITUTE(SUBSTITUTE(SUBSTITUTE(Answers!O139,"’","'"),"‘","'"),"“",""""),"”","""")),'Scoring key'!$B$39:$B$42,0),"unread"))</f>
        <v/>
      </c>
      <c r="I139" s="1" t="str">
        <f aca="false">IF(Answers!S139="","",IFERROR(MATCH(TRIM(SUBSTITUTE(SUBSTITUTE(SUBSTITUTE(SUBSTITUTE(Answers!S139,"’","'"),"‘","'"),"“",""""),"”","""")),'Scoring key'!$B$43:$B$46,0),"unread"))</f>
        <v/>
      </c>
      <c r="J139" s="1" t="str">
        <f aca="false">IF(ISNUMBER(B139),IF(INDEX('Scoring key'!$C$10:$C$14,B139)="","",INDEX('Scoring key'!$C$10:$C$14,B139)),"")</f>
        <v/>
      </c>
      <c r="K139" s="1" t="str">
        <f aca="false">IF(ISNUMBER(E139),IF(INDEX('Scoring key'!$C$25:$C$29,E139)="","",INDEX('Scoring key'!$C$25:$C$29,E139)),"")</f>
        <v/>
      </c>
      <c r="L139" s="1" t="str">
        <f aca="false">IF(ISNUMBER(F139),IF(INDEX('Scoring key'!$C$30:$C$34,F139)="","",INDEX('Scoring key'!$C$30:$C$34,F139)),"")</f>
        <v/>
      </c>
      <c r="M139" s="1" t="str">
        <f aca="false">IF(ISNUMBER(G139),IF(INDEX('Scoring key'!$C$35:$C$38,G139)="","",INDEX('Scoring key'!$C$35:$C$38,G139)),"")</f>
        <v/>
      </c>
      <c r="N139" s="1" t="str">
        <f aca="false">IF(ISNUMBER(H139),IF(INDEX('Scoring key'!$C$39:$C$42,H139)="","",INDEX('Scoring key'!$C$39:$C$42,H139)),"")</f>
        <v/>
      </c>
      <c r="O139" s="1" t="str">
        <f aca="false">IF(Answers!F139="","",IF(ISNUMBER(IFERROR(VALUE(Answers!F139),"")),IF(AND(VALUE(Answers!F139)&gt;=1,VALUE(Answers!F139)&lt;=5,VALUE(Answers!F139)=INT(VALUE(Answers!F139))),VALUE(Answers!F139),"unread"),IFERROR(MATCH(TRIM(SUBSTITUTE(SUBSTITUTE(SUBSTITUTE(SUBSTITUTE(Answers!F139,"’","'"),"‘","'"),"“",""""),"”","""")),'Scoring key'!$B$5:$B$9,0),"unread")))</f>
        <v/>
      </c>
      <c r="P139" s="1" t="str">
        <f aca="false">IF(Answers!G139="","",IF(ISNUMBER(IFERROR(VALUE(Answers!G139),"")),IF(AND(VALUE(Answers!G139)&gt;=1,VALUE(Answers!G139)&lt;=5,VALUE(Answers!G139)=INT(VALUE(Answers!G139))),VALUE(Answers!G139),"unread"),IFERROR(MATCH(TRIM(SUBSTITUTE(SUBSTITUTE(SUBSTITUTE(SUBSTITUTE(Answers!G139,"’","'"),"‘","'"),"“",""""),"”","""")),'Scoring key'!$B$5:$B$9,0),"unread")))</f>
        <v/>
      </c>
      <c r="Q139" s="1" t="str">
        <f aca="false">IF(Answers!H139="","",IF(ISNUMBER(IFERROR(VALUE(Answers!H139),"")),IF(AND(VALUE(Answers!H139)&gt;=1,VALUE(Answers!H139)&lt;=5,VALUE(Answers!H139)=INT(VALUE(Answers!H139))),VALUE(Answers!H139),"unread"),IFERROR(MATCH(TRIM(SUBSTITUTE(SUBSTITUTE(SUBSTITUTE(SUBSTITUTE(Answers!H139,"’","'"),"‘","'"),"“",""""),"”","""")),'Scoring key'!$B$5:$B$9,0),"unread")))</f>
        <v/>
      </c>
      <c r="R139" s="1" t="str">
        <f aca="false">IF(Answers!I139="","",IF(ISNUMBER(IFERROR(VALUE(Answers!I139),"")),IF(AND(VALUE(Answers!I139)&gt;=1,VALUE(Answers!I139)&lt;=5,VALUE(Answers!I139)=INT(VALUE(Answers!I139))),VALUE(Answers!I139),"unread"),IFERROR(MATCH(TRIM(SUBSTITUTE(SUBSTITUTE(SUBSTITUTE(SUBSTITUTE(Answers!I139,"’","'"),"‘","'"),"“",""""),"”","""")),'Scoring key'!$B$5:$B$9,0),"unread")))</f>
        <v/>
      </c>
      <c r="S139" s="1" t="str">
        <f aca="false">IF(Answers!J139="","",IF(ISNUMBER(IFERROR(VALUE(Answers!J139),"")),IF(AND(VALUE(Answers!J139)&gt;=1,VALUE(Answers!J139)&lt;=5,VALUE(Answers!J139)=INT(VALUE(Answers!J139))),VALUE(Answers!J139),"unread"),IFERROR(MATCH(TRIM(SUBSTITUTE(SUBSTITUTE(SUBSTITUTE(SUBSTITUTE(Answers!J139,"’","'"),"‘","'"),"“",""""),"”","""")),'Scoring key'!$B$5:$B$9,0),"unread")))</f>
        <v/>
      </c>
      <c r="T139" s="1" t="str">
        <f aca="false">IF(Answers!K139="","",IF(ISNUMBER(IFERROR(VALUE(Answers!K139),"")),IF(AND(VALUE(Answers!K139)&gt;=1,VALUE(Answers!K139)&lt;=5,VALUE(Answers!K139)=INT(VALUE(Answers!K139))),VALUE(Answers!K139),"unread"),IFERROR(MATCH(TRIM(SUBSTITUTE(SUBSTITUTE(SUBSTITUTE(SUBSTITUTE(Answers!K139,"’","'"),"‘","'"),"“",""""),"”","""")),'Scoring key'!$B$5:$B$9,0),"unread")))</f>
        <v/>
      </c>
      <c r="U139" s="1" t="str">
        <f aca="false">IF(Answers!M139="","",IF(ISNUMBER(IFERROR(VALUE(Answers!M139),"")),IF(AND(VALUE(Answers!M139)&gt;=1,VALUE(Answers!M139)&lt;=5,VALUE(Answers!M139)=INT(VALUE(Answers!M139))),VALUE(Answers!M139),"unread"),IFERROR(MATCH(TRIM(SUBSTITUTE(SUBSTITUTE(SUBSTITUTE(SUBSTITUTE(Answers!M139,"’","'"),"‘","'"),"“",""""),"”","""")),'Scoring key'!$B$5:$B$9,0),"unread")))</f>
        <v/>
      </c>
      <c r="V139" s="1" t="str">
        <f aca="false">IF(Answers!P139="","",IF(ISNUMBER(IFERROR(VALUE(Answers!P139),"")),IF(AND(VALUE(Answers!P139)&gt;=1,VALUE(Answers!P139)&lt;=5,VALUE(Answers!P139)=INT(VALUE(Answers!P139))),VALUE(Answers!P139),"unread"),IFERROR(MATCH(TRIM(SUBSTITUTE(SUBSTITUTE(SUBSTITUTE(SUBSTITUTE(Answers!P139,"’","'"),"‘","'"),"“",""""),"”","""")),'Scoring key'!$B$5:$B$9,0),"unread")))</f>
        <v/>
      </c>
      <c r="W139" s="1" t="str">
        <f aca="false">IF(Answers!Q139="","",IF(ISNUMBER(IFERROR(VALUE(Answers!Q139),"")),IF(AND(VALUE(Answers!Q139)&gt;=1,VALUE(Answers!Q139)&lt;=5,VALUE(Answers!Q139)=INT(VALUE(Answers!Q139))),VALUE(Answers!Q139),"unread"),IFERROR(MATCH(TRIM(SUBSTITUTE(SUBSTITUTE(SUBSTITUTE(SUBSTITUTE(Answers!Q139,"’","'"),"‘","'"),"“",""""),"”","""")),'Scoring key'!$B$5:$B$9,0),"unread")))</f>
        <v/>
      </c>
      <c r="X139" s="1" t="str">
        <f aca="false">IF(Answers!B139="","",ISNUMBER(SEARCH("Drafting or editing emails and documents",TRIM(SUBSTITUTE(SUBSTITUTE(SUBSTITUTE(SUBSTITUTE(Answers!B139,"’","'"),"‘","'"),"“",""""),"”",""""))))*1+ISNUMBER(SEARCH("Summarizing documents, threads or meetings",TRIM(SUBSTITUTE(SUBSTITUTE(SUBSTITUTE(SUBSTITUTE(Answers!B139,"’","'"),"‘","'"),"“",""""),"”",""""))))*1+ISNUMBER(SEARCH("Research, or explaining something unfamiliar",TRIM(SUBSTITUTE(SUBSTITUTE(SUBSTITUTE(SUBSTITUTE(Answers!B139,"’","'"),"‘","'"),"“",""""),"”",""""))))*1+ISNUMBER(SEARCH("Working with data or spreadsheets",TRIM(SUBSTITUTE(SUBSTITUTE(SUBSTITUTE(SUBSTITUTE(Answers!B139,"’","'"),"‘","'"),"“",""""),"”",""""))))*1+ISNUMBER(SEARCH("Writing or reviewing code or scripts",TRIM(SUBSTITUTE(SUBSTITUTE(SUBSTITUTE(SUBSTITUTE(Answers!B139,"’","'"),"‘","'"),"“",""""),"”",""""))))*1+ISNUMBER(SEARCH("Brainstorming or planning",TRIM(SUBSTITUTE(SUBSTITUTE(SUBSTITUTE(SUBSTITUTE(Answers!B139,"’","'"),"‘","'"),"“",""""),"”",""""))))*1+ISNUMBER(SEARCH("Something else",TRIM(SUBSTITUTE(SUBSTITUTE(SUBSTITUTE(SUBSTITUTE(Answers!B139,"’","'"),"‘","'"),"“",""""),"”",""""))))*1)</f>
        <v/>
      </c>
      <c r="Y139" s="1" t="str">
        <f aca="false">IF(X139="","",IF(X139=0,IF(ISNUMBER(SEARCH("I don't use AI tools for work",TRIM(SUBSTITUTE(SUBSTITUTE(SUBSTITUTE(SUBSTITUTE(Answers!B139,"’","'"),"‘","'"),"“",""""),"”","""")))),1,"unread"),MIN(X139+1,5)))</f>
        <v/>
      </c>
      <c r="Z139" s="1" t="n">
        <f aca="false">IF(ISNUMBER(SEARCH("Clear guidance on what's allowed and what information can go in",TRIM(SUBSTITUTE(SUBSTITUTE(SUBSTITUTE(SUBSTITUTE(Answers!R139,"’","'"),"‘","'"),"“",""""),"”","""")))),1,0)</f>
        <v>0</v>
      </c>
      <c r="AA139" s="1" t="n">
        <f aca="false">IF(ISNUMBER(SEARCH("An approved AI tool with a work account",TRIM(SUBSTITUTE(SUBSTITUTE(SUBSTITUTE(SUBSTITUTE(Answers!R139,"’","'"),"‘","'"),"“",""""),"”","""")))),1,0)</f>
        <v>0</v>
      </c>
      <c r="AB139" s="1" t="n">
        <f aca="false">IF(ISNUMBER(SEARCH("Hands-on training using my own work tasks",TRIM(SUBSTITUTE(SUBSTITUTE(SUBSTITUTE(SUBSTITUTE(Answers!R139,"’","'"),"‘","'"),"“",""""),"”","""")))),1,0)</f>
        <v>0</v>
      </c>
      <c r="AC139" s="1" t="n">
        <f aca="false">IF(ISNUMBER(SEARCH("Ready-made prompts and templates for common tasks",TRIM(SUBSTITUTE(SUBSTITUTE(SUBSTITUTE(SUBSTITUTE(Answers!R139,"’","'"),"‘","'"),"“",""""),"”","""")))),1,0)</f>
        <v>0</v>
      </c>
      <c r="AD139" s="1" t="n">
        <f aca="false">IF(ISNUMBER(SEARCH("Help setting up an AI agent for my role",TRIM(SUBSTITUTE(SUBSTITUTE(SUBSTITUTE(SUBSTITUTE(Answers!R139,"’","'"),"‘","'"),"“",""""),"”","""")))),1,0)</f>
        <v>0</v>
      </c>
      <c r="AE139" s="1" t="n">
        <f aca="false">IF(ISNUMBER(SEARCH("Examples from people in jobs like mine",TRIM(SUBSTITUTE(SUBSTITUTE(SUBSTITUTE(SUBSTITUTE(Answers!R139,"’","'"),"‘","'"),"“",""""),"”","""")))),1,0)</f>
        <v>0</v>
      </c>
      <c r="AF139" s="1" t="n">
        <f aca="false">IF(ISNUMBER(SEARCH("Time set aside to practice",TRIM(SUBSTITUTE(SUBSTITUTE(SUBSTITUTE(SUBSTITUTE(Answers!R139,"’","'"),"‘","'"),"“",""""),"”","""")))),1,0)</f>
        <v>0</v>
      </c>
      <c r="AG139" s="1" t="n">
        <f aca="false">IF(ISNUMBER(SEARCH("I don't need help right now",TRIM(SUBSTITUTE(SUBSTITUTE(SUBSTITUTE(SUBSTITUTE(Answers!R139,"’","'"),"‘","'"),"“",""""),"”","""")))),1,0)</f>
        <v>0</v>
      </c>
      <c r="AH139" s="1" t="str">
        <f aca="false">IF(Answers!R139="","",IF(Z139+AA139+AB139+AC139+AD139+AE139+AF139+AG139=0,"unread",""))</f>
        <v/>
      </c>
      <c r="AI139" s="1" t="n">
        <f aca="false">IF(OR(D139=5,E139=5),1,0)</f>
        <v>0</v>
      </c>
    </row>
    <row r="140" customFormat="false" ht="15" hidden="false" customHeight="true" outlineLevel="0" collapsed="false">
      <c r="A140" s="1" t="n">
        <f aca="false">Answers!T140</f>
        <v>0</v>
      </c>
      <c r="B140" s="1" t="str">
        <f aca="false">IF(Answers!A140="","",IFERROR(MATCH(TRIM(SUBSTITUTE(SUBSTITUTE(SUBSTITUTE(SUBSTITUTE(Answers!A140,"’","'"),"‘","'"),"“",""""),"”","""")),'Scoring key'!$B$10:$B$14,0),"unread"))</f>
        <v/>
      </c>
      <c r="C140" s="1" t="str">
        <f aca="false">IF(Answers!C140="","",IFERROR(MATCH(TRIM(SUBSTITUTE(SUBSTITUTE(SUBSTITUTE(SUBSTITUTE(Answers!C140,"’","'"),"‘","'"),"“",""""),"”","""")),'Scoring key'!$B$15:$B$19,0),"unread"))</f>
        <v/>
      </c>
      <c r="D140" s="1" t="str">
        <f aca="false">IF(Answers!D140="","",IFERROR(MATCH(TRIM(SUBSTITUTE(SUBSTITUTE(SUBSTITUTE(SUBSTITUTE(Answers!D140,"’","'"),"‘","'"),"“",""""),"”","""")),'Scoring key'!$B$20:$B$24,0),"unread"))</f>
        <v/>
      </c>
      <c r="E140" s="1" t="str">
        <f aca="false">IF(Answers!E140="","",IFERROR(MATCH(TRIM(SUBSTITUTE(SUBSTITUTE(SUBSTITUTE(SUBSTITUTE(Answers!E140,"’","'"),"‘","'"),"“",""""),"”","""")),'Scoring key'!$B$25:$B$29,0),"unread"))</f>
        <v/>
      </c>
      <c r="F140" s="1" t="str">
        <f aca="false">IF(Answers!L140="","",IFERROR(MATCH(TRIM(SUBSTITUTE(SUBSTITUTE(SUBSTITUTE(SUBSTITUTE(Answers!L140,"’","'"),"‘","'"),"“",""""),"”","""")),'Scoring key'!$B$30:$B$34,0),"unread"))</f>
        <v/>
      </c>
      <c r="G140" s="1" t="str">
        <f aca="false">IF(Answers!N140="","",IFERROR(MATCH(TRIM(SUBSTITUTE(SUBSTITUTE(SUBSTITUTE(SUBSTITUTE(Answers!N140,"’","'"),"‘","'"),"“",""""),"”","""")),'Scoring key'!$B$35:$B$38,0),"unread"))</f>
        <v/>
      </c>
      <c r="H140" s="1" t="str">
        <f aca="false">IF(Answers!O140="","",IFERROR(MATCH(TRIM(SUBSTITUTE(SUBSTITUTE(SUBSTITUTE(SUBSTITUTE(Answers!O140,"’","'"),"‘","'"),"“",""""),"”","""")),'Scoring key'!$B$39:$B$42,0),"unread"))</f>
        <v/>
      </c>
      <c r="I140" s="1" t="str">
        <f aca="false">IF(Answers!S140="","",IFERROR(MATCH(TRIM(SUBSTITUTE(SUBSTITUTE(SUBSTITUTE(SUBSTITUTE(Answers!S140,"’","'"),"‘","'"),"“",""""),"”","""")),'Scoring key'!$B$43:$B$46,0),"unread"))</f>
        <v/>
      </c>
      <c r="J140" s="1" t="str">
        <f aca="false">IF(ISNUMBER(B140),IF(INDEX('Scoring key'!$C$10:$C$14,B140)="","",INDEX('Scoring key'!$C$10:$C$14,B140)),"")</f>
        <v/>
      </c>
      <c r="K140" s="1" t="str">
        <f aca="false">IF(ISNUMBER(E140),IF(INDEX('Scoring key'!$C$25:$C$29,E140)="","",INDEX('Scoring key'!$C$25:$C$29,E140)),"")</f>
        <v/>
      </c>
      <c r="L140" s="1" t="str">
        <f aca="false">IF(ISNUMBER(F140),IF(INDEX('Scoring key'!$C$30:$C$34,F140)="","",INDEX('Scoring key'!$C$30:$C$34,F140)),"")</f>
        <v/>
      </c>
      <c r="M140" s="1" t="str">
        <f aca="false">IF(ISNUMBER(G140),IF(INDEX('Scoring key'!$C$35:$C$38,G140)="","",INDEX('Scoring key'!$C$35:$C$38,G140)),"")</f>
        <v/>
      </c>
      <c r="N140" s="1" t="str">
        <f aca="false">IF(ISNUMBER(H140),IF(INDEX('Scoring key'!$C$39:$C$42,H140)="","",INDEX('Scoring key'!$C$39:$C$42,H140)),"")</f>
        <v/>
      </c>
      <c r="O140" s="1" t="str">
        <f aca="false">IF(Answers!F140="","",IF(ISNUMBER(IFERROR(VALUE(Answers!F140),"")),IF(AND(VALUE(Answers!F140)&gt;=1,VALUE(Answers!F140)&lt;=5,VALUE(Answers!F140)=INT(VALUE(Answers!F140))),VALUE(Answers!F140),"unread"),IFERROR(MATCH(TRIM(SUBSTITUTE(SUBSTITUTE(SUBSTITUTE(SUBSTITUTE(Answers!F140,"’","'"),"‘","'"),"“",""""),"”","""")),'Scoring key'!$B$5:$B$9,0),"unread")))</f>
        <v/>
      </c>
      <c r="P140" s="1" t="str">
        <f aca="false">IF(Answers!G140="","",IF(ISNUMBER(IFERROR(VALUE(Answers!G140),"")),IF(AND(VALUE(Answers!G140)&gt;=1,VALUE(Answers!G140)&lt;=5,VALUE(Answers!G140)=INT(VALUE(Answers!G140))),VALUE(Answers!G140),"unread"),IFERROR(MATCH(TRIM(SUBSTITUTE(SUBSTITUTE(SUBSTITUTE(SUBSTITUTE(Answers!G140,"’","'"),"‘","'"),"“",""""),"”","""")),'Scoring key'!$B$5:$B$9,0),"unread")))</f>
        <v/>
      </c>
      <c r="Q140" s="1" t="str">
        <f aca="false">IF(Answers!H140="","",IF(ISNUMBER(IFERROR(VALUE(Answers!H140),"")),IF(AND(VALUE(Answers!H140)&gt;=1,VALUE(Answers!H140)&lt;=5,VALUE(Answers!H140)=INT(VALUE(Answers!H140))),VALUE(Answers!H140),"unread"),IFERROR(MATCH(TRIM(SUBSTITUTE(SUBSTITUTE(SUBSTITUTE(SUBSTITUTE(Answers!H140,"’","'"),"‘","'"),"“",""""),"”","""")),'Scoring key'!$B$5:$B$9,0),"unread")))</f>
        <v/>
      </c>
      <c r="R140" s="1" t="str">
        <f aca="false">IF(Answers!I140="","",IF(ISNUMBER(IFERROR(VALUE(Answers!I140),"")),IF(AND(VALUE(Answers!I140)&gt;=1,VALUE(Answers!I140)&lt;=5,VALUE(Answers!I140)=INT(VALUE(Answers!I140))),VALUE(Answers!I140),"unread"),IFERROR(MATCH(TRIM(SUBSTITUTE(SUBSTITUTE(SUBSTITUTE(SUBSTITUTE(Answers!I140,"’","'"),"‘","'"),"“",""""),"”","""")),'Scoring key'!$B$5:$B$9,0),"unread")))</f>
        <v/>
      </c>
      <c r="S140" s="1" t="str">
        <f aca="false">IF(Answers!J140="","",IF(ISNUMBER(IFERROR(VALUE(Answers!J140),"")),IF(AND(VALUE(Answers!J140)&gt;=1,VALUE(Answers!J140)&lt;=5,VALUE(Answers!J140)=INT(VALUE(Answers!J140))),VALUE(Answers!J140),"unread"),IFERROR(MATCH(TRIM(SUBSTITUTE(SUBSTITUTE(SUBSTITUTE(SUBSTITUTE(Answers!J140,"’","'"),"‘","'"),"“",""""),"”","""")),'Scoring key'!$B$5:$B$9,0),"unread")))</f>
        <v/>
      </c>
      <c r="T140" s="1" t="str">
        <f aca="false">IF(Answers!K140="","",IF(ISNUMBER(IFERROR(VALUE(Answers!K140),"")),IF(AND(VALUE(Answers!K140)&gt;=1,VALUE(Answers!K140)&lt;=5,VALUE(Answers!K140)=INT(VALUE(Answers!K140))),VALUE(Answers!K140),"unread"),IFERROR(MATCH(TRIM(SUBSTITUTE(SUBSTITUTE(SUBSTITUTE(SUBSTITUTE(Answers!K140,"’","'"),"‘","'"),"“",""""),"”","""")),'Scoring key'!$B$5:$B$9,0),"unread")))</f>
        <v/>
      </c>
      <c r="U140" s="1" t="str">
        <f aca="false">IF(Answers!M140="","",IF(ISNUMBER(IFERROR(VALUE(Answers!M140),"")),IF(AND(VALUE(Answers!M140)&gt;=1,VALUE(Answers!M140)&lt;=5,VALUE(Answers!M140)=INT(VALUE(Answers!M140))),VALUE(Answers!M140),"unread"),IFERROR(MATCH(TRIM(SUBSTITUTE(SUBSTITUTE(SUBSTITUTE(SUBSTITUTE(Answers!M140,"’","'"),"‘","'"),"“",""""),"”","""")),'Scoring key'!$B$5:$B$9,0),"unread")))</f>
        <v/>
      </c>
      <c r="V140" s="1" t="str">
        <f aca="false">IF(Answers!P140="","",IF(ISNUMBER(IFERROR(VALUE(Answers!P140),"")),IF(AND(VALUE(Answers!P140)&gt;=1,VALUE(Answers!P140)&lt;=5,VALUE(Answers!P140)=INT(VALUE(Answers!P140))),VALUE(Answers!P140),"unread"),IFERROR(MATCH(TRIM(SUBSTITUTE(SUBSTITUTE(SUBSTITUTE(SUBSTITUTE(Answers!P140,"’","'"),"‘","'"),"“",""""),"”","""")),'Scoring key'!$B$5:$B$9,0),"unread")))</f>
        <v/>
      </c>
      <c r="W140" s="1" t="str">
        <f aca="false">IF(Answers!Q140="","",IF(ISNUMBER(IFERROR(VALUE(Answers!Q140),"")),IF(AND(VALUE(Answers!Q140)&gt;=1,VALUE(Answers!Q140)&lt;=5,VALUE(Answers!Q140)=INT(VALUE(Answers!Q140))),VALUE(Answers!Q140),"unread"),IFERROR(MATCH(TRIM(SUBSTITUTE(SUBSTITUTE(SUBSTITUTE(SUBSTITUTE(Answers!Q140,"’","'"),"‘","'"),"“",""""),"”","""")),'Scoring key'!$B$5:$B$9,0),"unread")))</f>
        <v/>
      </c>
      <c r="X140" s="1" t="str">
        <f aca="false">IF(Answers!B140="","",ISNUMBER(SEARCH("Drafting or editing emails and documents",TRIM(SUBSTITUTE(SUBSTITUTE(SUBSTITUTE(SUBSTITUTE(Answers!B140,"’","'"),"‘","'"),"“",""""),"”",""""))))*1+ISNUMBER(SEARCH("Summarizing documents, threads or meetings",TRIM(SUBSTITUTE(SUBSTITUTE(SUBSTITUTE(SUBSTITUTE(Answers!B140,"’","'"),"‘","'"),"“",""""),"”",""""))))*1+ISNUMBER(SEARCH("Research, or explaining something unfamiliar",TRIM(SUBSTITUTE(SUBSTITUTE(SUBSTITUTE(SUBSTITUTE(Answers!B140,"’","'"),"‘","'"),"“",""""),"”",""""))))*1+ISNUMBER(SEARCH("Working with data or spreadsheets",TRIM(SUBSTITUTE(SUBSTITUTE(SUBSTITUTE(SUBSTITUTE(Answers!B140,"’","'"),"‘","'"),"“",""""),"”",""""))))*1+ISNUMBER(SEARCH("Writing or reviewing code or scripts",TRIM(SUBSTITUTE(SUBSTITUTE(SUBSTITUTE(SUBSTITUTE(Answers!B140,"’","'"),"‘","'"),"“",""""),"”",""""))))*1+ISNUMBER(SEARCH("Brainstorming or planning",TRIM(SUBSTITUTE(SUBSTITUTE(SUBSTITUTE(SUBSTITUTE(Answers!B140,"’","'"),"‘","'"),"“",""""),"”",""""))))*1+ISNUMBER(SEARCH("Something else",TRIM(SUBSTITUTE(SUBSTITUTE(SUBSTITUTE(SUBSTITUTE(Answers!B140,"’","'"),"‘","'"),"“",""""),"”",""""))))*1)</f>
        <v/>
      </c>
      <c r="Y140" s="1" t="str">
        <f aca="false">IF(X140="","",IF(X140=0,IF(ISNUMBER(SEARCH("I don't use AI tools for work",TRIM(SUBSTITUTE(SUBSTITUTE(SUBSTITUTE(SUBSTITUTE(Answers!B140,"’","'"),"‘","'"),"“",""""),"”","""")))),1,"unread"),MIN(X140+1,5)))</f>
        <v/>
      </c>
      <c r="Z140" s="1" t="n">
        <f aca="false">IF(ISNUMBER(SEARCH("Clear guidance on what's allowed and what information can go in",TRIM(SUBSTITUTE(SUBSTITUTE(SUBSTITUTE(SUBSTITUTE(Answers!R140,"’","'"),"‘","'"),"“",""""),"”","""")))),1,0)</f>
        <v>0</v>
      </c>
      <c r="AA140" s="1" t="n">
        <f aca="false">IF(ISNUMBER(SEARCH("An approved AI tool with a work account",TRIM(SUBSTITUTE(SUBSTITUTE(SUBSTITUTE(SUBSTITUTE(Answers!R140,"’","'"),"‘","'"),"“",""""),"”","""")))),1,0)</f>
        <v>0</v>
      </c>
      <c r="AB140" s="1" t="n">
        <f aca="false">IF(ISNUMBER(SEARCH("Hands-on training using my own work tasks",TRIM(SUBSTITUTE(SUBSTITUTE(SUBSTITUTE(SUBSTITUTE(Answers!R140,"’","'"),"‘","'"),"“",""""),"”","""")))),1,0)</f>
        <v>0</v>
      </c>
      <c r="AC140" s="1" t="n">
        <f aca="false">IF(ISNUMBER(SEARCH("Ready-made prompts and templates for common tasks",TRIM(SUBSTITUTE(SUBSTITUTE(SUBSTITUTE(SUBSTITUTE(Answers!R140,"’","'"),"‘","'"),"“",""""),"”","""")))),1,0)</f>
        <v>0</v>
      </c>
      <c r="AD140" s="1" t="n">
        <f aca="false">IF(ISNUMBER(SEARCH("Help setting up an AI agent for my role",TRIM(SUBSTITUTE(SUBSTITUTE(SUBSTITUTE(SUBSTITUTE(Answers!R140,"’","'"),"‘","'"),"“",""""),"”","""")))),1,0)</f>
        <v>0</v>
      </c>
      <c r="AE140" s="1" t="n">
        <f aca="false">IF(ISNUMBER(SEARCH("Examples from people in jobs like mine",TRIM(SUBSTITUTE(SUBSTITUTE(SUBSTITUTE(SUBSTITUTE(Answers!R140,"’","'"),"‘","'"),"“",""""),"”","""")))),1,0)</f>
        <v>0</v>
      </c>
      <c r="AF140" s="1" t="n">
        <f aca="false">IF(ISNUMBER(SEARCH("Time set aside to practice",TRIM(SUBSTITUTE(SUBSTITUTE(SUBSTITUTE(SUBSTITUTE(Answers!R140,"’","'"),"‘","'"),"“",""""),"”","""")))),1,0)</f>
        <v>0</v>
      </c>
      <c r="AG140" s="1" t="n">
        <f aca="false">IF(ISNUMBER(SEARCH("I don't need help right now",TRIM(SUBSTITUTE(SUBSTITUTE(SUBSTITUTE(SUBSTITUTE(Answers!R140,"’","'"),"‘","'"),"“",""""),"”","""")))),1,0)</f>
        <v>0</v>
      </c>
      <c r="AH140" s="1" t="str">
        <f aca="false">IF(Answers!R140="","",IF(Z140+AA140+AB140+AC140+AD140+AE140+AF140+AG140=0,"unread",""))</f>
        <v/>
      </c>
      <c r="AI140" s="1" t="n">
        <f aca="false">IF(OR(D140=5,E140=5),1,0)</f>
        <v>0</v>
      </c>
    </row>
    <row r="141" customFormat="false" ht="15" hidden="false" customHeight="true" outlineLevel="0" collapsed="false">
      <c r="A141" s="1" t="n">
        <f aca="false">Answers!T141</f>
        <v>0</v>
      </c>
      <c r="B141" s="1" t="str">
        <f aca="false">IF(Answers!A141="","",IFERROR(MATCH(TRIM(SUBSTITUTE(SUBSTITUTE(SUBSTITUTE(SUBSTITUTE(Answers!A141,"’","'"),"‘","'"),"“",""""),"”","""")),'Scoring key'!$B$10:$B$14,0),"unread"))</f>
        <v/>
      </c>
      <c r="C141" s="1" t="str">
        <f aca="false">IF(Answers!C141="","",IFERROR(MATCH(TRIM(SUBSTITUTE(SUBSTITUTE(SUBSTITUTE(SUBSTITUTE(Answers!C141,"’","'"),"‘","'"),"“",""""),"”","""")),'Scoring key'!$B$15:$B$19,0),"unread"))</f>
        <v/>
      </c>
      <c r="D141" s="1" t="str">
        <f aca="false">IF(Answers!D141="","",IFERROR(MATCH(TRIM(SUBSTITUTE(SUBSTITUTE(SUBSTITUTE(SUBSTITUTE(Answers!D141,"’","'"),"‘","'"),"“",""""),"”","""")),'Scoring key'!$B$20:$B$24,0),"unread"))</f>
        <v/>
      </c>
      <c r="E141" s="1" t="str">
        <f aca="false">IF(Answers!E141="","",IFERROR(MATCH(TRIM(SUBSTITUTE(SUBSTITUTE(SUBSTITUTE(SUBSTITUTE(Answers!E141,"’","'"),"‘","'"),"“",""""),"”","""")),'Scoring key'!$B$25:$B$29,0),"unread"))</f>
        <v/>
      </c>
      <c r="F141" s="1" t="str">
        <f aca="false">IF(Answers!L141="","",IFERROR(MATCH(TRIM(SUBSTITUTE(SUBSTITUTE(SUBSTITUTE(SUBSTITUTE(Answers!L141,"’","'"),"‘","'"),"“",""""),"”","""")),'Scoring key'!$B$30:$B$34,0),"unread"))</f>
        <v/>
      </c>
      <c r="G141" s="1" t="str">
        <f aca="false">IF(Answers!N141="","",IFERROR(MATCH(TRIM(SUBSTITUTE(SUBSTITUTE(SUBSTITUTE(SUBSTITUTE(Answers!N141,"’","'"),"‘","'"),"“",""""),"”","""")),'Scoring key'!$B$35:$B$38,0),"unread"))</f>
        <v/>
      </c>
      <c r="H141" s="1" t="str">
        <f aca="false">IF(Answers!O141="","",IFERROR(MATCH(TRIM(SUBSTITUTE(SUBSTITUTE(SUBSTITUTE(SUBSTITUTE(Answers!O141,"’","'"),"‘","'"),"“",""""),"”","""")),'Scoring key'!$B$39:$B$42,0),"unread"))</f>
        <v/>
      </c>
      <c r="I141" s="1" t="str">
        <f aca="false">IF(Answers!S141="","",IFERROR(MATCH(TRIM(SUBSTITUTE(SUBSTITUTE(SUBSTITUTE(SUBSTITUTE(Answers!S141,"’","'"),"‘","'"),"“",""""),"”","""")),'Scoring key'!$B$43:$B$46,0),"unread"))</f>
        <v/>
      </c>
      <c r="J141" s="1" t="str">
        <f aca="false">IF(ISNUMBER(B141),IF(INDEX('Scoring key'!$C$10:$C$14,B141)="","",INDEX('Scoring key'!$C$10:$C$14,B141)),"")</f>
        <v/>
      </c>
      <c r="K141" s="1" t="str">
        <f aca="false">IF(ISNUMBER(E141),IF(INDEX('Scoring key'!$C$25:$C$29,E141)="","",INDEX('Scoring key'!$C$25:$C$29,E141)),"")</f>
        <v/>
      </c>
      <c r="L141" s="1" t="str">
        <f aca="false">IF(ISNUMBER(F141),IF(INDEX('Scoring key'!$C$30:$C$34,F141)="","",INDEX('Scoring key'!$C$30:$C$34,F141)),"")</f>
        <v/>
      </c>
      <c r="M141" s="1" t="str">
        <f aca="false">IF(ISNUMBER(G141),IF(INDEX('Scoring key'!$C$35:$C$38,G141)="","",INDEX('Scoring key'!$C$35:$C$38,G141)),"")</f>
        <v/>
      </c>
      <c r="N141" s="1" t="str">
        <f aca="false">IF(ISNUMBER(H141),IF(INDEX('Scoring key'!$C$39:$C$42,H141)="","",INDEX('Scoring key'!$C$39:$C$42,H141)),"")</f>
        <v/>
      </c>
      <c r="O141" s="1" t="str">
        <f aca="false">IF(Answers!F141="","",IF(ISNUMBER(IFERROR(VALUE(Answers!F141),"")),IF(AND(VALUE(Answers!F141)&gt;=1,VALUE(Answers!F141)&lt;=5,VALUE(Answers!F141)=INT(VALUE(Answers!F141))),VALUE(Answers!F141),"unread"),IFERROR(MATCH(TRIM(SUBSTITUTE(SUBSTITUTE(SUBSTITUTE(SUBSTITUTE(Answers!F141,"’","'"),"‘","'"),"“",""""),"”","""")),'Scoring key'!$B$5:$B$9,0),"unread")))</f>
        <v/>
      </c>
      <c r="P141" s="1" t="str">
        <f aca="false">IF(Answers!G141="","",IF(ISNUMBER(IFERROR(VALUE(Answers!G141),"")),IF(AND(VALUE(Answers!G141)&gt;=1,VALUE(Answers!G141)&lt;=5,VALUE(Answers!G141)=INT(VALUE(Answers!G141))),VALUE(Answers!G141),"unread"),IFERROR(MATCH(TRIM(SUBSTITUTE(SUBSTITUTE(SUBSTITUTE(SUBSTITUTE(Answers!G141,"’","'"),"‘","'"),"“",""""),"”","""")),'Scoring key'!$B$5:$B$9,0),"unread")))</f>
        <v/>
      </c>
      <c r="Q141" s="1" t="str">
        <f aca="false">IF(Answers!H141="","",IF(ISNUMBER(IFERROR(VALUE(Answers!H141),"")),IF(AND(VALUE(Answers!H141)&gt;=1,VALUE(Answers!H141)&lt;=5,VALUE(Answers!H141)=INT(VALUE(Answers!H141))),VALUE(Answers!H141),"unread"),IFERROR(MATCH(TRIM(SUBSTITUTE(SUBSTITUTE(SUBSTITUTE(SUBSTITUTE(Answers!H141,"’","'"),"‘","'"),"“",""""),"”","""")),'Scoring key'!$B$5:$B$9,0),"unread")))</f>
        <v/>
      </c>
      <c r="R141" s="1" t="str">
        <f aca="false">IF(Answers!I141="","",IF(ISNUMBER(IFERROR(VALUE(Answers!I141),"")),IF(AND(VALUE(Answers!I141)&gt;=1,VALUE(Answers!I141)&lt;=5,VALUE(Answers!I141)=INT(VALUE(Answers!I141))),VALUE(Answers!I141),"unread"),IFERROR(MATCH(TRIM(SUBSTITUTE(SUBSTITUTE(SUBSTITUTE(SUBSTITUTE(Answers!I141,"’","'"),"‘","'"),"“",""""),"”","""")),'Scoring key'!$B$5:$B$9,0),"unread")))</f>
        <v/>
      </c>
      <c r="S141" s="1" t="str">
        <f aca="false">IF(Answers!J141="","",IF(ISNUMBER(IFERROR(VALUE(Answers!J141),"")),IF(AND(VALUE(Answers!J141)&gt;=1,VALUE(Answers!J141)&lt;=5,VALUE(Answers!J141)=INT(VALUE(Answers!J141))),VALUE(Answers!J141),"unread"),IFERROR(MATCH(TRIM(SUBSTITUTE(SUBSTITUTE(SUBSTITUTE(SUBSTITUTE(Answers!J141,"’","'"),"‘","'"),"“",""""),"”","""")),'Scoring key'!$B$5:$B$9,0),"unread")))</f>
        <v/>
      </c>
      <c r="T141" s="1" t="str">
        <f aca="false">IF(Answers!K141="","",IF(ISNUMBER(IFERROR(VALUE(Answers!K141),"")),IF(AND(VALUE(Answers!K141)&gt;=1,VALUE(Answers!K141)&lt;=5,VALUE(Answers!K141)=INT(VALUE(Answers!K141))),VALUE(Answers!K141),"unread"),IFERROR(MATCH(TRIM(SUBSTITUTE(SUBSTITUTE(SUBSTITUTE(SUBSTITUTE(Answers!K141,"’","'"),"‘","'"),"“",""""),"”","""")),'Scoring key'!$B$5:$B$9,0),"unread")))</f>
        <v/>
      </c>
      <c r="U141" s="1" t="str">
        <f aca="false">IF(Answers!M141="","",IF(ISNUMBER(IFERROR(VALUE(Answers!M141),"")),IF(AND(VALUE(Answers!M141)&gt;=1,VALUE(Answers!M141)&lt;=5,VALUE(Answers!M141)=INT(VALUE(Answers!M141))),VALUE(Answers!M141),"unread"),IFERROR(MATCH(TRIM(SUBSTITUTE(SUBSTITUTE(SUBSTITUTE(SUBSTITUTE(Answers!M141,"’","'"),"‘","'"),"“",""""),"”","""")),'Scoring key'!$B$5:$B$9,0),"unread")))</f>
        <v/>
      </c>
      <c r="V141" s="1" t="str">
        <f aca="false">IF(Answers!P141="","",IF(ISNUMBER(IFERROR(VALUE(Answers!P141),"")),IF(AND(VALUE(Answers!P141)&gt;=1,VALUE(Answers!P141)&lt;=5,VALUE(Answers!P141)=INT(VALUE(Answers!P141))),VALUE(Answers!P141),"unread"),IFERROR(MATCH(TRIM(SUBSTITUTE(SUBSTITUTE(SUBSTITUTE(SUBSTITUTE(Answers!P141,"’","'"),"‘","'"),"“",""""),"”","""")),'Scoring key'!$B$5:$B$9,0),"unread")))</f>
        <v/>
      </c>
      <c r="W141" s="1" t="str">
        <f aca="false">IF(Answers!Q141="","",IF(ISNUMBER(IFERROR(VALUE(Answers!Q141),"")),IF(AND(VALUE(Answers!Q141)&gt;=1,VALUE(Answers!Q141)&lt;=5,VALUE(Answers!Q141)=INT(VALUE(Answers!Q141))),VALUE(Answers!Q141),"unread"),IFERROR(MATCH(TRIM(SUBSTITUTE(SUBSTITUTE(SUBSTITUTE(SUBSTITUTE(Answers!Q141,"’","'"),"‘","'"),"“",""""),"”","""")),'Scoring key'!$B$5:$B$9,0),"unread")))</f>
        <v/>
      </c>
      <c r="X141" s="1" t="str">
        <f aca="false">IF(Answers!B141="","",ISNUMBER(SEARCH("Drafting or editing emails and documents",TRIM(SUBSTITUTE(SUBSTITUTE(SUBSTITUTE(SUBSTITUTE(Answers!B141,"’","'"),"‘","'"),"“",""""),"”",""""))))*1+ISNUMBER(SEARCH("Summarizing documents, threads or meetings",TRIM(SUBSTITUTE(SUBSTITUTE(SUBSTITUTE(SUBSTITUTE(Answers!B141,"’","'"),"‘","'"),"“",""""),"”",""""))))*1+ISNUMBER(SEARCH("Research, or explaining something unfamiliar",TRIM(SUBSTITUTE(SUBSTITUTE(SUBSTITUTE(SUBSTITUTE(Answers!B141,"’","'"),"‘","'"),"“",""""),"”",""""))))*1+ISNUMBER(SEARCH("Working with data or spreadsheets",TRIM(SUBSTITUTE(SUBSTITUTE(SUBSTITUTE(SUBSTITUTE(Answers!B141,"’","'"),"‘","'"),"“",""""),"”",""""))))*1+ISNUMBER(SEARCH("Writing or reviewing code or scripts",TRIM(SUBSTITUTE(SUBSTITUTE(SUBSTITUTE(SUBSTITUTE(Answers!B141,"’","'"),"‘","'"),"“",""""),"”",""""))))*1+ISNUMBER(SEARCH("Brainstorming or planning",TRIM(SUBSTITUTE(SUBSTITUTE(SUBSTITUTE(SUBSTITUTE(Answers!B141,"’","'"),"‘","'"),"“",""""),"”",""""))))*1+ISNUMBER(SEARCH("Something else",TRIM(SUBSTITUTE(SUBSTITUTE(SUBSTITUTE(SUBSTITUTE(Answers!B141,"’","'"),"‘","'"),"“",""""),"”",""""))))*1)</f>
        <v/>
      </c>
      <c r="Y141" s="1" t="str">
        <f aca="false">IF(X141="","",IF(X141=0,IF(ISNUMBER(SEARCH("I don't use AI tools for work",TRIM(SUBSTITUTE(SUBSTITUTE(SUBSTITUTE(SUBSTITUTE(Answers!B141,"’","'"),"‘","'"),"“",""""),"”","""")))),1,"unread"),MIN(X141+1,5)))</f>
        <v/>
      </c>
      <c r="Z141" s="1" t="n">
        <f aca="false">IF(ISNUMBER(SEARCH("Clear guidance on what's allowed and what information can go in",TRIM(SUBSTITUTE(SUBSTITUTE(SUBSTITUTE(SUBSTITUTE(Answers!R141,"’","'"),"‘","'"),"“",""""),"”","""")))),1,0)</f>
        <v>0</v>
      </c>
      <c r="AA141" s="1" t="n">
        <f aca="false">IF(ISNUMBER(SEARCH("An approved AI tool with a work account",TRIM(SUBSTITUTE(SUBSTITUTE(SUBSTITUTE(SUBSTITUTE(Answers!R141,"’","'"),"‘","'"),"“",""""),"”","""")))),1,0)</f>
        <v>0</v>
      </c>
      <c r="AB141" s="1" t="n">
        <f aca="false">IF(ISNUMBER(SEARCH("Hands-on training using my own work tasks",TRIM(SUBSTITUTE(SUBSTITUTE(SUBSTITUTE(SUBSTITUTE(Answers!R141,"’","'"),"‘","'"),"“",""""),"”","""")))),1,0)</f>
        <v>0</v>
      </c>
      <c r="AC141" s="1" t="n">
        <f aca="false">IF(ISNUMBER(SEARCH("Ready-made prompts and templates for common tasks",TRIM(SUBSTITUTE(SUBSTITUTE(SUBSTITUTE(SUBSTITUTE(Answers!R141,"’","'"),"‘","'"),"“",""""),"”","""")))),1,0)</f>
        <v>0</v>
      </c>
      <c r="AD141" s="1" t="n">
        <f aca="false">IF(ISNUMBER(SEARCH("Help setting up an AI agent for my role",TRIM(SUBSTITUTE(SUBSTITUTE(SUBSTITUTE(SUBSTITUTE(Answers!R141,"’","'"),"‘","'"),"“",""""),"”","""")))),1,0)</f>
        <v>0</v>
      </c>
      <c r="AE141" s="1" t="n">
        <f aca="false">IF(ISNUMBER(SEARCH("Examples from people in jobs like mine",TRIM(SUBSTITUTE(SUBSTITUTE(SUBSTITUTE(SUBSTITUTE(Answers!R141,"’","'"),"‘","'"),"“",""""),"”","""")))),1,0)</f>
        <v>0</v>
      </c>
      <c r="AF141" s="1" t="n">
        <f aca="false">IF(ISNUMBER(SEARCH("Time set aside to practice",TRIM(SUBSTITUTE(SUBSTITUTE(SUBSTITUTE(SUBSTITUTE(Answers!R141,"’","'"),"‘","'"),"“",""""),"”","""")))),1,0)</f>
        <v>0</v>
      </c>
      <c r="AG141" s="1" t="n">
        <f aca="false">IF(ISNUMBER(SEARCH("I don't need help right now",TRIM(SUBSTITUTE(SUBSTITUTE(SUBSTITUTE(SUBSTITUTE(Answers!R141,"’","'"),"‘","'"),"“",""""),"”","""")))),1,0)</f>
        <v>0</v>
      </c>
      <c r="AH141" s="1" t="str">
        <f aca="false">IF(Answers!R141="","",IF(Z141+AA141+AB141+AC141+AD141+AE141+AF141+AG141=0,"unread",""))</f>
        <v/>
      </c>
      <c r="AI141" s="1" t="n">
        <f aca="false">IF(OR(D141=5,E141=5),1,0)</f>
        <v>0</v>
      </c>
    </row>
    <row r="142" customFormat="false" ht="15" hidden="false" customHeight="true" outlineLevel="0" collapsed="false">
      <c r="A142" s="1" t="n">
        <f aca="false">Answers!T142</f>
        <v>0</v>
      </c>
      <c r="B142" s="1" t="str">
        <f aca="false">IF(Answers!A142="","",IFERROR(MATCH(TRIM(SUBSTITUTE(SUBSTITUTE(SUBSTITUTE(SUBSTITUTE(Answers!A142,"’","'"),"‘","'"),"“",""""),"”","""")),'Scoring key'!$B$10:$B$14,0),"unread"))</f>
        <v/>
      </c>
      <c r="C142" s="1" t="str">
        <f aca="false">IF(Answers!C142="","",IFERROR(MATCH(TRIM(SUBSTITUTE(SUBSTITUTE(SUBSTITUTE(SUBSTITUTE(Answers!C142,"’","'"),"‘","'"),"“",""""),"”","""")),'Scoring key'!$B$15:$B$19,0),"unread"))</f>
        <v/>
      </c>
      <c r="D142" s="1" t="str">
        <f aca="false">IF(Answers!D142="","",IFERROR(MATCH(TRIM(SUBSTITUTE(SUBSTITUTE(SUBSTITUTE(SUBSTITUTE(Answers!D142,"’","'"),"‘","'"),"“",""""),"”","""")),'Scoring key'!$B$20:$B$24,0),"unread"))</f>
        <v/>
      </c>
      <c r="E142" s="1" t="str">
        <f aca="false">IF(Answers!E142="","",IFERROR(MATCH(TRIM(SUBSTITUTE(SUBSTITUTE(SUBSTITUTE(SUBSTITUTE(Answers!E142,"’","'"),"‘","'"),"“",""""),"”","""")),'Scoring key'!$B$25:$B$29,0),"unread"))</f>
        <v/>
      </c>
      <c r="F142" s="1" t="str">
        <f aca="false">IF(Answers!L142="","",IFERROR(MATCH(TRIM(SUBSTITUTE(SUBSTITUTE(SUBSTITUTE(SUBSTITUTE(Answers!L142,"’","'"),"‘","'"),"“",""""),"”","""")),'Scoring key'!$B$30:$B$34,0),"unread"))</f>
        <v/>
      </c>
      <c r="G142" s="1" t="str">
        <f aca="false">IF(Answers!N142="","",IFERROR(MATCH(TRIM(SUBSTITUTE(SUBSTITUTE(SUBSTITUTE(SUBSTITUTE(Answers!N142,"’","'"),"‘","'"),"“",""""),"”","""")),'Scoring key'!$B$35:$B$38,0),"unread"))</f>
        <v/>
      </c>
      <c r="H142" s="1" t="str">
        <f aca="false">IF(Answers!O142="","",IFERROR(MATCH(TRIM(SUBSTITUTE(SUBSTITUTE(SUBSTITUTE(SUBSTITUTE(Answers!O142,"’","'"),"‘","'"),"“",""""),"”","""")),'Scoring key'!$B$39:$B$42,0),"unread"))</f>
        <v/>
      </c>
      <c r="I142" s="1" t="str">
        <f aca="false">IF(Answers!S142="","",IFERROR(MATCH(TRIM(SUBSTITUTE(SUBSTITUTE(SUBSTITUTE(SUBSTITUTE(Answers!S142,"’","'"),"‘","'"),"“",""""),"”","""")),'Scoring key'!$B$43:$B$46,0),"unread"))</f>
        <v/>
      </c>
      <c r="J142" s="1" t="str">
        <f aca="false">IF(ISNUMBER(B142),IF(INDEX('Scoring key'!$C$10:$C$14,B142)="","",INDEX('Scoring key'!$C$10:$C$14,B142)),"")</f>
        <v/>
      </c>
      <c r="K142" s="1" t="str">
        <f aca="false">IF(ISNUMBER(E142),IF(INDEX('Scoring key'!$C$25:$C$29,E142)="","",INDEX('Scoring key'!$C$25:$C$29,E142)),"")</f>
        <v/>
      </c>
      <c r="L142" s="1" t="str">
        <f aca="false">IF(ISNUMBER(F142),IF(INDEX('Scoring key'!$C$30:$C$34,F142)="","",INDEX('Scoring key'!$C$30:$C$34,F142)),"")</f>
        <v/>
      </c>
      <c r="M142" s="1" t="str">
        <f aca="false">IF(ISNUMBER(G142),IF(INDEX('Scoring key'!$C$35:$C$38,G142)="","",INDEX('Scoring key'!$C$35:$C$38,G142)),"")</f>
        <v/>
      </c>
      <c r="N142" s="1" t="str">
        <f aca="false">IF(ISNUMBER(H142),IF(INDEX('Scoring key'!$C$39:$C$42,H142)="","",INDEX('Scoring key'!$C$39:$C$42,H142)),"")</f>
        <v/>
      </c>
      <c r="O142" s="1" t="str">
        <f aca="false">IF(Answers!F142="","",IF(ISNUMBER(IFERROR(VALUE(Answers!F142),"")),IF(AND(VALUE(Answers!F142)&gt;=1,VALUE(Answers!F142)&lt;=5,VALUE(Answers!F142)=INT(VALUE(Answers!F142))),VALUE(Answers!F142),"unread"),IFERROR(MATCH(TRIM(SUBSTITUTE(SUBSTITUTE(SUBSTITUTE(SUBSTITUTE(Answers!F142,"’","'"),"‘","'"),"“",""""),"”","""")),'Scoring key'!$B$5:$B$9,0),"unread")))</f>
        <v/>
      </c>
      <c r="P142" s="1" t="str">
        <f aca="false">IF(Answers!G142="","",IF(ISNUMBER(IFERROR(VALUE(Answers!G142),"")),IF(AND(VALUE(Answers!G142)&gt;=1,VALUE(Answers!G142)&lt;=5,VALUE(Answers!G142)=INT(VALUE(Answers!G142))),VALUE(Answers!G142),"unread"),IFERROR(MATCH(TRIM(SUBSTITUTE(SUBSTITUTE(SUBSTITUTE(SUBSTITUTE(Answers!G142,"’","'"),"‘","'"),"“",""""),"”","""")),'Scoring key'!$B$5:$B$9,0),"unread")))</f>
        <v/>
      </c>
      <c r="Q142" s="1" t="str">
        <f aca="false">IF(Answers!H142="","",IF(ISNUMBER(IFERROR(VALUE(Answers!H142),"")),IF(AND(VALUE(Answers!H142)&gt;=1,VALUE(Answers!H142)&lt;=5,VALUE(Answers!H142)=INT(VALUE(Answers!H142))),VALUE(Answers!H142),"unread"),IFERROR(MATCH(TRIM(SUBSTITUTE(SUBSTITUTE(SUBSTITUTE(SUBSTITUTE(Answers!H142,"’","'"),"‘","'"),"“",""""),"”","""")),'Scoring key'!$B$5:$B$9,0),"unread")))</f>
        <v/>
      </c>
      <c r="R142" s="1" t="str">
        <f aca="false">IF(Answers!I142="","",IF(ISNUMBER(IFERROR(VALUE(Answers!I142),"")),IF(AND(VALUE(Answers!I142)&gt;=1,VALUE(Answers!I142)&lt;=5,VALUE(Answers!I142)=INT(VALUE(Answers!I142))),VALUE(Answers!I142),"unread"),IFERROR(MATCH(TRIM(SUBSTITUTE(SUBSTITUTE(SUBSTITUTE(SUBSTITUTE(Answers!I142,"’","'"),"‘","'"),"“",""""),"”","""")),'Scoring key'!$B$5:$B$9,0),"unread")))</f>
        <v/>
      </c>
      <c r="S142" s="1" t="str">
        <f aca="false">IF(Answers!J142="","",IF(ISNUMBER(IFERROR(VALUE(Answers!J142),"")),IF(AND(VALUE(Answers!J142)&gt;=1,VALUE(Answers!J142)&lt;=5,VALUE(Answers!J142)=INT(VALUE(Answers!J142))),VALUE(Answers!J142),"unread"),IFERROR(MATCH(TRIM(SUBSTITUTE(SUBSTITUTE(SUBSTITUTE(SUBSTITUTE(Answers!J142,"’","'"),"‘","'"),"“",""""),"”","""")),'Scoring key'!$B$5:$B$9,0),"unread")))</f>
        <v/>
      </c>
      <c r="T142" s="1" t="str">
        <f aca="false">IF(Answers!K142="","",IF(ISNUMBER(IFERROR(VALUE(Answers!K142),"")),IF(AND(VALUE(Answers!K142)&gt;=1,VALUE(Answers!K142)&lt;=5,VALUE(Answers!K142)=INT(VALUE(Answers!K142))),VALUE(Answers!K142),"unread"),IFERROR(MATCH(TRIM(SUBSTITUTE(SUBSTITUTE(SUBSTITUTE(SUBSTITUTE(Answers!K142,"’","'"),"‘","'"),"“",""""),"”","""")),'Scoring key'!$B$5:$B$9,0),"unread")))</f>
        <v/>
      </c>
      <c r="U142" s="1" t="str">
        <f aca="false">IF(Answers!M142="","",IF(ISNUMBER(IFERROR(VALUE(Answers!M142),"")),IF(AND(VALUE(Answers!M142)&gt;=1,VALUE(Answers!M142)&lt;=5,VALUE(Answers!M142)=INT(VALUE(Answers!M142))),VALUE(Answers!M142),"unread"),IFERROR(MATCH(TRIM(SUBSTITUTE(SUBSTITUTE(SUBSTITUTE(SUBSTITUTE(Answers!M142,"’","'"),"‘","'"),"“",""""),"”","""")),'Scoring key'!$B$5:$B$9,0),"unread")))</f>
        <v/>
      </c>
      <c r="V142" s="1" t="str">
        <f aca="false">IF(Answers!P142="","",IF(ISNUMBER(IFERROR(VALUE(Answers!P142),"")),IF(AND(VALUE(Answers!P142)&gt;=1,VALUE(Answers!P142)&lt;=5,VALUE(Answers!P142)=INT(VALUE(Answers!P142))),VALUE(Answers!P142),"unread"),IFERROR(MATCH(TRIM(SUBSTITUTE(SUBSTITUTE(SUBSTITUTE(SUBSTITUTE(Answers!P142,"’","'"),"‘","'"),"“",""""),"”","""")),'Scoring key'!$B$5:$B$9,0),"unread")))</f>
        <v/>
      </c>
      <c r="W142" s="1" t="str">
        <f aca="false">IF(Answers!Q142="","",IF(ISNUMBER(IFERROR(VALUE(Answers!Q142),"")),IF(AND(VALUE(Answers!Q142)&gt;=1,VALUE(Answers!Q142)&lt;=5,VALUE(Answers!Q142)=INT(VALUE(Answers!Q142))),VALUE(Answers!Q142),"unread"),IFERROR(MATCH(TRIM(SUBSTITUTE(SUBSTITUTE(SUBSTITUTE(SUBSTITUTE(Answers!Q142,"’","'"),"‘","'"),"“",""""),"”","""")),'Scoring key'!$B$5:$B$9,0),"unread")))</f>
        <v/>
      </c>
      <c r="X142" s="1" t="str">
        <f aca="false">IF(Answers!B142="","",ISNUMBER(SEARCH("Drafting or editing emails and documents",TRIM(SUBSTITUTE(SUBSTITUTE(SUBSTITUTE(SUBSTITUTE(Answers!B142,"’","'"),"‘","'"),"“",""""),"”",""""))))*1+ISNUMBER(SEARCH("Summarizing documents, threads or meetings",TRIM(SUBSTITUTE(SUBSTITUTE(SUBSTITUTE(SUBSTITUTE(Answers!B142,"’","'"),"‘","'"),"“",""""),"”",""""))))*1+ISNUMBER(SEARCH("Research, or explaining something unfamiliar",TRIM(SUBSTITUTE(SUBSTITUTE(SUBSTITUTE(SUBSTITUTE(Answers!B142,"’","'"),"‘","'"),"“",""""),"”",""""))))*1+ISNUMBER(SEARCH("Working with data or spreadsheets",TRIM(SUBSTITUTE(SUBSTITUTE(SUBSTITUTE(SUBSTITUTE(Answers!B142,"’","'"),"‘","'"),"“",""""),"”",""""))))*1+ISNUMBER(SEARCH("Writing or reviewing code or scripts",TRIM(SUBSTITUTE(SUBSTITUTE(SUBSTITUTE(SUBSTITUTE(Answers!B142,"’","'"),"‘","'"),"“",""""),"”",""""))))*1+ISNUMBER(SEARCH("Brainstorming or planning",TRIM(SUBSTITUTE(SUBSTITUTE(SUBSTITUTE(SUBSTITUTE(Answers!B142,"’","'"),"‘","'"),"“",""""),"”",""""))))*1+ISNUMBER(SEARCH("Something else",TRIM(SUBSTITUTE(SUBSTITUTE(SUBSTITUTE(SUBSTITUTE(Answers!B142,"’","'"),"‘","'"),"“",""""),"”",""""))))*1)</f>
        <v/>
      </c>
      <c r="Y142" s="1" t="str">
        <f aca="false">IF(X142="","",IF(X142=0,IF(ISNUMBER(SEARCH("I don't use AI tools for work",TRIM(SUBSTITUTE(SUBSTITUTE(SUBSTITUTE(SUBSTITUTE(Answers!B142,"’","'"),"‘","'"),"“",""""),"”","""")))),1,"unread"),MIN(X142+1,5)))</f>
        <v/>
      </c>
      <c r="Z142" s="1" t="n">
        <f aca="false">IF(ISNUMBER(SEARCH("Clear guidance on what's allowed and what information can go in",TRIM(SUBSTITUTE(SUBSTITUTE(SUBSTITUTE(SUBSTITUTE(Answers!R142,"’","'"),"‘","'"),"“",""""),"”","""")))),1,0)</f>
        <v>0</v>
      </c>
      <c r="AA142" s="1" t="n">
        <f aca="false">IF(ISNUMBER(SEARCH("An approved AI tool with a work account",TRIM(SUBSTITUTE(SUBSTITUTE(SUBSTITUTE(SUBSTITUTE(Answers!R142,"’","'"),"‘","'"),"“",""""),"”","""")))),1,0)</f>
        <v>0</v>
      </c>
      <c r="AB142" s="1" t="n">
        <f aca="false">IF(ISNUMBER(SEARCH("Hands-on training using my own work tasks",TRIM(SUBSTITUTE(SUBSTITUTE(SUBSTITUTE(SUBSTITUTE(Answers!R142,"’","'"),"‘","'"),"“",""""),"”","""")))),1,0)</f>
        <v>0</v>
      </c>
      <c r="AC142" s="1" t="n">
        <f aca="false">IF(ISNUMBER(SEARCH("Ready-made prompts and templates for common tasks",TRIM(SUBSTITUTE(SUBSTITUTE(SUBSTITUTE(SUBSTITUTE(Answers!R142,"’","'"),"‘","'"),"“",""""),"”","""")))),1,0)</f>
        <v>0</v>
      </c>
      <c r="AD142" s="1" t="n">
        <f aca="false">IF(ISNUMBER(SEARCH("Help setting up an AI agent for my role",TRIM(SUBSTITUTE(SUBSTITUTE(SUBSTITUTE(SUBSTITUTE(Answers!R142,"’","'"),"‘","'"),"“",""""),"”","""")))),1,0)</f>
        <v>0</v>
      </c>
      <c r="AE142" s="1" t="n">
        <f aca="false">IF(ISNUMBER(SEARCH("Examples from people in jobs like mine",TRIM(SUBSTITUTE(SUBSTITUTE(SUBSTITUTE(SUBSTITUTE(Answers!R142,"’","'"),"‘","'"),"“",""""),"”","""")))),1,0)</f>
        <v>0</v>
      </c>
      <c r="AF142" s="1" t="n">
        <f aca="false">IF(ISNUMBER(SEARCH("Time set aside to practice",TRIM(SUBSTITUTE(SUBSTITUTE(SUBSTITUTE(SUBSTITUTE(Answers!R142,"’","'"),"‘","'"),"“",""""),"”","""")))),1,0)</f>
        <v>0</v>
      </c>
      <c r="AG142" s="1" t="n">
        <f aca="false">IF(ISNUMBER(SEARCH("I don't need help right now",TRIM(SUBSTITUTE(SUBSTITUTE(SUBSTITUTE(SUBSTITUTE(Answers!R142,"’","'"),"‘","'"),"“",""""),"”","""")))),1,0)</f>
        <v>0</v>
      </c>
      <c r="AH142" s="1" t="str">
        <f aca="false">IF(Answers!R142="","",IF(Z142+AA142+AB142+AC142+AD142+AE142+AF142+AG142=0,"unread",""))</f>
        <v/>
      </c>
      <c r="AI142" s="1" t="n">
        <f aca="false">IF(OR(D142=5,E142=5),1,0)</f>
        <v>0</v>
      </c>
    </row>
    <row r="143" customFormat="false" ht="15" hidden="false" customHeight="true" outlineLevel="0" collapsed="false">
      <c r="A143" s="1" t="n">
        <f aca="false">Answers!T143</f>
        <v>0</v>
      </c>
      <c r="B143" s="1" t="str">
        <f aca="false">IF(Answers!A143="","",IFERROR(MATCH(TRIM(SUBSTITUTE(SUBSTITUTE(SUBSTITUTE(SUBSTITUTE(Answers!A143,"’","'"),"‘","'"),"“",""""),"”","""")),'Scoring key'!$B$10:$B$14,0),"unread"))</f>
        <v/>
      </c>
      <c r="C143" s="1" t="str">
        <f aca="false">IF(Answers!C143="","",IFERROR(MATCH(TRIM(SUBSTITUTE(SUBSTITUTE(SUBSTITUTE(SUBSTITUTE(Answers!C143,"’","'"),"‘","'"),"“",""""),"”","""")),'Scoring key'!$B$15:$B$19,0),"unread"))</f>
        <v/>
      </c>
      <c r="D143" s="1" t="str">
        <f aca="false">IF(Answers!D143="","",IFERROR(MATCH(TRIM(SUBSTITUTE(SUBSTITUTE(SUBSTITUTE(SUBSTITUTE(Answers!D143,"’","'"),"‘","'"),"“",""""),"”","""")),'Scoring key'!$B$20:$B$24,0),"unread"))</f>
        <v/>
      </c>
      <c r="E143" s="1" t="str">
        <f aca="false">IF(Answers!E143="","",IFERROR(MATCH(TRIM(SUBSTITUTE(SUBSTITUTE(SUBSTITUTE(SUBSTITUTE(Answers!E143,"’","'"),"‘","'"),"“",""""),"”","""")),'Scoring key'!$B$25:$B$29,0),"unread"))</f>
        <v/>
      </c>
      <c r="F143" s="1" t="str">
        <f aca="false">IF(Answers!L143="","",IFERROR(MATCH(TRIM(SUBSTITUTE(SUBSTITUTE(SUBSTITUTE(SUBSTITUTE(Answers!L143,"’","'"),"‘","'"),"“",""""),"”","""")),'Scoring key'!$B$30:$B$34,0),"unread"))</f>
        <v/>
      </c>
      <c r="G143" s="1" t="str">
        <f aca="false">IF(Answers!N143="","",IFERROR(MATCH(TRIM(SUBSTITUTE(SUBSTITUTE(SUBSTITUTE(SUBSTITUTE(Answers!N143,"’","'"),"‘","'"),"“",""""),"”","""")),'Scoring key'!$B$35:$B$38,0),"unread"))</f>
        <v/>
      </c>
      <c r="H143" s="1" t="str">
        <f aca="false">IF(Answers!O143="","",IFERROR(MATCH(TRIM(SUBSTITUTE(SUBSTITUTE(SUBSTITUTE(SUBSTITUTE(Answers!O143,"’","'"),"‘","'"),"“",""""),"”","""")),'Scoring key'!$B$39:$B$42,0),"unread"))</f>
        <v/>
      </c>
      <c r="I143" s="1" t="str">
        <f aca="false">IF(Answers!S143="","",IFERROR(MATCH(TRIM(SUBSTITUTE(SUBSTITUTE(SUBSTITUTE(SUBSTITUTE(Answers!S143,"’","'"),"‘","'"),"“",""""),"”","""")),'Scoring key'!$B$43:$B$46,0),"unread"))</f>
        <v/>
      </c>
      <c r="J143" s="1" t="str">
        <f aca="false">IF(ISNUMBER(B143),IF(INDEX('Scoring key'!$C$10:$C$14,B143)="","",INDEX('Scoring key'!$C$10:$C$14,B143)),"")</f>
        <v/>
      </c>
      <c r="K143" s="1" t="str">
        <f aca="false">IF(ISNUMBER(E143),IF(INDEX('Scoring key'!$C$25:$C$29,E143)="","",INDEX('Scoring key'!$C$25:$C$29,E143)),"")</f>
        <v/>
      </c>
      <c r="L143" s="1" t="str">
        <f aca="false">IF(ISNUMBER(F143),IF(INDEX('Scoring key'!$C$30:$C$34,F143)="","",INDEX('Scoring key'!$C$30:$C$34,F143)),"")</f>
        <v/>
      </c>
      <c r="M143" s="1" t="str">
        <f aca="false">IF(ISNUMBER(G143),IF(INDEX('Scoring key'!$C$35:$C$38,G143)="","",INDEX('Scoring key'!$C$35:$C$38,G143)),"")</f>
        <v/>
      </c>
      <c r="N143" s="1" t="str">
        <f aca="false">IF(ISNUMBER(H143),IF(INDEX('Scoring key'!$C$39:$C$42,H143)="","",INDEX('Scoring key'!$C$39:$C$42,H143)),"")</f>
        <v/>
      </c>
      <c r="O143" s="1" t="str">
        <f aca="false">IF(Answers!F143="","",IF(ISNUMBER(IFERROR(VALUE(Answers!F143),"")),IF(AND(VALUE(Answers!F143)&gt;=1,VALUE(Answers!F143)&lt;=5,VALUE(Answers!F143)=INT(VALUE(Answers!F143))),VALUE(Answers!F143),"unread"),IFERROR(MATCH(TRIM(SUBSTITUTE(SUBSTITUTE(SUBSTITUTE(SUBSTITUTE(Answers!F143,"’","'"),"‘","'"),"“",""""),"”","""")),'Scoring key'!$B$5:$B$9,0),"unread")))</f>
        <v/>
      </c>
      <c r="P143" s="1" t="str">
        <f aca="false">IF(Answers!G143="","",IF(ISNUMBER(IFERROR(VALUE(Answers!G143),"")),IF(AND(VALUE(Answers!G143)&gt;=1,VALUE(Answers!G143)&lt;=5,VALUE(Answers!G143)=INT(VALUE(Answers!G143))),VALUE(Answers!G143),"unread"),IFERROR(MATCH(TRIM(SUBSTITUTE(SUBSTITUTE(SUBSTITUTE(SUBSTITUTE(Answers!G143,"’","'"),"‘","'"),"“",""""),"”","""")),'Scoring key'!$B$5:$B$9,0),"unread")))</f>
        <v/>
      </c>
      <c r="Q143" s="1" t="str">
        <f aca="false">IF(Answers!H143="","",IF(ISNUMBER(IFERROR(VALUE(Answers!H143),"")),IF(AND(VALUE(Answers!H143)&gt;=1,VALUE(Answers!H143)&lt;=5,VALUE(Answers!H143)=INT(VALUE(Answers!H143))),VALUE(Answers!H143),"unread"),IFERROR(MATCH(TRIM(SUBSTITUTE(SUBSTITUTE(SUBSTITUTE(SUBSTITUTE(Answers!H143,"’","'"),"‘","'"),"“",""""),"”","""")),'Scoring key'!$B$5:$B$9,0),"unread")))</f>
        <v/>
      </c>
      <c r="R143" s="1" t="str">
        <f aca="false">IF(Answers!I143="","",IF(ISNUMBER(IFERROR(VALUE(Answers!I143),"")),IF(AND(VALUE(Answers!I143)&gt;=1,VALUE(Answers!I143)&lt;=5,VALUE(Answers!I143)=INT(VALUE(Answers!I143))),VALUE(Answers!I143),"unread"),IFERROR(MATCH(TRIM(SUBSTITUTE(SUBSTITUTE(SUBSTITUTE(SUBSTITUTE(Answers!I143,"’","'"),"‘","'"),"“",""""),"”","""")),'Scoring key'!$B$5:$B$9,0),"unread")))</f>
        <v/>
      </c>
      <c r="S143" s="1" t="str">
        <f aca="false">IF(Answers!J143="","",IF(ISNUMBER(IFERROR(VALUE(Answers!J143),"")),IF(AND(VALUE(Answers!J143)&gt;=1,VALUE(Answers!J143)&lt;=5,VALUE(Answers!J143)=INT(VALUE(Answers!J143))),VALUE(Answers!J143),"unread"),IFERROR(MATCH(TRIM(SUBSTITUTE(SUBSTITUTE(SUBSTITUTE(SUBSTITUTE(Answers!J143,"’","'"),"‘","'"),"“",""""),"”","""")),'Scoring key'!$B$5:$B$9,0),"unread")))</f>
        <v/>
      </c>
      <c r="T143" s="1" t="str">
        <f aca="false">IF(Answers!K143="","",IF(ISNUMBER(IFERROR(VALUE(Answers!K143),"")),IF(AND(VALUE(Answers!K143)&gt;=1,VALUE(Answers!K143)&lt;=5,VALUE(Answers!K143)=INT(VALUE(Answers!K143))),VALUE(Answers!K143),"unread"),IFERROR(MATCH(TRIM(SUBSTITUTE(SUBSTITUTE(SUBSTITUTE(SUBSTITUTE(Answers!K143,"’","'"),"‘","'"),"“",""""),"”","""")),'Scoring key'!$B$5:$B$9,0),"unread")))</f>
        <v/>
      </c>
      <c r="U143" s="1" t="str">
        <f aca="false">IF(Answers!M143="","",IF(ISNUMBER(IFERROR(VALUE(Answers!M143),"")),IF(AND(VALUE(Answers!M143)&gt;=1,VALUE(Answers!M143)&lt;=5,VALUE(Answers!M143)=INT(VALUE(Answers!M143))),VALUE(Answers!M143),"unread"),IFERROR(MATCH(TRIM(SUBSTITUTE(SUBSTITUTE(SUBSTITUTE(SUBSTITUTE(Answers!M143,"’","'"),"‘","'"),"“",""""),"”","""")),'Scoring key'!$B$5:$B$9,0),"unread")))</f>
        <v/>
      </c>
      <c r="V143" s="1" t="str">
        <f aca="false">IF(Answers!P143="","",IF(ISNUMBER(IFERROR(VALUE(Answers!P143),"")),IF(AND(VALUE(Answers!P143)&gt;=1,VALUE(Answers!P143)&lt;=5,VALUE(Answers!P143)=INT(VALUE(Answers!P143))),VALUE(Answers!P143),"unread"),IFERROR(MATCH(TRIM(SUBSTITUTE(SUBSTITUTE(SUBSTITUTE(SUBSTITUTE(Answers!P143,"’","'"),"‘","'"),"“",""""),"”","""")),'Scoring key'!$B$5:$B$9,0),"unread")))</f>
        <v/>
      </c>
      <c r="W143" s="1" t="str">
        <f aca="false">IF(Answers!Q143="","",IF(ISNUMBER(IFERROR(VALUE(Answers!Q143),"")),IF(AND(VALUE(Answers!Q143)&gt;=1,VALUE(Answers!Q143)&lt;=5,VALUE(Answers!Q143)=INT(VALUE(Answers!Q143))),VALUE(Answers!Q143),"unread"),IFERROR(MATCH(TRIM(SUBSTITUTE(SUBSTITUTE(SUBSTITUTE(SUBSTITUTE(Answers!Q143,"’","'"),"‘","'"),"“",""""),"”","""")),'Scoring key'!$B$5:$B$9,0),"unread")))</f>
        <v/>
      </c>
      <c r="X143" s="1" t="str">
        <f aca="false">IF(Answers!B143="","",ISNUMBER(SEARCH("Drafting or editing emails and documents",TRIM(SUBSTITUTE(SUBSTITUTE(SUBSTITUTE(SUBSTITUTE(Answers!B143,"’","'"),"‘","'"),"“",""""),"”",""""))))*1+ISNUMBER(SEARCH("Summarizing documents, threads or meetings",TRIM(SUBSTITUTE(SUBSTITUTE(SUBSTITUTE(SUBSTITUTE(Answers!B143,"’","'"),"‘","'"),"“",""""),"”",""""))))*1+ISNUMBER(SEARCH("Research, or explaining something unfamiliar",TRIM(SUBSTITUTE(SUBSTITUTE(SUBSTITUTE(SUBSTITUTE(Answers!B143,"’","'"),"‘","'"),"“",""""),"”",""""))))*1+ISNUMBER(SEARCH("Working with data or spreadsheets",TRIM(SUBSTITUTE(SUBSTITUTE(SUBSTITUTE(SUBSTITUTE(Answers!B143,"’","'"),"‘","'"),"“",""""),"”",""""))))*1+ISNUMBER(SEARCH("Writing or reviewing code or scripts",TRIM(SUBSTITUTE(SUBSTITUTE(SUBSTITUTE(SUBSTITUTE(Answers!B143,"’","'"),"‘","'"),"“",""""),"”",""""))))*1+ISNUMBER(SEARCH("Brainstorming or planning",TRIM(SUBSTITUTE(SUBSTITUTE(SUBSTITUTE(SUBSTITUTE(Answers!B143,"’","'"),"‘","'"),"“",""""),"”",""""))))*1+ISNUMBER(SEARCH("Something else",TRIM(SUBSTITUTE(SUBSTITUTE(SUBSTITUTE(SUBSTITUTE(Answers!B143,"’","'"),"‘","'"),"“",""""),"”",""""))))*1)</f>
        <v/>
      </c>
      <c r="Y143" s="1" t="str">
        <f aca="false">IF(X143="","",IF(X143=0,IF(ISNUMBER(SEARCH("I don't use AI tools for work",TRIM(SUBSTITUTE(SUBSTITUTE(SUBSTITUTE(SUBSTITUTE(Answers!B143,"’","'"),"‘","'"),"“",""""),"”","""")))),1,"unread"),MIN(X143+1,5)))</f>
        <v/>
      </c>
      <c r="Z143" s="1" t="n">
        <f aca="false">IF(ISNUMBER(SEARCH("Clear guidance on what's allowed and what information can go in",TRIM(SUBSTITUTE(SUBSTITUTE(SUBSTITUTE(SUBSTITUTE(Answers!R143,"’","'"),"‘","'"),"“",""""),"”","""")))),1,0)</f>
        <v>0</v>
      </c>
      <c r="AA143" s="1" t="n">
        <f aca="false">IF(ISNUMBER(SEARCH("An approved AI tool with a work account",TRIM(SUBSTITUTE(SUBSTITUTE(SUBSTITUTE(SUBSTITUTE(Answers!R143,"’","'"),"‘","'"),"“",""""),"”","""")))),1,0)</f>
        <v>0</v>
      </c>
      <c r="AB143" s="1" t="n">
        <f aca="false">IF(ISNUMBER(SEARCH("Hands-on training using my own work tasks",TRIM(SUBSTITUTE(SUBSTITUTE(SUBSTITUTE(SUBSTITUTE(Answers!R143,"’","'"),"‘","'"),"“",""""),"”","""")))),1,0)</f>
        <v>0</v>
      </c>
      <c r="AC143" s="1" t="n">
        <f aca="false">IF(ISNUMBER(SEARCH("Ready-made prompts and templates for common tasks",TRIM(SUBSTITUTE(SUBSTITUTE(SUBSTITUTE(SUBSTITUTE(Answers!R143,"’","'"),"‘","'"),"“",""""),"”","""")))),1,0)</f>
        <v>0</v>
      </c>
      <c r="AD143" s="1" t="n">
        <f aca="false">IF(ISNUMBER(SEARCH("Help setting up an AI agent for my role",TRIM(SUBSTITUTE(SUBSTITUTE(SUBSTITUTE(SUBSTITUTE(Answers!R143,"’","'"),"‘","'"),"“",""""),"”","""")))),1,0)</f>
        <v>0</v>
      </c>
      <c r="AE143" s="1" t="n">
        <f aca="false">IF(ISNUMBER(SEARCH("Examples from people in jobs like mine",TRIM(SUBSTITUTE(SUBSTITUTE(SUBSTITUTE(SUBSTITUTE(Answers!R143,"’","'"),"‘","'"),"“",""""),"”","""")))),1,0)</f>
        <v>0</v>
      </c>
      <c r="AF143" s="1" t="n">
        <f aca="false">IF(ISNUMBER(SEARCH("Time set aside to practice",TRIM(SUBSTITUTE(SUBSTITUTE(SUBSTITUTE(SUBSTITUTE(Answers!R143,"’","'"),"‘","'"),"“",""""),"”","""")))),1,0)</f>
        <v>0</v>
      </c>
      <c r="AG143" s="1" t="n">
        <f aca="false">IF(ISNUMBER(SEARCH("I don't need help right now",TRIM(SUBSTITUTE(SUBSTITUTE(SUBSTITUTE(SUBSTITUTE(Answers!R143,"’","'"),"‘","'"),"“",""""),"”","""")))),1,0)</f>
        <v>0</v>
      </c>
      <c r="AH143" s="1" t="str">
        <f aca="false">IF(Answers!R143="","",IF(Z143+AA143+AB143+AC143+AD143+AE143+AF143+AG143=0,"unread",""))</f>
        <v/>
      </c>
      <c r="AI143" s="1" t="n">
        <f aca="false">IF(OR(D143=5,E143=5),1,0)</f>
        <v>0</v>
      </c>
    </row>
    <row r="144" customFormat="false" ht="15" hidden="false" customHeight="true" outlineLevel="0" collapsed="false">
      <c r="A144" s="1" t="n">
        <f aca="false">Answers!T144</f>
        <v>0</v>
      </c>
      <c r="B144" s="1" t="str">
        <f aca="false">IF(Answers!A144="","",IFERROR(MATCH(TRIM(SUBSTITUTE(SUBSTITUTE(SUBSTITUTE(SUBSTITUTE(Answers!A144,"’","'"),"‘","'"),"“",""""),"”","""")),'Scoring key'!$B$10:$B$14,0),"unread"))</f>
        <v/>
      </c>
      <c r="C144" s="1" t="str">
        <f aca="false">IF(Answers!C144="","",IFERROR(MATCH(TRIM(SUBSTITUTE(SUBSTITUTE(SUBSTITUTE(SUBSTITUTE(Answers!C144,"’","'"),"‘","'"),"“",""""),"”","""")),'Scoring key'!$B$15:$B$19,0),"unread"))</f>
        <v/>
      </c>
      <c r="D144" s="1" t="str">
        <f aca="false">IF(Answers!D144="","",IFERROR(MATCH(TRIM(SUBSTITUTE(SUBSTITUTE(SUBSTITUTE(SUBSTITUTE(Answers!D144,"’","'"),"‘","'"),"“",""""),"”","""")),'Scoring key'!$B$20:$B$24,0),"unread"))</f>
        <v/>
      </c>
      <c r="E144" s="1" t="str">
        <f aca="false">IF(Answers!E144="","",IFERROR(MATCH(TRIM(SUBSTITUTE(SUBSTITUTE(SUBSTITUTE(SUBSTITUTE(Answers!E144,"’","'"),"‘","'"),"“",""""),"”","""")),'Scoring key'!$B$25:$B$29,0),"unread"))</f>
        <v/>
      </c>
      <c r="F144" s="1" t="str">
        <f aca="false">IF(Answers!L144="","",IFERROR(MATCH(TRIM(SUBSTITUTE(SUBSTITUTE(SUBSTITUTE(SUBSTITUTE(Answers!L144,"’","'"),"‘","'"),"“",""""),"”","""")),'Scoring key'!$B$30:$B$34,0),"unread"))</f>
        <v/>
      </c>
      <c r="G144" s="1" t="str">
        <f aca="false">IF(Answers!N144="","",IFERROR(MATCH(TRIM(SUBSTITUTE(SUBSTITUTE(SUBSTITUTE(SUBSTITUTE(Answers!N144,"’","'"),"‘","'"),"“",""""),"”","""")),'Scoring key'!$B$35:$B$38,0),"unread"))</f>
        <v/>
      </c>
      <c r="H144" s="1" t="str">
        <f aca="false">IF(Answers!O144="","",IFERROR(MATCH(TRIM(SUBSTITUTE(SUBSTITUTE(SUBSTITUTE(SUBSTITUTE(Answers!O144,"’","'"),"‘","'"),"“",""""),"”","""")),'Scoring key'!$B$39:$B$42,0),"unread"))</f>
        <v/>
      </c>
      <c r="I144" s="1" t="str">
        <f aca="false">IF(Answers!S144="","",IFERROR(MATCH(TRIM(SUBSTITUTE(SUBSTITUTE(SUBSTITUTE(SUBSTITUTE(Answers!S144,"’","'"),"‘","'"),"“",""""),"”","""")),'Scoring key'!$B$43:$B$46,0),"unread"))</f>
        <v/>
      </c>
      <c r="J144" s="1" t="str">
        <f aca="false">IF(ISNUMBER(B144),IF(INDEX('Scoring key'!$C$10:$C$14,B144)="","",INDEX('Scoring key'!$C$10:$C$14,B144)),"")</f>
        <v/>
      </c>
      <c r="K144" s="1" t="str">
        <f aca="false">IF(ISNUMBER(E144),IF(INDEX('Scoring key'!$C$25:$C$29,E144)="","",INDEX('Scoring key'!$C$25:$C$29,E144)),"")</f>
        <v/>
      </c>
      <c r="L144" s="1" t="str">
        <f aca="false">IF(ISNUMBER(F144),IF(INDEX('Scoring key'!$C$30:$C$34,F144)="","",INDEX('Scoring key'!$C$30:$C$34,F144)),"")</f>
        <v/>
      </c>
      <c r="M144" s="1" t="str">
        <f aca="false">IF(ISNUMBER(G144),IF(INDEX('Scoring key'!$C$35:$C$38,G144)="","",INDEX('Scoring key'!$C$35:$C$38,G144)),"")</f>
        <v/>
      </c>
      <c r="N144" s="1" t="str">
        <f aca="false">IF(ISNUMBER(H144),IF(INDEX('Scoring key'!$C$39:$C$42,H144)="","",INDEX('Scoring key'!$C$39:$C$42,H144)),"")</f>
        <v/>
      </c>
      <c r="O144" s="1" t="str">
        <f aca="false">IF(Answers!F144="","",IF(ISNUMBER(IFERROR(VALUE(Answers!F144),"")),IF(AND(VALUE(Answers!F144)&gt;=1,VALUE(Answers!F144)&lt;=5,VALUE(Answers!F144)=INT(VALUE(Answers!F144))),VALUE(Answers!F144),"unread"),IFERROR(MATCH(TRIM(SUBSTITUTE(SUBSTITUTE(SUBSTITUTE(SUBSTITUTE(Answers!F144,"’","'"),"‘","'"),"“",""""),"”","""")),'Scoring key'!$B$5:$B$9,0),"unread")))</f>
        <v/>
      </c>
      <c r="P144" s="1" t="str">
        <f aca="false">IF(Answers!G144="","",IF(ISNUMBER(IFERROR(VALUE(Answers!G144),"")),IF(AND(VALUE(Answers!G144)&gt;=1,VALUE(Answers!G144)&lt;=5,VALUE(Answers!G144)=INT(VALUE(Answers!G144))),VALUE(Answers!G144),"unread"),IFERROR(MATCH(TRIM(SUBSTITUTE(SUBSTITUTE(SUBSTITUTE(SUBSTITUTE(Answers!G144,"’","'"),"‘","'"),"“",""""),"”","""")),'Scoring key'!$B$5:$B$9,0),"unread")))</f>
        <v/>
      </c>
      <c r="Q144" s="1" t="str">
        <f aca="false">IF(Answers!H144="","",IF(ISNUMBER(IFERROR(VALUE(Answers!H144),"")),IF(AND(VALUE(Answers!H144)&gt;=1,VALUE(Answers!H144)&lt;=5,VALUE(Answers!H144)=INT(VALUE(Answers!H144))),VALUE(Answers!H144),"unread"),IFERROR(MATCH(TRIM(SUBSTITUTE(SUBSTITUTE(SUBSTITUTE(SUBSTITUTE(Answers!H144,"’","'"),"‘","'"),"“",""""),"”","""")),'Scoring key'!$B$5:$B$9,0),"unread")))</f>
        <v/>
      </c>
      <c r="R144" s="1" t="str">
        <f aca="false">IF(Answers!I144="","",IF(ISNUMBER(IFERROR(VALUE(Answers!I144),"")),IF(AND(VALUE(Answers!I144)&gt;=1,VALUE(Answers!I144)&lt;=5,VALUE(Answers!I144)=INT(VALUE(Answers!I144))),VALUE(Answers!I144),"unread"),IFERROR(MATCH(TRIM(SUBSTITUTE(SUBSTITUTE(SUBSTITUTE(SUBSTITUTE(Answers!I144,"’","'"),"‘","'"),"“",""""),"”","""")),'Scoring key'!$B$5:$B$9,0),"unread")))</f>
        <v/>
      </c>
      <c r="S144" s="1" t="str">
        <f aca="false">IF(Answers!J144="","",IF(ISNUMBER(IFERROR(VALUE(Answers!J144),"")),IF(AND(VALUE(Answers!J144)&gt;=1,VALUE(Answers!J144)&lt;=5,VALUE(Answers!J144)=INT(VALUE(Answers!J144))),VALUE(Answers!J144),"unread"),IFERROR(MATCH(TRIM(SUBSTITUTE(SUBSTITUTE(SUBSTITUTE(SUBSTITUTE(Answers!J144,"’","'"),"‘","'"),"“",""""),"”","""")),'Scoring key'!$B$5:$B$9,0),"unread")))</f>
        <v/>
      </c>
      <c r="T144" s="1" t="str">
        <f aca="false">IF(Answers!K144="","",IF(ISNUMBER(IFERROR(VALUE(Answers!K144),"")),IF(AND(VALUE(Answers!K144)&gt;=1,VALUE(Answers!K144)&lt;=5,VALUE(Answers!K144)=INT(VALUE(Answers!K144))),VALUE(Answers!K144),"unread"),IFERROR(MATCH(TRIM(SUBSTITUTE(SUBSTITUTE(SUBSTITUTE(SUBSTITUTE(Answers!K144,"’","'"),"‘","'"),"“",""""),"”","""")),'Scoring key'!$B$5:$B$9,0),"unread")))</f>
        <v/>
      </c>
      <c r="U144" s="1" t="str">
        <f aca="false">IF(Answers!M144="","",IF(ISNUMBER(IFERROR(VALUE(Answers!M144),"")),IF(AND(VALUE(Answers!M144)&gt;=1,VALUE(Answers!M144)&lt;=5,VALUE(Answers!M144)=INT(VALUE(Answers!M144))),VALUE(Answers!M144),"unread"),IFERROR(MATCH(TRIM(SUBSTITUTE(SUBSTITUTE(SUBSTITUTE(SUBSTITUTE(Answers!M144,"’","'"),"‘","'"),"“",""""),"”","""")),'Scoring key'!$B$5:$B$9,0),"unread")))</f>
        <v/>
      </c>
      <c r="V144" s="1" t="str">
        <f aca="false">IF(Answers!P144="","",IF(ISNUMBER(IFERROR(VALUE(Answers!P144),"")),IF(AND(VALUE(Answers!P144)&gt;=1,VALUE(Answers!P144)&lt;=5,VALUE(Answers!P144)=INT(VALUE(Answers!P144))),VALUE(Answers!P144),"unread"),IFERROR(MATCH(TRIM(SUBSTITUTE(SUBSTITUTE(SUBSTITUTE(SUBSTITUTE(Answers!P144,"’","'"),"‘","'"),"“",""""),"”","""")),'Scoring key'!$B$5:$B$9,0),"unread")))</f>
        <v/>
      </c>
      <c r="W144" s="1" t="str">
        <f aca="false">IF(Answers!Q144="","",IF(ISNUMBER(IFERROR(VALUE(Answers!Q144),"")),IF(AND(VALUE(Answers!Q144)&gt;=1,VALUE(Answers!Q144)&lt;=5,VALUE(Answers!Q144)=INT(VALUE(Answers!Q144))),VALUE(Answers!Q144),"unread"),IFERROR(MATCH(TRIM(SUBSTITUTE(SUBSTITUTE(SUBSTITUTE(SUBSTITUTE(Answers!Q144,"’","'"),"‘","'"),"“",""""),"”","""")),'Scoring key'!$B$5:$B$9,0),"unread")))</f>
        <v/>
      </c>
      <c r="X144" s="1" t="str">
        <f aca="false">IF(Answers!B144="","",ISNUMBER(SEARCH("Drafting or editing emails and documents",TRIM(SUBSTITUTE(SUBSTITUTE(SUBSTITUTE(SUBSTITUTE(Answers!B144,"’","'"),"‘","'"),"“",""""),"”",""""))))*1+ISNUMBER(SEARCH("Summarizing documents, threads or meetings",TRIM(SUBSTITUTE(SUBSTITUTE(SUBSTITUTE(SUBSTITUTE(Answers!B144,"’","'"),"‘","'"),"“",""""),"”",""""))))*1+ISNUMBER(SEARCH("Research, or explaining something unfamiliar",TRIM(SUBSTITUTE(SUBSTITUTE(SUBSTITUTE(SUBSTITUTE(Answers!B144,"’","'"),"‘","'"),"“",""""),"”",""""))))*1+ISNUMBER(SEARCH("Working with data or spreadsheets",TRIM(SUBSTITUTE(SUBSTITUTE(SUBSTITUTE(SUBSTITUTE(Answers!B144,"’","'"),"‘","'"),"“",""""),"”",""""))))*1+ISNUMBER(SEARCH("Writing or reviewing code or scripts",TRIM(SUBSTITUTE(SUBSTITUTE(SUBSTITUTE(SUBSTITUTE(Answers!B144,"’","'"),"‘","'"),"“",""""),"”",""""))))*1+ISNUMBER(SEARCH("Brainstorming or planning",TRIM(SUBSTITUTE(SUBSTITUTE(SUBSTITUTE(SUBSTITUTE(Answers!B144,"’","'"),"‘","'"),"“",""""),"”",""""))))*1+ISNUMBER(SEARCH("Something else",TRIM(SUBSTITUTE(SUBSTITUTE(SUBSTITUTE(SUBSTITUTE(Answers!B144,"’","'"),"‘","'"),"“",""""),"”",""""))))*1)</f>
        <v/>
      </c>
      <c r="Y144" s="1" t="str">
        <f aca="false">IF(X144="","",IF(X144=0,IF(ISNUMBER(SEARCH("I don't use AI tools for work",TRIM(SUBSTITUTE(SUBSTITUTE(SUBSTITUTE(SUBSTITUTE(Answers!B144,"’","'"),"‘","'"),"“",""""),"”","""")))),1,"unread"),MIN(X144+1,5)))</f>
        <v/>
      </c>
      <c r="Z144" s="1" t="n">
        <f aca="false">IF(ISNUMBER(SEARCH("Clear guidance on what's allowed and what information can go in",TRIM(SUBSTITUTE(SUBSTITUTE(SUBSTITUTE(SUBSTITUTE(Answers!R144,"’","'"),"‘","'"),"“",""""),"”","""")))),1,0)</f>
        <v>0</v>
      </c>
      <c r="AA144" s="1" t="n">
        <f aca="false">IF(ISNUMBER(SEARCH("An approved AI tool with a work account",TRIM(SUBSTITUTE(SUBSTITUTE(SUBSTITUTE(SUBSTITUTE(Answers!R144,"’","'"),"‘","'"),"“",""""),"”","""")))),1,0)</f>
        <v>0</v>
      </c>
      <c r="AB144" s="1" t="n">
        <f aca="false">IF(ISNUMBER(SEARCH("Hands-on training using my own work tasks",TRIM(SUBSTITUTE(SUBSTITUTE(SUBSTITUTE(SUBSTITUTE(Answers!R144,"’","'"),"‘","'"),"“",""""),"”","""")))),1,0)</f>
        <v>0</v>
      </c>
      <c r="AC144" s="1" t="n">
        <f aca="false">IF(ISNUMBER(SEARCH("Ready-made prompts and templates for common tasks",TRIM(SUBSTITUTE(SUBSTITUTE(SUBSTITUTE(SUBSTITUTE(Answers!R144,"’","'"),"‘","'"),"“",""""),"”","""")))),1,0)</f>
        <v>0</v>
      </c>
      <c r="AD144" s="1" t="n">
        <f aca="false">IF(ISNUMBER(SEARCH("Help setting up an AI agent for my role",TRIM(SUBSTITUTE(SUBSTITUTE(SUBSTITUTE(SUBSTITUTE(Answers!R144,"’","'"),"‘","'"),"“",""""),"”","""")))),1,0)</f>
        <v>0</v>
      </c>
      <c r="AE144" s="1" t="n">
        <f aca="false">IF(ISNUMBER(SEARCH("Examples from people in jobs like mine",TRIM(SUBSTITUTE(SUBSTITUTE(SUBSTITUTE(SUBSTITUTE(Answers!R144,"’","'"),"‘","'"),"“",""""),"”","""")))),1,0)</f>
        <v>0</v>
      </c>
      <c r="AF144" s="1" t="n">
        <f aca="false">IF(ISNUMBER(SEARCH("Time set aside to practice",TRIM(SUBSTITUTE(SUBSTITUTE(SUBSTITUTE(SUBSTITUTE(Answers!R144,"’","'"),"‘","'"),"“",""""),"”","""")))),1,0)</f>
        <v>0</v>
      </c>
      <c r="AG144" s="1" t="n">
        <f aca="false">IF(ISNUMBER(SEARCH("I don't need help right now",TRIM(SUBSTITUTE(SUBSTITUTE(SUBSTITUTE(SUBSTITUTE(Answers!R144,"’","'"),"‘","'"),"“",""""),"”","""")))),1,0)</f>
        <v>0</v>
      </c>
      <c r="AH144" s="1" t="str">
        <f aca="false">IF(Answers!R144="","",IF(Z144+AA144+AB144+AC144+AD144+AE144+AF144+AG144=0,"unread",""))</f>
        <v/>
      </c>
      <c r="AI144" s="1" t="n">
        <f aca="false">IF(OR(D144=5,E144=5),1,0)</f>
        <v>0</v>
      </c>
    </row>
    <row r="145" customFormat="false" ht="15" hidden="false" customHeight="true" outlineLevel="0" collapsed="false">
      <c r="A145" s="1" t="n">
        <f aca="false">Answers!T145</f>
        <v>0</v>
      </c>
      <c r="B145" s="1" t="str">
        <f aca="false">IF(Answers!A145="","",IFERROR(MATCH(TRIM(SUBSTITUTE(SUBSTITUTE(SUBSTITUTE(SUBSTITUTE(Answers!A145,"’","'"),"‘","'"),"“",""""),"”","""")),'Scoring key'!$B$10:$B$14,0),"unread"))</f>
        <v/>
      </c>
      <c r="C145" s="1" t="str">
        <f aca="false">IF(Answers!C145="","",IFERROR(MATCH(TRIM(SUBSTITUTE(SUBSTITUTE(SUBSTITUTE(SUBSTITUTE(Answers!C145,"’","'"),"‘","'"),"“",""""),"”","""")),'Scoring key'!$B$15:$B$19,0),"unread"))</f>
        <v/>
      </c>
      <c r="D145" s="1" t="str">
        <f aca="false">IF(Answers!D145="","",IFERROR(MATCH(TRIM(SUBSTITUTE(SUBSTITUTE(SUBSTITUTE(SUBSTITUTE(Answers!D145,"’","'"),"‘","'"),"“",""""),"”","""")),'Scoring key'!$B$20:$B$24,0),"unread"))</f>
        <v/>
      </c>
      <c r="E145" s="1" t="str">
        <f aca="false">IF(Answers!E145="","",IFERROR(MATCH(TRIM(SUBSTITUTE(SUBSTITUTE(SUBSTITUTE(SUBSTITUTE(Answers!E145,"’","'"),"‘","'"),"“",""""),"”","""")),'Scoring key'!$B$25:$B$29,0),"unread"))</f>
        <v/>
      </c>
      <c r="F145" s="1" t="str">
        <f aca="false">IF(Answers!L145="","",IFERROR(MATCH(TRIM(SUBSTITUTE(SUBSTITUTE(SUBSTITUTE(SUBSTITUTE(Answers!L145,"’","'"),"‘","'"),"“",""""),"”","""")),'Scoring key'!$B$30:$B$34,0),"unread"))</f>
        <v/>
      </c>
      <c r="G145" s="1" t="str">
        <f aca="false">IF(Answers!N145="","",IFERROR(MATCH(TRIM(SUBSTITUTE(SUBSTITUTE(SUBSTITUTE(SUBSTITUTE(Answers!N145,"’","'"),"‘","'"),"“",""""),"”","""")),'Scoring key'!$B$35:$B$38,0),"unread"))</f>
        <v/>
      </c>
      <c r="H145" s="1" t="str">
        <f aca="false">IF(Answers!O145="","",IFERROR(MATCH(TRIM(SUBSTITUTE(SUBSTITUTE(SUBSTITUTE(SUBSTITUTE(Answers!O145,"’","'"),"‘","'"),"“",""""),"”","""")),'Scoring key'!$B$39:$B$42,0),"unread"))</f>
        <v/>
      </c>
      <c r="I145" s="1" t="str">
        <f aca="false">IF(Answers!S145="","",IFERROR(MATCH(TRIM(SUBSTITUTE(SUBSTITUTE(SUBSTITUTE(SUBSTITUTE(Answers!S145,"’","'"),"‘","'"),"“",""""),"”","""")),'Scoring key'!$B$43:$B$46,0),"unread"))</f>
        <v/>
      </c>
      <c r="J145" s="1" t="str">
        <f aca="false">IF(ISNUMBER(B145),IF(INDEX('Scoring key'!$C$10:$C$14,B145)="","",INDEX('Scoring key'!$C$10:$C$14,B145)),"")</f>
        <v/>
      </c>
      <c r="K145" s="1" t="str">
        <f aca="false">IF(ISNUMBER(E145),IF(INDEX('Scoring key'!$C$25:$C$29,E145)="","",INDEX('Scoring key'!$C$25:$C$29,E145)),"")</f>
        <v/>
      </c>
      <c r="L145" s="1" t="str">
        <f aca="false">IF(ISNUMBER(F145),IF(INDEX('Scoring key'!$C$30:$C$34,F145)="","",INDEX('Scoring key'!$C$30:$C$34,F145)),"")</f>
        <v/>
      </c>
      <c r="M145" s="1" t="str">
        <f aca="false">IF(ISNUMBER(G145),IF(INDEX('Scoring key'!$C$35:$C$38,G145)="","",INDEX('Scoring key'!$C$35:$C$38,G145)),"")</f>
        <v/>
      </c>
      <c r="N145" s="1" t="str">
        <f aca="false">IF(ISNUMBER(H145),IF(INDEX('Scoring key'!$C$39:$C$42,H145)="","",INDEX('Scoring key'!$C$39:$C$42,H145)),"")</f>
        <v/>
      </c>
      <c r="O145" s="1" t="str">
        <f aca="false">IF(Answers!F145="","",IF(ISNUMBER(IFERROR(VALUE(Answers!F145),"")),IF(AND(VALUE(Answers!F145)&gt;=1,VALUE(Answers!F145)&lt;=5,VALUE(Answers!F145)=INT(VALUE(Answers!F145))),VALUE(Answers!F145),"unread"),IFERROR(MATCH(TRIM(SUBSTITUTE(SUBSTITUTE(SUBSTITUTE(SUBSTITUTE(Answers!F145,"’","'"),"‘","'"),"“",""""),"”","""")),'Scoring key'!$B$5:$B$9,0),"unread")))</f>
        <v/>
      </c>
      <c r="P145" s="1" t="str">
        <f aca="false">IF(Answers!G145="","",IF(ISNUMBER(IFERROR(VALUE(Answers!G145),"")),IF(AND(VALUE(Answers!G145)&gt;=1,VALUE(Answers!G145)&lt;=5,VALUE(Answers!G145)=INT(VALUE(Answers!G145))),VALUE(Answers!G145),"unread"),IFERROR(MATCH(TRIM(SUBSTITUTE(SUBSTITUTE(SUBSTITUTE(SUBSTITUTE(Answers!G145,"’","'"),"‘","'"),"“",""""),"”","""")),'Scoring key'!$B$5:$B$9,0),"unread")))</f>
        <v/>
      </c>
      <c r="Q145" s="1" t="str">
        <f aca="false">IF(Answers!H145="","",IF(ISNUMBER(IFERROR(VALUE(Answers!H145),"")),IF(AND(VALUE(Answers!H145)&gt;=1,VALUE(Answers!H145)&lt;=5,VALUE(Answers!H145)=INT(VALUE(Answers!H145))),VALUE(Answers!H145),"unread"),IFERROR(MATCH(TRIM(SUBSTITUTE(SUBSTITUTE(SUBSTITUTE(SUBSTITUTE(Answers!H145,"’","'"),"‘","'"),"“",""""),"”","""")),'Scoring key'!$B$5:$B$9,0),"unread")))</f>
        <v/>
      </c>
      <c r="R145" s="1" t="str">
        <f aca="false">IF(Answers!I145="","",IF(ISNUMBER(IFERROR(VALUE(Answers!I145),"")),IF(AND(VALUE(Answers!I145)&gt;=1,VALUE(Answers!I145)&lt;=5,VALUE(Answers!I145)=INT(VALUE(Answers!I145))),VALUE(Answers!I145),"unread"),IFERROR(MATCH(TRIM(SUBSTITUTE(SUBSTITUTE(SUBSTITUTE(SUBSTITUTE(Answers!I145,"’","'"),"‘","'"),"“",""""),"”","""")),'Scoring key'!$B$5:$B$9,0),"unread")))</f>
        <v/>
      </c>
      <c r="S145" s="1" t="str">
        <f aca="false">IF(Answers!J145="","",IF(ISNUMBER(IFERROR(VALUE(Answers!J145),"")),IF(AND(VALUE(Answers!J145)&gt;=1,VALUE(Answers!J145)&lt;=5,VALUE(Answers!J145)=INT(VALUE(Answers!J145))),VALUE(Answers!J145),"unread"),IFERROR(MATCH(TRIM(SUBSTITUTE(SUBSTITUTE(SUBSTITUTE(SUBSTITUTE(Answers!J145,"’","'"),"‘","'"),"“",""""),"”","""")),'Scoring key'!$B$5:$B$9,0),"unread")))</f>
        <v/>
      </c>
      <c r="T145" s="1" t="str">
        <f aca="false">IF(Answers!K145="","",IF(ISNUMBER(IFERROR(VALUE(Answers!K145),"")),IF(AND(VALUE(Answers!K145)&gt;=1,VALUE(Answers!K145)&lt;=5,VALUE(Answers!K145)=INT(VALUE(Answers!K145))),VALUE(Answers!K145),"unread"),IFERROR(MATCH(TRIM(SUBSTITUTE(SUBSTITUTE(SUBSTITUTE(SUBSTITUTE(Answers!K145,"’","'"),"‘","'"),"“",""""),"”","""")),'Scoring key'!$B$5:$B$9,0),"unread")))</f>
        <v/>
      </c>
      <c r="U145" s="1" t="str">
        <f aca="false">IF(Answers!M145="","",IF(ISNUMBER(IFERROR(VALUE(Answers!M145),"")),IF(AND(VALUE(Answers!M145)&gt;=1,VALUE(Answers!M145)&lt;=5,VALUE(Answers!M145)=INT(VALUE(Answers!M145))),VALUE(Answers!M145),"unread"),IFERROR(MATCH(TRIM(SUBSTITUTE(SUBSTITUTE(SUBSTITUTE(SUBSTITUTE(Answers!M145,"’","'"),"‘","'"),"“",""""),"”","""")),'Scoring key'!$B$5:$B$9,0),"unread")))</f>
        <v/>
      </c>
      <c r="V145" s="1" t="str">
        <f aca="false">IF(Answers!P145="","",IF(ISNUMBER(IFERROR(VALUE(Answers!P145),"")),IF(AND(VALUE(Answers!P145)&gt;=1,VALUE(Answers!P145)&lt;=5,VALUE(Answers!P145)=INT(VALUE(Answers!P145))),VALUE(Answers!P145),"unread"),IFERROR(MATCH(TRIM(SUBSTITUTE(SUBSTITUTE(SUBSTITUTE(SUBSTITUTE(Answers!P145,"’","'"),"‘","'"),"“",""""),"”","""")),'Scoring key'!$B$5:$B$9,0),"unread")))</f>
        <v/>
      </c>
      <c r="W145" s="1" t="str">
        <f aca="false">IF(Answers!Q145="","",IF(ISNUMBER(IFERROR(VALUE(Answers!Q145),"")),IF(AND(VALUE(Answers!Q145)&gt;=1,VALUE(Answers!Q145)&lt;=5,VALUE(Answers!Q145)=INT(VALUE(Answers!Q145))),VALUE(Answers!Q145),"unread"),IFERROR(MATCH(TRIM(SUBSTITUTE(SUBSTITUTE(SUBSTITUTE(SUBSTITUTE(Answers!Q145,"’","'"),"‘","'"),"“",""""),"”","""")),'Scoring key'!$B$5:$B$9,0),"unread")))</f>
        <v/>
      </c>
      <c r="X145" s="1" t="str">
        <f aca="false">IF(Answers!B145="","",ISNUMBER(SEARCH("Drafting or editing emails and documents",TRIM(SUBSTITUTE(SUBSTITUTE(SUBSTITUTE(SUBSTITUTE(Answers!B145,"’","'"),"‘","'"),"“",""""),"”",""""))))*1+ISNUMBER(SEARCH("Summarizing documents, threads or meetings",TRIM(SUBSTITUTE(SUBSTITUTE(SUBSTITUTE(SUBSTITUTE(Answers!B145,"’","'"),"‘","'"),"“",""""),"”",""""))))*1+ISNUMBER(SEARCH("Research, or explaining something unfamiliar",TRIM(SUBSTITUTE(SUBSTITUTE(SUBSTITUTE(SUBSTITUTE(Answers!B145,"’","'"),"‘","'"),"“",""""),"”",""""))))*1+ISNUMBER(SEARCH("Working with data or spreadsheets",TRIM(SUBSTITUTE(SUBSTITUTE(SUBSTITUTE(SUBSTITUTE(Answers!B145,"’","'"),"‘","'"),"“",""""),"”",""""))))*1+ISNUMBER(SEARCH("Writing or reviewing code or scripts",TRIM(SUBSTITUTE(SUBSTITUTE(SUBSTITUTE(SUBSTITUTE(Answers!B145,"’","'"),"‘","'"),"“",""""),"”",""""))))*1+ISNUMBER(SEARCH("Brainstorming or planning",TRIM(SUBSTITUTE(SUBSTITUTE(SUBSTITUTE(SUBSTITUTE(Answers!B145,"’","'"),"‘","'"),"“",""""),"”",""""))))*1+ISNUMBER(SEARCH("Something else",TRIM(SUBSTITUTE(SUBSTITUTE(SUBSTITUTE(SUBSTITUTE(Answers!B145,"’","'"),"‘","'"),"“",""""),"”",""""))))*1)</f>
        <v/>
      </c>
      <c r="Y145" s="1" t="str">
        <f aca="false">IF(X145="","",IF(X145=0,IF(ISNUMBER(SEARCH("I don't use AI tools for work",TRIM(SUBSTITUTE(SUBSTITUTE(SUBSTITUTE(SUBSTITUTE(Answers!B145,"’","'"),"‘","'"),"“",""""),"”","""")))),1,"unread"),MIN(X145+1,5)))</f>
        <v/>
      </c>
      <c r="Z145" s="1" t="n">
        <f aca="false">IF(ISNUMBER(SEARCH("Clear guidance on what's allowed and what information can go in",TRIM(SUBSTITUTE(SUBSTITUTE(SUBSTITUTE(SUBSTITUTE(Answers!R145,"’","'"),"‘","'"),"“",""""),"”","""")))),1,0)</f>
        <v>0</v>
      </c>
      <c r="AA145" s="1" t="n">
        <f aca="false">IF(ISNUMBER(SEARCH("An approved AI tool with a work account",TRIM(SUBSTITUTE(SUBSTITUTE(SUBSTITUTE(SUBSTITUTE(Answers!R145,"’","'"),"‘","'"),"“",""""),"”","""")))),1,0)</f>
        <v>0</v>
      </c>
      <c r="AB145" s="1" t="n">
        <f aca="false">IF(ISNUMBER(SEARCH("Hands-on training using my own work tasks",TRIM(SUBSTITUTE(SUBSTITUTE(SUBSTITUTE(SUBSTITUTE(Answers!R145,"’","'"),"‘","'"),"“",""""),"”","""")))),1,0)</f>
        <v>0</v>
      </c>
      <c r="AC145" s="1" t="n">
        <f aca="false">IF(ISNUMBER(SEARCH("Ready-made prompts and templates for common tasks",TRIM(SUBSTITUTE(SUBSTITUTE(SUBSTITUTE(SUBSTITUTE(Answers!R145,"’","'"),"‘","'"),"“",""""),"”","""")))),1,0)</f>
        <v>0</v>
      </c>
      <c r="AD145" s="1" t="n">
        <f aca="false">IF(ISNUMBER(SEARCH("Help setting up an AI agent for my role",TRIM(SUBSTITUTE(SUBSTITUTE(SUBSTITUTE(SUBSTITUTE(Answers!R145,"’","'"),"‘","'"),"“",""""),"”","""")))),1,0)</f>
        <v>0</v>
      </c>
      <c r="AE145" s="1" t="n">
        <f aca="false">IF(ISNUMBER(SEARCH("Examples from people in jobs like mine",TRIM(SUBSTITUTE(SUBSTITUTE(SUBSTITUTE(SUBSTITUTE(Answers!R145,"’","'"),"‘","'"),"“",""""),"”","""")))),1,0)</f>
        <v>0</v>
      </c>
      <c r="AF145" s="1" t="n">
        <f aca="false">IF(ISNUMBER(SEARCH("Time set aside to practice",TRIM(SUBSTITUTE(SUBSTITUTE(SUBSTITUTE(SUBSTITUTE(Answers!R145,"’","'"),"‘","'"),"“",""""),"”","""")))),1,0)</f>
        <v>0</v>
      </c>
      <c r="AG145" s="1" t="n">
        <f aca="false">IF(ISNUMBER(SEARCH("I don't need help right now",TRIM(SUBSTITUTE(SUBSTITUTE(SUBSTITUTE(SUBSTITUTE(Answers!R145,"’","'"),"‘","'"),"“",""""),"”","""")))),1,0)</f>
        <v>0</v>
      </c>
      <c r="AH145" s="1" t="str">
        <f aca="false">IF(Answers!R145="","",IF(Z145+AA145+AB145+AC145+AD145+AE145+AF145+AG145=0,"unread",""))</f>
        <v/>
      </c>
      <c r="AI145" s="1" t="n">
        <f aca="false">IF(OR(D145=5,E145=5),1,0)</f>
        <v>0</v>
      </c>
    </row>
    <row r="146" customFormat="false" ht="15" hidden="false" customHeight="true" outlineLevel="0" collapsed="false">
      <c r="A146" s="1" t="n">
        <f aca="false">Answers!T146</f>
        <v>0</v>
      </c>
      <c r="B146" s="1" t="str">
        <f aca="false">IF(Answers!A146="","",IFERROR(MATCH(TRIM(SUBSTITUTE(SUBSTITUTE(SUBSTITUTE(SUBSTITUTE(Answers!A146,"’","'"),"‘","'"),"“",""""),"”","""")),'Scoring key'!$B$10:$B$14,0),"unread"))</f>
        <v/>
      </c>
      <c r="C146" s="1" t="str">
        <f aca="false">IF(Answers!C146="","",IFERROR(MATCH(TRIM(SUBSTITUTE(SUBSTITUTE(SUBSTITUTE(SUBSTITUTE(Answers!C146,"’","'"),"‘","'"),"“",""""),"”","""")),'Scoring key'!$B$15:$B$19,0),"unread"))</f>
        <v/>
      </c>
      <c r="D146" s="1" t="str">
        <f aca="false">IF(Answers!D146="","",IFERROR(MATCH(TRIM(SUBSTITUTE(SUBSTITUTE(SUBSTITUTE(SUBSTITUTE(Answers!D146,"’","'"),"‘","'"),"“",""""),"”","""")),'Scoring key'!$B$20:$B$24,0),"unread"))</f>
        <v/>
      </c>
      <c r="E146" s="1" t="str">
        <f aca="false">IF(Answers!E146="","",IFERROR(MATCH(TRIM(SUBSTITUTE(SUBSTITUTE(SUBSTITUTE(SUBSTITUTE(Answers!E146,"’","'"),"‘","'"),"“",""""),"”","""")),'Scoring key'!$B$25:$B$29,0),"unread"))</f>
        <v/>
      </c>
      <c r="F146" s="1" t="str">
        <f aca="false">IF(Answers!L146="","",IFERROR(MATCH(TRIM(SUBSTITUTE(SUBSTITUTE(SUBSTITUTE(SUBSTITUTE(Answers!L146,"’","'"),"‘","'"),"“",""""),"”","""")),'Scoring key'!$B$30:$B$34,0),"unread"))</f>
        <v/>
      </c>
      <c r="G146" s="1" t="str">
        <f aca="false">IF(Answers!N146="","",IFERROR(MATCH(TRIM(SUBSTITUTE(SUBSTITUTE(SUBSTITUTE(SUBSTITUTE(Answers!N146,"’","'"),"‘","'"),"“",""""),"”","""")),'Scoring key'!$B$35:$B$38,0),"unread"))</f>
        <v/>
      </c>
      <c r="H146" s="1" t="str">
        <f aca="false">IF(Answers!O146="","",IFERROR(MATCH(TRIM(SUBSTITUTE(SUBSTITUTE(SUBSTITUTE(SUBSTITUTE(Answers!O146,"’","'"),"‘","'"),"“",""""),"”","""")),'Scoring key'!$B$39:$B$42,0),"unread"))</f>
        <v/>
      </c>
      <c r="I146" s="1" t="str">
        <f aca="false">IF(Answers!S146="","",IFERROR(MATCH(TRIM(SUBSTITUTE(SUBSTITUTE(SUBSTITUTE(SUBSTITUTE(Answers!S146,"’","'"),"‘","'"),"“",""""),"”","""")),'Scoring key'!$B$43:$B$46,0),"unread"))</f>
        <v/>
      </c>
      <c r="J146" s="1" t="str">
        <f aca="false">IF(ISNUMBER(B146),IF(INDEX('Scoring key'!$C$10:$C$14,B146)="","",INDEX('Scoring key'!$C$10:$C$14,B146)),"")</f>
        <v/>
      </c>
      <c r="K146" s="1" t="str">
        <f aca="false">IF(ISNUMBER(E146),IF(INDEX('Scoring key'!$C$25:$C$29,E146)="","",INDEX('Scoring key'!$C$25:$C$29,E146)),"")</f>
        <v/>
      </c>
      <c r="L146" s="1" t="str">
        <f aca="false">IF(ISNUMBER(F146),IF(INDEX('Scoring key'!$C$30:$C$34,F146)="","",INDEX('Scoring key'!$C$30:$C$34,F146)),"")</f>
        <v/>
      </c>
      <c r="M146" s="1" t="str">
        <f aca="false">IF(ISNUMBER(G146),IF(INDEX('Scoring key'!$C$35:$C$38,G146)="","",INDEX('Scoring key'!$C$35:$C$38,G146)),"")</f>
        <v/>
      </c>
      <c r="N146" s="1" t="str">
        <f aca="false">IF(ISNUMBER(H146),IF(INDEX('Scoring key'!$C$39:$C$42,H146)="","",INDEX('Scoring key'!$C$39:$C$42,H146)),"")</f>
        <v/>
      </c>
      <c r="O146" s="1" t="str">
        <f aca="false">IF(Answers!F146="","",IF(ISNUMBER(IFERROR(VALUE(Answers!F146),"")),IF(AND(VALUE(Answers!F146)&gt;=1,VALUE(Answers!F146)&lt;=5,VALUE(Answers!F146)=INT(VALUE(Answers!F146))),VALUE(Answers!F146),"unread"),IFERROR(MATCH(TRIM(SUBSTITUTE(SUBSTITUTE(SUBSTITUTE(SUBSTITUTE(Answers!F146,"’","'"),"‘","'"),"“",""""),"”","""")),'Scoring key'!$B$5:$B$9,0),"unread")))</f>
        <v/>
      </c>
      <c r="P146" s="1" t="str">
        <f aca="false">IF(Answers!G146="","",IF(ISNUMBER(IFERROR(VALUE(Answers!G146),"")),IF(AND(VALUE(Answers!G146)&gt;=1,VALUE(Answers!G146)&lt;=5,VALUE(Answers!G146)=INT(VALUE(Answers!G146))),VALUE(Answers!G146),"unread"),IFERROR(MATCH(TRIM(SUBSTITUTE(SUBSTITUTE(SUBSTITUTE(SUBSTITUTE(Answers!G146,"’","'"),"‘","'"),"“",""""),"”","""")),'Scoring key'!$B$5:$B$9,0),"unread")))</f>
        <v/>
      </c>
      <c r="Q146" s="1" t="str">
        <f aca="false">IF(Answers!H146="","",IF(ISNUMBER(IFERROR(VALUE(Answers!H146),"")),IF(AND(VALUE(Answers!H146)&gt;=1,VALUE(Answers!H146)&lt;=5,VALUE(Answers!H146)=INT(VALUE(Answers!H146))),VALUE(Answers!H146),"unread"),IFERROR(MATCH(TRIM(SUBSTITUTE(SUBSTITUTE(SUBSTITUTE(SUBSTITUTE(Answers!H146,"’","'"),"‘","'"),"“",""""),"”","""")),'Scoring key'!$B$5:$B$9,0),"unread")))</f>
        <v/>
      </c>
      <c r="R146" s="1" t="str">
        <f aca="false">IF(Answers!I146="","",IF(ISNUMBER(IFERROR(VALUE(Answers!I146),"")),IF(AND(VALUE(Answers!I146)&gt;=1,VALUE(Answers!I146)&lt;=5,VALUE(Answers!I146)=INT(VALUE(Answers!I146))),VALUE(Answers!I146),"unread"),IFERROR(MATCH(TRIM(SUBSTITUTE(SUBSTITUTE(SUBSTITUTE(SUBSTITUTE(Answers!I146,"’","'"),"‘","'"),"“",""""),"”","""")),'Scoring key'!$B$5:$B$9,0),"unread")))</f>
        <v/>
      </c>
      <c r="S146" s="1" t="str">
        <f aca="false">IF(Answers!J146="","",IF(ISNUMBER(IFERROR(VALUE(Answers!J146),"")),IF(AND(VALUE(Answers!J146)&gt;=1,VALUE(Answers!J146)&lt;=5,VALUE(Answers!J146)=INT(VALUE(Answers!J146))),VALUE(Answers!J146),"unread"),IFERROR(MATCH(TRIM(SUBSTITUTE(SUBSTITUTE(SUBSTITUTE(SUBSTITUTE(Answers!J146,"’","'"),"‘","'"),"“",""""),"”","""")),'Scoring key'!$B$5:$B$9,0),"unread")))</f>
        <v/>
      </c>
      <c r="T146" s="1" t="str">
        <f aca="false">IF(Answers!K146="","",IF(ISNUMBER(IFERROR(VALUE(Answers!K146),"")),IF(AND(VALUE(Answers!K146)&gt;=1,VALUE(Answers!K146)&lt;=5,VALUE(Answers!K146)=INT(VALUE(Answers!K146))),VALUE(Answers!K146),"unread"),IFERROR(MATCH(TRIM(SUBSTITUTE(SUBSTITUTE(SUBSTITUTE(SUBSTITUTE(Answers!K146,"’","'"),"‘","'"),"“",""""),"”","""")),'Scoring key'!$B$5:$B$9,0),"unread")))</f>
        <v/>
      </c>
      <c r="U146" s="1" t="str">
        <f aca="false">IF(Answers!M146="","",IF(ISNUMBER(IFERROR(VALUE(Answers!M146),"")),IF(AND(VALUE(Answers!M146)&gt;=1,VALUE(Answers!M146)&lt;=5,VALUE(Answers!M146)=INT(VALUE(Answers!M146))),VALUE(Answers!M146),"unread"),IFERROR(MATCH(TRIM(SUBSTITUTE(SUBSTITUTE(SUBSTITUTE(SUBSTITUTE(Answers!M146,"’","'"),"‘","'"),"“",""""),"”","""")),'Scoring key'!$B$5:$B$9,0),"unread")))</f>
        <v/>
      </c>
      <c r="V146" s="1" t="str">
        <f aca="false">IF(Answers!P146="","",IF(ISNUMBER(IFERROR(VALUE(Answers!P146),"")),IF(AND(VALUE(Answers!P146)&gt;=1,VALUE(Answers!P146)&lt;=5,VALUE(Answers!P146)=INT(VALUE(Answers!P146))),VALUE(Answers!P146),"unread"),IFERROR(MATCH(TRIM(SUBSTITUTE(SUBSTITUTE(SUBSTITUTE(SUBSTITUTE(Answers!P146,"’","'"),"‘","'"),"“",""""),"”","""")),'Scoring key'!$B$5:$B$9,0),"unread")))</f>
        <v/>
      </c>
      <c r="W146" s="1" t="str">
        <f aca="false">IF(Answers!Q146="","",IF(ISNUMBER(IFERROR(VALUE(Answers!Q146),"")),IF(AND(VALUE(Answers!Q146)&gt;=1,VALUE(Answers!Q146)&lt;=5,VALUE(Answers!Q146)=INT(VALUE(Answers!Q146))),VALUE(Answers!Q146),"unread"),IFERROR(MATCH(TRIM(SUBSTITUTE(SUBSTITUTE(SUBSTITUTE(SUBSTITUTE(Answers!Q146,"’","'"),"‘","'"),"“",""""),"”","""")),'Scoring key'!$B$5:$B$9,0),"unread")))</f>
        <v/>
      </c>
      <c r="X146" s="1" t="str">
        <f aca="false">IF(Answers!B146="","",ISNUMBER(SEARCH("Drafting or editing emails and documents",TRIM(SUBSTITUTE(SUBSTITUTE(SUBSTITUTE(SUBSTITUTE(Answers!B146,"’","'"),"‘","'"),"“",""""),"”",""""))))*1+ISNUMBER(SEARCH("Summarizing documents, threads or meetings",TRIM(SUBSTITUTE(SUBSTITUTE(SUBSTITUTE(SUBSTITUTE(Answers!B146,"’","'"),"‘","'"),"“",""""),"”",""""))))*1+ISNUMBER(SEARCH("Research, or explaining something unfamiliar",TRIM(SUBSTITUTE(SUBSTITUTE(SUBSTITUTE(SUBSTITUTE(Answers!B146,"’","'"),"‘","'"),"“",""""),"”",""""))))*1+ISNUMBER(SEARCH("Working with data or spreadsheets",TRIM(SUBSTITUTE(SUBSTITUTE(SUBSTITUTE(SUBSTITUTE(Answers!B146,"’","'"),"‘","'"),"“",""""),"”",""""))))*1+ISNUMBER(SEARCH("Writing or reviewing code or scripts",TRIM(SUBSTITUTE(SUBSTITUTE(SUBSTITUTE(SUBSTITUTE(Answers!B146,"’","'"),"‘","'"),"“",""""),"”",""""))))*1+ISNUMBER(SEARCH("Brainstorming or planning",TRIM(SUBSTITUTE(SUBSTITUTE(SUBSTITUTE(SUBSTITUTE(Answers!B146,"’","'"),"‘","'"),"“",""""),"”",""""))))*1+ISNUMBER(SEARCH("Something else",TRIM(SUBSTITUTE(SUBSTITUTE(SUBSTITUTE(SUBSTITUTE(Answers!B146,"’","'"),"‘","'"),"“",""""),"”",""""))))*1)</f>
        <v/>
      </c>
      <c r="Y146" s="1" t="str">
        <f aca="false">IF(X146="","",IF(X146=0,IF(ISNUMBER(SEARCH("I don't use AI tools for work",TRIM(SUBSTITUTE(SUBSTITUTE(SUBSTITUTE(SUBSTITUTE(Answers!B146,"’","'"),"‘","'"),"“",""""),"”","""")))),1,"unread"),MIN(X146+1,5)))</f>
        <v/>
      </c>
      <c r="Z146" s="1" t="n">
        <f aca="false">IF(ISNUMBER(SEARCH("Clear guidance on what's allowed and what information can go in",TRIM(SUBSTITUTE(SUBSTITUTE(SUBSTITUTE(SUBSTITUTE(Answers!R146,"’","'"),"‘","'"),"“",""""),"”","""")))),1,0)</f>
        <v>0</v>
      </c>
      <c r="AA146" s="1" t="n">
        <f aca="false">IF(ISNUMBER(SEARCH("An approved AI tool with a work account",TRIM(SUBSTITUTE(SUBSTITUTE(SUBSTITUTE(SUBSTITUTE(Answers!R146,"’","'"),"‘","'"),"“",""""),"”","""")))),1,0)</f>
        <v>0</v>
      </c>
      <c r="AB146" s="1" t="n">
        <f aca="false">IF(ISNUMBER(SEARCH("Hands-on training using my own work tasks",TRIM(SUBSTITUTE(SUBSTITUTE(SUBSTITUTE(SUBSTITUTE(Answers!R146,"’","'"),"‘","'"),"“",""""),"”","""")))),1,0)</f>
        <v>0</v>
      </c>
      <c r="AC146" s="1" t="n">
        <f aca="false">IF(ISNUMBER(SEARCH("Ready-made prompts and templates for common tasks",TRIM(SUBSTITUTE(SUBSTITUTE(SUBSTITUTE(SUBSTITUTE(Answers!R146,"’","'"),"‘","'"),"“",""""),"”","""")))),1,0)</f>
        <v>0</v>
      </c>
      <c r="AD146" s="1" t="n">
        <f aca="false">IF(ISNUMBER(SEARCH("Help setting up an AI agent for my role",TRIM(SUBSTITUTE(SUBSTITUTE(SUBSTITUTE(SUBSTITUTE(Answers!R146,"’","'"),"‘","'"),"“",""""),"”","""")))),1,0)</f>
        <v>0</v>
      </c>
      <c r="AE146" s="1" t="n">
        <f aca="false">IF(ISNUMBER(SEARCH("Examples from people in jobs like mine",TRIM(SUBSTITUTE(SUBSTITUTE(SUBSTITUTE(SUBSTITUTE(Answers!R146,"’","'"),"‘","'"),"“",""""),"”","""")))),1,0)</f>
        <v>0</v>
      </c>
      <c r="AF146" s="1" t="n">
        <f aca="false">IF(ISNUMBER(SEARCH("Time set aside to practice",TRIM(SUBSTITUTE(SUBSTITUTE(SUBSTITUTE(SUBSTITUTE(Answers!R146,"’","'"),"‘","'"),"“",""""),"”","""")))),1,0)</f>
        <v>0</v>
      </c>
      <c r="AG146" s="1" t="n">
        <f aca="false">IF(ISNUMBER(SEARCH("I don't need help right now",TRIM(SUBSTITUTE(SUBSTITUTE(SUBSTITUTE(SUBSTITUTE(Answers!R146,"’","'"),"‘","'"),"“",""""),"”","""")))),1,0)</f>
        <v>0</v>
      </c>
      <c r="AH146" s="1" t="str">
        <f aca="false">IF(Answers!R146="","",IF(Z146+AA146+AB146+AC146+AD146+AE146+AF146+AG146=0,"unread",""))</f>
        <v/>
      </c>
      <c r="AI146" s="1" t="n">
        <f aca="false">IF(OR(D146=5,E146=5),1,0)</f>
        <v>0</v>
      </c>
    </row>
    <row r="147" customFormat="false" ht="15" hidden="false" customHeight="true" outlineLevel="0" collapsed="false">
      <c r="A147" s="1" t="n">
        <f aca="false">Answers!T147</f>
        <v>0</v>
      </c>
      <c r="B147" s="1" t="str">
        <f aca="false">IF(Answers!A147="","",IFERROR(MATCH(TRIM(SUBSTITUTE(SUBSTITUTE(SUBSTITUTE(SUBSTITUTE(Answers!A147,"’","'"),"‘","'"),"“",""""),"”","""")),'Scoring key'!$B$10:$B$14,0),"unread"))</f>
        <v/>
      </c>
      <c r="C147" s="1" t="str">
        <f aca="false">IF(Answers!C147="","",IFERROR(MATCH(TRIM(SUBSTITUTE(SUBSTITUTE(SUBSTITUTE(SUBSTITUTE(Answers!C147,"’","'"),"‘","'"),"“",""""),"”","""")),'Scoring key'!$B$15:$B$19,0),"unread"))</f>
        <v/>
      </c>
      <c r="D147" s="1" t="str">
        <f aca="false">IF(Answers!D147="","",IFERROR(MATCH(TRIM(SUBSTITUTE(SUBSTITUTE(SUBSTITUTE(SUBSTITUTE(Answers!D147,"’","'"),"‘","'"),"“",""""),"”","""")),'Scoring key'!$B$20:$B$24,0),"unread"))</f>
        <v/>
      </c>
      <c r="E147" s="1" t="str">
        <f aca="false">IF(Answers!E147="","",IFERROR(MATCH(TRIM(SUBSTITUTE(SUBSTITUTE(SUBSTITUTE(SUBSTITUTE(Answers!E147,"’","'"),"‘","'"),"“",""""),"”","""")),'Scoring key'!$B$25:$B$29,0),"unread"))</f>
        <v/>
      </c>
      <c r="F147" s="1" t="str">
        <f aca="false">IF(Answers!L147="","",IFERROR(MATCH(TRIM(SUBSTITUTE(SUBSTITUTE(SUBSTITUTE(SUBSTITUTE(Answers!L147,"’","'"),"‘","'"),"“",""""),"”","""")),'Scoring key'!$B$30:$B$34,0),"unread"))</f>
        <v/>
      </c>
      <c r="G147" s="1" t="str">
        <f aca="false">IF(Answers!N147="","",IFERROR(MATCH(TRIM(SUBSTITUTE(SUBSTITUTE(SUBSTITUTE(SUBSTITUTE(Answers!N147,"’","'"),"‘","'"),"“",""""),"”","""")),'Scoring key'!$B$35:$B$38,0),"unread"))</f>
        <v/>
      </c>
      <c r="H147" s="1" t="str">
        <f aca="false">IF(Answers!O147="","",IFERROR(MATCH(TRIM(SUBSTITUTE(SUBSTITUTE(SUBSTITUTE(SUBSTITUTE(Answers!O147,"’","'"),"‘","'"),"“",""""),"”","""")),'Scoring key'!$B$39:$B$42,0),"unread"))</f>
        <v/>
      </c>
      <c r="I147" s="1" t="str">
        <f aca="false">IF(Answers!S147="","",IFERROR(MATCH(TRIM(SUBSTITUTE(SUBSTITUTE(SUBSTITUTE(SUBSTITUTE(Answers!S147,"’","'"),"‘","'"),"“",""""),"”","""")),'Scoring key'!$B$43:$B$46,0),"unread"))</f>
        <v/>
      </c>
      <c r="J147" s="1" t="str">
        <f aca="false">IF(ISNUMBER(B147),IF(INDEX('Scoring key'!$C$10:$C$14,B147)="","",INDEX('Scoring key'!$C$10:$C$14,B147)),"")</f>
        <v/>
      </c>
      <c r="K147" s="1" t="str">
        <f aca="false">IF(ISNUMBER(E147),IF(INDEX('Scoring key'!$C$25:$C$29,E147)="","",INDEX('Scoring key'!$C$25:$C$29,E147)),"")</f>
        <v/>
      </c>
      <c r="L147" s="1" t="str">
        <f aca="false">IF(ISNUMBER(F147),IF(INDEX('Scoring key'!$C$30:$C$34,F147)="","",INDEX('Scoring key'!$C$30:$C$34,F147)),"")</f>
        <v/>
      </c>
      <c r="M147" s="1" t="str">
        <f aca="false">IF(ISNUMBER(G147),IF(INDEX('Scoring key'!$C$35:$C$38,G147)="","",INDEX('Scoring key'!$C$35:$C$38,G147)),"")</f>
        <v/>
      </c>
      <c r="N147" s="1" t="str">
        <f aca="false">IF(ISNUMBER(H147),IF(INDEX('Scoring key'!$C$39:$C$42,H147)="","",INDEX('Scoring key'!$C$39:$C$42,H147)),"")</f>
        <v/>
      </c>
      <c r="O147" s="1" t="str">
        <f aca="false">IF(Answers!F147="","",IF(ISNUMBER(IFERROR(VALUE(Answers!F147),"")),IF(AND(VALUE(Answers!F147)&gt;=1,VALUE(Answers!F147)&lt;=5,VALUE(Answers!F147)=INT(VALUE(Answers!F147))),VALUE(Answers!F147),"unread"),IFERROR(MATCH(TRIM(SUBSTITUTE(SUBSTITUTE(SUBSTITUTE(SUBSTITUTE(Answers!F147,"’","'"),"‘","'"),"“",""""),"”","""")),'Scoring key'!$B$5:$B$9,0),"unread")))</f>
        <v/>
      </c>
      <c r="P147" s="1" t="str">
        <f aca="false">IF(Answers!G147="","",IF(ISNUMBER(IFERROR(VALUE(Answers!G147),"")),IF(AND(VALUE(Answers!G147)&gt;=1,VALUE(Answers!G147)&lt;=5,VALUE(Answers!G147)=INT(VALUE(Answers!G147))),VALUE(Answers!G147),"unread"),IFERROR(MATCH(TRIM(SUBSTITUTE(SUBSTITUTE(SUBSTITUTE(SUBSTITUTE(Answers!G147,"’","'"),"‘","'"),"“",""""),"”","""")),'Scoring key'!$B$5:$B$9,0),"unread")))</f>
        <v/>
      </c>
      <c r="Q147" s="1" t="str">
        <f aca="false">IF(Answers!H147="","",IF(ISNUMBER(IFERROR(VALUE(Answers!H147),"")),IF(AND(VALUE(Answers!H147)&gt;=1,VALUE(Answers!H147)&lt;=5,VALUE(Answers!H147)=INT(VALUE(Answers!H147))),VALUE(Answers!H147),"unread"),IFERROR(MATCH(TRIM(SUBSTITUTE(SUBSTITUTE(SUBSTITUTE(SUBSTITUTE(Answers!H147,"’","'"),"‘","'"),"“",""""),"”","""")),'Scoring key'!$B$5:$B$9,0),"unread")))</f>
        <v/>
      </c>
      <c r="R147" s="1" t="str">
        <f aca="false">IF(Answers!I147="","",IF(ISNUMBER(IFERROR(VALUE(Answers!I147),"")),IF(AND(VALUE(Answers!I147)&gt;=1,VALUE(Answers!I147)&lt;=5,VALUE(Answers!I147)=INT(VALUE(Answers!I147))),VALUE(Answers!I147),"unread"),IFERROR(MATCH(TRIM(SUBSTITUTE(SUBSTITUTE(SUBSTITUTE(SUBSTITUTE(Answers!I147,"’","'"),"‘","'"),"“",""""),"”","""")),'Scoring key'!$B$5:$B$9,0),"unread")))</f>
        <v/>
      </c>
      <c r="S147" s="1" t="str">
        <f aca="false">IF(Answers!J147="","",IF(ISNUMBER(IFERROR(VALUE(Answers!J147),"")),IF(AND(VALUE(Answers!J147)&gt;=1,VALUE(Answers!J147)&lt;=5,VALUE(Answers!J147)=INT(VALUE(Answers!J147))),VALUE(Answers!J147),"unread"),IFERROR(MATCH(TRIM(SUBSTITUTE(SUBSTITUTE(SUBSTITUTE(SUBSTITUTE(Answers!J147,"’","'"),"‘","'"),"“",""""),"”","""")),'Scoring key'!$B$5:$B$9,0),"unread")))</f>
        <v/>
      </c>
      <c r="T147" s="1" t="str">
        <f aca="false">IF(Answers!K147="","",IF(ISNUMBER(IFERROR(VALUE(Answers!K147),"")),IF(AND(VALUE(Answers!K147)&gt;=1,VALUE(Answers!K147)&lt;=5,VALUE(Answers!K147)=INT(VALUE(Answers!K147))),VALUE(Answers!K147),"unread"),IFERROR(MATCH(TRIM(SUBSTITUTE(SUBSTITUTE(SUBSTITUTE(SUBSTITUTE(Answers!K147,"’","'"),"‘","'"),"“",""""),"”","""")),'Scoring key'!$B$5:$B$9,0),"unread")))</f>
        <v/>
      </c>
      <c r="U147" s="1" t="str">
        <f aca="false">IF(Answers!M147="","",IF(ISNUMBER(IFERROR(VALUE(Answers!M147),"")),IF(AND(VALUE(Answers!M147)&gt;=1,VALUE(Answers!M147)&lt;=5,VALUE(Answers!M147)=INT(VALUE(Answers!M147))),VALUE(Answers!M147),"unread"),IFERROR(MATCH(TRIM(SUBSTITUTE(SUBSTITUTE(SUBSTITUTE(SUBSTITUTE(Answers!M147,"’","'"),"‘","'"),"“",""""),"”","""")),'Scoring key'!$B$5:$B$9,0),"unread")))</f>
        <v/>
      </c>
      <c r="V147" s="1" t="str">
        <f aca="false">IF(Answers!P147="","",IF(ISNUMBER(IFERROR(VALUE(Answers!P147),"")),IF(AND(VALUE(Answers!P147)&gt;=1,VALUE(Answers!P147)&lt;=5,VALUE(Answers!P147)=INT(VALUE(Answers!P147))),VALUE(Answers!P147),"unread"),IFERROR(MATCH(TRIM(SUBSTITUTE(SUBSTITUTE(SUBSTITUTE(SUBSTITUTE(Answers!P147,"’","'"),"‘","'"),"“",""""),"”","""")),'Scoring key'!$B$5:$B$9,0),"unread")))</f>
        <v/>
      </c>
      <c r="W147" s="1" t="str">
        <f aca="false">IF(Answers!Q147="","",IF(ISNUMBER(IFERROR(VALUE(Answers!Q147),"")),IF(AND(VALUE(Answers!Q147)&gt;=1,VALUE(Answers!Q147)&lt;=5,VALUE(Answers!Q147)=INT(VALUE(Answers!Q147))),VALUE(Answers!Q147),"unread"),IFERROR(MATCH(TRIM(SUBSTITUTE(SUBSTITUTE(SUBSTITUTE(SUBSTITUTE(Answers!Q147,"’","'"),"‘","'"),"“",""""),"”","""")),'Scoring key'!$B$5:$B$9,0),"unread")))</f>
        <v/>
      </c>
      <c r="X147" s="1" t="str">
        <f aca="false">IF(Answers!B147="","",ISNUMBER(SEARCH("Drafting or editing emails and documents",TRIM(SUBSTITUTE(SUBSTITUTE(SUBSTITUTE(SUBSTITUTE(Answers!B147,"’","'"),"‘","'"),"“",""""),"”",""""))))*1+ISNUMBER(SEARCH("Summarizing documents, threads or meetings",TRIM(SUBSTITUTE(SUBSTITUTE(SUBSTITUTE(SUBSTITUTE(Answers!B147,"’","'"),"‘","'"),"“",""""),"”",""""))))*1+ISNUMBER(SEARCH("Research, or explaining something unfamiliar",TRIM(SUBSTITUTE(SUBSTITUTE(SUBSTITUTE(SUBSTITUTE(Answers!B147,"’","'"),"‘","'"),"“",""""),"”",""""))))*1+ISNUMBER(SEARCH("Working with data or spreadsheets",TRIM(SUBSTITUTE(SUBSTITUTE(SUBSTITUTE(SUBSTITUTE(Answers!B147,"’","'"),"‘","'"),"“",""""),"”",""""))))*1+ISNUMBER(SEARCH("Writing or reviewing code or scripts",TRIM(SUBSTITUTE(SUBSTITUTE(SUBSTITUTE(SUBSTITUTE(Answers!B147,"’","'"),"‘","'"),"“",""""),"”",""""))))*1+ISNUMBER(SEARCH("Brainstorming or planning",TRIM(SUBSTITUTE(SUBSTITUTE(SUBSTITUTE(SUBSTITUTE(Answers!B147,"’","'"),"‘","'"),"“",""""),"”",""""))))*1+ISNUMBER(SEARCH("Something else",TRIM(SUBSTITUTE(SUBSTITUTE(SUBSTITUTE(SUBSTITUTE(Answers!B147,"’","'"),"‘","'"),"“",""""),"”",""""))))*1)</f>
        <v/>
      </c>
      <c r="Y147" s="1" t="str">
        <f aca="false">IF(X147="","",IF(X147=0,IF(ISNUMBER(SEARCH("I don't use AI tools for work",TRIM(SUBSTITUTE(SUBSTITUTE(SUBSTITUTE(SUBSTITUTE(Answers!B147,"’","'"),"‘","'"),"“",""""),"”","""")))),1,"unread"),MIN(X147+1,5)))</f>
        <v/>
      </c>
      <c r="Z147" s="1" t="n">
        <f aca="false">IF(ISNUMBER(SEARCH("Clear guidance on what's allowed and what information can go in",TRIM(SUBSTITUTE(SUBSTITUTE(SUBSTITUTE(SUBSTITUTE(Answers!R147,"’","'"),"‘","'"),"“",""""),"”","""")))),1,0)</f>
        <v>0</v>
      </c>
      <c r="AA147" s="1" t="n">
        <f aca="false">IF(ISNUMBER(SEARCH("An approved AI tool with a work account",TRIM(SUBSTITUTE(SUBSTITUTE(SUBSTITUTE(SUBSTITUTE(Answers!R147,"’","'"),"‘","'"),"“",""""),"”","""")))),1,0)</f>
        <v>0</v>
      </c>
      <c r="AB147" s="1" t="n">
        <f aca="false">IF(ISNUMBER(SEARCH("Hands-on training using my own work tasks",TRIM(SUBSTITUTE(SUBSTITUTE(SUBSTITUTE(SUBSTITUTE(Answers!R147,"’","'"),"‘","'"),"“",""""),"”","""")))),1,0)</f>
        <v>0</v>
      </c>
      <c r="AC147" s="1" t="n">
        <f aca="false">IF(ISNUMBER(SEARCH("Ready-made prompts and templates for common tasks",TRIM(SUBSTITUTE(SUBSTITUTE(SUBSTITUTE(SUBSTITUTE(Answers!R147,"’","'"),"‘","'"),"“",""""),"”","""")))),1,0)</f>
        <v>0</v>
      </c>
      <c r="AD147" s="1" t="n">
        <f aca="false">IF(ISNUMBER(SEARCH("Help setting up an AI agent for my role",TRIM(SUBSTITUTE(SUBSTITUTE(SUBSTITUTE(SUBSTITUTE(Answers!R147,"’","'"),"‘","'"),"“",""""),"”","""")))),1,0)</f>
        <v>0</v>
      </c>
      <c r="AE147" s="1" t="n">
        <f aca="false">IF(ISNUMBER(SEARCH("Examples from people in jobs like mine",TRIM(SUBSTITUTE(SUBSTITUTE(SUBSTITUTE(SUBSTITUTE(Answers!R147,"’","'"),"‘","'"),"“",""""),"”","""")))),1,0)</f>
        <v>0</v>
      </c>
      <c r="AF147" s="1" t="n">
        <f aca="false">IF(ISNUMBER(SEARCH("Time set aside to practice",TRIM(SUBSTITUTE(SUBSTITUTE(SUBSTITUTE(SUBSTITUTE(Answers!R147,"’","'"),"‘","'"),"“",""""),"”","""")))),1,0)</f>
        <v>0</v>
      </c>
      <c r="AG147" s="1" t="n">
        <f aca="false">IF(ISNUMBER(SEARCH("I don't need help right now",TRIM(SUBSTITUTE(SUBSTITUTE(SUBSTITUTE(SUBSTITUTE(Answers!R147,"’","'"),"‘","'"),"“",""""),"”","""")))),1,0)</f>
        <v>0</v>
      </c>
      <c r="AH147" s="1" t="str">
        <f aca="false">IF(Answers!R147="","",IF(Z147+AA147+AB147+AC147+AD147+AE147+AF147+AG147=0,"unread",""))</f>
        <v/>
      </c>
      <c r="AI147" s="1" t="n">
        <f aca="false">IF(OR(D147=5,E147=5),1,0)</f>
        <v>0</v>
      </c>
    </row>
    <row r="148" customFormat="false" ht="15" hidden="false" customHeight="true" outlineLevel="0" collapsed="false">
      <c r="A148" s="1" t="n">
        <f aca="false">Answers!T148</f>
        <v>0</v>
      </c>
      <c r="B148" s="1" t="str">
        <f aca="false">IF(Answers!A148="","",IFERROR(MATCH(TRIM(SUBSTITUTE(SUBSTITUTE(SUBSTITUTE(SUBSTITUTE(Answers!A148,"’","'"),"‘","'"),"“",""""),"”","""")),'Scoring key'!$B$10:$B$14,0),"unread"))</f>
        <v/>
      </c>
      <c r="C148" s="1" t="str">
        <f aca="false">IF(Answers!C148="","",IFERROR(MATCH(TRIM(SUBSTITUTE(SUBSTITUTE(SUBSTITUTE(SUBSTITUTE(Answers!C148,"’","'"),"‘","'"),"“",""""),"”","""")),'Scoring key'!$B$15:$B$19,0),"unread"))</f>
        <v/>
      </c>
      <c r="D148" s="1" t="str">
        <f aca="false">IF(Answers!D148="","",IFERROR(MATCH(TRIM(SUBSTITUTE(SUBSTITUTE(SUBSTITUTE(SUBSTITUTE(Answers!D148,"’","'"),"‘","'"),"“",""""),"”","""")),'Scoring key'!$B$20:$B$24,0),"unread"))</f>
        <v/>
      </c>
      <c r="E148" s="1" t="str">
        <f aca="false">IF(Answers!E148="","",IFERROR(MATCH(TRIM(SUBSTITUTE(SUBSTITUTE(SUBSTITUTE(SUBSTITUTE(Answers!E148,"’","'"),"‘","'"),"“",""""),"”","""")),'Scoring key'!$B$25:$B$29,0),"unread"))</f>
        <v/>
      </c>
      <c r="F148" s="1" t="str">
        <f aca="false">IF(Answers!L148="","",IFERROR(MATCH(TRIM(SUBSTITUTE(SUBSTITUTE(SUBSTITUTE(SUBSTITUTE(Answers!L148,"’","'"),"‘","'"),"“",""""),"”","""")),'Scoring key'!$B$30:$B$34,0),"unread"))</f>
        <v/>
      </c>
      <c r="G148" s="1" t="str">
        <f aca="false">IF(Answers!N148="","",IFERROR(MATCH(TRIM(SUBSTITUTE(SUBSTITUTE(SUBSTITUTE(SUBSTITUTE(Answers!N148,"’","'"),"‘","'"),"“",""""),"”","""")),'Scoring key'!$B$35:$B$38,0),"unread"))</f>
        <v/>
      </c>
      <c r="H148" s="1" t="str">
        <f aca="false">IF(Answers!O148="","",IFERROR(MATCH(TRIM(SUBSTITUTE(SUBSTITUTE(SUBSTITUTE(SUBSTITUTE(Answers!O148,"’","'"),"‘","'"),"“",""""),"”","""")),'Scoring key'!$B$39:$B$42,0),"unread"))</f>
        <v/>
      </c>
      <c r="I148" s="1" t="str">
        <f aca="false">IF(Answers!S148="","",IFERROR(MATCH(TRIM(SUBSTITUTE(SUBSTITUTE(SUBSTITUTE(SUBSTITUTE(Answers!S148,"’","'"),"‘","'"),"“",""""),"”","""")),'Scoring key'!$B$43:$B$46,0),"unread"))</f>
        <v/>
      </c>
      <c r="J148" s="1" t="str">
        <f aca="false">IF(ISNUMBER(B148),IF(INDEX('Scoring key'!$C$10:$C$14,B148)="","",INDEX('Scoring key'!$C$10:$C$14,B148)),"")</f>
        <v/>
      </c>
      <c r="K148" s="1" t="str">
        <f aca="false">IF(ISNUMBER(E148),IF(INDEX('Scoring key'!$C$25:$C$29,E148)="","",INDEX('Scoring key'!$C$25:$C$29,E148)),"")</f>
        <v/>
      </c>
      <c r="L148" s="1" t="str">
        <f aca="false">IF(ISNUMBER(F148),IF(INDEX('Scoring key'!$C$30:$C$34,F148)="","",INDEX('Scoring key'!$C$30:$C$34,F148)),"")</f>
        <v/>
      </c>
      <c r="M148" s="1" t="str">
        <f aca="false">IF(ISNUMBER(G148),IF(INDEX('Scoring key'!$C$35:$C$38,G148)="","",INDEX('Scoring key'!$C$35:$C$38,G148)),"")</f>
        <v/>
      </c>
      <c r="N148" s="1" t="str">
        <f aca="false">IF(ISNUMBER(H148),IF(INDEX('Scoring key'!$C$39:$C$42,H148)="","",INDEX('Scoring key'!$C$39:$C$42,H148)),"")</f>
        <v/>
      </c>
      <c r="O148" s="1" t="str">
        <f aca="false">IF(Answers!F148="","",IF(ISNUMBER(IFERROR(VALUE(Answers!F148),"")),IF(AND(VALUE(Answers!F148)&gt;=1,VALUE(Answers!F148)&lt;=5,VALUE(Answers!F148)=INT(VALUE(Answers!F148))),VALUE(Answers!F148),"unread"),IFERROR(MATCH(TRIM(SUBSTITUTE(SUBSTITUTE(SUBSTITUTE(SUBSTITUTE(Answers!F148,"’","'"),"‘","'"),"“",""""),"”","""")),'Scoring key'!$B$5:$B$9,0),"unread")))</f>
        <v/>
      </c>
      <c r="P148" s="1" t="str">
        <f aca="false">IF(Answers!G148="","",IF(ISNUMBER(IFERROR(VALUE(Answers!G148),"")),IF(AND(VALUE(Answers!G148)&gt;=1,VALUE(Answers!G148)&lt;=5,VALUE(Answers!G148)=INT(VALUE(Answers!G148))),VALUE(Answers!G148),"unread"),IFERROR(MATCH(TRIM(SUBSTITUTE(SUBSTITUTE(SUBSTITUTE(SUBSTITUTE(Answers!G148,"’","'"),"‘","'"),"“",""""),"”","""")),'Scoring key'!$B$5:$B$9,0),"unread")))</f>
        <v/>
      </c>
      <c r="Q148" s="1" t="str">
        <f aca="false">IF(Answers!H148="","",IF(ISNUMBER(IFERROR(VALUE(Answers!H148),"")),IF(AND(VALUE(Answers!H148)&gt;=1,VALUE(Answers!H148)&lt;=5,VALUE(Answers!H148)=INT(VALUE(Answers!H148))),VALUE(Answers!H148),"unread"),IFERROR(MATCH(TRIM(SUBSTITUTE(SUBSTITUTE(SUBSTITUTE(SUBSTITUTE(Answers!H148,"’","'"),"‘","'"),"“",""""),"”","""")),'Scoring key'!$B$5:$B$9,0),"unread")))</f>
        <v/>
      </c>
      <c r="R148" s="1" t="str">
        <f aca="false">IF(Answers!I148="","",IF(ISNUMBER(IFERROR(VALUE(Answers!I148),"")),IF(AND(VALUE(Answers!I148)&gt;=1,VALUE(Answers!I148)&lt;=5,VALUE(Answers!I148)=INT(VALUE(Answers!I148))),VALUE(Answers!I148),"unread"),IFERROR(MATCH(TRIM(SUBSTITUTE(SUBSTITUTE(SUBSTITUTE(SUBSTITUTE(Answers!I148,"’","'"),"‘","'"),"“",""""),"”","""")),'Scoring key'!$B$5:$B$9,0),"unread")))</f>
        <v/>
      </c>
      <c r="S148" s="1" t="str">
        <f aca="false">IF(Answers!J148="","",IF(ISNUMBER(IFERROR(VALUE(Answers!J148),"")),IF(AND(VALUE(Answers!J148)&gt;=1,VALUE(Answers!J148)&lt;=5,VALUE(Answers!J148)=INT(VALUE(Answers!J148))),VALUE(Answers!J148),"unread"),IFERROR(MATCH(TRIM(SUBSTITUTE(SUBSTITUTE(SUBSTITUTE(SUBSTITUTE(Answers!J148,"’","'"),"‘","'"),"“",""""),"”","""")),'Scoring key'!$B$5:$B$9,0),"unread")))</f>
        <v/>
      </c>
      <c r="T148" s="1" t="str">
        <f aca="false">IF(Answers!K148="","",IF(ISNUMBER(IFERROR(VALUE(Answers!K148),"")),IF(AND(VALUE(Answers!K148)&gt;=1,VALUE(Answers!K148)&lt;=5,VALUE(Answers!K148)=INT(VALUE(Answers!K148))),VALUE(Answers!K148),"unread"),IFERROR(MATCH(TRIM(SUBSTITUTE(SUBSTITUTE(SUBSTITUTE(SUBSTITUTE(Answers!K148,"’","'"),"‘","'"),"“",""""),"”","""")),'Scoring key'!$B$5:$B$9,0),"unread")))</f>
        <v/>
      </c>
      <c r="U148" s="1" t="str">
        <f aca="false">IF(Answers!M148="","",IF(ISNUMBER(IFERROR(VALUE(Answers!M148),"")),IF(AND(VALUE(Answers!M148)&gt;=1,VALUE(Answers!M148)&lt;=5,VALUE(Answers!M148)=INT(VALUE(Answers!M148))),VALUE(Answers!M148),"unread"),IFERROR(MATCH(TRIM(SUBSTITUTE(SUBSTITUTE(SUBSTITUTE(SUBSTITUTE(Answers!M148,"’","'"),"‘","'"),"“",""""),"”","""")),'Scoring key'!$B$5:$B$9,0),"unread")))</f>
        <v/>
      </c>
      <c r="V148" s="1" t="str">
        <f aca="false">IF(Answers!P148="","",IF(ISNUMBER(IFERROR(VALUE(Answers!P148),"")),IF(AND(VALUE(Answers!P148)&gt;=1,VALUE(Answers!P148)&lt;=5,VALUE(Answers!P148)=INT(VALUE(Answers!P148))),VALUE(Answers!P148),"unread"),IFERROR(MATCH(TRIM(SUBSTITUTE(SUBSTITUTE(SUBSTITUTE(SUBSTITUTE(Answers!P148,"’","'"),"‘","'"),"“",""""),"”","""")),'Scoring key'!$B$5:$B$9,0),"unread")))</f>
        <v/>
      </c>
      <c r="W148" s="1" t="str">
        <f aca="false">IF(Answers!Q148="","",IF(ISNUMBER(IFERROR(VALUE(Answers!Q148),"")),IF(AND(VALUE(Answers!Q148)&gt;=1,VALUE(Answers!Q148)&lt;=5,VALUE(Answers!Q148)=INT(VALUE(Answers!Q148))),VALUE(Answers!Q148),"unread"),IFERROR(MATCH(TRIM(SUBSTITUTE(SUBSTITUTE(SUBSTITUTE(SUBSTITUTE(Answers!Q148,"’","'"),"‘","'"),"“",""""),"”","""")),'Scoring key'!$B$5:$B$9,0),"unread")))</f>
        <v/>
      </c>
      <c r="X148" s="1" t="str">
        <f aca="false">IF(Answers!B148="","",ISNUMBER(SEARCH("Drafting or editing emails and documents",TRIM(SUBSTITUTE(SUBSTITUTE(SUBSTITUTE(SUBSTITUTE(Answers!B148,"’","'"),"‘","'"),"“",""""),"”",""""))))*1+ISNUMBER(SEARCH("Summarizing documents, threads or meetings",TRIM(SUBSTITUTE(SUBSTITUTE(SUBSTITUTE(SUBSTITUTE(Answers!B148,"’","'"),"‘","'"),"“",""""),"”",""""))))*1+ISNUMBER(SEARCH("Research, or explaining something unfamiliar",TRIM(SUBSTITUTE(SUBSTITUTE(SUBSTITUTE(SUBSTITUTE(Answers!B148,"’","'"),"‘","'"),"“",""""),"”",""""))))*1+ISNUMBER(SEARCH("Working with data or spreadsheets",TRIM(SUBSTITUTE(SUBSTITUTE(SUBSTITUTE(SUBSTITUTE(Answers!B148,"’","'"),"‘","'"),"“",""""),"”",""""))))*1+ISNUMBER(SEARCH("Writing or reviewing code or scripts",TRIM(SUBSTITUTE(SUBSTITUTE(SUBSTITUTE(SUBSTITUTE(Answers!B148,"’","'"),"‘","'"),"“",""""),"”",""""))))*1+ISNUMBER(SEARCH("Brainstorming or planning",TRIM(SUBSTITUTE(SUBSTITUTE(SUBSTITUTE(SUBSTITUTE(Answers!B148,"’","'"),"‘","'"),"“",""""),"”",""""))))*1+ISNUMBER(SEARCH("Something else",TRIM(SUBSTITUTE(SUBSTITUTE(SUBSTITUTE(SUBSTITUTE(Answers!B148,"’","'"),"‘","'"),"“",""""),"”",""""))))*1)</f>
        <v/>
      </c>
      <c r="Y148" s="1" t="str">
        <f aca="false">IF(X148="","",IF(X148=0,IF(ISNUMBER(SEARCH("I don't use AI tools for work",TRIM(SUBSTITUTE(SUBSTITUTE(SUBSTITUTE(SUBSTITUTE(Answers!B148,"’","'"),"‘","'"),"“",""""),"”","""")))),1,"unread"),MIN(X148+1,5)))</f>
        <v/>
      </c>
      <c r="Z148" s="1" t="n">
        <f aca="false">IF(ISNUMBER(SEARCH("Clear guidance on what's allowed and what information can go in",TRIM(SUBSTITUTE(SUBSTITUTE(SUBSTITUTE(SUBSTITUTE(Answers!R148,"’","'"),"‘","'"),"“",""""),"”","""")))),1,0)</f>
        <v>0</v>
      </c>
      <c r="AA148" s="1" t="n">
        <f aca="false">IF(ISNUMBER(SEARCH("An approved AI tool with a work account",TRIM(SUBSTITUTE(SUBSTITUTE(SUBSTITUTE(SUBSTITUTE(Answers!R148,"’","'"),"‘","'"),"“",""""),"”","""")))),1,0)</f>
        <v>0</v>
      </c>
      <c r="AB148" s="1" t="n">
        <f aca="false">IF(ISNUMBER(SEARCH("Hands-on training using my own work tasks",TRIM(SUBSTITUTE(SUBSTITUTE(SUBSTITUTE(SUBSTITUTE(Answers!R148,"’","'"),"‘","'"),"“",""""),"”","""")))),1,0)</f>
        <v>0</v>
      </c>
      <c r="AC148" s="1" t="n">
        <f aca="false">IF(ISNUMBER(SEARCH("Ready-made prompts and templates for common tasks",TRIM(SUBSTITUTE(SUBSTITUTE(SUBSTITUTE(SUBSTITUTE(Answers!R148,"’","'"),"‘","'"),"“",""""),"”","""")))),1,0)</f>
        <v>0</v>
      </c>
      <c r="AD148" s="1" t="n">
        <f aca="false">IF(ISNUMBER(SEARCH("Help setting up an AI agent for my role",TRIM(SUBSTITUTE(SUBSTITUTE(SUBSTITUTE(SUBSTITUTE(Answers!R148,"’","'"),"‘","'"),"“",""""),"”","""")))),1,0)</f>
        <v>0</v>
      </c>
      <c r="AE148" s="1" t="n">
        <f aca="false">IF(ISNUMBER(SEARCH("Examples from people in jobs like mine",TRIM(SUBSTITUTE(SUBSTITUTE(SUBSTITUTE(SUBSTITUTE(Answers!R148,"’","'"),"‘","'"),"“",""""),"”","""")))),1,0)</f>
        <v>0</v>
      </c>
      <c r="AF148" s="1" t="n">
        <f aca="false">IF(ISNUMBER(SEARCH("Time set aside to practice",TRIM(SUBSTITUTE(SUBSTITUTE(SUBSTITUTE(SUBSTITUTE(Answers!R148,"’","'"),"‘","'"),"“",""""),"”","""")))),1,0)</f>
        <v>0</v>
      </c>
      <c r="AG148" s="1" t="n">
        <f aca="false">IF(ISNUMBER(SEARCH("I don't need help right now",TRIM(SUBSTITUTE(SUBSTITUTE(SUBSTITUTE(SUBSTITUTE(Answers!R148,"’","'"),"‘","'"),"“",""""),"”","""")))),1,0)</f>
        <v>0</v>
      </c>
      <c r="AH148" s="1" t="str">
        <f aca="false">IF(Answers!R148="","",IF(Z148+AA148+AB148+AC148+AD148+AE148+AF148+AG148=0,"unread",""))</f>
        <v/>
      </c>
      <c r="AI148" s="1" t="n">
        <f aca="false">IF(OR(D148=5,E148=5),1,0)</f>
        <v>0</v>
      </c>
    </row>
    <row r="149" customFormat="false" ht="15" hidden="false" customHeight="true" outlineLevel="0" collapsed="false">
      <c r="A149" s="1" t="n">
        <f aca="false">Answers!T149</f>
        <v>0</v>
      </c>
      <c r="B149" s="1" t="str">
        <f aca="false">IF(Answers!A149="","",IFERROR(MATCH(TRIM(SUBSTITUTE(SUBSTITUTE(SUBSTITUTE(SUBSTITUTE(Answers!A149,"’","'"),"‘","'"),"“",""""),"”","""")),'Scoring key'!$B$10:$B$14,0),"unread"))</f>
        <v/>
      </c>
      <c r="C149" s="1" t="str">
        <f aca="false">IF(Answers!C149="","",IFERROR(MATCH(TRIM(SUBSTITUTE(SUBSTITUTE(SUBSTITUTE(SUBSTITUTE(Answers!C149,"’","'"),"‘","'"),"“",""""),"”","""")),'Scoring key'!$B$15:$B$19,0),"unread"))</f>
        <v/>
      </c>
      <c r="D149" s="1" t="str">
        <f aca="false">IF(Answers!D149="","",IFERROR(MATCH(TRIM(SUBSTITUTE(SUBSTITUTE(SUBSTITUTE(SUBSTITUTE(Answers!D149,"’","'"),"‘","'"),"“",""""),"”","""")),'Scoring key'!$B$20:$B$24,0),"unread"))</f>
        <v/>
      </c>
      <c r="E149" s="1" t="str">
        <f aca="false">IF(Answers!E149="","",IFERROR(MATCH(TRIM(SUBSTITUTE(SUBSTITUTE(SUBSTITUTE(SUBSTITUTE(Answers!E149,"’","'"),"‘","'"),"“",""""),"”","""")),'Scoring key'!$B$25:$B$29,0),"unread"))</f>
        <v/>
      </c>
      <c r="F149" s="1" t="str">
        <f aca="false">IF(Answers!L149="","",IFERROR(MATCH(TRIM(SUBSTITUTE(SUBSTITUTE(SUBSTITUTE(SUBSTITUTE(Answers!L149,"’","'"),"‘","'"),"“",""""),"”","""")),'Scoring key'!$B$30:$B$34,0),"unread"))</f>
        <v/>
      </c>
      <c r="G149" s="1" t="str">
        <f aca="false">IF(Answers!N149="","",IFERROR(MATCH(TRIM(SUBSTITUTE(SUBSTITUTE(SUBSTITUTE(SUBSTITUTE(Answers!N149,"’","'"),"‘","'"),"“",""""),"”","""")),'Scoring key'!$B$35:$B$38,0),"unread"))</f>
        <v/>
      </c>
      <c r="H149" s="1" t="str">
        <f aca="false">IF(Answers!O149="","",IFERROR(MATCH(TRIM(SUBSTITUTE(SUBSTITUTE(SUBSTITUTE(SUBSTITUTE(Answers!O149,"’","'"),"‘","'"),"“",""""),"”","""")),'Scoring key'!$B$39:$B$42,0),"unread"))</f>
        <v/>
      </c>
      <c r="I149" s="1" t="str">
        <f aca="false">IF(Answers!S149="","",IFERROR(MATCH(TRIM(SUBSTITUTE(SUBSTITUTE(SUBSTITUTE(SUBSTITUTE(Answers!S149,"’","'"),"‘","'"),"“",""""),"”","""")),'Scoring key'!$B$43:$B$46,0),"unread"))</f>
        <v/>
      </c>
      <c r="J149" s="1" t="str">
        <f aca="false">IF(ISNUMBER(B149),IF(INDEX('Scoring key'!$C$10:$C$14,B149)="","",INDEX('Scoring key'!$C$10:$C$14,B149)),"")</f>
        <v/>
      </c>
      <c r="K149" s="1" t="str">
        <f aca="false">IF(ISNUMBER(E149),IF(INDEX('Scoring key'!$C$25:$C$29,E149)="","",INDEX('Scoring key'!$C$25:$C$29,E149)),"")</f>
        <v/>
      </c>
      <c r="L149" s="1" t="str">
        <f aca="false">IF(ISNUMBER(F149),IF(INDEX('Scoring key'!$C$30:$C$34,F149)="","",INDEX('Scoring key'!$C$30:$C$34,F149)),"")</f>
        <v/>
      </c>
      <c r="M149" s="1" t="str">
        <f aca="false">IF(ISNUMBER(G149),IF(INDEX('Scoring key'!$C$35:$C$38,G149)="","",INDEX('Scoring key'!$C$35:$C$38,G149)),"")</f>
        <v/>
      </c>
      <c r="N149" s="1" t="str">
        <f aca="false">IF(ISNUMBER(H149),IF(INDEX('Scoring key'!$C$39:$C$42,H149)="","",INDEX('Scoring key'!$C$39:$C$42,H149)),"")</f>
        <v/>
      </c>
      <c r="O149" s="1" t="str">
        <f aca="false">IF(Answers!F149="","",IF(ISNUMBER(IFERROR(VALUE(Answers!F149),"")),IF(AND(VALUE(Answers!F149)&gt;=1,VALUE(Answers!F149)&lt;=5,VALUE(Answers!F149)=INT(VALUE(Answers!F149))),VALUE(Answers!F149),"unread"),IFERROR(MATCH(TRIM(SUBSTITUTE(SUBSTITUTE(SUBSTITUTE(SUBSTITUTE(Answers!F149,"’","'"),"‘","'"),"“",""""),"”","""")),'Scoring key'!$B$5:$B$9,0),"unread")))</f>
        <v/>
      </c>
      <c r="P149" s="1" t="str">
        <f aca="false">IF(Answers!G149="","",IF(ISNUMBER(IFERROR(VALUE(Answers!G149),"")),IF(AND(VALUE(Answers!G149)&gt;=1,VALUE(Answers!G149)&lt;=5,VALUE(Answers!G149)=INT(VALUE(Answers!G149))),VALUE(Answers!G149),"unread"),IFERROR(MATCH(TRIM(SUBSTITUTE(SUBSTITUTE(SUBSTITUTE(SUBSTITUTE(Answers!G149,"’","'"),"‘","'"),"“",""""),"”","""")),'Scoring key'!$B$5:$B$9,0),"unread")))</f>
        <v/>
      </c>
      <c r="Q149" s="1" t="str">
        <f aca="false">IF(Answers!H149="","",IF(ISNUMBER(IFERROR(VALUE(Answers!H149),"")),IF(AND(VALUE(Answers!H149)&gt;=1,VALUE(Answers!H149)&lt;=5,VALUE(Answers!H149)=INT(VALUE(Answers!H149))),VALUE(Answers!H149),"unread"),IFERROR(MATCH(TRIM(SUBSTITUTE(SUBSTITUTE(SUBSTITUTE(SUBSTITUTE(Answers!H149,"’","'"),"‘","'"),"“",""""),"”","""")),'Scoring key'!$B$5:$B$9,0),"unread")))</f>
        <v/>
      </c>
      <c r="R149" s="1" t="str">
        <f aca="false">IF(Answers!I149="","",IF(ISNUMBER(IFERROR(VALUE(Answers!I149),"")),IF(AND(VALUE(Answers!I149)&gt;=1,VALUE(Answers!I149)&lt;=5,VALUE(Answers!I149)=INT(VALUE(Answers!I149))),VALUE(Answers!I149),"unread"),IFERROR(MATCH(TRIM(SUBSTITUTE(SUBSTITUTE(SUBSTITUTE(SUBSTITUTE(Answers!I149,"’","'"),"‘","'"),"“",""""),"”","""")),'Scoring key'!$B$5:$B$9,0),"unread")))</f>
        <v/>
      </c>
      <c r="S149" s="1" t="str">
        <f aca="false">IF(Answers!J149="","",IF(ISNUMBER(IFERROR(VALUE(Answers!J149),"")),IF(AND(VALUE(Answers!J149)&gt;=1,VALUE(Answers!J149)&lt;=5,VALUE(Answers!J149)=INT(VALUE(Answers!J149))),VALUE(Answers!J149),"unread"),IFERROR(MATCH(TRIM(SUBSTITUTE(SUBSTITUTE(SUBSTITUTE(SUBSTITUTE(Answers!J149,"’","'"),"‘","'"),"“",""""),"”","""")),'Scoring key'!$B$5:$B$9,0),"unread")))</f>
        <v/>
      </c>
      <c r="T149" s="1" t="str">
        <f aca="false">IF(Answers!K149="","",IF(ISNUMBER(IFERROR(VALUE(Answers!K149),"")),IF(AND(VALUE(Answers!K149)&gt;=1,VALUE(Answers!K149)&lt;=5,VALUE(Answers!K149)=INT(VALUE(Answers!K149))),VALUE(Answers!K149),"unread"),IFERROR(MATCH(TRIM(SUBSTITUTE(SUBSTITUTE(SUBSTITUTE(SUBSTITUTE(Answers!K149,"’","'"),"‘","'"),"“",""""),"”","""")),'Scoring key'!$B$5:$B$9,0),"unread")))</f>
        <v/>
      </c>
      <c r="U149" s="1" t="str">
        <f aca="false">IF(Answers!M149="","",IF(ISNUMBER(IFERROR(VALUE(Answers!M149),"")),IF(AND(VALUE(Answers!M149)&gt;=1,VALUE(Answers!M149)&lt;=5,VALUE(Answers!M149)=INT(VALUE(Answers!M149))),VALUE(Answers!M149),"unread"),IFERROR(MATCH(TRIM(SUBSTITUTE(SUBSTITUTE(SUBSTITUTE(SUBSTITUTE(Answers!M149,"’","'"),"‘","'"),"“",""""),"”","""")),'Scoring key'!$B$5:$B$9,0),"unread")))</f>
        <v/>
      </c>
      <c r="V149" s="1" t="str">
        <f aca="false">IF(Answers!P149="","",IF(ISNUMBER(IFERROR(VALUE(Answers!P149),"")),IF(AND(VALUE(Answers!P149)&gt;=1,VALUE(Answers!P149)&lt;=5,VALUE(Answers!P149)=INT(VALUE(Answers!P149))),VALUE(Answers!P149),"unread"),IFERROR(MATCH(TRIM(SUBSTITUTE(SUBSTITUTE(SUBSTITUTE(SUBSTITUTE(Answers!P149,"’","'"),"‘","'"),"“",""""),"”","""")),'Scoring key'!$B$5:$B$9,0),"unread")))</f>
        <v/>
      </c>
      <c r="W149" s="1" t="str">
        <f aca="false">IF(Answers!Q149="","",IF(ISNUMBER(IFERROR(VALUE(Answers!Q149),"")),IF(AND(VALUE(Answers!Q149)&gt;=1,VALUE(Answers!Q149)&lt;=5,VALUE(Answers!Q149)=INT(VALUE(Answers!Q149))),VALUE(Answers!Q149),"unread"),IFERROR(MATCH(TRIM(SUBSTITUTE(SUBSTITUTE(SUBSTITUTE(SUBSTITUTE(Answers!Q149,"’","'"),"‘","'"),"“",""""),"”","""")),'Scoring key'!$B$5:$B$9,0),"unread")))</f>
        <v/>
      </c>
      <c r="X149" s="1" t="str">
        <f aca="false">IF(Answers!B149="","",ISNUMBER(SEARCH("Drafting or editing emails and documents",TRIM(SUBSTITUTE(SUBSTITUTE(SUBSTITUTE(SUBSTITUTE(Answers!B149,"’","'"),"‘","'"),"“",""""),"”",""""))))*1+ISNUMBER(SEARCH("Summarizing documents, threads or meetings",TRIM(SUBSTITUTE(SUBSTITUTE(SUBSTITUTE(SUBSTITUTE(Answers!B149,"’","'"),"‘","'"),"“",""""),"”",""""))))*1+ISNUMBER(SEARCH("Research, or explaining something unfamiliar",TRIM(SUBSTITUTE(SUBSTITUTE(SUBSTITUTE(SUBSTITUTE(Answers!B149,"’","'"),"‘","'"),"“",""""),"”",""""))))*1+ISNUMBER(SEARCH("Working with data or spreadsheets",TRIM(SUBSTITUTE(SUBSTITUTE(SUBSTITUTE(SUBSTITUTE(Answers!B149,"’","'"),"‘","'"),"“",""""),"”",""""))))*1+ISNUMBER(SEARCH("Writing or reviewing code or scripts",TRIM(SUBSTITUTE(SUBSTITUTE(SUBSTITUTE(SUBSTITUTE(Answers!B149,"’","'"),"‘","'"),"“",""""),"”",""""))))*1+ISNUMBER(SEARCH("Brainstorming or planning",TRIM(SUBSTITUTE(SUBSTITUTE(SUBSTITUTE(SUBSTITUTE(Answers!B149,"’","'"),"‘","'"),"“",""""),"”",""""))))*1+ISNUMBER(SEARCH("Something else",TRIM(SUBSTITUTE(SUBSTITUTE(SUBSTITUTE(SUBSTITUTE(Answers!B149,"’","'"),"‘","'"),"“",""""),"”",""""))))*1)</f>
        <v/>
      </c>
      <c r="Y149" s="1" t="str">
        <f aca="false">IF(X149="","",IF(X149=0,IF(ISNUMBER(SEARCH("I don't use AI tools for work",TRIM(SUBSTITUTE(SUBSTITUTE(SUBSTITUTE(SUBSTITUTE(Answers!B149,"’","'"),"‘","'"),"“",""""),"”","""")))),1,"unread"),MIN(X149+1,5)))</f>
        <v/>
      </c>
      <c r="Z149" s="1" t="n">
        <f aca="false">IF(ISNUMBER(SEARCH("Clear guidance on what's allowed and what information can go in",TRIM(SUBSTITUTE(SUBSTITUTE(SUBSTITUTE(SUBSTITUTE(Answers!R149,"’","'"),"‘","'"),"“",""""),"”","""")))),1,0)</f>
        <v>0</v>
      </c>
      <c r="AA149" s="1" t="n">
        <f aca="false">IF(ISNUMBER(SEARCH("An approved AI tool with a work account",TRIM(SUBSTITUTE(SUBSTITUTE(SUBSTITUTE(SUBSTITUTE(Answers!R149,"’","'"),"‘","'"),"“",""""),"”","""")))),1,0)</f>
        <v>0</v>
      </c>
      <c r="AB149" s="1" t="n">
        <f aca="false">IF(ISNUMBER(SEARCH("Hands-on training using my own work tasks",TRIM(SUBSTITUTE(SUBSTITUTE(SUBSTITUTE(SUBSTITUTE(Answers!R149,"’","'"),"‘","'"),"“",""""),"”","""")))),1,0)</f>
        <v>0</v>
      </c>
      <c r="AC149" s="1" t="n">
        <f aca="false">IF(ISNUMBER(SEARCH("Ready-made prompts and templates for common tasks",TRIM(SUBSTITUTE(SUBSTITUTE(SUBSTITUTE(SUBSTITUTE(Answers!R149,"’","'"),"‘","'"),"“",""""),"”","""")))),1,0)</f>
        <v>0</v>
      </c>
      <c r="AD149" s="1" t="n">
        <f aca="false">IF(ISNUMBER(SEARCH("Help setting up an AI agent for my role",TRIM(SUBSTITUTE(SUBSTITUTE(SUBSTITUTE(SUBSTITUTE(Answers!R149,"’","'"),"‘","'"),"“",""""),"”","""")))),1,0)</f>
        <v>0</v>
      </c>
      <c r="AE149" s="1" t="n">
        <f aca="false">IF(ISNUMBER(SEARCH("Examples from people in jobs like mine",TRIM(SUBSTITUTE(SUBSTITUTE(SUBSTITUTE(SUBSTITUTE(Answers!R149,"’","'"),"‘","'"),"“",""""),"”","""")))),1,0)</f>
        <v>0</v>
      </c>
      <c r="AF149" s="1" t="n">
        <f aca="false">IF(ISNUMBER(SEARCH("Time set aside to practice",TRIM(SUBSTITUTE(SUBSTITUTE(SUBSTITUTE(SUBSTITUTE(Answers!R149,"’","'"),"‘","'"),"“",""""),"”","""")))),1,0)</f>
        <v>0</v>
      </c>
      <c r="AG149" s="1" t="n">
        <f aca="false">IF(ISNUMBER(SEARCH("I don't need help right now",TRIM(SUBSTITUTE(SUBSTITUTE(SUBSTITUTE(SUBSTITUTE(Answers!R149,"’","'"),"‘","'"),"“",""""),"”","""")))),1,0)</f>
        <v>0</v>
      </c>
      <c r="AH149" s="1" t="str">
        <f aca="false">IF(Answers!R149="","",IF(Z149+AA149+AB149+AC149+AD149+AE149+AF149+AG149=0,"unread",""))</f>
        <v/>
      </c>
      <c r="AI149" s="1" t="n">
        <f aca="false">IF(OR(D149=5,E149=5),1,0)</f>
        <v>0</v>
      </c>
    </row>
    <row r="150" customFormat="false" ht="15" hidden="false" customHeight="true" outlineLevel="0" collapsed="false">
      <c r="A150" s="1" t="n">
        <f aca="false">Answers!T150</f>
        <v>0</v>
      </c>
      <c r="B150" s="1" t="str">
        <f aca="false">IF(Answers!A150="","",IFERROR(MATCH(TRIM(SUBSTITUTE(SUBSTITUTE(SUBSTITUTE(SUBSTITUTE(Answers!A150,"’","'"),"‘","'"),"“",""""),"”","""")),'Scoring key'!$B$10:$B$14,0),"unread"))</f>
        <v/>
      </c>
      <c r="C150" s="1" t="str">
        <f aca="false">IF(Answers!C150="","",IFERROR(MATCH(TRIM(SUBSTITUTE(SUBSTITUTE(SUBSTITUTE(SUBSTITUTE(Answers!C150,"’","'"),"‘","'"),"“",""""),"”","""")),'Scoring key'!$B$15:$B$19,0),"unread"))</f>
        <v/>
      </c>
      <c r="D150" s="1" t="str">
        <f aca="false">IF(Answers!D150="","",IFERROR(MATCH(TRIM(SUBSTITUTE(SUBSTITUTE(SUBSTITUTE(SUBSTITUTE(Answers!D150,"’","'"),"‘","'"),"“",""""),"”","""")),'Scoring key'!$B$20:$B$24,0),"unread"))</f>
        <v/>
      </c>
      <c r="E150" s="1" t="str">
        <f aca="false">IF(Answers!E150="","",IFERROR(MATCH(TRIM(SUBSTITUTE(SUBSTITUTE(SUBSTITUTE(SUBSTITUTE(Answers!E150,"’","'"),"‘","'"),"“",""""),"”","""")),'Scoring key'!$B$25:$B$29,0),"unread"))</f>
        <v/>
      </c>
      <c r="F150" s="1" t="str">
        <f aca="false">IF(Answers!L150="","",IFERROR(MATCH(TRIM(SUBSTITUTE(SUBSTITUTE(SUBSTITUTE(SUBSTITUTE(Answers!L150,"’","'"),"‘","'"),"“",""""),"”","""")),'Scoring key'!$B$30:$B$34,0),"unread"))</f>
        <v/>
      </c>
      <c r="G150" s="1" t="str">
        <f aca="false">IF(Answers!N150="","",IFERROR(MATCH(TRIM(SUBSTITUTE(SUBSTITUTE(SUBSTITUTE(SUBSTITUTE(Answers!N150,"’","'"),"‘","'"),"“",""""),"”","""")),'Scoring key'!$B$35:$B$38,0),"unread"))</f>
        <v/>
      </c>
      <c r="H150" s="1" t="str">
        <f aca="false">IF(Answers!O150="","",IFERROR(MATCH(TRIM(SUBSTITUTE(SUBSTITUTE(SUBSTITUTE(SUBSTITUTE(Answers!O150,"’","'"),"‘","'"),"“",""""),"”","""")),'Scoring key'!$B$39:$B$42,0),"unread"))</f>
        <v/>
      </c>
      <c r="I150" s="1" t="str">
        <f aca="false">IF(Answers!S150="","",IFERROR(MATCH(TRIM(SUBSTITUTE(SUBSTITUTE(SUBSTITUTE(SUBSTITUTE(Answers!S150,"’","'"),"‘","'"),"“",""""),"”","""")),'Scoring key'!$B$43:$B$46,0),"unread"))</f>
        <v/>
      </c>
      <c r="J150" s="1" t="str">
        <f aca="false">IF(ISNUMBER(B150),IF(INDEX('Scoring key'!$C$10:$C$14,B150)="","",INDEX('Scoring key'!$C$10:$C$14,B150)),"")</f>
        <v/>
      </c>
      <c r="K150" s="1" t="str">
        <f aca="false">IF(ISNUMBER(E150),IF(INDEX('Scoring key'!$C$25:$C$29,E150)="","",INDEX('Scoring key'!$C$25:$C$29,E150)),"")</f>
        <v/>
      </c>
      <c r="L150" s="1" t="str">
        <f aca="false">IF(ISNUMBER(F150),IF(INDEX('Scoring key'!$C$30:$C$34,F150)="","",INDEX('Scoring key'!$C$30:$C$34,F150)),"")</f>
        <v/>
      </c>
      <c r="M150" s="1" t="str">
        <f aca="false">IF(ISNUMBER(G150),IF(INDEX('Scoring key'!$C$35:$C$38,G150)="","",INDEX('Scoring key'!$C$35:$C$38,G150)),"")</f>
        <v/>
      </c>
      <c r="N150" s="1" t="str">
        <f aca="false">IF(ISNUMBER(H150),IF(INDEX('Scoring key'!$C$39:$C$42,H150)="","",INDEX('Scoring key'!$C$39:$C$42,H150)),"")</f>
        <v/>
      </c>
      <c r="O150" s="1" t="str">
        <f aca="false">IF(Answers!F150="","",IF(ISNUMBER(IFERROR(VALUE(Answers!F150),"")),IF(AND(VALUE(Answers!F150)&gt;=1,VALUE(Answers!F150)&lt;=5,VALUE(Answers!F150)=INT(VALUE(Answers!F150))),VALUE(Answers!F150),"unread"),IFERROR(MATCH(TRIM(SUBSTITUTE(SUBSTITUTE(SUBSTITUTE(SUBSTITUTE(Answers!F150,"’","'"),"‘","'"),"“",""""),"”","""")),'Scoring key'!$B$5:$B$9,0),"unread")))</f>
        <v/>
      </c>
      <c r="P150" s="1" t="str">
        <f aca="false">IF(Answers!G150="","",IF(ISNUMBER(IFERROR(VALUE(Answers!G150),"")),IF(AND(VALUE(Answers!G150)&gt;=1,VALUE(Answers!G150)&lt;=5,VALUE(Answers!G150)=INT(VALUE(Answers!G150))),VALUE(Answers!G150),"unread"),IFERROR(MATCH(TRIM(SUBSTITUTE(SUBSTITUTE(SUBSTITUTE(SUBSTITUTE(Answers!G150,"’","'"),"‘","'"),"“",""""),"”","""")),'Scoring key'!$B$5:$B$9,0),"unread")))</f>
        <v/>
      </c>
      <c r="Q150" s="1" t="str">
        <f aca="false">IF(Answers!H150="","",IF(ISNUMBER(IFERROR(VALUE(Answers!H150),"")),IF(AND(VALUE(Answers!H150)&gt;=1,VALUE(Answers!H150)&lt;=5,VALUE(Answers!H150)=INT(VALUE(Answers!H150))),VALUE(Answers!H150),"unread"),IFERROR(MATCH(TRIM(SUBSTITUTE(SUBSTITUTE(SUBSTITUTE(SUBSTITUTE(Answers!H150,"’","'"),"‘","'"),"“",""""),"”","""")),'Scoring key'!$B$5:$B$9,0),"unread")))</f>
        <v/>
      </c>
      <c r="R150" s="1" t="str">
        <f aca="false">IF(Answers!I150="","",IF(ISNUMBER(IFERROR(VALUE(Answers!I150),"")),IF(AND(VALUE(Answers!I150)&gt;=1,VALUE(Answers!I150)&lt;=5,VALUE(Answers!I150)=INT(VALUE(Answers!I150))),VALUE(Answers!I150),"unread"),IFERROR(MATCH(TRIM(SUBSTITUTE(SUBSTITUTE(SUBSTITUTE(SUBSTITUTE(Answers!I150,"’","'"),"‘","'"),"“",""""),"”","""")),'Scoring key'!$B$5:$B$9,0),"unread")))</f>
        <v/>
      </c>
      <c r="S150" s="1" t="str">
        <f aca="false">IF(Answers!J150="","",IF(ISNUMBER(IFERROR(VALUE(Answers!J150),"")),IF(AND(VALUE(Answers!J150)&gt;=1,VALUE(Answers!J150)&lt;=5,VALUE(Answers!J150)=INT(VALUE(Answers!J150))),VALUE(Answers!J150),"unread"),IFERROR(MATCH(TRIM(SUBSTITUTE(SUBSTITUTE(SUBSTITUTE(SUBSTITUTE(Answers!J150,"’","'"),"‘","'"),"“",""""),"”","""")),'Scoring key'!$B$5:$B$9,0),"unread")))</f>
        <v/>
      </c>
      <c r="T150" s="1" t="str">
        <f aca="false">IF(Answers!K150="","",IF(ISNUMBER(IFERROR(VALUE(Answers!K150),"")),IF(AND(VALUE(Answers!K150)&gt;=1,VALUE(Answers!K150)&lt;=5,VALUE(Answers!K150)=INT(VALUE(Answers!K150))),VALUE(Answers!K150),"unread"),IFERROR(MATCH(TRIM(SUBSTITUTE(SUBSTITUTE(SUBSTITUTE(SUBSTITUTE(Answers!K150,"’","'"),"‘","'"),"“",""""),"”","""")),'Scoring key'!$B$5:$B$9,0),"unread")))</f>
        <v/>
      </c>
      <c r="U150" s="1" t="str">
        <f aca="false">IF(Answers!M150="","",IF(ISNUMBER(IFERROR(VALUE(Answers!M150),"")),IF(AND(VALUE(Answers!M150)&gt;=1,VALUE(Answers!M150)&lt;=5,VALUE(Answers!M150)=INT(VALUE(Answers!M150))),VALUE(Answers!M150),"unread"),IFERROR(MATCH(TRIM(SUBSTITUTE(SUBSTITUTE(SUBSTITUTE(SUBSTITUTE(Answers!M150,"’","'"),"‘","'"),"“",""""),"”","""")),'Scoring key'!$B$5:$B$9,0),"unread")))</f>
        <v/>
      </c>
      <c r="V150" s="1" t="str">
        <f aca="false">IF(Answers!P150="","",IF(ISNUMBER(IFERROR(VALUE(Answers!P150),"")),IF(AND(VALUE(Answers!P150)&gt;=1,VALUE(Answers!P150)&lt;=5,VALUE(Answers!P150)=INT(VALUE(Answers!P150))),VALUE(Answers!P150),"unread"),IFERROR(MATCH(TRIM(SUBSTITUTE(SUBSTITUTE(SUBSTITUTE(SUBSTITUTE(Answers!P150,"’","'"),"‘","'"),"“",""""),"”","""")),'Scoring key'!$B$5:$B$9,0),"unread")))</f>
        <v/>
      </c>
      <c r="W150" s="1" t="str">
        <f aca="false">IF(Answers!Q150="","",IF(ISNUMBER(IFERROR(VALUE(Answers!Q150),"")),IF(AND(VALUE(Answers!Q150)&gt;=1,VALUE(Answers!Q150)&lt;=5,VALUE(Answers!Q150)=INT(VALUE(Answers!Q150))),VALUE(Answers!Q150),"unread"),IFERROR(MATCH(TRIM(SUBSTITUTE(SUBSTITUTE(SUBSTITUTE(SUBSTITUTE(Answers!Q150,"’","'"),"‘","'"),"“",""""),"”","""")),'Scoring key'!$B$5:$B$9,0),"unread")))</f>
        <v/>
      </c>
      <c r="X150" s="1" t="str">
        <f aca="false">IF(Answers!B150="","",ISNUMBER(SEARCH("Drafting or editing emails and documents",TRIM(SUBSTITUTE(SUBSTITUTE(SUBSTITUTE(SUBSTITUTE(Answers!B150,"’","'"),"‘","'"),"“",""""),"”",""""))))*1+ISNUMBER(SEARCH("Summarizing documents, threads or meetings",TRIM(SUBSTITUTE(SUBSTITUTE(SUBSTITUTE(SUBSTITUTE(Answers!B150,"’","'"),"‘","'"),"“",""""),"”",""""))))*1+ISNUMBER(SEARCH("Research, or explaining something unfamiliar",TRIM(SUBSTITUTE(SUBSTITUTE(SUBSTITUTE(SUBSTITUTE(Answers!B150,"’","'"),"‘","'"),"“",""""),"”",""""))))*1+ISNUMBER(SEARCH("Working with data or spreadsheets",TRIM(SUBSTITUTE(SUBSTITUTE(SUBSTITUTE(SUBSTITUTE(Answers!B150,"’","'"),"‘","'"),"“",""""),"”",""""))))*1+ISNUMBER(SEARCH("Writing or reviewing code or scripts",TRIM(SUBSTITUTE(SUBSTITUTE(SUBSTITUTE(SUBSTITUTE(Answers!B150,"’","'"),"‘","'"),"“",""""),"”",""""))))*1+ISNUMBER(SEARCH("Brainstorming or planning",TRIM(SUBSTITUTE(SUBSTITUTE(SUBSTITUTE(SUBSTITUTE(Answers!B150,"’","'"),"‘","'"),"“",""""),"”",""""))))*1+ISNUMBER(SEARCH("Something else",TRIM(SUBSTITUTE(SUBSTITUTE(SUBSTITUTE(SUBSTITUTE(Answers!B150,"’","'"),"‘","'"),"“",""""),"”",""""))))*1)</f>
        <v/>
      </c>
      <c r="Y150" s="1" t="str">
        <f aca="false">IF(X150="","",IF(X150=0,IF(ISNUMBER(SEARCH("I don't use AI tools for work",TRIM(SUBSTITUTE(SUBSTITUTE(SUBSTITUTE(SUBSTITUTE(Answers!B150,"’","'"),"‘","'"),"“",""""),"”","""")))),1,"unread"),MIN(X150+1,5)))</f>
        <v/>
      </c>
      <c r="Z150" s="1" t="n">
        <f aca="false">IF(ISNUMBER(SEARCH("Clear guidance on what's allowed and what information can go in",TRIM(SUBSTITUTE(SUBSTITUTE(SUBSTITUTE(SUBSTITUTE(Answers!R150,"’","'"),"‘","'"),"“",""""),"”","""")))),1,0)</f>
        <v>0</v>
      </c>
      <c r="AA150" s="1" t="n">
        <f aca="false">IF(ISNUMBER(SEARCH("An approved AI tool with a work account",TRIM(SUBSTITUTE(SUBSTITUTE(SUBSTITUTE(SUBSTITUTE(Answers!R150,"’","'"),"‘","'"),"“",""""),"”","""")))),1,0)</f>
        <v>0</v>
      </c>
      <c r="AB150" s="1" t="n">
        <f aca="false">IF(ISNUMBER(SEARCH("Hands-on training using my own work tasks",TRIM(SUBSTITUTE(SUBSTITUTE(SUBSTITUTE(SUBSTITUTE(Answers!R150,"’","'"),"‘","'"),"“",""""),"”","""")))),1,0)</f>
        <v>0</v>
      </c>
      <c r="AC150" s="1" t="n">
        <f aca="false">IF(ISNUMBER(SEARCH("Ready-made prompts and templates for common tasks",TRIM(SUBSTITUTE(SUBSTITUTE(SUBSTITUTE(SUBSTITUTE(Answers!R150,"’","'"),"‘","'"),"“",""""),"”","""")))),1,0)</f>
        <v>0</v>
      </c>
      <c r="AD150" s="1" t="n">
        <f aca="false">IF(ISNUMBER(SEARCH("Help setting up an AI agent for my role",TRIM(SUBSTITUTE(SUBSTITUTE(SUBSTITUTE(SUBSTITUTE(Answers!R150,"’","'"),"‘","'"),"“",""""),"”","""")))),1,0)</f>
        <v>0</v>
      </c>
      <c r="AE150" s="1" t="n">
        <f aca="false">IF(ISNUMBER(SEARCH("Examples from people in jobs like mine",TRIM(SUBSTITUTE(SUBSTITUTE(SUBSTITUTE(SUBSTITUTE(Answers!R150,"’","'"),"‘","'"),"“",""""),"”","""")))),1,0)</f>
        <v>0</v>
      </c>
      <c r="AF150" s="1" t="n">
        <f aca="false">IF(ISNUMBER(SEARCH("Time set aside to practice",TRIM(SUBSTITUTE(SUBSTITUTE(SUBSTITUTE(SUBSTITUTE(Answers!R150,"’","'"),"‘","'"),"“",""""),"”","""")))),1,0)</f>
        <v>0</v>
      </c>
      <c r="AG150" s="1" t="n">
        <f aca="false">IF(ISNUMBER(SEARCH("I don't need help right now",TRIM(SUBSTITUTE(SUBSTITUTE(SUBSTITUTE(SUBSTITUTE(Answers!R150,"’","'"),"‘","'"),"“",""""),"”","""")))),1,0)</f>
        <v>0</v>
      </c>
      <c r="AH150" s="1" t="str">
        <f aca="false">IF(Answers!R150="","",IF(Z150+AA150+AB150+AC150+AD150+AE150+AF150+AG150=0,"unread",""))</f>
        <v/>
      </c>
      <c r="AI150" s="1" t="n">
        <f aca="false">IF(OR(D150=5,E150=5),1,0)</f>
        <v>0</v>
      </c>
    </row>
    <row r="151" customFormat="false" ht="15" hidden="false" customHeight="true" outlineLevel="0" collapsed="false">
      <c r="A151" s="1" t="n">
        <f aca="false">Answers!T151</f>
        <v>0</v>
      </c>
      <c r="B151" s="1" t="str">
        <f aca="false">IF(Answers!A151="","",IFERROR(MATCH(TRIM(SUBSTITUTE(SUBSTITUTE(SUBSTITUTE(SUBSTITUTE(Answers!A151,"’","'"),"‘","'"),"“",""""),"”","""")),'Scoring key'!$B$10:$B$14,0),"unread"))</f>
        <v/>
      </c>
      <c r="C151" s="1" t="str">
        <f aca="false">IF(Answers!C151="","",IFERROR(MATCH(TRIM(SUBSTITUTE(SUBSTITUTE(SUBSTITUTE(SUBSTITUTE(Answers!C151,"’","'"),"‘","'"),"“",""""),"”","""")),'Scoring key'!$B$15:$B$19,0),"unread"))</f>
        <v/>
      </c>
      <c r="D151" s="1" t="str">
        <f aca="false">IF(Answers!D151="","",IFERROR(MATCH(TRIM(SUBSTITUTE(SUBSTITUTE(SUBSTITUTE(SUBSTITUTE(Answers!D151,"’","'"),"‘","'"),"“",""""),"”","""")),'Scoring key'!$B$20:$B$24,0),"unread"))</f>
        <v/>
      </c>
      <c r="E151" s="1" t="str">
        <f aca="false">IF(Answers!E151="","",IFERROR(MATCH(TRIM(SUBSTITUTE(SUBSTITUTE(SUBSTITUTE(SUBSTITUTE(Answers!E151,"’","'"),"‘","'"),"“",""""),"”","""")),'Scoring key'!$B$25:$B$29,0),"unread"))</f>
        <v/>
      </c>
      <c r="F151" s="1" t="str">
        <f aca="false">IF(Answers!L151="","",IFERROR(MATCH(TRIM(SUBSTITUTE(SUBSTITUTE(SUBSTITUTE(SUBSTITUTE(Answers!L151,"’","'"),"‘","'"),"“",""""),"”","""")),'Scoring key'!$B$30:$B$34,0),"unread"))</f>
        <v/>
      </c>
      <c r="G151" s="1" t="str">
        <f aca="false">IF(Answers!N151="","",IFERROR(MATCH(TRIM(SUBSTITUTE(SUBSTITUTE(SUBSTITUTE(SUBSTITUTE(Answers!N151,"’","'"),"‘","'"),"“",""""),"”","""")),'Scoring key'!$B$35:$B$38,0),"unread"))</f>
        <v/>
      </c>
      <c r="H151" s="1" t="str">
        <f aca="false">IF(Answers!O151="","",IFERROR(MATCH(TRIM(SUBSTITUTE(SUBSTITUTE(SUBSTITUTE(SUBSTITUTE(Answers!O151,"’","'"),"‘","'"),"“",""""),"”","""")),'Scoring key'!$B$39:$B$42,0),"unread"))</f>
        <v/>
      </c>
      <c r="I151" s="1" t="str">
        <f aca="false">IF(Answers!S151="","",IFERROR(MATCH(TRIM(SUBSTITUTE(SUBSTITUTE(SUBSTITUTE(SUBSTITUTE(Answers!S151,"’","'"),"‘","'"),"“",""""),"”","""")),'Scoring key'!$B$43:$B$46,0),"unread"))</f>
        <v/>
      </c>
      <c r="J151" s="1" t="str">
        <f aca="false">IF(ISNUMBER(B151),IF(INDEX('Scoring key'!$C$10:$C$14,B151)="","",INDEX('Scoring key'!$C$10:$C$14,B151)),"")</f>
        <v/>
      </c>
      <c r="K151" s="1" t="str">
        <f aca="false">IF(ISNUMBER(E151),IF(INDEX('Scoring key'!$C$25:$C$29,E151)="","",INDEX('Scoring key'!$C$25:$C$29,E151)),"")</f>
        <v/>
      </c>
      <c r="L151" s="1" t="str">
        <f aca="false">IF(ISNUMBER(F151),IF(INDEX('Scoring key'!$C$30:$C$34,F151)="","",INDEX('Scoring key'!$C$30:$C$34,F151)),"")</f>
        <v/>
      </c>
      <c r="M151" s="1" t="str">
        <f aca="false">IF(ISNUMBER(G151),IF(INDEX('Scoring key'!$C$35:$C$38,G151)="","",INDEX('Scoring key'!$C$35:$C$38,G151)),"")</f>
        <v/>
      </c>
      <c r="N151" s="1" t="str">
        <f aca="false">IF(ISNUMBER(H151),IF(INDEX('Scoring key'!$C$39:$C$42,H151)="","",INDEX('Scoring key'!$C$39:$C$42,H151)),"")</f>
        <v/>
      </c>
      <c r="O151" s="1" t="str">
        <f aca="false">IF(Answers!F151="","",IF(ISNUMBER(IFERROR(VALUE(Answers!F151),"")),IF(AND(VALUE(Answers!F151)&gt;=1,VALUE(Answers!F151)&lt;=5,VALUE(Answers!F151)=INT(VALUE(Answers!F151))),VALUE(Answers!F151),"unread"),IFERROR(MATCH(TRIM(SUBSTITUTE(SUBSTITUTE(SUBSTITUTE(SUBSTITUTE(Answers!F151,"’","'"),"‘","'"),"“",""""),"”","""")),'Scoring key'!$B$5:$B$9,0),"unread")))</f>
        <v/>
      </c>
      <c r="P151" s="1" t="str">
        <f aca="false">IF(Answers!G151="","",IF(ISNUMBER(IFERROR(VALUE(Answers!G151),"")),IF(AND(VALUE(Answers!G151)&gt;=1,VALUE(Answers!G151)&lt;=5,VALUE(Answers!G151)=INT(VALUE(Answers!G151))),VALUE(Answers!G151),"unread"),IFERROR(MATCH(TRIM(SUBSTITUTE(SUBSTITUTE(SUBSTITUTE(SUBSTITUTE(Answers!G151,"’","'"),"‘","'"),"“",""""),"”","""")),'Scoring key'!$B$5:$B$9,0),"unread")))</f>
        <v/>
      </c>
      <c r="Q151" s="1" t="str">
        <f aca="false">IF(Answers!H151="","",IF(ISNUMBER(IFERROR(VALUE(Answers!H151),"")),IF(AND(VALUE(Answers!H151)&gt;=1,VALUE(Answers!H151)&lt;=5,VALUE(Answers!H151)=INT(VALUE(Answers!H151))),VALUE(Answers!H151),"unread"),IFERROR(MATCH(TRIM(SUBSTITUTE(SUBSTITUTE(SUBSTITUTE(SUBSTITUTE(Answers!H151,"’","'"),"‘","'"),"“",""""),"”","""")),'Scoring key'!$B$5:$B$9,0),"unread")))</f>
        <v/>
      </c>
      <c r="R151" s="1" t="str">
        <f aca="false">IF(Answers!I151="","",IF(ISNUMBER(IFERROR(VALUE(Answers!I151),"")),IF(AND(VALUE(Answers!I151)&gt;=1,VALUE(Answers!I151)&lt;=5,VALUE(Answers!I151)=INT(VALUE(Answers!I151))),VALUE(Answers!I151),"unread"),IFERROR(MATCH(TRIM(SUBSTITUTE(SUBSTITUTE(SUBSTITUTE(SUBSTITUTE(Answers!I151,"’","'"),"‘","'"),"“",""""),"”","""")),'Scoring key'!$B$5:$B$9,0),"unread")))</f>
        <v/>
      </c>
      <c r="S151" s="1" t="str">
        <f aca="false">IF(Answers!J151="","",IF(ISNUMBER(IFERROR(VALUE(Answers!J151),"")),IF(AND(VALUE(Answers!J151)&gt;=1,VALUE(Answers!J151)&lt;=5,VALUE(Answers!J151)=INT(VALUE(Answers!J151))),VALUE(Answers!J151),"unread"),IFERROR(MATCH(TRIM(SUBSTITUTE(SUBSTITUTE(SUBSTITUTE(SUBSTITUTE(Answers!J151,"’","'"),"‘","'"),"“",""""),"”","""")),'Scoring key'!$B$5:$B$9,0),"unread")))</f>
        <v/>
      </c>
      <c r="T151" s="1" t="str">
        <f aca="false">IF(Answers!K151="","",IF(ISNUMBER(IFERROR(VALUE(Answers!K151),"")),IF(AND(VALUE(Answers!K151)&gt;=1,VALUE(Answers!K151)&lt;=5,VALUE(Answers!K151)=INT(VALUE(Answers!K151))),VALUE(Answers!K151),"unread"),IFERROR(MATCH(TRIM(SUBSTITUTE(SUBSTITUTE(SUBSTITUTE(SUBSTITUTE(Answers!K151,"’","'"),"‘","'"),"“",""""),"”","""")),'Scoring key'!$B$5:$B$9,0),"unread")))</f>
        <v/>
      </c>
      <c r="U151" s="1" t="str">
        <f aca="false">IF(Answers!M151="","",IF(ISNUMBER(IFERROR(VALUE(Answers!M151),"")),IF(AND(VALUE(Answers!M151)&gt;=1,VALUE(Answers!M151)&lt;=5,VALUE(Answers!M151)=INT(VALUE(Answers!M151))),VALUE(Answers!M151),"unread"),IFERROR(MATCH(TRIM(SUBSTITUTE(SUBSTITUTE(SUBSTITUTE(SUBSTITUTE(Answers!M151,"’","'"),"‘","'"),"“",""""),"”","""")),'Scoring key'!$B$5:$B$9,0),"unread")))</f>
        <v/>
      </c>
      <c r="V151" s="1" t="str">
        <f aca="false">IF(Answers!P151="","",IF(ISNUMBER(IFERROR(VALUE(Answers!P151),"")),IF(AND(VALUE(Answers!P151)&gt;=1,VALUE(Answers!P151)&lt;=5,VALUE(Answers!P151)=INT(VALUE(Answers!P151))),VALUE(Answers!P151),"unread"),IFERROR(MATCH(TRIM(SUBSTITUTE(SUBSTITUTE(SUBSTITUTE(SUBSTITUTE(Answers!P151,"’","'"),"‘","'"),"“",""""),"”","""")),'Scoring key'!$B$5:$B$9,0),"unread")))</f>
        <v/>
      </c>
      <c r="W151" s="1" t="str">
        <f aca="false">IF(Answers!Q151="","",IF(ISNUMBER(IFERROR(VALUE(Answers!Q151),"")),IF(AND(VALUE(Answers!Q151)&gt;=1,VALUE(Answers!Q151)&lt;=5,VALUE(Answers!Q151)=INT(VALUE(Answers!Q151))),VALUE(Answers!Q151),"unread"),IFERROR(MATCH(TRIM(SUBSTITUTE(SUBSTITUTE(SUBSTITUTE(SUBSTITUTE(Answers!Q151,"’","'"),"‘","'"),"“",""""),"”","""")),'Scoring key'!$B$5:$B$9,0),"unread")))</f>
        <v/>
      </c>
      <c r="X151" s="1" t="str">
        <f aca="false">IF(Answers!B151="","",ISNUMBER(SEARCH("Drafting or editing emails and documents",TRIM(SUBSTITUTE(SUBSTITUTE(SUBSTITUTE(SUBSTITUTE(Answers!B151,"’","'"),"‘","'"),"“",""""),"”",""""))))*1+ISNUMBER(SEARCH("Summarizing documents, threads or meetings",TRIM(SUBSTITUTE(SUBSTITUTE(SUBSTITUTE(SUBSTITUTE(Answers!B151,"’","'"),"‘","'"),"“",""""),"”",""""))))*1+ISNUMBER(SEARCH("Research, or explaining something unfamiliar",TRIM(SUBSTITUTE(SUBSTITUTE(SUBSTITUTE(SUBSTITUTE(Answers!B151,"’","'"),"‘","'"),"“",""""),"”",""""))))*1+ISNUMBER(SEARCH("Working with data or spreadsheets",TRIM(SUBSTITUTE(SUBSTITUTE(SUBSTITUTE(SUBSTITUTE(Answers!B151,"’","'"),"‘","'"),"“",""""),"”",""""))))*1+ISNUMBER(SEARCH("Writing or reviewing code or scripts",TRIM(SUBSTITUTE(SUBSTITUTE(SUBSTITUTE(SUBSTITUTE(Answers!B151,"’","'"),"‘","'"),"“",""""),"”",""""))))*1+ISNUMBER(SEARCH("Brainstorming or planning",TRIM(SUBSTITUTE(SUBSTITUTE(SUBSTITUTE(SUBSTITUTE(Answers!B151,"’","'"),"‘","'"),"“",""""),"”",""""))))*1+ISNUMBER(SEARCH("Something else",TRIM(SUBSTITUTE(SUBSTITUTE(SUBSTITUTE(SUBSTITUTE(Answers!B151,"’","'"),"‘","'"),"“",""""),"”",""""))))*1)</f>
        <v/>
      </c>
      <c r="Y151" s="1" t="str">
        <f aca="false">IF(X151="","",IF(X151=0,IF(ISNUMBER(SEARCH("I don't use AI tools for work",TRIM(SUBSTITUTE(SUBSTITUTE(SUBSTITUTE(SUBSTITUTE(Answers!B151,"’","'"),"‘","'"),"“",""""),"”","""")))),1,"unread"),MIN(X151+1,5)))</f>
        <v/>
      </c>
      <c r="Z151" s="1" t="n">
        <f aca="false">IF(ISNUMBER(SEARCH("Clear guidance on what's allowed and what information can go in",TRIM(SUBSTITUTE(SUBSTITUTE(SUBSTITUTE(SUBSTITUTE(Answers!R151,"’","'"),"‘","'"),"“",""""),"”","""")))),1,0)</f>
        <v>0</v>
      </c>
      <c r="AA151" s="1" t="n">
        <f aca="false">IF(ISNUMBER(SEARCH("An approved AI tool with a work account",TRIM(SUBSTITUTE(SUBSTITUTE(SUBSTITUTE(SUBSTITUTE(Answers!R151,"’","'"),"‘","'"),"“",""""),"”","""")))),1,0)</f>
        <v>0</v>
      </c>
      <c r="AB151" s="1" t="n">
        <f aca="false">IF(ISNUMBER(SEARCH("Hands-on training using my own work tasks",TRIM(SUBSTITUTE(SUBSTITUTE(SUBSTITUTE(SUBSTITUTE(Answers!R151,"’","'"),"‘","'"),"“",""""),"”","""")))),1,0)</f>
        <v>0</v>
      </c>
      <c r="AC151" s="1" t="n">
        <f aca="false">IF(ISNUMBER(SEARCH("Ready-made prompts and templates for common tasks",TRIM(SUBSTITUTE(SUBSTITUTE(SUBSTITUTE(SUBSTITUTE(Answers!R151,"’","'"),"‘","'"),"“",""""),"”","""")))),1,0)</f>
        <v>0</v>
      </c>
      <c r="AD151" s="1" t="n">
        <f aca="false">IF(ISNUMBER(SEARCH("Help setting up an AI agent for my role",TRIM(SUBSTITUTE(SUBSTITUTE(SUBSTITUTE(SUBSTITUTE(Answers!R151,"’","'"),"‘","'"),"“",""""),"”","""")))),1,0)</f>
        <v>0</v>
      </c>
      <c r="AE151" s="1" t="n">
        <f aca="false">IF(ISNUMBER(SEARCH("Examples from people in jobs like mine",TRIM(SUBSTITUTE(SUBSTITUTE(SUBSTITUTE(SUBSTITUTE(Answers!R151,"’","'"),"‘","'"),"“",""""),"”","""")))),1,0)</f>
        <v>0</v>
      </c>
      <c r="AF151" s="1" t="n">
        <f aca="false">IF(ISNUMBER(SEARCH("Time set aside to practice",TRIM(SUBSTITUTE(SUBSTITUTE(SUBSTITUTE(SUBSTITUTE(Answers!R151,"’","'"),"‘","'"),"“",""""),"”","""")))),1,0)</f>
        <v>0</v>
      </c>
      <c r="AG151" s="1" t="n">
        <f aca="false">IF(ISNUMBER(SEARCH("I don't need help right now",TRIM(SUBSTITUTE(SUBSTITUTE(SUBSTITUTE(SUBSTITUTE(Answers!R151,"’","'"),"‘","'"),"“",""""),"”","""")))),1,0)</f>
        <v>0</v>
      </c>
      <c r="AH151" s="1" t="str">
        <f aca="false">IF(Answers!R151="","",IF(Z151+AA151+AB151+AC151+AD151+AE151+AF151+AG151=0,"unread",""))</f>
        <v/>
      </c>
      <c r="AI151" s="1" t="n">
        <f aca="false">IF(OR(D151=5,E151=5),1,0)</f>
        <v>0</v>
      </c>
    </row>
    <row r="152" customFormat="false" ht="15" hidden="false" customHeight="true" outlineLevel="0" collapsed="false">
      <c r="A152" s="1" t="n">
        <f aca="false">Answers!T152</f>
        <v>0</v>
      </c>
      <c r="B152" s="1" t="str">
        <f aca="false">IF(Answers!A152="","",IFERROR(MATCH(TRIM(SUBSTITUTE(SUBSTITUTE(SUBSTITUTE(SUBSTITUTE(Answers!A152,"’","'"),"‘","'"),"“",""""),"”","""")),'Scoring key'!$B$10:$B$14,0),"unread"))</f>
        <v/>
      </c>
      <c r="C152" s="1" t="str">
        <f aca="false">IF(Answers!C152="","",IFERROR(MATCH(TRIM(SUBSTITUTE(SUBSTITUTE(SUBSTITUTE(SUBSTITUTE(Answers!C152,"’","'"),"‘","'"),"“",""""),"”","""")),'Scoring key'!$B$15:$B$19,0),"unread"))</f>
        <v/>
      </c>
      <c r="D152" s="1" t="str">
        <f aca="false">IF(Answers!D152="","",IFERROR(MATCH(TRIM(SUBSTITUTE(SUBSTITUTE(SUBSTITUTE(SUBSTITUTE(Answers!D152,"’","'"),"‘","'"),"“",""""),"”","""")),'Scoring key'!$B$20:$B$24,0),"unread"))</f>
        <v/>
      </c>
      <c r="E152" s="1" t="str">
        <f aca="false">IF(Answers!E152="","",IFERROR(MATCH(TRIM(SUBSTITUTE(SUBSTITUTE(SUBSTITUTE(SUBSTITUTE(Answers!E152,"’","'"),"‘","'"),"“",""""),"”","""")),'Scoring key'!$B$25:$B$29,0),"unread"))</f>
        <v/>
      </c>
      <c r="F152" s="1" t="str">
        <f aca="false">IF(Answers!L152="","",IFERROR(MATCH(TRIM(SUBSTITUTE(SUBSTITUTE(SUBSTITUTE(SUBSTITUTE(Answers!L152,"’","'"),"‘","'"),"“",""""),"”","""")),'Scoring key'!$B$30:$B$34,0),"unread"))</f>
        <v/>
      </c>
      <c r="G152" s="1" t="str">
        <f aca="false">IF(Answers!N152="","",IFERROR(MATCH(TRIM(SUBSTITUTE(SUBSTITUTE(SUBSTITUTE(SUBSTITUTE(Answers!N152,"’","'"),"‘","'"),"“",""""),"”","""")),'Scoring key'!$B$35:$B$38,0),"unread"))</f>
        <v/>
      </c>
      <c r="H152" s="1" t="str">
        <f aca="false">IF(Answers!O152="","",IFERROR(MATCH(TRIM(SUBSTITUTE(SUBSTITUTE(SUBSTITUTE(SUBSTITUTE(Answers!O152,"’","'"),"‘","'"),"“",""""),"”","""")),'Scoring key'!$B$39:$B$42,0),"unread"))</f>
        <v/>
      </c>
      <c r="I152" s="1" t="str">
        <f aca="false">IF(Answers!S152="","",IFERROR(MATCH(TRIM(SUBSTITUTE(SUBSTITUTE(SUBSTITUTE(SUBSTITUTE(Answers!S152,"’","'"),"‘","'"),"“",""""),"”","""")),'Scoring key'!$B$43:$B$46,0),"unread"))</f>
        <v/>
      </c>
      <c r="J152" s="1" t="str">
        <f aca="false">IF(ISNUMBER(B152),IF(INDEX('Scoring key'!$C$10:$C$14,B152)="","",INDEX('Scoring key'!$C$10:$C$14,B152)),"")</f>
        <v/>
      </c>
      <c r="K152" s="1" t="str">
        <f aca="false">IF(ISNUMBER(E152),IF(INDEX('Scoring key'!$C$25:$C$29,E152)="","",INDEX('Scoring key'!$C$25:$C$29,E152)),"")</f>
        <v/>
      </c>
      <c r="L152" s="1" t="str">
        <f aca="false">IF(ISNUMBER(F152),IF(INDEX('Scoring key'!$C$30:$C$34,F152)="","",INDEX('Scoring key'!$C$30:$C$34,F152)),"")</f>
        <v/>
      </c>
      <c r="M152" s="1" t="str">
        <f aca="false">IF(ISNUMBER(G152),IF(INDEX('Scoring key'!$C$35:$C$38,G152)="","",INDEX('Scoring key'!$C$35:$C$38,G152)),"")</f>
        <v/>
      </c>
      <c r="N152" s="1" t="str">
        <f aca="false">IF(ISNUMBER(H152),IF(INDEX('Scoring key'!$C$39:$C$42,H152)="","",INDEX('Scoring key'!$C$39:$C$42,H152)),"")</f>
        <v/>
      </c>
      <c r="O152" s="1" t="str">
        <f aca="false">IF(Answers!F152="","",IF(ISNUMBER(IFERROR(VALUE(Answers!F152),"")),IF(AND(VALUE(Answers!F152)&gt;=1,VALUE(Answers!F152)&lt;=5,VALUE(Answers!F152)=INT(VALUE(Answers!F152))),VALUE(Answers!F152),"unread"),IFERROR(MATCH(TRIM(SUBSTITUTE(SUBSTITUTE(SUBSTITUTE(SUBSTITUTE(Answers!F152,"’","'"),"‘","'"),"“",""""),"”","""")),'Scoring key'!$B$5:$B$9,0),"unread")))</f>
        <v/>
      </c>
      <c r="P152" s="1" t="str">
        <f aca="false">IF(Answers!G152="","",IF(ISNUMBER(IFERROR(VALUE(Answers!G152),"")),IF(AND(VALUE(Answers!G152)&gt;=1,VALUE(Answers!G152)&lt;=5,VALUE(Answers!G152)=INT(VALUE(Answers!G152))),VALUE(Answers!G152),"unread"),IFERROR(MATCH(TRIM(SUBSTITUTE(SUBSTITUTE(SUBSTITUTE(SUBSTITUTE(Answers!G152,"’","'"),"‘","'"),"“",""""),"”","""")),'Scoring key'!$B$5:$B$9,0),"unread")))</f>
        <v/>
      </c>
      <c r="Q152" s="1" t="str">
        <f aca="false">IF(Answers!H152="","",IF(ISNUMBER(IFERROR(VALUE(Answers!H152),"")),IF(AND(VALUE(Answers!H152)&gt;=1,VALUE(Answers!H152)&lt;=5,VALUE(Answers!H152)=INT(VALUE(Answers!H152))),VALUE(Answers!H152),"unread"),IFERROR(MATCH(TRIM(SUBSTITUTE(SUBSTITUTE(SUBSTITUTE(SUBSTITUTE(Answers!H152,"’","'"),"‘","'"),"“",""""),"”","""")),'Scoring key'!$B$5:$B$9,0),"unread")))</f>
        <v/>
      </c>
      <c r="R152" s="1" t="str">
        <f aca="false">IF(Answers!I152="","",IF(ISNUMBER(IFERROR(VALUE(Answers!I152),"")),IF(AND(VALUE(Answers!I152)&gt;=1,VALUE(Answers!I152)&lt;=5,VALUE(Answers!I152)=INT(VALUE(Answers!I152))),VALUE(Answers!I152),"unread"),IFERROR(MATCH(TRIM(SUBSTITUTE(SUBSTITUTE(SUBSTITUTE(SUBSTITUTE(Answers!I152,"’","'"),"‘","'"),"“",""""),"”","""")),'Scoring key'!$B$5:$B$9,0),"unread")))</f>
        <v/>
      </c>
      <c r="S152" s="1" t="str">
        <f aca="false">IF(Answers!J152="","",IF(ISNUMBER(IFERROR(VALUE(Answers!J152),"")),IF(AND(VALUE(Answers!J152)&gt;=1,VALUE(Answers!J152)&lt;=5,VALUE(Answers!J152)=INT(VALUE(Answers!J152))),VALUE(Answers!J152),"unread"),IFERROR(MATCH(TRIM(SUBSTITUTE(SUBSTITUTE(SUBSTITUTE(SUBSTITUTE(Answers!J152,"’","'"),"‘","'"),"“",""""),"”","""")),'Scoring key'!$B$5:$B$9,0),"unread")))</f>
        <v/>
      </c>
      <c r="T152" s="1" t="str">
        <f aca="false">IF(Answers!K152="","",IF(ISNUMBER(IFERROR(VALUE(Answers!K152),"")),IF(AND(VALUE(Answers!K152)&gt;=1,VALUE(Answers!K152)&lt;=5,VALUE(Answers!K152)=INT(VALUE(Answers!K152))),VALUE(Answers!K152),"unread"),IFERROR(MATCH(TRIM(SUBSTITUTE(SUBSTITUTE(SUBSTITUTE(SUBSTITUTE(Answers!K152,"’","'"),"‘","'"),"“",""""),"”","""")),'Scoring key'!$B$5:$B$9,0),"unread")))</f>
        <v/>
      </c>
      <c r="U152" s="1" t="str">
        <f aca="false">IF(Answers!M152="","",IF(ISNUMBER(IFERROR(VALUE(Answers!M152),"")),IF(AND(VALUE(Answers!M152)&gt;=1,VALUE(Answers!M152)&lt;=5,VALUE(Answers!M152)=INT(VALUE(Answers!M152))),VALUE(Answers!M152),"unread"),IFERROR(MATCH(TRIM(SUBSTITUTE(SUBSTITUTE(SUBSTITUTE(SUBSTITUTE(Answers!M152,"’","'"),"‘","'"),"“",""""),"”","""")),'Scoring key'!$B$5:$B$9,0),"unread")))</f>
        <v/>
      </c>
      <c r="V152" s="1" t="str">
        <f aca="false">IF(Answers!P152="","",IF(ISNUMBER(IFERROR(VALUE(Answers!P152),"")),IF(AND(VALUE(Answers!P152)&gt;=1,VALUE(Answers!P152)&lt;=5,VALUE(Answers!P152)=INT(VALUE(Answers!P152))),VALUE(Answers!P152),"unread"),IFERROR(MATCH(TRIM(SUBSTITUTE(SUBSTITUTE(SUBSTITUTE(SUBSTITUTE(Answers!P152,"’","'"),"‘","'"),"“",""""),"”","""")),'Scoring key'!$B$5:$B$9,0),"unread")))</f>
        <v/>
      </c>
      <c r="W152" s="1" t="str">
        <f aca="false">IF(Answers!Q152="","",IF(ISNUMBER(IFERROR(VALUE(Answers!Q152),"")),IF(AND(VALUE(Answers!Q152)&gt;=1,VALUE(Answers!Q152)&lt;=5,VALUE(Answers!Q152)=INT(VALUE(Answers!Q152))),VALUE(Answers!Q152),"unread"),IFERROR(MATCH(TRIM(SUBSTITUTE(SUBSTITUTE(SUBSTITUTE(SUBSTITUTE(Answers!Q152,"’","'"),"‘","'"),"“",""""),"”","""")),'Scoring key'!$B$5:$B$9,0),"unread")))</f>
        <v/>
      </c>
      <c r="X152" s="1" t="str">
        <f aca="false">IF(Answers!B152="","",ISNUMBER(SEARCH("Drafting or editing emails and documents",TRIM(SUBSTITUTE(SUBSTITUTE(SUBSTITUTE(SUBSTITUTE(Answers!B152,"’","'"),"‘","'"),"“",""""),"”",""""))))*1+ISNUMBER(SEARCH("Summarizing documents, threads or meetings",TRIM(SUBSTITUTE(SUBSTITUTE(SUBSTITUTE(SUBSTITUTE(Answers!B152,"’","'"),"‘","'"),"“",""""),"”",""""))))*1+ISNUMBER(SEARCH("Research, or explaining something unfamiliar",TRIM(SUBSTITUTE(SUBSTITUTE(SUBSTITUTE(SUBSTITUTE(Answers!B152,"’","'"),"‘","'"),"“",""""),"”",""""))))*1+ISNUMBER(SEARCH("Working with data or spreadsheets",TRIM(SUBSTITUTE(SUBSTITUTE(SUBSTITUTE(SUBSTITUTE(Answers!B152,"’","'"),"‘","'"),"“",""""),"”",""""))))*1+ISNUMBER(SEARCH("Writing or reviewing code or scripts",TRIM(SUBSTITUTE(SUBSTITUTE(SUBSTITUTE(SUBSTITUTE(Answers!B152,"’","'"),"‘","'"),"“",""""),"”",""""))))*1+ISNUMBER(SEARCH("Brainstorming or planning",TRIM(SUBSTITUTE(SUBSTITUTE(SUBSTITUTE(SUBSTITUTE(Answers!B152,"’","'"),"‘","'"),"“",""""),"”",""""))))*1+ISNUMBER(SEARCH("Something else",TRIM(SUBSTITUTE(SUBSTITUTE(SUBSTITUTE(SUBSTITUTE(Answers!B152,"’","'"),"‘","'"),"“",""""),"”",""""))))*1)</f>
        <v/>
      </c>
      <c r="Y152" s="1" t="str">
        <f aca="false">IF(X152="","",IF(X152=0,IF(ISNUMBER(SEARCH("I don't use AI tools for work",TRIM(SUBSTITUTE(SUBSTITUTE(SUBSTITUTE(SUBSTITUTE(Answers!B152,"’","'"),"‘","'"),"“",""""),"”","""")))),1,"unread"),MIN(X152+1,5)))</f>
        <v/>
      </c>
      <c r="Z152" s="1" t="n">
        <f aca="false">IF(ISNUMBER(SEARCH("Clear guidance on what's allowed and what information can go in",TRIM(SUBSTITUTE(SUBSTITUTE(SUBSTITUTE(SUBSTITUTE(Answers!R152,"’","'"),"‘","'"),"“",""""),"”","""")))),1,0)</f>
        <v>0</v>
      </c>
      <c r="AA152" s="1" t="n">
        <f aca="false">IF(ISNUMBER(SEARCH("An approved AI tool with a work account",TRIM(SUBSTITUTE(SUBSTITUTE(SUBSTITUTE(SUBSTITUTE(Answers!R152,"’","'"),"‘","'"),"“",""""),"”","""")))),1,0)</f>
        <v>0</v>
      </c>
      <c r="AB152" s="1" t="n">
        <f aca="false">IF(ISNUMBER(SEARCH("Hands-on training using my own work tasks",TRIM(SUBSTITUTE(SUBSTITUTE(SUBSTITUTE(SUBSTITUTE(Answers!R152,"’","'"),"‘","'"),"“",""""),"”","""")))),1,0)</f>
        <v>0</v>
      </c>
      <c r="AC152" s="1" t="n">
        <f aca="false">IF(ISNUMBER(SEARCH("Ready-made prompts and templates for common tasks",TRIM(SUBSTITUTE(SUBSTITUTE(SUBSTITUTE(SUBSTITUTE(Answers!R152,"’","'"),"‘","'"),"“",""""),"”","""")))),1,0)</f>
        <v>0</v>
      </c>
      <c r="AD152" s="1" t="n">
        <f aca="false">IF(ISNUMBER(SEARCH("Help setting up an AI agent for my role",TRIM(SUBSTITUTE(SUBSTITUTE(SUBSTITUTE(SUBSTITUTE(Answers!R152,"’","'"),"‘","'"),"“",""""),"”","""")))),1,0)</f>
        <v>0</v>
      </c>
      <c r="AE152" s="1" t="n">
        <f aca="false">IF(ISNUMBER(SEARCH("Examples from people in jobs like mine",TRIM(SUBSTITUTE(SUBSTITUTE(SUBSTITUTE(SUBSTITUTE(Answers!R152,"’","'"),"‘","'"),"“",""""),"”","""")))),1,0)</f>
        <v>0</v>
      </c>
      <c r="AF152" s="1" t="n">
        <f aca="false">IF(ISNUMBER(SEARCH("Time set aside to practice",TRIM(SUBSTITUTE(SUBSTITUTE(SUBSTITUTE(SUBSTITUTE(Answers!R152,"’","'"),"‘","'"),"“",""""),"”","""")))),1,0)</f>
        <v>0</v>
      </c>
      <c r="AG152" s="1" t="n">
        <f aca="false">IF(ISNUMBER(SEARCH("I don't need help right now",TRIM(SUBSTITUTE(SUBSTITUTE(SUBSTITUTE(SUBSTITUTE(Answers!R152,"’","'"),"‘","'"),"“",""""),"”","""")))),1,0)</f>
        <v>0</v>
      </c>
      <c r="AH152" s="1" t="str">
        <f aca="false">IF(Answers!R152="","",IF(Z152+AA152+AB152+AC152+AD152+AE152+AF152+AG152=0,"unread",""))</f>
        <v/>
      </c>
      <c r="AI152" s="1" t="n">
        <f aca="false">IF(OR(D152=5,E152=5),1,0)</f>
        <v>0</v>
      </c>
    </row>
    <row r="153" customFormat="false" ht="15" hidden="false" customHeight="true" outlineLevel="0" collapsed="false">
      <c r="A153" s="1" t="n">
        <f aca="false">Answers!T153</f>
        <v>0</v>
      </c>
      <c r="B153" s="1" t="str">
        <f aca="false">IF(Answers!A153="","",IFERROR(MATCH(TRIM(SUBSTITUTE(SUBSTITUTE(SUBSTITUTE(SUBSTITUTE(Answers!A153,"’","'"),"‘","'"),"“",""""),"”","""")),'Scoring key'!$B$10:$B$14,0),"unread"))</f>
        <v/>
      </c>
      <c r="C153" s="1" t="str">
        <f aca="false">IF(Answers!C153="","",IFERROR(MATCH(TRIM(SUBSTITUTE(SUBSTITUTE(SUBSTITUTE(SUBSTITUTE(Answers!C153,"’","'"),"‘","'"),"“",""""),"”","""")),'Scoring key'!$B$15:$B$19,0),"unread"))</f>
        <v/>
      </c>
      <c r="D153" s="1" t="str">
        <f aca="false">IF(Answers!D153="","",IFERROR(MATCH(TRIM(SUBSTITUTE(SUBSTITUTE(SUBSTITUTE(SUBSTITUTE(Answers!D153,"’","'"),"‘","'"),"“",""""),"”","""")),'Scoring key'!$B$20:$B$24,0),"unread"))</f>
        <v/>
      </c>
      <c r="E153" s="1" t="str">
        <f aca="false">IF(Answers!E153="","",IFERROR(MATCH(TRIM(SUBSTITUTE(SUBSTITUTE(SUBSTITUTE(SUBSTITUTE(Answers!E153,"’","'"),"‘","'"),"“",""""),"”","""")),'Scoring key'!$B$25:$B$29,0),"unread"))</f>
        <v/>
      </c>
      <c r="F153" s="1" t="str">
        <f aca="false">IF(Answers!L153="","",IFERROR(MATCH(TRIM(SUBSTITUTE(SUBSTITUTE(SUBSTITUTE(SUBSTITUTE(Answers!L153,"’","'"),"‘","'"),"“",""""),"”","""")),'Scoring key'!$B$30:$B$34,0),"unread"))</f>
        <v/>
      </c>
      <c r="G153" s="1" t="str">
        <f aca="false">IF(Answers!N153="","",IFERROR(MATCH(TRIM(SUBSTITUTE(SUBSTITUTE(SUBSTITUTE(SUBSTITUTE(Answers!N153,"’","'"),"‘","'"),"“",""""),"”","""")),'Scoring key'!$B$35:$B$38,0),"unread"))</f>
        <v/>
      </c>
      <c r="H153" s="1" t="str">
        <f aca="false">IF(Answers!O153="","",IFERROR(MATCH(TRIM(SUBSTITUTE(SUBSTITUTE(SUBSTITUTE(SUBSTITUTE(Answers!O153,"’","'"),"‘","'"),"“",""""),"”","""")),'Scoring key'!$B$39:$B$42,0),"unread"))</f>
        <v/>
      </c>
      <c r="I153" s="1" t="str">
        <f aca="false">IF(Answers!S153="","",IFERROR(MATCH(TRIM(SUBSTITUTE(SUBSTITUTE(SUBSTITUTE(SUBSTITUTE(Answers!S153,"’","'"),"‘","'"),"“",""""),"”","""")),'Scoring key'!$B$43:$B$46,0),"unread"))</f>
        <v/>
      </c>
      <c r="J153" s="1" t="str">
        <f aca="false">IF(ISNUMBER(B153),IF(INDEX('Scoring key'!$C$10:$C$14,B153)="","",INDEX('Scoring key'!$C$10:$C$14,B153)),"")</f>
        <v/>
      </c>
      <c r="K153" s="1" t="str">
        <f aca="false">IF(ISNUMBER(E153),IF(INDEX('Scoring key'!$C$25:$C$29,E153)="","",INDEX('Scoring key'!$C$25:$C$29,E153)),"")</f>
        <v/>
      </c>
      <c r="L153" s="1" t="str">
        <f aca="false">IF(ISNUMBER(F153),IF(INDEX('Scoring key'!$C$30:$C$34,F153)="","",INDEX('Scoring key'!$C$30:$C$34,F153)),"")</f>
        <v/>
      </c>
      <c r="M153" s="1" t="str">
        <f aca="false">IF(ISNUMBER(G153),IF(INDEX('Scoring key'!$C$35:$C$38,G153)="","",INDEX('Scoring key'!$C$35:$C$38,G153)),"")</f>
        <v/>
      </c>
      <c r="N153" s="1" t="str">
        <f aca="false">IF(ISNUMBER(H153),IF(INDEX('Scoring key'!$C$39:$C$42,H153)="","",INDEX('Scoring key'!$C$39:$C$42,H153)),"")</f>
        <v/>
      </c>
      <c r="O153" s="1" t="str">
        <f aca="false">IF(Answers!F153="","",IF(ISNUMBER(IFERROR(VALUE(Answers!F153),"")),IF(AND(VALUE(Answers!F153)&gt;=1,VALUE(Answers!F153)&lt;=5,VALUE(Answers!F153)=INT(VALUE(Answers!F153))),VALUE(Answers!F153),"unread"),IFERROR(MATCH(TRIM(SUBSTITUTE(SUBSTITUTE(SUBSTITUTE(SUBSTITUTE(Answers!F153,"’","'"),"‘","'"),"“",""""),"”","""")),'Scoring key'!$B$5:$B$9,0),"unread")))</f>
        <v/>
      </c>
      <c r="P153" s="1" t="str">
        <f aca="false">IF(Answers!G153="","",IF(ISNUMBER(IFERROR(VALUE(Answers!G153),"")),IF(AND(VALUE(Answers!G153)&gt;=1,VALUE(Answers!G153)&lt;=5,VALUE(Answers!G153)=INT(VALUE(Answers!G153))),VALUE(Answers!G153),"unread"),IFERROR(MATCH(TRIM(SUBSTITUTE(SUBSTITUTE(SUBSTITUTE(SUBSTITUTE(Answers!G153,"’","'"),"‘","'"),"“",""""),"”","""")),'Scoring key'!$B$5:$B$9,0),"unread")))</f>
        <v/>
      </c>
      <c r="Q153" s="1" t="str">
        <f aca="false">IF(Answers!H153="","",IF(ISNUMBER(IFERROR(VALUE(Answers!H153),"")),IF(AND(VALUE(Answers!H153)&gt;=1,VALUE(Answers!H153)&lt;=5,VALUE(Answers!H153)=INT(VALUE(Answers!H153))),VALUE(Answers!H153),"unread"),IFERROR(MATCH(TRIM(SUBSTITUTE(SUBSTITUTE(SUBSTITUTE(SUBSTITUTE(Answers!H153,"’","'"),"‘","'"),"“",""""),"”","""")),'Scoring key'!$B$5:$B$9,0),"unread")))</f>
        <v/>
      </c>
      <c r="R153" s="1" t="str">
        <f aca="false">IF(Answers!I153="","",IF(ISNUMBER(IFERROR(VALUE(Answers!I153),"")),IF(AND(VALUE(Answers!I153)&gt;=1,VALUE(Answers!I153)&lt;=5,VALUE(Answers!I153)=INT(VALUE(Answers!I153))),VALUE(Answers!I153),"unread"),IFERROR(MATCH(TRIM(SUBSTITUTE(SUBSTITUTE(SUBSTITUTE(SUBSTITUTE(Answers!I153,"’","'"),"‘","'"),"“",""""),"”","""")),'Scoring key'!$B$5:$B$9,0),"unread")))</f>
        <v/>
      </c>
      <c r="S153" s="1" t="str">
        <f aca="false">IF(Answers!J153="","",IF(ISNUMBER(IFERROR(VALUE(Answers!J153),"")),IF(AND(VALUE(Answers!J153)&gt;=1,VALUE(Answers!J153)&lt;=5,VALUE(Answers!J153)=INT(VALUE(Answers!J153))),VALUE(Answers!J153),"unread"),IFERROR(MATCH(TRIM(SUBSTITUTE(SUBSTITUTE(SUBSTITUTE(SUBSTITUTE(Answers!J153,"’","'"),"‘","'"),"“",""""),"”","""")),'Scoring key'!$B$5:$B$9,0),"unread")))</f>
        <v/>
      </c>
      <c r="T153" s="1" t="str">
        <f aca="false">IF(Answers!K153="","",IF(ISNUMBER(IFERROR(VALUE(Answers!K153),"")),IF(AND(VALUE(Answers!K153)&gt;=1,VALUE(Answers!K153)&lt;=5,VALUE(Answers!K153)=INT(VALUE(Answers!K153))),VALUE(Answers!K153),"unread"),IFERROR(MATCH(TRIM(SUBSTITUTE(SUBSTITUTE(SUBSTITUTE(SUBSTITUTE(Answers!K153,"’","'"),"‘","'"),"“",""""),"”","""")),'Scoring key'!$B$5:$B$9,0),"unread")))</f>
        <v/>
      </c>
      <c r="U153" s="1" t="str">
        <f aca="false">IF(Answers!M153="","",IF(ISNUMBER(IFERROR(VALUE(Answers!M153),"")),IF(AND(VALUE(Answers!M153)&gt;=1,VALUE(Answers!M153)&lt;=5,VALUE(Answers!M153)=INT(VALUE(Answers!M153))),VALUE(Answers!M153),"unread"),IFERROR(MATCH(TRIM(SUBSTITUTE(SUBSTITUTE(SUBSTITUTE(SUBSTITUTE(Answers!M153,"’","'"),"‘","'"),"“",""""),"”","""")),'Scoring key'!$B$5:$B$9,0),"unread")))</f>
        <v/>
      </c>
      <c r="V153" s="1" t="str">
        <f aca="false">IF(Answers!P153="","",IF(ISNUMBER(IFERROR(VALUE(Answers!P153),"")),IF(AND(VALUE(Answers!P153)&gt;=1,VALUE(Answers!P153)&lt;=5,VALUE(Answers!P153)=INT(VALUE(Answers!P153))),VALUE(Answers!P153),"unread"),IFERROR(MATCH(TRIM(SUBSTITUTE(SUBSTITUTE(SUBSTITUTE(SUBSTITUTE(Answers!P153,"’","'"),"‘","'"),"“",""""),"”","""")),'Scoring key'!$B$5:$B$9,0),"unread")))</f>
        <v/>
      </c>
      <c r="W153" s="1" t="str">
        <f aca="false">IF(Answers!Q153="","",IF(ISNUMBER(IFERROR(VALUE(Answers!Q153),"")),IF(AND(VALUE(Answers!Q153)&gt;=1,VALUE(Answers!Q153)&lt;=5,VALUE(Answers!Q153)=INT(VALUE(Answers!Q153))),VALUE(Answers!Q153),"unread"),IFERROR(MATCH(TRIM(SUBSTITUTE(SUBSTITUTE(SUBSTITUTE(SUBSTITUTE(Answers!Q153,"’","'"),"‘","'"),"“",""""),"”","""")),'Scoring key'!$B$5:$B$9,0),"unread")))</f>
        <v/>
      </c>
      <c r="X153" s="1" t="str">
        <f aca="false">IF(Answers!B153="","",ISNUMBER(SEARCH("Drafting or editing emails and documents",TRIM(SUBSTITUTE(SUBSTITUTE(SUBSTITUTE(SUBSTITUTE(Answers!B153,"’","'"),"‘","'"),"“",""""),"”",""""))))*1+ISNUMBER(SEARCH("Summarizing documents, threads or meetings",TRIM(SUBSTITUTE(SUBSTITUTE(SUBSTITUTE(SUBSTITUTE(Answers!B153,"’","'"),"‘","'"),"“",""""),"”",""""))))*1+ISNUMBER(SEARCH("Research, or explaining something unfamiliar",TRIM(SUBSTITUTE(SUBSTITUTE(SUBSTITUTE(SUBSTITUTE(Answers!B153,"’","'"),"‘","'"),"“",""""),"”",""""))))*1+ISNUMBER(SEARCH("Working with data or spreadsheets",TRIM(SUBSTITUTE(SUBSTITUTE(SUBSTITUTE(SUBSTITUTE(Answers!B153,"’","'"),"‘","'"),"“",""""),"”",""""))))*1+ISNUMBER(SEARCH("Writing or reviewing code or scripts",TRIM(SUBSTITUTE(SUBSTITUTE(SUBSTITUTE(SUBSTITUTE(Answers!B153,"’","'"),"‘","'"),"“",""""),"”",""""))))*1+ISNUMBER(SEARCH("Brainstorming or planning",TRIM(SUBSTITUTE(SUBSTITUTE(SUBSTITUTE(SUBSTITUTE(Answers!B153,"’","'"),"‘","'"),"“",""""),"”",""""))))*1+ISNUMBER(SEARCH("Something else",TRIM(SUBSTITUTE(SUBSTITUTE(SUBSTITUTE(SUBSTITUTE(Answers!B153,"’","'"),"‘","'"),"“",""""),"”",""""))))*1)</f>
        <v/>
      </c>
      <c r="Y153" s="1" t="str">
        <f aca="false">IF(X153="","",IF(X153=0,IF(ISNUMBER(SEARCH("I don't use AI tools for work",TRIM(SUBSTITUTE(SUBSTITUTE(SUBSTITUTE(SUBSTITUTE(Answers!B153,"’","'"),"‘","'"),"“",""""),"”","""")))),1,"unread"),MIN(X153+1,5)))</f>
        <v/>
      </c>
      <c r="Z153" s="1" t="n">
        <f aca="false">IF(ISNUMBER(SEARCH("Clear guidance on what's allowed and what information can go in",TRIM(SUBSTITUTE(SUBSTITUTE(SUBSTITUTE(SUBSTITUTE(Answers!R153,"’","'"),"‘","'"),"“",""""),"”","""")))),1,0)</f>
        <v>0</v>
      </c>
      <c r="AA153" s="1" t="n">
        <f aca="false">IF(ISNUMBER(SEARCH("An approved AI tool with a work account",TRIM(SUBSTITUTE(SUBSTITUTE(SUBSTITUTE(SUBSTITUTE(Answers!R153,"’","'"),"‘","'"),"“",""""),"”","""")))),1,0)</f>
        <v>0</v>
      </c>
      <c r="AB153" s="1" t="n">
        <f aca="false">IF(ISNUMBER(SEARCH("Hands-on training using my own work tasks",TRIM(SUBSTITUTE(SUBSTITUTE(SUBSTITUTE(SUBSTITUTE(Answers!R153,"’","'"),"‘","'"),"“",""""),"”","""")))),1,0)</f>
        <v>0</v>
      </c>
      <c r="AC153" s="1" t="n">
        <f aca="false">IF(ISNUMBER(SEARCH("Ready-made prompts and templates for common tasks",TRIM(SUBSTITUTE(SUBSTITUTE(SUBSTITUTE(SUBSTITUTE(Answers!R153,"’","'"),"‘","'"),"“",""""),"”","""")))),1,0)</f>
        <v>0</v>
      </c>
      <c r="AD153" s="1" t="n">
        <f aca="false">IF(ISNUMBER(SEARCH("Help setting up an AI agent for my role",TRIM(SUBSTITUTE(SUBSTITUTE(SUBSTITUTE(SUBSTITUTE(Answers!R153,"’","'"),"‘","'"),"“",""""),"”","""")))),1,0)</f>
        <v>0</v>
      </c>
      <c r="AE153" s="1" t="n">
        <f aca="false">IF(ISNUMBER(SEARCH("Examples from people in jobs like mine",TRIM(SUBSTITUTE(SUBSTITUTE(SUBSTITUTE(SUBSTITUTE(Answers!R153,"’","'"),"‘","'"),"“",""""),"”","""")))),1,0)</f>
        <v>0</v>
      </c>
      <c r="AF153" s="1" t="n">
        <f aca="false">IF(ISNUMBER(SEARCH("Time set aside to practice",TRIM(SUBSTITUTE(SUBSTITUTE(SUBSTITUTE(SUBSTITUTE(Answers!R153,"’","'"),"‘","'"),"“",""""),"”","""")))),1,0)</f>
        <v>0</v>
      </c>
      <c r="AG153" s="1" t="n">
        <f aca="false">IF(ISNUMBER(SEARCH("I don't need help right now",TRIM(SUBSTITUTE(SUBSTITUTE(SUBSTITUTE(SUBSTITUTE(Answers!R153,"’","'"),"‘","'"),"“",""""),"”","""")))),1,0)</f>
        <v>0</v>
      </c>
      <c r="AH153" s="1" t="str">
        <f aca="false">IF(Answers!R153="","",IF(Z153+AA153+AB153+AC153+AD153+AE153+AF153+AG153=0,"unread",""))</f>
        <v/>
      </c>
      <c r="AI153" s="1" t="n">
        <f aca="false">IF(OR(D153=5,E153=5),1,0)</f>
        <v>0</v>
      </c>
    </row>
    <row r="154" customFormat="false" ht="15" hidden="false" customHeight="true" outlineLevel="0" collapsed="false">
      <c r="A154" s="1" t="n">
        <f aca="false">Answers!T154</f>
        <v>0</v>
      </c>
      <c r="B154" s="1" t="str">
        <f aca="false">IF(Answers!A154="","",IFERROR(MATCH(TRIM(SUBSTITUTE(SUBSTITUTE(SUBSTITUTE(SUBSTITUTE(Answers!A154,"’","'"),"‘","'"),"“",""""),"”","""")),'Scoring key'!$B$10:$B$14,0),"unread"))</f>
        <v/>
      </c>
      <c r="C154" s="1" t="str">
        <f aca="false">IF(Answers!C154="","",IFERROR(MATCH(TRIM(SUBSTITUTE(SUBSTITUTE(SUBSTITUTE(SUBSTITUTE(Answers!C154,"’","'"),"‘","'"),"“",""""),"”","""")),'Scoring key'!$B$15:$B$19,0),"unread"))</f>
        <v/>
      </c>
      <c r="D154" s="1" t="str">
        <f aca="false">IF(Answers!D154="","",IFERROR(MATCH(TRIM(SUBSTITUTE(SUBSTITUTE(SUBSTITUTE(SUBSTITUTE(Answers!D154,"’","'"),"‘","'"),"“",""""),"”","""")),'Scoring key'!$B$20:$B$24,0),"unread"))</f>
        <v/>
      </c>
      <c r="E154" s="1" t="str">
        <f aca="false">IF(Answers!E154="","",IFERROR(MATCH(TRIM(SUBSTITUTE(SUBSTITUTE(SUBSTITUTE(SUBSTITUTE(Answers!E154,"’","'"),"‘","'"),"“",""""),"”","""")),'Scoring key'!$B$25:$B$29,0),"unread"))</f>
        <v/>
      </c>
      <c r="F154" s="1" t="str">
        <f aca="false">IF(Answers!L154="","",IFERROR(MATCH(TRIM(SUBSTITUTE(SUBSTITUTE(SUBSTITUTE(SUBSTITUTE(Answers!L154,"’","'"),"‘","'"),"“",""""),"”","""")),'Scoring key'!$B$30:$B$34,0),"unread"))</f>
        <v/>
      </c>
      <c r="G154" s="1" t="str">
        <f aca="false">IF(Answers!N154="","",IFERROR(MATCH(TRIM(SUBSTITUTE(SUBSTITUTE(SUBSTITUTE(SUBSTITUTE(Answers!N154,"’","'"),"‘","'"),"“",""""),"”","""")),'Scoring key'!$B$35:$B$38,0),"unread"))</f>
        <v/>
      </c>
      <c r="H154" s="1" t="str">
        <f aca="false">IF(Answers!O154="","",IFERROR(MATCH(TRIM(SUBSTITUTE(SUBSTITUTE(SUBSTITUTE(SUBSTITUTE(Answers!O154,"’","'"),"‘","'"),"“",""""),"”","""")),'Scoring key'!$B$39:$B$42,0),"unread"))</f>
        <v/>
      </c>
      <c r="I154" s="1" t="str">
        <f aca="false">IF(Answers!S154="","",IFERROR(MATCH(TRIM(SUBSTITUTE(SUBSTITUTE(SUBSTITUTE(SUBSTITUTE(Answers!S154,"’","'"),"‘","'"),"“",""""),"”","""")),'Scoring key'!$B$43:$B$46,0),"unread"))</f>
        <v/>
      </c>
      <c r="J154" s="1" t="str">
        <f aca="false">IF(ISNUMBER(B154),IF(INDEX('Scoring key'!$C$10:$C$14,B154)="","",INDEX('Scoring key'!$C$10:$C$14,B154)),"")</f>
        <v/>
      </c>
      <c r="K154" s="1" t="str">
        <f aca="false">IF(ISNUMBER(E154),IF(INDEX('Scoring key'!$C$25:$C$29,E154)="","",INDEX('Scoring key'!$C$25:$C$29,E154)),"")</f>
        <v/>
      </c>
      <c r="L154" s="1" t="str">
        <f aca="false">IF(ISNUMBER(F154),IF(INDEX('Scoring key'!$C$30:$C$34,F154)="","",INDEX('Scoring key'!$C$30:$C$34,F154)),"")</f>
        <v/>
      </c>
      <c r="M154" s="1" t="str">
        <f aca="false">IF(ISNUMBER(G154),IF(INDEX('Scoring key'!$C$35:$C$38,G154)="","",INDEX('Scoring key'!$C$35:$C$38,G154)),"")</f>
        <v/>
      </c>
      <c r="N154" s="1" t="str">
        <f aca="false">IF(ISNUMBER(H154),IF(INDEX('Scoring key'!$C$39:$C$42,H154)="","",INDEX('Scoring key'!$C$39:$C$42,H154)),"")</f>
        <v/>
      </c>
      <c r="O154" s="1" t="str">
        <f aca="false">IF(Answers!F154="","",IF(ISNUMBER(IFERROR(VALUE(Answers!F154),"")),IF(AND(VALUE(Answers!F154)&gt;=1,VALUE(Answers!F154)&lt;=5,VALUE(Answers!F154)=INT(VALUE(Answers!F154))),VALUE(Answers!F154),"unread"),IFERROR(MATCH(TRIM(SUBSTITUTE(SUBSTITUTE(SUBSTITUTE(SUBSTITUTE(Answers!F154,"’","'"),"‘","'"),"“",""""),"”","""")),'Scoring key'!$B$5:$B$9,0),"unread")))</f>
        <v/>
      </c>
      <c r="P154" s="1" t="str">
        <f aca="false">IF(Answers!G154="","",IF(ISNUMBER(IFERROR(VALUE(Answers!G154),"")),IF(AND(VALUE(Answers!G154)&gt;=1,VALUE(Answers!G154)&lt;=5,VALUE(Answers!G154)=INT(VALUE(Answers!G154))),VALUE(Answers!G154),"unread"),IFERROR(MATCH(TRIM(SUBSTITUTE(SUBSTITUTE(SUBSTITUTE(SUBSTITUTE(Answers!G154,"’","'"),"‘","'"),"“",""""),"”","""")),'Scoring key'!$B$5:$B$9,0),"unread")))</f>
        <v/>
      </c>
      <c r="Q154" s="1" t="str">
        <f aca="false">IF(Answers!H154="","",IF(ISNUMBER(IFERROR(VALUE(Answers!H154),"")),IF(AND(VALUE(Answers!H154)&gt;=1,VALUE(Answers!H154)&lt;=5,VALUE(Answers!H154)=INT(VALUE(Answers!H154))),VALUE(Answers!H154),"unread"),IFERROR(MATCH(TRIM(SUBSTITUTE(SUBSTITUTE(SUBSTITUTE(SUBSTITUTE(Answers!H154,"’","'"),"‘","'"),"“",""""),"”","""")),'Scoring key'!$B$5:$B$9,0),"unread")))</f>
        <v/>
      </c>
      <c r="R154" s="1" t="str">
        <f aca="false">IF(Answers!I154="","",IF(ISNUMBER(IFERROR(VALUE(Answers!I154),"")),IF(AND(VALUE(Answers!I154)&gt;=1,VALUE(Answers!I154)&lt;=5,VALUE(Answers!I154)=INT(VALUE(Answers!I154))),VALUE(Answers!I154),"unread"),IFERROR(MATCH(TRIM(SUBSTITUTE(SUBSTITUTE(SUBSTITUTE(SUBSTITUTE(Answers!I154,"’","'"),"‘","'"),"“",""""),"”","""")),'Scoring key'!$B$5:$B$9,0),"unread")))</f>
        <v/>
      </c>
      <c r="S154" s="1" t="str">
        <f aca="false">IF(Answers!J154="","",IF(ISNUMBER(IFERROR(VALUE(Answers!J154),"")),IF(AND(VALUE(Answers!J154)&gt;=1,VALUE(Answers!J154)&lt;=5,VALUE(Answers!J154)=INT(VALUE(Answers!J154))),VALUE(Answers!J154),"unread"),IFERROR(MATCH(TRIM(SUBSTITUTE(SUBSTITUTE(SUBSTITUTE(SUBSTITUTE(Answers!J154,"’","'"),"‘","'"),"“",""""),"”","""")),'Scoring key'!$B$5:$B$9,0),"unread")))</f>
        <v/>
      </c>
      <c r="T154" s="1" t="str">
        <f aca="false">IF(Answers!K154="","",IF(ISNUMBER(IFERROR(VALUE(Answers!K154),"")),IF(AND(VALUE(Answers!K154)&gt;=1,VALUE(Answers!K154)&lt;=5,VALUE(Answers!K154)=INT(VALUE(Answers!K154))),VALUE(Answers!K154),"unread"),IFERROR(MATCH(TRIM(SUBSTITUTE(SUBSTITUTE(SUBSTITUTE(SUBSTITUTE(Answers!K154,"’","'"),"‘","'"),"“",""""),"”","""")),'Scoring key'!$B$5:$B$9,0),"unread")))</f>
        <v/>
      </c>
      <c r="U154" s="1" t="str">
        <f aca="false">IF(Answers!M154="","",IF(ISNUMBER(IFERROR(VALUE(Answers!M154),"")),IF(AND(VALUE(Answers!M154)&gt;=1,VALUE(Answers!M154)&lt;=5,VALUE(Answers!M154)=INT(VALUE(Answers!M154))),VALUE(Answers!M154),"unread"),IFERROR(MATCH(TRIM(SUBSTITUTE(SUBSTITUTE(SUBSTITUTE(SUBSTITUTE(Answers!M154,"’","'"),"‘","'"),"“",""""),"”","""")),'Scoring key'!$B$5:$B$9,0),"unread")))</f>
        <v/>
      </c>
      <c r="V154" s="1" t="str">
        <f aca="false">IF(Answers!P154="","",IF(ISNUMBER(IFERROR(VALUE(Answers!P154),"")),IF(AND(VALUE(Answers!P154)&gt;=1,VALUE(Answers!P154)&lt;=5,VALUE(Answers!P154)=INT(VALUE(Answers!P154))),VALUE(Answers!P154),"unread"),IFERROR(MATCH(TRIM(SUBSTITUTE(SUBSTITUTE(SUBSTITUTE(SUBSTITUTE(Answers!P154,"’","'"),"‘","'"),"“",""""),"”","""")),'Scoring key'!$B$5:$B$9,0),"unread")))</f>
        <v/>
      </c>
      <c r="W154" s="1" t="str">
        <f aca="false">IF(Answers!Q154="","",IF(ISNUMBER(IFERROR(VALUE(Answers!Q154),"")),IF(AND(VALUE(Answers!Q154)&gt;=1,VALUE(Answers!Q154)&lt;=5,VALUE(Answers!Q154)=INT(VALUE(Answers!Q154))),VALUE(Answers!Q154),"unread"),IFERROR(MATCH(TRIM(SUBSTITUTE(SUBSTITUTE(SUBSTITUTE(SUBSTITUTE(Answers!Q154,"’","'"),"‘","'"),"“",""""),"”","""")),'Scoring key'!$B$5:$B$9,0),"unread")))</f>
        <v/>
      </c>
      <c r="X154" s="1" t="str">
        <f aca="false">IF(Answers!B154="","",ISNUMBER(SEARCH("Drafting or editing emails and documents",TRIM(SUBSTITUTE(SUBSTITUTE(SUBSTITUTE(SUBSTITUTE(Answers!B154,"’","'"),"‘","'"),"“",""""),"”",""""))))*1+ISNUMBER(SEARCH("Summarizing documents, threads or meetings",TRIM(SUBSTITUTE(SUBSTITUTE(SUBSTITUTE(SUBSTITUTE(Answers!B154,"’","'"),"‘","'"),"“",""""),"”",""""))))*1+ISNUMBER(SEARCH("Research, or explaining something unfamiliar",TRIM(SUBSTITUTE(SUBSTITUTE(SUBSTITUTE(SUBSTITUTE(Answers!B154,"’","'"),"‘","'"),"“",""""),"”",""""))))*1+ISNUMBER(SEARCH("Working with data or spreadsheets",TRIM(SUBSTITUTE(SUBSTITUTE(SUBSTITUTE(SUBSTITUTE(Answers!B154,"’","'"),"‘","'"),"“",""""),"”",""""))))*1+ISNUMBER(SEARCH("Writing or reviewing code or scripts",TRIM(SUBSTITUTE(SUBSTITUTE(SUBSTITUTE(SUBSTITUTE(Answers!B154,"’","'"),"‘","'"),"“",""""),"”",""""))))*1+ISNUMBER(SEARCH("Brainstorming or planning",TRIM(SUBSTITUTE(SUBSTITUTE(SUBSTITUTE(SUBSTITUTE(Answers!B154,"’","'"),"‘","'"),"“",""""),"”",""""))))*1+ISNUMBER(SEARCH("Something else",TRIM(SUBSTITUTE(SUBSTITUTE(SUBSTITUTE(SUBSTITUTE(Answers!B154,"’","'"),"‘","'"),"“",""""),"”",""""))))*1)</f>
        <v/>
      </c>
      <c r="Y154" s="1" t="str">
        <f aca="false">IF(X154="","",IF(X154=0,IF(ISNUMBER(SEARCH("I don't use AI tools for work",TRIM(SUBSTITUTE(SUBSTITUTE(SUBSTITUTE(SUBSTITUTE(Answers!B154,"’","'"),"‘","'"),"“",""""),"”","""")))),1,"unread"),MIN(X154+1,5)))</f>
        <v/>
      </c>
      <c r="Z154" s="1" t="n">
        <f aca="false">IF(ISNUMBER(SEARCH("Clear guidance on what's allowed and what information can go in",TRIM(SUBSTITUTE(SUBSTITUTE(SUBSTITUTE(SUBSTITUTE(Answers!R154,"’","'"),"‘","'"),"“",""""),"”","""")))),1,0)</f>
        <v>0</v>
      </c>
      <c r="AA154" s="1" t="n">
        <f aca="false">IF(ISNUMBER(SEARCH("An approved AI tool with a work account",TRIM(SUBSTITUTE(SUBSTITUTE(SUBSTITUTE(SUBSTITUTE(Answers!R154,"’","'"),"‘","'"),"“",""""),"”","""")))),1,0)</f>
        <v>0</v>
      </c>
      <c r="AB154" s="1" t="n">
        <f aca="false">IF(ISNUMBER(SEARCH("Hands-on training using my own work tasks",TRIM(SUBSTITUTE(SUBSTITUTE(SUBSTITUTE(SUBSTITUTE(Answers!R154,"’","'"),"‘","'"),"“",""""),"”","""")))),1,0)</f>
        <v>0</v>
      </c>
      <c r="AC154" s="1" t="n">
        <f aca="false">IF(ISNUMBER(SEARCH("Ready-made prompts and templates for common tasks",TRIM(SUBSTITUTE(SUBSTITUTE(SUBSTITUTE(SUBSTITUTE(Answers!R154,"’","'"),"‘","'"),"“",""""),"”","""")))),1,0)</f>
        <v>0</v>
      </c>
      <c r="AD154" s="1" t="n">
        <f aca="false">IF(ISNUMBER(SEARCH("Help setting up an AI agent for my role",TRIM(SUBSTITUTE(SUBSTITUTE(SUBSTITUTE(SUBSTITUTE(Answers!R154,"’","'"),"‘","'"),"“",""""),"”","""")))),1,0)</f>
        <v>0</v>
      </c>
      <c r="AE154" s="1" t="n">
        <f aca="false">IF(ISNUMBER(SEARCH("Examples from people in jobs like mine",TRIM(SUBSTITUTE(SUBSTITUTE(SUBSTITUTE(SUBSTITUTE(Answers!R154,"’","'"),"‘","'"),"“",""""),"”","""")))),1,0)</f>
        <v>0</v>
      </c>
      <c r="AF154" s="1" t="n">
        <f aca="false">IF(ISNUMBER(SEARCH("Time set aside to practice",TRIM(SUBSTITUTE(SUBSTITUTE(SUBSTITUTE(SUBSTITUTE(Answers!R154,"’","'"),"‘","'"),"“",""""),"”","""")))),1,0)</f>
        <v>0</v>
      </c>
      <c r="AG154" s="1" t="n">
        <f aca="false">IF(ISNUMBER(SEARCH("I don't need help right now",TRIM(SUBSTITUTE(SUBSTITUTE(SUBSTITUTE(SUBSTITUTE(Answers!R154,"’","'"),"‘","'"),"“",""""),"”","""")))),1,0)</f>
        <v>0</v>
      </c>
      <c r="AH154" s="1" t="str">
        <f aca="false">IF(Answers!R154="","",IF(Z154+AA154+AB154+AC154+AD154+AE154+AF154+AG154=0,"unread",""))</f>
        <v/>
      </c>
      <c r="AI154" s="1" t="n">
        <f aca="false">IF(OR(D154=5,E154=5),1,0)</f>
        <v>0</v>
      </c>
    </row>
    <row r="155" customFormat="false" ht="15" hidden="false" customHeight="true" outlineLevel="0" collapsed="false">
      <c r="A155" s="1" t="n">
        <f aca="false">Answers!T155</f>
        <v>0</v>
      </c>
      <c r="B155" s="1" t="str">
        <f aca="false">IF(Answers!A155="","",IFERROR(MATCH(TRIM(SUBSTITUTE(SUBSTITUTE(SUBSTITUTE(SUBSTITUTE(Answers!A155,"’","'"),"‘","'"),"“",""""),"”","""")),'Scoring key'!$B$10:$B$14,0),"unread"))</f>
        <v/>
      </c>
      <c r="C155" s="1" t="str">
        <f aca="false">IF(Answers!C155="","",IFERROR(MATCH(TRIM(SUBSTITUTE(SUBSTITUTE(SUBSTITUTE(SUBSTITUTE(Answers!C155,"’","'"),"‘","'"),"“",""""),"”","""")),'Scoring key'!$B$15:$B$19,0),"unread"))</f>
        <v/>
      </c>
      <c r="D155" s="1" t="str">
        <f aca="false">IF(Answers!D155="","",IFERROR(MATCH(TRIM(SUBSTITUTE(SUBSTITUTE(SUBSTITUTE(SUBSTITUTE(Answers!D155,"’","'"),"‘","'"),"“",""""),"”","""")),'Scoring key'!$B$20:$B$24,0),"unread"))</f>
        <v/>
      </c>
      <c r="E155" s="1" t="str">
        <f aca="false">IF(Answers!E155="","",IFERROR(MATCH(TRIM(SUBSTITUTE(SUBSTITUTE(SUBSTITUTE(SUBSTITUTE(Answers!E155,"’","'"),"‘","'"),"“",""""),"”","""")),'Scoring key'!$B$25:$B$29,0),"unread"))</f>
        <v/>
      </c>
      <c r="F155" s="1" t="str">
        <f aca="false">IF(Answers!L155="","",IFERROR(MATCH(TRIM(SUBSTITUTE(SUBSTITUTE(SUBSTITUTE(SUBSTITUTE(Answers!L155,"’","'"),"‘","'"),"“",""""),"”","""")),'Scoring key'!$B$30:$B$34,0),"unread"))</f>
        <v/>
      </c>
      <c r="G155" s="1" t="str">
        <f aca="false">IF(Answers!N155="","",IFERROR(MATCH(TRIM(SUBSTITUTE(SUBSTITUTE(SUBSTITUTE(SUBSTITUTE(Answers!N155,"’","'"),"‘","'"),"“",""""),"”","""")),'Scoring key'!$B$35:$B$38,0),"unread"))</f>
        <v/>
      </c>
      <c r="H155" s="1" t="str">
        <f aca="false">IF(Answers!O155="","",IFERROR(MATCH(TRIM(SUBSTITUTE(SUBSTITUTE(SUBSTITUTE(SUBSTITUTE(Answers!O155,"’","'"),"‘","'"),"“",""""),"”","""")),'Scoring key'!$B$39:$B$42,0),"unread"))</f>
        <v/>
      </c>
      <c r="I155" s="1" t="str">
        <f aca="false">IF(Answers!S155="","",IFERROR(MATCH(TRIM(SUBSTITUTE(SUBSTITUTE(SUBSTITUTE(SUBSTITUTE(Answers!S155,"’","'"),"‘","'"),"“",""""),"”","""")),'Scoring key'!$B$43:$B$46,0),"unread"))</f>
        <v/>
      </c>
      <c r="J155" s="1" t="str">
        <f aca="false">IF(ISNUMBER(B155),IF(INDEX('Scoring key'!$C$10:$C$14,B155)="","",INDEX('Scoring key'!$C$10:$C$14,B155)),"")</f>
        <v/>
      </c>
      <c r="K155" s="1" t="str">
        <f aca="false">IF(ISNUMBER(E155),IF(INDEX('Scoring key'!$C$25:$C$29,E155)="","",INDEX('Scoring key'!$C$25:$C$29,E155)),"")</f>
        <v/>
      </c>
      <c r="L155" s="1" t="str">
        <f aca="false">IF(ISNUMBER(F155),IF(INDEX('Scoring key'!$C$30:$C$34,F155)="","",INDEX('Scoring key'!$C$30:$C$34,F155)),"")</f>
        <v/>
      </c>
      <c r="M155" s="1" t="str">
        <f aca="false">IF(ISNUMBER(G155),IF(INDEX('Scoring key'!$C$35:$C$38,G155)="","",INDEX('Scoring key'!$C$35:$C$38,G155)),"")</f>
        <v/>
      </c>
      <c r="N155" s="1" t="str">
        <f aca="false">IF(ISNUMBER(H155),IF(INDEX('Scoring key'!$C$39:$C$42,H155)="","",INDEX('Scoring key'!$C$39:$C$42,H155)),"")</f>
        <v/>
      </c>
      <c r="O155" s="1" t="str">
        <f aca="false">IF(Answers!F155="","",IF(ISNUMBER(IFERROR(VALUE(Answers!F155),"")),IF(AND(VALUE(Answers!F155)&gt;=1,VALUE(Answers!F155)&lt;=5,VALUE(Answers!F155)=INT(VALUE(Answers!F155))),VALUE(Answers!F155),"unread"),IFERROR(MATCH(TRIM(SUBSTITUTE(SUBSTITUTE(SUBSTITUTE(SUBSTITUTE(Answers!F155,"’","'"),"‘","'"),"“",""""),"”","""")),'Scoring key'!$B$5:$B$9,0),"unread")))</f>
        <v/>
      </c>
      <c r="P155" s="1" t="str">
        <f aca="false">IF(Answers!G155="","",IF(ISNUMBER(IFERROR(VALUE(Answers!G155),"")),IF(AND(VALUE(Answers!G155)&gt;=1,VALUE(Answers!G155)&lt;=5,VALUE(Answers!G155)=INT(VALUE(Answers!G155))),VALUE(Answers!G155),"unread"),IFERROR(MATCH(TRIM(SUBSTITUTE(SUBSTITUTE(SUBSTITUTE(SUBSTITUTE(Answers!G155,"’","'"),"‘","'"),"“",""""),"”","""")),'Scoring key'!$B$5:$B$9,0),"unread")))</f>
        <v/>
      </c>
      <c r="Q155" s="1" t="str">
        <f aca="false">IF(Answers!H155="","",IF(ISNUMBER(IFERROR(VALUE(Answers!H155),"")),IF(AND(VALUE(Answers!H155)&gt;=1,VALUE(Answers!H155)&lt;=5,VALUE(Answers!H155)=INT(VALUE(Answers!H155))),VALUE(Answers!H155),"unread"),IFERROR(MATCH(TRIM(SUBSTITUTE(SUBSTITUTE(SUBSTITUTE(SUBSTITUTE(Answers!H155,"’","'"),"‘","'"),"“",""""),"”","""")),'Scoring key'!$B$5:$B$9,0),"unread")))</f>
        <v/>
      </c>
      <c r="R155" s="1" t="str">
        <f aca="false">IF(Answers!I155="","",IF(ISNUMBER(IFERROR(VALUE(Answers!I155),"")),IF(AND(VALUE(Answers!I155)&gt;=1,VALUE(Answers!I155)&lt;=5,VALUE(Answers!I155)=INT(VALUE(Answers!I155))),VALUE(Answers!I155),"unread"),IFERROR(MATCH(TRIM(SUBSTITUTE(SUBSTITUTE(SUBSTITUTE(SUBSTITUTE(Answers!I155,"’","'"),"‘","'"),"“",""""),"”","""")),'Scoring key'!$B$5:$B$9,0),"unread")))</f>
        <v/>
      </c>
      <c r="S155" s="1" t="str">
        <f aca="false">IF(Answers!J155="","",IF(ISNUMBER(IFERROR(VALUE(Answers!J155),"")),IF(AND(VALUE(Answers!J155)&gt;=1,VALUE(Answers!J155)&lt;=5,VALUE(Answers!J155)=INT(VALUE(Answers!J155))),VALUE(Answers!J155),"unread"),IFERROR(MATCH(TRIM(SUBSTITUTE(SUBSTITUTE(SUBSTITUTE(SUBSTITUTE(Answers!J155,"’","'"),"‘","'"),"“",""""),"”","""")),'Scoring key'!$B$5:$B$9,0),"unread")))</f>
        <v/>
      </c>
      <c r="T155" s="1" t="str">
        <f aca="false">IF(Answers!K155="","",IF(ISNUMBER(IFERROR(VALUE(Answers!K155),"")),IF(AND(VALUE(Answers!K155)&gt;=1,VALUE(Answers!K155)&lt;=5,VALUE(Answers!K155)=INT(VALUE(Answers!K155))),VALUE(Answers!K155),"unread"),IFERROR(MATCH(TRIM(SUBSTITUTE(SUBSTITUTE(SUBSTITUTE(SUBSTITUTE(Answers!K155,"’","'"),"‘","'"),"“",""""),"”","""")),'Scoring key'!$B$5:$B$9,0),"unread")))</f>
        <v/>
      </c>
      <c r="U155" s="1" t="str">
        <f aca="false">IF(Answers!M155="","",IF(ISNUMBER(IFERROR(VALUE(Answers!M155),"")),IF(AND(VALUE(Answers!M155)&gt;=1,VALUE(Answers!M155)&lt;=5,VALUE(Answers!M155)=INT(VALUE(Answers!M155))),VALUE(Answers!M155),"unread"),IFERROR(MATCH(TRIM(SUBSTITUTE(SUBSTITUTE(SUBSTITUTE(SUBSTITUTE(Answers!M155,"’","'"),"‘","'"),"“",""""),"”","""")),'Scoring key'!$B$5:$B$9,0),"unread")))</f>
        <v/>
      </c>
      <c r="V155" s="1" t="str">
        <f aca="false">IF(Answers!P155="","",IF(ISNUMBER(IFERROR(VALUE(Answers!P155),"")),IF(AND(VALUE(Answers!P155)&gt;=1,VALUE(Answers!P155)&lt;=5,VALUE(Answers!P155)=INT(VALUE(Answers!P155))),VALUE(Answers!P155),"unread"),IFERROR(MATCH(TRIM(SUBSTITUTE(SUBSTITUTE(SUBSTITUTE(SUBSTITUTE(Answers!P155,"’","'"),"‘","'"),"“",""""),"”","""")),'Scoring key'!$B$5:$B$9,0),"unread")))</f>
        <v/>
      </c>
      <c r="W155" s="1" t="str">
        <f aca="false">IF(Answers!Q155="","",IF(ISNUMBER(IFERROR(VALUE(Answers!Q155),"")),IF(AND(VALUE(Answers!Q155)&gt;=1,VALUE(Answers!Q155)&lt;=5,VALUE(Answers!Q155)=INT(VALUE(Answers!Q155))),VALUE(Answers!Q155),"unread"),IFERROR(MATCH(TRIM(SUBSTITUTE(SUBSTITUTE(SUBSTITUTE(SUBSTITUTE(Answers!Q155,"’","'"),"‘","'"),"“",""""),"”","""")),'Scoring key'!$B$5:$B$9,0),"unread")))</f>
        <v/>
      </c>
      <c r="X155" s="1" t="str">
        <f aca="false">IF(Answers!B155="","",ISNUMBER(SEARCH("Drafting or editing emails and documents",TRIM(SUBSTITUTE(SUBSTITUTE(SUBSTITUTE(SUBSTITUTE(Answers!B155,"’","'"),"‘","'"),"“",""""),"”",""""))))*1+ISNUMBER(SEARCH("Summarizing documents, threads or meetings",TRIM(SUBSTITUTE(SUBSTITUTE(SUBSTITUTE(SUBSTITUTE(Answers!B155,"’","'"),"‘","'"),"“",""""),"”",""""))))*1+ISNUMBER(SEARCH("Research, or explaining something unfamiliar",TRIM(SUBSTITUTE(SUBSTITUTE(SUBSTITUTE(SUBSTITUTE(Answers!B155,"’","'"),"‘","'"),"“",""""),"”",""""))))*1+ISNUMBER(SEARCH("Working with data or spreadsheets",TRIM(SUBSTITUTE(SUBSTITUTE(SUBSTITUTE(SUBSTITUTE(Answers!B155,"’","'"),"‘","'"),"“",""""),"”",""""))))*1+ISNUMBER(SEARCH("Writing or reviewing code or scripts",TRIM(SUBSTITUTE(SUBSTITUTE(SUBSTITUTE(SUBSTITUTE(Answers!B155,"’","'"),"‘","'"),"“",""""),"”",""""))))*1+ISNUMBER(SEARCH("Brainstorming or planning",TRIM(SUBSTITUTE(SUBSTITUTE(SUBSTITUTE(SUBSTITUTE(Answers!B155,"’","'"),"‘","'"),"“",""""),"”",""""))))*1+ISNUMBER(SEARCH("Something else",TRIM(SUBSTITUTE(SUBSTITUTE(SUBSTITUTE(SUBSTITUTE(Answers!B155,"’","'"),"‘","'"),"“",""""),"”",""""))))*1)</f>
        <v/>
      </c>
      <c r="Y155" s="1" t="str">
        <f aca="false">IF(X155="","",IF(X155=0,IF(ISNUMBER(SEARCH("I don't use AI tools for work",TRIM(SUBSTITUTE(SUBSTITUTE(SUBSTITUTE(SUBSTITUTE(Answers!B155,"’","'"),"‘","'"),"“",""""),"”","""")))),1,"unread"),MIN(X155+1,5)))</f>
        <v/>
      </c>
      <c r="Z155" s="1" t="n">
        <f aca="false">IF(ISNUMBER(SEARCH("Clear guidance on what's allowed and what information can go in",TRIM(SUBSTITUTE(SUBSTITUTE(SUBSTITUTE(SUBSTITUTE(Answers!R155,"’","'"),"‘","'"),"“",""""),"”","""")))),1,0)</f>
        <v>0</v>
      </c>
      <c r="AA155" s="1" t="n">
        <f aca="false">IF(ISNUMBER(SEARCH("An approved AI tool with a work account",TRIM(SUBSTITUTE(SUBSTITUTE(SUBSTITUTE(SUBSTITUTE(Answers!R155,"’","'"),"‘","'"),"“",""""),"”","""")))),1,0)</f>
        <v>0</v>
      </c>
      <c r="AB155" s="1" t="n">
        <f aca="false">IF(ISNUMBER(SEARCH("Hands-on training using my own work tasks",TRIM(SUBSTITUTE(SUBSTITUTE(SUBSTITUTE(SUBSTITUTE(Answers!R155,"’","'"),"‘","'"),"“",""""),"”","""")))),1,0)</f>
        <v>0</v>
      </c>
      <c r="AC155" s="1" t="n">
        <f aca="false">IF(ISNUMBER(SEARCH("Ready-made prompts and templates for common tasks",TRIM(SUBSTITUTE(SUBSTITUTE(SUBSTITUTE(SUBSTITUTE(Answers!R155,"’","'"),"‘","'"),"“",""""),"”","""")))),1,0)</f>
        <v>0</v>
      </c>
      <c r="AD155" s="1" t="n">
        <f aca="false">IF(ISNUMBER(SEARCH("Help setting up an AI agent for my role",TRIM(SUBSTITUTE(SUBSTITUTE(SUBSTITUTE(SUBSTITUTE(Answers!R155,"’","'"),"‘","'"),"“",""""),"”","""")))),1,0)</f>
        <v>0</v>
      </c>
      <c r="AE155" s="1" t="n">
        <f aca="false">IF(ISNUMBER(SEARCH("Examples from people in jobs like mine",TRIM(SUBSTITUTE(SUBSTITUTE(SUBSTITUTE(SUBSTITUTE(Answers!R155,"’","'"),"‘","'"),"“",""""),"”","""")))),1,0)</f>
        <v>0</v>
      </c>
      <c r="AF155" s="1" t="n">
        <f aca="false">IF(ISNUMBER(SEARCH("Time set aside to practice",TRIM(SUBSTITUTE(SUBSTITUTE(SUBSTITUTE(SUBSTITUTE(Answers!R155,"’","'"),"‘","'"),"“",""""),"”","""")))),1,0)</f>
        <v>0</v>
      </c>
      <c r="AG155" s="1" t="n">
        <f aca="false">IF(ISNUMBER(SEARCH("I don't need help right now",TRIM(SUBSTITUTE(SUBSTITUTE(SUBSTITUTE(SUBSTITUTE(Answers!R155,"’","'"),"‘","'"),"“",""""),"”","""")))),1,0)</f>
        <v>0</v>
      </c>
      <c r="AH155" s="1" t="str">
        <f aca="false">IF(Answers!R155="","",IF(Z155+AA155+AB155+AC155+AD155+AE155+AF155+AG155=0,"unread",""))</f>
        <v/>
      </c>
      <c r="AI155" s="1" t="n">
        <f aca="false">IF(OR(D155=5,E155=5),1,0)</f>
        <v>0</v>
      </c>
    </row>
    <row r="156" customFormat="false" ht="15" hidden="false" customHeight="true" outlineLevel="0" collapsed="false">
      <c r="A156" s="1" t="n">
        <f aca="false">Answers!T156</f>
        <v>0</v>
      </c>
      <c r="B156" s="1" t="str">
        <f aca="false">IF(Answers!A156="","",IFERROR(MATCH(TRIM(SUBSTITUTE(SUBSTITUTE(SUBSTITUTE(SUBSTITUTE(Answers!A156,"’","'"),"‘","'"),"“",""""),"”","""")),'Scoring key'!$B$10:$B$14,0),"unread"))</f>
        <v/>
      </c>
      <c r="C156" s="1" t="str">
        <f aca="false">IF(Answers!C156="","",IFERROR(MATCH(TRIM(SUBSTITUTE(SUBSTITUTE(SUBSTITUTE(SUBSTITUTE(Answers!C156,"’","'"),"‘","'"),"“",""""),"”","""")),'Scoring key'!$B$15:$B$19,0),"unread"))</f>
        <v/>
      </c>
      <c r="D156" s="1" t="str">
        <f aca="false">IF(Answers!D156="","",IFERROR(MATCH(TRIM(SUBSTITUTE(SUBSTITUTE(SUBSTITUTE(SUBSTITUTE(Answers!D156,"’","'"),"‘","'"),"“",""""),"”","""")),'Scoring key'!$B$20:$B$24,0),"unread"))</f>
        <v/>
      </c>
      <c r="E156" s="1" t="str">
        <f aca="false">IF(Answers!E156="","",IFERROR(MATCH(TRIM(SUBSTITUTE(SUBSTITUTE(SUBSTITUTE(SUBSTITUTE(Answers!E156,"’","'"),"‘","'"),"“",""""),"”","""")),'Scoring key'!$B$25:$B$29,0),"unread"))</f>
        <v/>
      </c>
      <c r="F156" s="1" t="str">
        <f aca="false">IF(Answers!L156="","",IFERROR(MATCH(TRIM(SUBSTITUTE(SUBSTITUTE(SUBSTITUTE(SUBSTITUTE(Answers!L156,"’","'"),"‘","'"),"“",""""),"”","""")),'Scoring key'!$B$30:$B$34,0),"unread"))</f>
        <v/>
      </c>
      <c r="G156" s="1" t="str">
        <f aca="false">IF(Answers!N156="","",IFERROR(MATCH(TRIM(SUBSTITUTE(SUBSTITUTE(SUBSTITUTE(SUBSTITUTE(Answers!N156,"’","'"),"‘","'"),"“",""""),"”","""")),'Scoring key'!$B$35:$B$38,0),"unread"))</f>
        <v/>
      </c>
      <c r="H156" s="1" t="str">
        <f aca="false">IF(Answers!O156="","",IFERROR(MATCH(TRIM(SUBSTITUTE(SUBSTITUTE(SUBSTITUTE(SUBSTITUTE(Answers!O156,"’","'"),"‘","'"),"“",""""),"”","""")),'Scoring key'!$B$39:$B$42,0),"unread"))</f>
        <v/>
      </c>
      <c r="I156" s="1" t="str">
        <f aca="false">IF(Answers!S156="","",IFERROR(MATCH(TRIM(SUBSTITUTE(SUBSTITUTE(SUBSTITUTE(SUBSTITUTE(Answers!S156,"’","'"),"‘","'"),"“",""""),"”","""")),'Scoring key'!$B$43:$B$46,0),"unread"))</f>
        <v/>
      </c>
      <c r="J156" s="1" t="str">
        <f aca="false">IF(ISNUMBER(B156),IF(INDEX('Scoring key'!$C$10:$C$14,B156)="","",INDEX('Scoring key'!$C$10:$C$14,B156)),"")</f>
        <v/>
      </c>
      <c r="K156" s="1" t="str">
        <f aca="false">IF(ISNUMBER(E156),IF(INDEX('Scoring key'!$C$25:$C$29,E156)="","",INDEX('Scoring key'!$C$25:$C$29,E156)),"")</f>
        <v/>
      </c>
      <c r="L156" s="1" t="str">
        <f aca="false">IF(ISNUMBER(F156),IF(INDEX('Scoring key'!$C$30:$C$34,F156)="","",INDEX('Scoring key'!$C$30:$C$34,F156)),"")</f>
        <v/>
      </c>
      <c r="M156" s="1" t="str">
        <f aca="false">IF(ISNUMBER(G156),IF(INDEX('Scoring key'!$C$35:$C$38,G156)="","",INDEX('Scoring key'!$C$35:$C$38,G156)),"")</f>
        <v/>
      </c>
      <c r="N156" s="1" t="str">
        <f aca="false">IF(ISNUMBER(H156),IF(INDEX('Scoring key'!$C$39:$C$42,H156)="","",INDEX('Scoring key'!$C$39:$C$42,H156)),"")</f>
        <v/>
      </c>
      <c r="O156" s="1" t="str">
        <f aca="false">IF(Answers!F156="","",IF(ISNUMBER(IFERROR(VALUE(Answers!F156),"")),IF(AND(VALUE(Answers!F156)&gt;=1,VALUE(Answers!F156)&lt;=5,VALUE(Answers!F156)=INT(VALUE(Answers!F156))),VALUE(Answers!F156),"unread"),IFERROR(MATCH(TRIM(SUBSTITUTE(SUBSTITUTE(SUBSTITUTE(SUBSTITUTE(Answers!F156,"’","'"),"‘","'"),"“",""""),"”","""")),'Scoring key'!$B$5:$B$9,0),"unread")))</f>
        <v/>
      </c>
      <c r="P156" s="1" t="str">
        <f aca="false">IF(Answers!G156="","",IF(ISNUMBER(IFERROR(VALUE(Answers!G156),"")),IF(AND(VALUE(Answers!G156)&gt;=1,VALUE(Answers!G156)&lt;=5,VALUE(Answers!G156)=INT(VALUE(Answers!G156))),VALUE(Answers!G156),"unread"),IFERROR(MATCH(TRIM(SUBSTITUTE(SUBSTITUTE(SUBSTITUTE(SUBSTITUTE(Answers!G156,"’","'"),"‘","'"),"“",""""),"”","""")),'Scoring key'!$B$5:$B$9,0),"unread")))</f>
        <v/>
      </c>
      <c r="Q156" s="1" t="str">
        <f aca="false">IF(Answers!H156="","",IF(ISNUMBER(IFERROR(VALUE(Answers!H156),"")),IF(AND(VALUE(Answers!H156)&gt;=1,VALUE(Answers!H156)&lt;=5,VALUE(Answers!H156)=INT(VALUE(Answers!H156))),VALUE(Answers!H156),"unread"),IFERROR(MATCH(TRIM(SUBSTITUTE(SUBSTITUTE(SUBSTITUTE(SUBSTITUTE(Answers!H156,"’","'"),"‘","'"),"“",""""),"”","""")),'Scoring key'!$B$5:$B$9,0),"unread")))</f>
        <v/>
      </c>
      <c r="R156" s="1" t="str">
        <f aca="false">IF(Answers!I156="","",IF(ISNUMBER(IFERROR(VALUE(Answers!I156),"")),IF(AND(VALUE(Answers!I156)&gt;=1,VALUE(Answers!I156)&lt;=5,VALUE(Answers!I156)=INT(VALUE(Answers!I156))),VALUE(Answers!I156),"unread"),IFERROR(MATCH(TRIM(SUBSTITUTE(SUBSTITUTE(SUBSTITUTE(SUBSTITUTE(Answers!I156,"’","'"),"‘","'"),"“",""""),"”","""")),'Scoring key'!$B$5:$B$9,0),"unread")))</f>
        <v/>
      </c>
      <c r="S156" s="1" t="str">
        <f aca="false">IF(Answers!J156="","",IF(ISNUMBER(IFERROR(VALUE(Answers!J156),"")),IF(AND(VALUE(Answers!J156)&gt;=1,VALUE(Answers!J156)&lt;=5,VALUE(Answers!J156)=INT(VALUE(Answers!J156))),VALUE(Answers!J156),"unread"),IFERROR(MATCH(TRIM(SUBSTITUTE(SUBSTITUTE(SUBSTITUTE(SUBSTITUTE(Answers!J156,"’","'"),"‘","'"),"“",""""),"”","""")),'Scoring key'!$B$5:$B$9,0),"unread")))</f>
        <v/>
      </c>
      <c r="T156" s="1" t="str">
        <f aca="false">IF(Answers!K156="","",IF(ISNUMBER(IFERROR(VALUE(Answers!K156),"")),IF(AND(VALUE(Answers!K156)&gt;=1,VALUE(Answers!K156)&lt;=5,VALUE(Answers!K156)=INT(VALUE(Answers!K156))),VALUE(Answers!K156),"unread"),IFERROR(MATCH(TRIM(SUBSTITUTE(SUBSTITUTE(SUBSTITUTE(SUBSTITUTE(Answers!K156,"’","'"),"‘","'"),"“",""""),"”","""")),'Scoring key'!$B$5:$B$9,0),"unread")))</f>
        <v/>
      </c>
      <c r="U156" s="1" t="str">
        <f aca="false">IF(Answers!M156="","",IF(ISNUMBER(IFERROR(VALUE(Answers!M156),"")),IF(AND(VALUE(Answers!M156)&gt;=1,VALUE(Answers!M156)&lt;=5,VALUE(Answers!M156)=INT(VALUE(Answers!M156))),VALUE(Answers!M156),"unread"),IFERROR(MATCH(TRIM(SUBSTITUTE(SUBSTITUTE(SUBSTITUTE(SUBSTITUTE(Answers!M156,"’","'"),"‘","'"),"“",""""),"”","""")),'Scoring key'!$B$5:$B$9,0),"unread")))</f>
        <v/>
      </c>
      <c r="V156" s="1" t="str">
        <f aca="false">IF(Answers!P156="","",IF(ISNUMBER(IFERROR(VALUE(Answers!P156),"")),IF(AND(VALUE(Answers!P156)&gt;=1,VALUE(Answers!P156)&lt;=5,VALUE(Answers!P156)=INT(VALUE(Answers!P156))),VALUE(Answers!P156),"unread"),IFERROR(MATCH(TRIM(SUBSTITUTE(SUBSTITUTE(SUBSTITUTE(SUBSTITUTE(Answers!P156,"’","'"),"‘","'"),"“",""""),"”","""")),'Scoring key'!$B$5:$B$9,0),"unread")))</f>
        <v/>
      </c>
      <c r="W156" s="1" t="str">
        <f aca="false">IF(Answers!Q156="","",IF(ISNUMBER(IFERROR(VALUE(Answers!Q156),"")),IF(AND(VALUE(Answers!Q156)&gt;=1,VALUE(Answers!Q156)&lt;=5,VALUE(Answers!Q156)=INT(VALUE(Answers!Q156))),VALUE(Answers!Q156),"unread"),IFERROR(MATCH(TRIM(SUBSTITUTE(SUBSTITUTE(SUBSTITUTE(SUBSTITUTE(Answers!Q156,"’","'"),"‘","'"),"“",""""),"”","""")),'Scoring key'!$B$5:$B$9,0),"unread")))</f>
        <v/>
      </c>
      <c r="X156" s="1" t="str">
        <f aca="false">IF(Answers!B156="","",ISNUMBER(SEARCH("Drafting or editing emails and documents",TRIM(SUBSTITUTE(SUBSTITUTE(SUBSTITUTE(SUBSTITUTE(Answers!B156,"’","'"),"‘","'"),"“",""""),"”",""""))))*1+ISNUMBER(SEARCH("Summarizing documents, threads or meetings",TRIM(SUBSTITUTE(SUBSTITUTE(SUBSTITUTE(SUBSTITUTE(Answers!B156,"’","'"),"‘","'"),"“",""""),"”",""""))))*1+ISNUMBER(SEARCH("Research, or explaining something unfamiliar",TRIM(SUBSTITUTE(SUBSTITUTE(SUBSTITUTE(SUBSTITUTE(Answers!B156,"’","'"),"‘","'"),"“",""""),"”",""""))))*1+ISNUMBER(SEARCH("Working with data or spreadsheets",TRIM(SUBSTITUTE(SUBSTITUTE(SUBSTITUTE(SUBSTITUTE(Answers!B156,"’","'"),"‘","'"),"“",""""),"”",""""))))*1+ISNUMBER(SEARCH("Writing or reviewing code or scripts",TRIM(SUBSTITUTE(SUBSTITUTE(SUBSTITUTE(SUBSTITUTE(Answers!B156,"’","'"),"‘","'"),"“",""""),"”",""""))))*1+ISNUMBER(SEARCH("Brainstorming or planning",TRIM(SUBSTITUTE(SUBSTITUTE(SUBSTITUTE(SUBSTITUTE(Answers!B156,"’","'"),"‘","'"),"“",""""),"”",""""))))*1+ISNUMBER(SEARCH("Something else",TRIM(SUBSTITUTE(SUBSTITUTE(SUBSTITUTE(SUBSTITUTE(Answers!B156,"’","'"),"‘","'"),"“",""""),"”",""""))))*1)</f>
        <v/>
      </c>
      <c r="Y156" s="1" t="str">
        <f aca="false">IF(X156="","",IF(X156=0,IF(ISNUMBER(SEARCH("I don't use AI tools for work",TRIM(SUBSTITUTE(SUBSTITUTE(SUBSTITUTE(SUBSTITUTE(Answers!B156,"’","'"),"‘","'"),"“",""""),"”","""")))),1,"unread"),MIN(X156+1,5)))</f>
        <v/>
      </c>
      <c r="Z156" s="1" t="n">
        <f aca="false">IF(ISNUMBER(SEARCH("Clear guidance on what's allowed and what information can go in",TRIM(SUBSTITUTE(SUBSTITUTE(SUBSTITUTE(SUBSTITUTE(Answers!R156,"’","'"),"‘","'"),"“",""""),"”","""")))),1,0)</f>
        <v>0</v>
      </c>
      <c r="AA156" s="1" t="n">
        <f aca="false">IF(ISNUMBER(SEARCH("An approved AI tool with a work account",TRIM(SUBSTITUTE(SUBSTITUTE(SUBSTITUTE(SUBSTITUTE(Answers!R156,"’","'"),"‘","'"),"“",""""),"”","""")))),1,0)</f>
        <v>0</v>
      </c>
      <c r="AB156" s="1" t="n">
        <f aca="false">IF(ISNUMBER(SEARCH("Hands-on training using my own work tasks",TRIM(SUBSTITUTE(SUBSTITUTE(SUBSTITUTE(SUBSTITUTE(Answers!R156,"’","'"),"‘","'"),"“",""""),"”","""")))),1,0)</f>
        <v>0</v>
      </c>
      <c r="AC156" s="1" t="n">
        <f aca="false">IF(ISNUMBER(SEARCH("Ready-made prompts and templates for common tasks",TRIM(SUBSTITUTE(SUBSTITUTE(SUBSTITUTE(SUBSTITUTE(Answers!R156,"’","'"),"‘","'"),"“",""""),"”","""")))),1,0)</f>
        <v>0</v>
      </c>
      <c r="AD156" s="1" t="n">
        <f aca="false">IF(ISNUMBER(SEARCH("Help setting up an AI agent for my role",TRIM(SUBSTITUTE(SUBSTITUTE(SUBSTITUTE(SUBSTITUTE(Answers!R156,"’","'"),"‘","'"),"“",""""),"”","""")))),1,0)</f>
        <v>0</v>
      </c>
      <c r="AE156" s="1" t="n">
        <f aca="false">IF(ISNUMBER(SEARCH("Examples from people in jobs like mine",TRIM(SUBSTITUTE(SUBSTITUTE(SUBSTITUTE(SUBSTITUTE(Answers!R156,"’","'"),"‘","'"),"“",""""),"”","""")))),1,0)</f>
        <v>0</v>
      </c>
      <c r="AF156" s="1" t="n">
        <f aca="false">IF(ISNUMBER(SEARCH("Time set aside to practice",TRIM(SUBSTITUTE(SUBSTITUTE(SUBSTITUTE(SUBSTITUTE(Answers!R156,"’","'"),"‘","'"),"“",""""),"”","""")))),1,0)</f>
        <v>0</v>
      </c>
      <c r="AG156" s="1" t="n">
        <f aca="false">IF(ISNUMBER(SEARCH("I don't need help right now",TRIM(SUBSTITUTE(SUBSTITUTE(SUBSTITUTE(SUBSTITUTE(Answers!R156,"’","'"),"‘","'"),"“",""""),"”","""")))),1,0)</f>
        <v>0</v>
      </c>
      <c r="AH156" s="1" t="str">
        <f aca="false">IF(Answers!R156="","",IF(Z156+AA156+AB156+AC156+AD156+AE156+AF156+AG156=0,"unread",""))</f>
        <v/>
      </c>
      <c r="AI156" s="1" t="n">
        <f aca="false">IF(OR(D156=5,E156=5),1,0)</f>
        <v>0</v>
      </c>
    </row>
    <row r="157" customFormat="false" ht="15" hidden="false" customHeight="true" outlineLevel="0" collapsed="false">
      <c r="A157" s="1" t="n">
        <f aca="false">Answers!T157</f>
        <v>0</v>
      </c>
      <c r="B157" s="1" t="str">
        <f aca="false">IF(Answers!A157="","",IFERROR(MATCH(TRIM(SUBSTITUTE(SUBSTITUTE(SUBSTITUTE(SUBSTITUTE(Answers!A157,"’","'"),"‘","'"),"“",""""),"”","""")),'Scoring key'!$B$10:$B$14,0),"unread"))</f>
        <v/>
      </c>
      <c r="C157" s="1" t="str">
        <f aca="false">IF(Answers!C157="","",IFERROR(MATCH(TRIM(SUBSTITUTE(SUBSTITUTE(SUBSTITUTE(SUBSTITUTE(Answers!C157,"’","'"),"‘","'"),"“",""""),"”","""")),'Scoring key'!$B$15:$B$19,0),"unread"))</f>
        <v/>
      </c>
      <c r="D157" s="1" t="str">
        <f aca="false">IF(Answers!D157="","",IFERROR(MATCH(TRIM(SUBSTITUTE(SUBSTITUTE(SUBSTITUTE(SUBSTITUTE(Answers!D157,"’","'"),"‘","'"),"“",""""),"”","""")),'Scoring key'!$B$20:$B$24,0),"unread"))</f>
        <v/>
      </c>
      <c r="E157" s="1" t="str">
        <f aca="false">IF(Answers!E157="","",IFERROR(MATCH(TRIM(SUBSTITUTE(SUBSTITUTE(SUBSTITUTE(SUBSTITUTE(Answers!E157,"’","'"),"‘","'"),"“",""""),"”","""")),'Scoring key'!$B$25:$B$29,0),"unread"))</f>
        <v/>
      </c>
      <c r="F157" s="1" t="str">
        <f aca="false">IF(Answers!L157="","",IFERROR(MATCH(TRIM(SUBSTITUTE(SUBSTITUTE(SUBSTITUTE(SUBSTITUTE(Answers!L157,"’","'"),"‘","'"),"“",""""),"”","""")),'Scoring key'!$B$30:$B$34,0),"unread"))</f>
        <v/>
      </c>
      <c r="G157" s="1" t="str">
        <f aca="false">IF(Answers!N157="","",IFERROR(MATCH(TRIM(SUBSTITUTE(SUBSTITUTE(SUBSTITUTE(SUBSTITUTE(Answers!N157,"’","'"),"‘","'"),"“",""""),"”","""")),'Scoring key'!$B$35:$B$38,0),"unread"))</f>
        <v/>
      </c>
      <c r="H157" s="1" t="str">
        <f aca="false">IF(Answers!O157="","",IFERROR(MATCH(TRIM(SUBSTITUTE(SUBSTITUTE(SUBSTITUTE(SUBSTITUTE(Answers!O157,"’","'"),"‘","'"),"“",""""),"”","""")),'Scoring key'!$B$39:$B$42,0),"unread"))</f>
        <v/>
      </c>
      <c r="I157" s="1" t="str">
        <f aca="false">IF(Answers!S157="","",IFERROR(MATCH(TRIM(SUBSTITUTE(SUBSTITUTE(SUBSTITUTE(SUBSTITUTE(Answers!S157,"’","'"),"‘","'"),"“",""""),"”","""")),'Scoring key'!$B$43:$B$46,0),"unread"))</f>
        <v/>
      </c>
      <c r="J157" s="1" t="str">
        <f aca="false">IF(ISNUMBER(B157),IF(INDEX('Scoring key'!$C$10:$C$14,B157)="","",INDEX('Scoring key'!$C$10:$C$14,B157)),"")</f>
        <v/>
      </c>
      <c r="K157" s="1" t="str">
        <f aca="false">IF(ISNUMBER(E157),IF(INDEX('Scoring key'!$C$25:$C$29,E157)="","",INDEX('Scoring key'!$C$25:$C$29,E157)),"")</f>
        <v/>
      </c>
      <c r="L157" s="1" t="str">
        <f aca="false">IF(ISNUMBER(F157),IF(INDEX('Scoring key'!$C$30:$C$34,F157)="","",INDEX('Scoring key'!$C$30:$C$34,F157)),"")</f>
        <v/>
      </c>
      <c r="M157" s="1" t="str">
        <f aca="false">IF(ISNUMBER(G157),IF(INDEX('Scoring key'!$C$35:$C$38,G157)="","",INDEX('Scoring key'!$C$35:$C$38,G157)),"")</f>
        <v/>
      </c>
      <c r="N157" s="1" t="str">
        <f aca="false">IF(ISNUMBER(H157),IF(INDEX('Scoring key'!$C$39:$C$42,H157)="","",INDEX('Scoring key'!$C$39:$C$42,H157)),"")</f>
        <v/>
      </c>
      <c r="O157" s="1" t="str">
        <f aca="false">IF(Answers!F157="","",IF(ISNUMBER(IFERROR(VALUE(Answers!F157),"")),IF(AND(VALUE(Answers!F157)&gt;=1,VALUE(Answers!F157)&lt;=5,VALUE(Answers!F157)=INT(VALUE(Answers!F157))),VALUE(Answers!F157),"unread"),IFERROR(MATCH(TRIM(SUBSTITUTE(SUBSTITUTE(SUBSTITUTE(SUBSTITUTE(Answers!F157,"’","'"),"‘","'"),"“",""""),"”","""")),'Scoring key'!$B$5:$B$9,0),"unread")))</f>
        <v/>
      </c>
      <c r="P157" s="1" t="str">
        <f aca="false">IF(Answers!G157="","",IF(ISNUMBER(IFERROR(VALUE(Answers!G157),"")),IF(AND(VALUE(Answers!G157)&gt;=1,VALUE(Answers!G157)&lt;=5,VALUE(Answers!G157)=INT(VALUE(Answers!G157))),VALUE(Answers!G157),"unread"),IFERROR(MATCH(TRIM(SUBSTITUTE(SUBSTITUTE(SUBSTITUTE(SUBSTITUTE(Answers!G157,"’","'"),"‘","'"),"“",""""),"”","""")),'Scoring key'!$B$5:$B$9,0),"unread")))</f>
        <v/>
      </c>
      <c r="Q157" s="1" t="str">
        <f aca="false">IF(Answers!H157="","",IF(ISNUMBER(IFERROR(VALUE(Answers!H157),"")),IF(AND(VALUE(Answers!H157)&gt;=1,VALUE(Answers!H157)&lt;=5,VALUE(Answers!H157)=INT(VALUE(Answers!H157))),VALUE(Answers!H157),"unread"),IFERROR(MATCH(TRIM(SUBSTITUTE(SUBSTITUTE(SUBSTITUTE(SUBSTITUTE(Answers!H157,"’","'"),"‘","'"),"“",""""),"”","""")),'Scoring key'!$B$5:$B$9,0),"unread")))</f>
        <v/>
      </c>
      <c r="R157" s="1" t="str">
        <f aca="false">IF(Answers!I157="","",IF(ISNUMBER(IFERROR(VALUE(Answers!I157),"")),IF(AND(VALUE(Answers!I157)&gt;=1,VALUE(Answers!I157)&lt;=5,VALUE(Answers!I157)=INT(VALUE(Answers!I157))),VALUE(Answers!I157),"unread"),IFERROR(MATCH(TRIM(SUBSTITUTE(SUBSTITUTE(SUBSTITUTE(SUBSTITUTE(Answers!I157,"’","'"),"‘","'"),"“",""""),"”","""")),'Scoring key'!$B$5:$B$9,0),"unread")))</f>
        <v/>
      </c>
      <c r="S157" s="1" t="str">
        <f aca="false">IF(Answers!J157="","",IF(ISNUMBER(IFERROR(VALUE(Answers!J157),"")),IF(AND(VALUE(Answers!J157)&gt;=1,VALUE(Answers!J157)&lt;=5,VALUE(Answers!J157)=INT(VALUE(Answers!J157))),VALUE(Answers!J157),"unread"),IFERROR(MATCH(TRIM(SUBSTITUTE(SUBSTITUTE(SUBSTITUTE(SUBSTITUTE(Answers!J157,"’","'"),"‘","'"),"“",""""),"”","""")),'Scoring key'!$B$5:$B$9,0),"unread")))</f>
        <v/>
      </c>
      <c r="T157" s="1" t="str">
        <f aca="false">IF(Answers!K157="","",IF(ISNUMBER(IFERROR(VALUE(Answers!K157),"")),IF(AND(VALUE(Answers!K157)&gt;=1,VALUE(Answers!K157)&lt;=5,VALUE(Answers!K157)=INT(VALUE(Answers!K157))),VALUE(Answers!K157),"unread"),IFERROR(MATCH(TRIM(SUBSTITUTE(SUBSTITUTE(SUBSTITUTE(SUBSTITUTE(Answers!K157,"’","'"),"‘","'"),"“",""""),"”","""")),'Scoring key'!$B$5:$B$9,0),"unread")))</f>
        <v/>
      </c>
      <c r="U157" s="1" t="str">
        <f aca="false">IF(Answers!M157="","",IF(ISNUMBER(IFERROR(VALUE(Answers!M157),"")),IF(AND(VALUE(Answers!M157)&gt;=1,VALUE(Answers!M157)&lt;=5,VALUE(Answers!M157)=INT(VALUE(Answers!M157))),VALUE(Answers!M157),"unread"),IFERROR(MATCH(TRIM(SUBSTITUTE(SUBSTITUTE(SUBSTITUTE(SUBSTITUTE(Answers!M157,"’","'"),"‘","'"),"“",""""),"”","""")),'Scoring key'!$B$5:$B$9,0),"unread")))</f>
        <v/>
      </c>
      <c r="V157" s="1" t="str">
        <f aca="false">IF(Answers!P157="","",IF(ISNUMBER(IFERROR(VALUE(Answers!P157),"")),IF(AND(VALUE(Answers!P157)&gt;=1,VALUE(Answers!P157)&lt;=5,VALUE(Answers!P157)=INT(VALUE(Answers!P157))),VALUE(Answers!P157),"unread"),IFERROR(MATCH(TRIM(SUBSTITUTE(SUBSTITUTE(SUBSTITUTE(SUBSTITUTE(Answers!P157,"’","'"),"‘","'"),"“",""""),"”","""")),'Scoring key'!$B$5:$B$9,0),"unread")))</f>
        <v/>
      </c>
      <c r="W157" s="1" t="str">
        <f aca="false">IF(Answers!Q157="","",IF(ISNUMBER(IFERROR(VALUE(Answers!Q157),"")),IF(AND(VALUE(Answers!Q157)&gt;=1,VALUE(Answers!Q157)&lt;=5,VALUE(Answers!Q157)=INT(VALUE(Answers!Q157))),VALUE(Answers!Q157),"unread"),IFERROR(MATCH(TRIM(SUBSTITUTE(SUBSTITUTE(SUBSTITUTE(SUBSTITUTE(Answers!Q157,"’","'"),"‘","'"),"“",""""),"”","""")),'Scoring key'!$B$5:$B$9,0),"unread")))</f>
        <v/>
      </c>
      <c r="X157" s="1" t="str">
        <f aca="false">IF(Answers!B157="","",ISNUMBER(SEARCH("Drafting or editing emails and documents",TRIM(SUBSTITUTE(SUBSTITUTE(SUBSTITUTE(SUBSTITUTE(Answers!B157,"’","'"),"‘","'"),"“",""""),"”",""""))))*1+ISNUMBER(SEARCH("Summarizing documents, threads or meetings",TRIM(SUBSTITUTE(SUBSTITUTE(SUBSTITUTE(SUBSTITUTE(Answers!B157,"’","'"),"‘","'"),"“",""""),"”",""""))))*1+ISNUMBER(SEARCH("Research, or explaining something unfamiliar",TRIM(SUBSTITUTE(SUBSTITUTE(SUBSTITUTE(SUBSTITUTE(Answers!B157,"’","'"),"‘","'"),"“",""""),"”",""""))))*1+ISNUMBER(SEARCH("Working with data or spreadsheets",TRIM(SUBSTITUTE(SUBSTITUTE(SUBSTITUTE(SUBSTITUTE(Answers!B157,"’","'"),"‘","'"),"“",""""),"”",""""))))*1+ISNUMBER(SEARCH("Writing or reviewing code or scripts",TRIM(SUBSTITUTE(SUBSTITUTE(SUBSTITUTE(SUBSTITUTE(Answers!B157,"’","'"),"‘","'"),"“",""""),"”",""""))))*1+ISNUMBER(SEARCH("Brainstorming or planning",TRIM(SUBSTITUTE(SUBSTITUTE(SUBSTITUTE(SUBSTITUTE(Answers!B157,"’","'"),"‘","'"),"“",""""),"”",""""))))*1+ISNUMBER(SEARCH("Something else",TRIM(SUBSTITUTE(SUBSTITUTE(SUBSTITUTE(SUBSTITUTE(Answers!B157,"’","'"),"‘","'"),"“",""""),"”",""""))))*1)</f>
        <v/>
      </c>
      <c r="Y157" s="1" t="str">
        <f aca="false">IF(X157="","",IF(X157=0,IF(ISNUMBER(SEARCH("I don't use AI tools for work",TRIM(SUBSTITUTE(SUBSTITUTE(SUBSTITUTE(SUBSTITUTE(Answers!B157,"’","'"),"‘","'"),"“",""""),"”","""")))),1,"unread"),MIN(X157+1,5)))</f>
        <v/>
      </c>
      <c r="Z157" s="1" t="n">
        <f aca="false">IF(ISNUMBER(SEARCH("Clear guidance on what's allowed and what information can go in",TRIM(SUBSTITUTE(SUBSTITUTE(SUBSTITUTE(SUBSTITUTE(Answers!R157,"’","'"),"‘","'"),"“",""""),"”","""")))),1,0)</f>
        <v>0</v>
      </c>
      <c r="AA157" s="1" t="n">
        <f aca="false">IF(ISNUMBER(SEARCH("An approved AI tool with a work account",TRIM(SUBSTITUTE(SUBSTITUTE(SUBSTITUTE(SUBSTITUTE(Answers!R157,"’","'"),"‘","'"),"“",""""),"”","""")))),1,0)</f>
        <v>0</v>
      </c>
      <c r="AB157" s="1" t="n">
        <f aca="false">IF(ISNUMBER(SEARCH("Hands-on training using my own work tasks",TRIM(SUBSTITUTE(SUBSTITUTE(SUBSTITUTE(SUBSTITUTE(Answers!R157,"’","'"),"‘","'"),"“",""""),"”","""")))),1,0)</f>
        <v>0</v>
      </c>
      <c r="AC157" s="1" t="n">
        <f aca="false">IF(ISNUMBER(SEARCH("Ready-made prompts and templates for common tasks",TRIM(SUBSTITUTE(SUBSTITUTE(SUBSTITUTE(SUBSTITUTE(Answers!R157,"’","'"),"‘","'"),"“",""""),"”","""")))),1,0)</f>
        <v>0</v>
      </c>
      <c r="AD157" s="1" t="n">
        <f aca="false">IF(ISNUMBER(SEARCH("Help setting up an AI agent for my role",TRIM(SUBSTITUTE(SUBSTITUTE(SUBSTITUTE(SUBSTITUTE(Answers!R157,"’","'"),"‘","'"),"“",""""),"”","""")))),1,0)</f>
        <v>0</v>
      </c>
      <c r="AE157" s="1" t="n">
        <f aca="false">IF(ISNUMBER(SEARCH("Examples from people in jobs like mine",TRIM(SUBSTITUTE(SUBSTITUTE(SUBSTITUTE(SUBSTITUTE(Answers!R157,"’","'"),"‘","'"),"“",""""),"”","""")))),1,0)</f>
        <v>0</v>
      </c>
      <c r="AF157" s="1" t="n">
        <f aca="false">IF(ISNUMBER(SEARCH("Time set aside to practice",TRIM(SUBSTITUTE(SUBSTITUTE(SUBSTITUTE(SUBSTITUTE(Answers!R157,"’","'"),"‘","'"),"“",""""),"”","""")))),1,0)</f>
        <v>0</v>
      </c>
      <c r="AG157" s="1" t="n">
        <f aca="false">IF(ISNUMBER(SEARCH("I don't need help right now",TRIM(SUBSTITUTE(SUBSTITUTE(SUBSTITUTE(SUBSTITUTE(Answers!R157,"’","'"),"‘","'"),"“",""""),"”","""")))),1,0)</f>
        <v>0</v>
      </c>
      <c r="AH157" s="1" t="str">
        <f aca="false">IF(Answers!R157="","",IF(Z157+AA157+AB157+AC157+AD157+AE157+AF157+AG157=0,"unread",""))</f>
        <v/>
      </c>
      <c r="AI157" s="1" t="n">
        <f aca="false">IF(OR(D157=5,E157=5),1,0)</f>
        <v>0</v>
      </c>
    </row>
    <row r="158" customFormat="false" ht="15" hidden="false" customHeight="true" outlineLevel="0" collapsed="false">
      <c r="A158" s="1" t="n">
        <f aca="false">Answers!T158</f>
        <v>0</v>
      </c>
      <c r="B158" s="1" t="str">
        <f aca="false">IF(Answers!A158="","",IFERROR(MATCH(TRIM(SUBSTITUTE(SUBSTITUTE(SUBSTITUTE(SUBSTITUTE(Answers!A158,"’","'"),"‘","'"),"“",""""),"”","""")),'Scoring key'!$B$10:$B$14,0),"unread"))</f>
        <v/>
      </c>
      <c r="C158" s="1" t="str">
        <f aca="false">IF(Answers!C158="","",IFERROR(MATCH(TRIM(SUBSTITUTE(SUBSTITUTE(SUBSTITUTE(SUBSTITUTE(Answers!C158,"’","'"),"‘","'"),"“",""""),"”","""")),'Scoring key'!$B$15:$B$19,0),"unread"))</f>
        <v/>
      </c>
      <c r="D158" s="1" t="str">
        <f aca="false">IF(Answers!D158="","",IFERROR(MATCH(TRIM(SUBSTITUTE(SUBSTITUTE(SUBSTITUTE(SUBSTITUTE(Answers!D158,"’","'"),"‘","'"),"“",""""),"”","""")),'Scoring key'!$B$20:$B$24,0),"unread"))</f>
        <v/>
      </c>
      <c r="E158" s="1" t="str">
        <f aca="false">IF(Answers!E158="","",IFERROR(MATCH(TRIM(SUBSTITUTE(SUBSTITUTE(SUBSTITUTE(SUBSTITUTE(Answers!E158,"’","'"),"‘","'"),"“",""""),"”","""")),'Scoring key'!$B$25:$B$29,0),"unread"))</f>
        <v/>
      </c>
      <c r="F158" s="1" t="str">
        <f aca="false">IF(Answers!L158="","",IFERROR(MATCH(TRIM(SUBSTITUTE(SUBSTITUTE(SUBSTITUTE(SUBSTITUTE(Answers!L158,"’","'"),"‘","'"),"“",""""),"”","""")),'Scoring key'!$B$30:$B$34,0),"unread"))</f>
        <v/>
      </c>
      <c r="G158" s="1" t="str">
        <f aca="false">IF(Answers!N158="","",IFERROR(MATCH(TRIM(SUBSTITUTE(SUBSTITUTE(SUBSTITUTE(SUBSTITUTE(Answers!N158,"’","'"),"‘","'"),"“",""""),"”","""")),'Scoring key'!$B$35:$B$38,0),"unread"))</f>
        <v/>
      </c>
      <c r="H158" s="1" t="str">
        <f aca="false">IF(Answers!O158="","",IFERROR(MATCH(TRIM(SUBSTITUTE(SUBSTITUTE(SUBSTITUTE(SUBSTITUTE(Answers!O158,"’","'"),"‘","'"),"“",""""),"”","""")),'Scoring key'!$B$39:$B$42,0),"unread"))</f>
        <v/>
      </c>
      <c r="I158" s="1" t="str">
        <f aca="false">IF(Answers!S158="","",IFERROR(MATCH(TRIM(SUBSTITUTE(SUBSTITUTE(SUBSTITUTE(SUBSTITUTE(Answers!S158,"’","'"),"‘","'"),"“",""""),"”","""")),'Scoring key'!$B$43:$B$46,0),"unread"))</f>
        <v/>
      </c>
      <c r="J158" s="1" t="str">
        <f aca="false">IF(ISNUMBER(B158),IF(INDEX('Scoring key'!$C$10:$C$14,B158)="","",INDEX('Scoring key'!$C$10:$C$14,B158)),"")</f>
        <v/>
      </c>
      <c r="K158" s="1" t="str">
        <f aca="false">IF(ISNUMBER(E158),IF(INDEX('Scoring key'!$C$25:$C$29,E158)="","",INDEX('Scoring key'!$C$25:$C$29,E158)),"")</f>
        <v/>
      </c>
      <c r="L158" s="1" t="str">
        <f aca="false">IF(ISNUMBER(F158),IF(INDEX('Scoring key'!$C$30:$C$34,F158)="","",INDEX('Scoring key'!$C$30:$C$34,F158)),"")</f>
        <v/>
      </c>
      <c r="M158" s="1" t="str">
        <f aca="false">IF(ISNUMBER(G158),IF(INDEX('Scoring key'!$C$35:$C$38,G158)="","",INDEX('Scoring key'!$C$35:$C$38,G158)),"")</f>
        <v/>
      </c>
      <c r="N158" s="1" t="str">
        <f aca="false">IF(ISNUMBER(H158),IF(INDEX('Scoring key'!$C$39:$C$42,H158)="","",INDEX('Scoring key'!$C$39:$C$42,H158)),"")</f>
        <v/>
      </c>
      <c r="O158" s="1" t="str">
        <f aca="false">IF(Answers!F158="","",IF(ISNUMBER(IFERROR(VALUE(Answers!F158),"")),IF(AND(VALUE(Answers!F158)&gt;=1,VALUE(Answers!F158)&lt;=5,VALUE(Answers!F158)=INT(VALUE(Answers!F158))),VALUE(Answers!F158),"unread"),IFERROR(MATCH(TRIM(SUBSTITUTE(SUBSTITUTE(SUBSTITUTE(SUBSTITUTE(Answers!F158,"’","'"),"‘","'"),"“",""""),"”","""")),'Scoring key'!$B$5:$B$9,0),"unread")))</f>
        <v/>
      </c>
      <c r="P158" s="1" t="str">
        <f aca="false">IF(Answers!G158="","",IF(ISNUMBER(IFERROR(VALUE(Answers!G158),"")),IF(AND(VALUE(Answers!G158)&gt;=1,VALUE(Answers!G158)&lt;=5,VALUE(Answers!G158)=INT(VALUE(Answers!G158))),VALUE(Answers!G158),"unread"),IFERROR(MATCH(TRIM(SUBSTITUTE(SUBSTITUTE(SUBSTITUTE(SUBSTITUTE(Answers!G158,"’","'"),"‘","'"),"“",""""),"”","""")),'Scoring key'!$B$5:$B$9,0),"unread")))</f>
        <v/>
      </c>
      <c r="Q158" s="1" t="str">
        <f aca="false">IF(Answers!H158="","",IF(ISNUMBER(IFERROR(VALUE(Answers!H158),"")),IF(AND(VALUE(Answers!H158)&gt;=1,VALUE(Answers!H158)&lt;=5,VALUE(Answers!H158)=INT(VALUE(Answers!H158))),VALUE(Answers!H158),"unread"),IFERROR(MATCH(TRIM(SUBSTITUTE(SUBSTITUTE(SUBSTITUTE(SUBSTITUTE(Answers!H158,"’","'"),"‘","'"),"“",""""),"”","""")),'Scoring key'!$B$5:$B$9,0),"unread")))</f>
        <v/>
      </c>
      <c r="R158" s="1" t="str">
        <f aca="false">IF(Answers!I158="","",IF(ISNUMBER(IFERROR(VALUE(Answers!I158),"")),IF(AND(VALUE(Answers!I158)&gt;=1,VALUE(Answers!I158)&lt;=5,VALUE(Answers!I158)=INT(VALUE(Answers!I158))),VALUE(Answers!I158),"unread"),IFERROR(MATCH(TRIM(SUBSTITUTE(SUBSTITUTE(SUBSTITUTE(SUBSTITUTE(Answers!I158,"’","'"),"‘","'"),"“",""""),"”","""")),'Scoring key'!$B$5:$B$9,0),"unread")))</f>
        <v/>
      </c>
      <c r="S158" s="1" t="str">
        <f aca="false">IF(Answers!J158="","",IF(ISNUMBER(IFERROR(VALUE(Answers!J158),"")),IF(AND(VALUE(Answers!J158)&gt;=1,VALUE(Answers!J158)&lt;=5,VALUE(Answers!J158)=INT(VALUE(Answers!J158))),VALUE(Answers!J158),"unread"),IFERROR(MATCH(TRIM(SUBSTITUTE(SUBSTITUTE(SUBSTITUTE(SUBSTITUTE(Answers!J158,"’","'"),"‘","'"),"“",""""),"”","""")),'Scoring key'!$B$5:$B$9,0),"unread")))</f>
        <v/>
      </c>
      <c r="T158" s="1" t="str">
        <f aca="false">IF(Answers!K158="","",IF(ISNUMBER(IFERROR(VALUE(Answers!K158),"")),IF(AND(VALUE(Answers!K158)&gt;=1,VALUE(Answers!K158)&lt;=5,VALUE(Answers!K158)=INT(VALUE(Answers!K158))),VALUE(Answers!K158),"unread"),IFERROR(MATCH(TRIM(SUBSTITUTE(SUBSTITUTE(SUBSTITUTE(SUBSTITUTE(Answers!K158,"’","'"),"‘","'"),"“",""""),"”","""")),'Scoring key'!$B$5:$B$9,0),"unread")))</f>
        <v/>
      </c>
      <c r="U158" s="1" t="str">
        <f aca="false">IF(Answers!M158="","",IF(ISNUMBER(IFERROR(VALUE(Answers!M158),"")),IF(AND(VALUE(Answers!M158)&gt;=1,VALUE(Answers!M158)&lt;=5,VALUE(Answers!M158)=INT(VALUE(Answers!M158))),VALUE(Answers!M158),"unread"),IFERROR(MATCH(TRIM(SUBSTITUTE(SUBSTITUTE(SUBSTITUTE(SUBSTITUTE(Answers!M158,"’","'"),"‘","'"),"“",""""),"”","""")),'Scoring key'!$B$5:$B$9,0),"unread")))</f>
        <v/>
      </c>
      <c r="V158" s="1" t="str">
        <f aca="false">IF(Answers!P158="","",IF(ISNUMBER(IFERROR(VALUE(Answers!P158),"")),IF(AND(VALUE(Answers!P158)&gt;=1,VALUE(Answers!P158)&lt;=5,VALUE(Answers!P158)=INT(VALUE(Answers!P158))),VALUE(Answers!P158),"unread"),IFERROR(MATCH(TRIM(SUBSTITUTE(SUBSTITUTE(SUBSTITUTE(SUBSTITUTE(Answers!P158,"’","'"),"‘","'"),"“",""""),"”","""")),'Scoring key'!$B$5:$B$9,0),"unread")))</f>
        <v/>
      </c>
      <c r="W158" s="1" t="str">
        <f aca="false">IF(Answers!Q158="","",IF(ISNUMBER(IFERROR(VALUE(Answers!Q158),"")),IF(AND(VALUE(Answers!Q158)&gt;=1,VALUE(Answers!Q158)&lt;=5,VALUE(Answers!Q158)=INT(VALUE(Answers!Q158))),VALUE(Answers!Q158),"unread"),IFERROR(MATCH(TRIM(SUBSTITUTE(SUBSTITUTE(SUBSTITUTE(SUBSTITUTE(Answers!Q158,"’","'"),"‘","'"),"“",""""),"”","""")),'Scoring key'!$B$5:$B$9,0),"unread")))</f>
        <v/>
      </c>
      <c r="X158" s="1" t="str">
        <f aca="false">IF(Answers!B158="","",ISNUMBER(SEARCH("Drafting or editing emails and documents",TRIM(SUBSTITUTE(SUBSTITUTE(SUBSTITUTE(SUBSTITUTE(Answers!B158,"’","'"),"‘","'"),"“",""""),"”",""""))))*1+ISNUMBER(SEARCH("Summarizing documents, threads or meetings",TRIM(SUBSTITUTE(SUBSTITUTE(SUBSTITUTE(SUBSTITUTE(Answers!B158,"’","'"),"‘","'"),"“",""""),"”",""""))))*1+ISNUMBER(SEARCH("Research, or explaining something unfamiliar",TRIM(SUBSTITUTE(SUBSTITUTE(SUBSTITUTE(SUBSTITUTE(Answers!B158,"’","'"),"‘","'"),"“",""""),"”",""""))))*1+ISNUMBER(SEARCH("Working with data or spreadsheets",TRIM(SUBSTITUTE(SUBSTITUTE(SUBSTITUTE(SUBSTITUTE(Answers!B158,"’","'"),"‘","'"),"“",""""),"”",""""))))*1+ISNUMBER(SEARCH("Writing or reviewing code or scripts",TRIM(SUBSTITUTE(SUBSTITUTE(SUBSTITUTE(SUBSTITUTE(Answers!B158,"’","'"),"‘","'"),"“",""""),"”",""""))))*1+ISNUMBER(SEARCH("Brainstorming or planning",TRIM(SUBSTITUTE(SUBSTITUTE(SUBSTITUTE(SUBSTITUTE(Answers!B158,"’","'"),"‘","'"),"“",""""),"”",""""))))*1+ISNUMBER(SEARCH("Something else",TRIM(SUBSTITUTE(SUBSTITUTE(SUBSTITUTE(SUBSTITUTE(Answers!B158,"’","'"),"‘","'"),"“",""""),"”",""""))))*1)</f>
        <v/>
      </c>
      <c r="Y158" s="1" t="str">
        <f aca="false">IF(X158="","",IF(X158=0,IF(ISNUMBER(SEARCH("I don't use AI tools for work",TRIM(SUBSTITUTE(SUBSTITUTE(SUBSTITUTE(SUBSTITUTE(Answers!B158,"’","'"),"‘","'"),"“",""""),"”","""")))),1,"unread"),MIN(X158+1,5)))</f>
        <v/>
      </c>
      <c r="Z158" s="1" t="n">
        <f aca="false">IF(ISNUMBER(SEARCH("Clear guidance on what's allowed and what information can go in",TRIM(SUBSTITUTE(SUBSTITUTE(SUBSTITUTE(SUBSTITUTE(Answers!R158,"’","'"),"‘","'"),"“",""""),"”","""")))),1,0)</f>
        <v>0</v>
      </c>
      <c r="AA158" s="1" t="n">
        <f aca="false">IF(ISNUMBER(SEARCH("An approved AI tool with a work account",TRIM(SUBSTITUTE(SUBSTITUTE(SUBSTITUTE(SUBSTITUTE(Answers!R158,"’","'"),"‘","'"),"“",""""),"”","""")))),1,0)</f>
        <v>0</v>
      </c>
      <c r="AB158" s="1" t="n">
        <f aca="false">IF(ISNUMBER(SEARCH("Hands-on training using my own work tasks",TRIM(SUBSTITUTE(SUBSTITUTE(SUBSTITUTE(SUBSTITUTE(Answers!R158,"’","'"),"‘","'"),"“",""""),"”","""")))),1,0)</f>
        <v>0</v>
      </c>
      <c r="AC158" s="1" t="n">
        <f aca="false">IF(ISNUMBER(SEARCH("Ready-made prompts and templates for common tasks",TRIM(SUBSTITUTE(SUBSTITUTE(SUBSTITUTE(SUBSTITUTE(Answers!R158,"’","'"),"‘","'"),"“",""""),"”","""")))),1,0)</f>
        <v>0</v>
      </c>
      <c r="AD158" s="1" t="n">
        <f aca="false">IF(ISNUMBER(SEARCH("Help setting up an AI agent for my role",TRIM(SUBSTITUTE(SUBSTITUTE(SUBSTITUTE(SUBSTITUTE(Answers!R158,"’","'"),"‘","'"),"“",""""),"”","""")))),1,0)</f>
        <v>0</v>
      </c>
      <c r="AE158" s="1" t="n">
        <f aca="false">IF(ISNUMBER(SEARCH("Examples from people in jobs like mine",TRIM(SUBSTITUTE(SUBSTITUTE(SUBSTITUTE(SUBSTITUTE(Answers!R158,"’","'"),"‘","'"),"“",""""),"”","""")))),1,0)</f>
        <v>0</v>
      </c>
      <c r="AF158" s="1" t="n">
        <f aca="false">IF(ISNUMBER(SEARCH("Time set aside to practice",TRIM(SUBSTITUTE(SUBSTITUTE(SUBSTITUTE(SUBSTITUTE(Answers!R158,"’","'"),"‘","'"),"“",""""),"”","""")))),1,0)</f>
        <v>0</v>
      </c>
      <c r="AG158" s="1" t="n">
        <f aca="false">IF(ISNUMBER(SEARCH("I don't need help right now",TRIM(SUBSTITUTE(SUBSTITUTE(SUBSTITUTE(SUBSTITUTE(Answers!R158,"’","'"),"‘","'"),"“",""""),"”","""")))),1,0)</f>
        <v>0</v>
      </c>
      <c r="AH158" s="1" t="str">
        <f aca="false">IF(Answers!R158="","",IF(Z158+AA158+AB158+AC158+AD158+AE158+AF158+AG158=0,"unread",""))</f>
        <v/>
      </c>
      <c r="AI158" s="1" t="n">
        <f aca="false">IF(OR(D158=5,E158=5),1,0)</f>
        <v>0</v>
      </c>
    </row>
    <row r="159" customFormat="false" ht="15" hidden="false" customHeight="true" outlineLevel="0" collapsed="false">
      <c r="A159" s="1" t="n">
        <f aca="false">Answers!T159</f>
        <v>0</v>
      </c>
      <c r="B159" s="1" t="str">
        <f aca="false">IF(Answers!A159="","",IFERROR(MATCH(TRIM(SUBSTITUTE(SUBSTITUTE(SUBSTITUTE(SUBSTITUTE(Answers!A159,"’","'"),"‘","'"),"“",""""),"”","""")),'Scoring key'!$B$10:$B$14,0),"unread"))</f>
        <v/>
      </c>
      <c r="C159" s="1" t="str">
        <f aca="false">IF(Answers!C159="","",IFERROR(MATCH(TRIM(SUBSTITUTE(SUBSTITUTE(SUBSTITUTE(SUBSTITUTE(Answers!C159,"’","'"),"‘","'"),"“",""""),"”","""")),'Scoring key'!$B$15:$B$19,0),"unread"))</f>
        <v/>
      </c>
      <c r="D159" s="1" t="str">
        <f aca="false">IF(Answers!D159="","",IFERROR(MATCH(TRIM(SUBSTITUTE(SUBSTITUTE(SUBSTITUTE(SUBSTITUTE(Answers!D159,"’","'"),"‘","'"),"“",""""),"”","""")),'Scoring key'!$B$20:$B$24,0),"unread"))</f>
        <v/>
      </c>
      <c r="E159" s="1" t="str">
        <f aca="false">IF(Answers!E159="","",IFERROR(MATCH(TRIM(SUBSTITUTE(SUBSTITUTE(SUBSTITUTE(SUBSTITUTE(Answers!E159,"’","'"),"‘","'"),"“",""""),"”","""")),'Scoring key'!$B$25:$B$29,0),"unread"))</f>
        <v/>
      </c>
      <c r="F159" s="1" t="str">
        <f aca="false">IF(Answers!L159="","",IFERROR(MATCH(TRIM(SUBSTITUTE(SUBSTITUTE(SUBSTITUTE(SUBSTITUTE(Answers!L159,"’","'"),"‘","'"),"“",""""),"”","""")),'Scoring key'!$B$30:$B$34,0),"unread"))</f>
        <v/>
      </c>
      <c r="G159" s="1" t="str">
        <f aca="false">IF(Answers!N159="","",IFERROR(MATCH(TRIM(SUBSTITUTE(SUBSTITUTE(SUBSTITUTE(SUBSTITUTE(Answers!N159,"’","'"),"‘","'"),"“",""""),"”","""")),'Scoring key'!$B$35:$B$38,0),"unread"))</f>
        <v/>
      </c>
      <c r="H159" s="1" t="str">
        <f aca="false">IF(Answers!O159="","",IFERROR(MATCH(TRIM(SUBSTITUTE(SUBSTITUTE(SUBSTITUTE(SUBSTITUTE(Answers!O159,"’","'"),"‘","'"),"“",""""),"”","""")),'Scoring key'!$B$39:$B$42,0),"unread"))</f>
        <v/>
      </c>
      <c r="I159" s="1" t="str">
        <f aca="false">IF(Answers!S159="","",IFERROR(MATCH(TRIM(SUBSTITUTE(SUBSTITUTE(SUBSTITUTE(SUBSTITUTE(Answers!S159,"’","'"),"‘","'"),"“",""""),"”","""")),'Scoring key'!$B$43:$B$46,0),"unread"))</f>
        <v/>
      </c>
      <c r="J159" s="1" t="str">
        <f aca="false">IF(ISNUMBER(B159),IF(INDEX('Scoring key'!$C$10:$C$14,B159)="","",INDEX('Scoring key'!$C$10:$C$14,B159)),"")</f>
        <v/>
      </c>
      <c r="K159" s="1" t="str">
        <f aca="false">IF(ISNUMBER(E159),IF(INDEX('Scoring key'!$C$25:$C$29,E159)="","",INDEX('Scoring key'!$C$25:$C$29,E159)),"")</f>
        <v/>
      </c>
      <c r="L159" s="1" t="str">
        <f aca="false">IF(ISNUMBER(F159),IF(INDEX('Scoring key'!$C$30:$C$34,F159)="","",INDEX('Scoring key'!$C$30:$C$34,F159)),"")</f>
        <v/>
      </c>
      <c r="M159" s="1" t="str">
        <f aca="false">IF(ISNUMBER(G159),IF(INDEX('Scoring key'!$C$35:$C$38,G159)="","",INDEX('Scoring key'!$C$35:$C$38,G159)),"")</f>
        <v/>
      </c>
      <c r="N159" s="1" t="str">
        <f aca="false">IF(ISNUMBER(H159),IF(INDEX('Scoring key'!$C$39:$C$42,H159)="","",INDEX('Scoring key'!$C$39:$C$42,H159)),"")</f>
        <v/>
      </c>
      <c r="O159" s="1" t="str">
        <f aca="false">IF(Answers!F159="","",IF(ISNUMBER(IFERROR(VALUE(Answers!F159),"")),IF(AND(VALUE(Answers!F159)&gt;=1,VALUE(Answers!F159)&lt;=5,VALUE(Answers!F159)=INT(VALUE(Answers!F159))),VALUE(Answers!F159),"unread"),IFERROR(MATCH(TRIM(SUBSTITUTE(SUBSTITUTE(SUBSTITUTE(SUBSTITUTE(Answers!F159,"’","'"),"‘","'"),"“",""""),"”","""")),'Scoring key'!$B$5:$B$9,0),"unread")))</f>
        <v/>
      </c>
      <c r="P159" s="1" t="str">
        <f aca="false">IF(Answers!G159="","",IF(ISNUMBER(IFERROR(VALUE(Answers!G159),"")),IF(AND(VALUE(Answers!G159)&gt;=1,VALUE(Answers!G159)&lt;=5,VALUE(Answers!G159)=INT(VALUE(Answers!G159))),VALUE(Answers!G159),"unread"),IFERROR(MATCH(TRIM(SUBSTITUTE(SUBSTITUTE(SUBSTITUTE(SUBSTITUTE(Answers!G159,"’","'"),"‘","'"),"“",""""),"”","""")),'Scoring key'!$B$5:$B$9,0),"unread")))</f>
        <v/>
      </c>
      <c r="Q159" s="1" t="str">
        <f aca="false">IF(Answers!H159="","",IF(ISNUMBER(IFERROR(VALUE(Answers!H159),"")),IF(AND(VALUE(Answers!H159)&gt;=1,VALUE(Answers!H159)&lt;=5,VALUE(Answers!H159)=INT(VALUE(Answers!H159))),VALUE(Answers!H159),"unread"),IFERROR(MATCH(TRIM(SUBSTITUTE(SUBSTITUTE(SUBSTITUTE(SUBSTITUTE(Answers!H159,"’","'"),"‘","'"),"“",""""),"”","""")),'Scoring key'!$B$5:$B$9,0),"unread")))</f>
        <v/>
      </c>
      <c r="R159" s="1" t="str">
        <f aca="false">IF(Answers!I159="","",IF(ISNUMBER(IFERROR(VALUE(Answers!I159),"")),IF(AND(VALUE(Answers!I159)&gt;=1,VALUE(Answers!I159)&lt;=5,VALUE(Answers!I159)=INT(VALUE(Answers!I159))),VALUE(Answers!I159),"unread"),IFERROR(MATCH(TRIM(SUBSTITUTE(SUBSTITUTE(SUBSTITUTE(SUBSTITUTE(Answers!I159,"’","'"),"‘","'"),"“",""""),"”","""")),'Scoring key'!$B$5:$B$9,0),"unread")))</f>
        <v/>
      </c>
      <c r="S159" s="1" t="str">
        <f aca="false">IF(Answers!J159="","",IF(ISNUMBER(IFERROR(VALUE(Answers!J159),"")),IF(AND(VALUE(Answers!J159)&gt;=1,VALUE(Answers!J159)&lt;=5,VALUE(Answers!J159)=INT(VALUE(Answers!J159))),VALUE(Answers!J159),"unread"),IFERROR(MATCH(TRIM(SUBSTITUTE(SUBSTITUTE(SUBSTITUTE(SUBSTITUTE(Answers!J159,"’","'"),"‘","'"),"“",""""),"”","""")),'Scoring key'!$B$5:$B$9,0),"unread")))</f>
        <v/>
      </c>
      <c r="T159" s="1" t="str">
        <f aca="false">IF(Answers!K159="","",IF(ISNUMBER(IFERROR(VALUE(Answers!K159),"")),IF(AND(VALUE(Answers!K159)&gt;=1,VALUE(Answers!K159)&lt;=5,VALUE(Answers!K159)=INT(VALUE(Answers!K159))),VALUE(Answers!K159),"unread"),IFERROR(MATCH(TRIM(SUBSTITUTE(SUBSTITUTE(SUBSTITUTE(SUBSTITUTE(Answers!K159,"’","'"),"‘","'"),"“",""""),"”","""")),'Scoring key'!$B$5:$B$9,0),"unread")))</f>
        <v/>
      </c>
      <c r="U159" s="1" t="str">
        <f aca="false">IF(Answers!M159="","",IF(ISNUMBER(IFERROR(VALUE(Answers!M159),"")),IF(AND(VALUE(Answers!M159)&gt;=1,VALUE(Answers!M159)&lt;=5,VALUE(Answers!M159)=INT(VALUE(Answers!M159))),VALUE(Answers!M159),"unread"),IFERROR(MATCH(TRIM(SUBSTITUTE(SUBSTITUTE(SUBSTITUTE(SUBSTITUTE(Answers!M159,"’","'"),"‘","'"),"“",""""),"”","""")),'Scoring key'!$B$5:$B$9,0),"unread")))</f>
        <v/>
      </c>
      <c r="V159" s="1" t="str">
        <f aca="false">IF(Answers!P159="","",IF(ISNUMBER(IFERROR(VALUE(Answers!P159),"")),IF(AND(VALUE(Answers!P159)&gt;=1,VALUE(Answers!P159)&lt;=5,VALUE(Answers!P159)=INT(VALUE(Answers!P159))),VALUE(Answers!P159),"unread"),IFERROR(MATCH(TRIM(SUBSTITUTE(SUBSTITUTE(SUBSTITUTE(SUBSTITUTE(Answers!P159,"’","'"),"‘","'"),"“",""""),"”","""")),'Scoring key'!$B$5:$B$9,0),"unread")))</f>
        <v/>
      </c>
      <c r="W159" s="1" t="str">
        <f aca="false">IF(Answers!Q159="","",IF(ISNUMBER(IFERROR(VALUE(Answers!Q159),"")),IF(AND(VALUE(Answers!Q159)&gt;=1,VALUE(Answers!Q159)&lt;=5,VALUE(Answers!Q159)=INT(VALUE(Answers!Q159))),VALUE(Answers!Q159),"unread"),IFERROR(MATCH(TRIM(SUBSTITUTE(SUBSTITUTE(SUBSTITUTE(SUBSTITUTE(Answers!Q159,"’","'"),"‘","'"),"“",""""),"”","""")),'Scoring key'!$B$5:$B$9,0),"unread")))</f>
        <v/>
      </c>
      <c r="X159" s="1" t="str">
        <f aca="false">IF(Answers!B159="","",ISNUMBER(SEARCH("Drafting or editing emails and documents",TRIM(SUBSTITUTE(SUBSTITUTE(SUBSTITUTE(SUBSTITUTE(Answers!B159,"’","'"),"‘","'"),"“",""""),"”",""""))))*1+ISNUMBER(SEARCH("Summarizing documents, threads or meetings",TRIM(SUBSTITUTE(SUBSTITUTE(SUBSTITUTE(SUBSTITUTE(Answers!B159,"’","'"),"‘","'"),"“",""""),"”",""""))))*1+ISNUMBER(SEARCH("Research, or explaining something unfamiliar",TRIM(SUBSTITUTE(SUBSTITUTE(SUBSTITUTE(SUBSTITUTE(Answers!B159,"’","'"),"‘","'"),"“",""""),"”",""""))))*1+ISNUMBER(SEARCH("Working with data or spreadsheets",TRIM(SUBSTITUTE(SUBSTITUTE(SUBSTITUTE(SUBSTITUTE(Answers!B159,"’","'"),"‘","'"),"“",""""),"”",""""))))*1+ISNUMBER(SEARCH("Writing or reviewing code or scripts",TRIM(SUBSTITUTE(SUBSTITUTE(SUBSTITUTE(SUBSTITUTE(Answers!B159,"’","'"),"‘","'"),"“",""""),"”",""""))))*1+ISNUMBER(SEARCH("Brainstorming or planning",TRIM(SUBSTITUTE(SUBSTITUTE(SUBSTITUTE(SUBSTITUTE(Answers!B159,"’","'"),"‘","'"),"“",""""),"”",""""))))*1+ISNUMBER(SEARCH("Something else",TRIM(SUBSTITUTE(SUBSTITUTE(SUBSTITUTE(SUBSTITUTE(Answers!B159,"’","'"),"‘","'"),"“",""""),"”",""""))))*1)</f>
        <v/>
      </c>
      <c r="Y159" s="1" t="str">
        <f aca="false">IF(X159="","",IF(X159=0,IF(ISNUMBER(SEARCH("I don't use AI tools for work",TRIM(SUBSTITUTE(SUBSTITUTE(SUBSTITUTE(SUBSTITUTE(Answers!B159,"’","'"),"‘","'"),"“",""""),"”","""")))),1,"unread"),MIN(X159+1,5)))</f>
        <v/>
      </c>
      <c r="Z159" s="1" t="n">
        <f aca="false">IF(ISNUMBER(SEARCH("Clear guidance on what's allowed and what information can go in",TRIM(SUBSTITUTE(SUBSTITUTE(SUBSTITUTE(SUBSTITUTE(Answers!R159,"’","'"),"‘","'"),"“",""""),"”","""")))),1,0)</f>
        <v>0</v>
      </c>
      <c r="AA159" s="1" t="n">
        <f aca="false">IF(ISNUMBER(SEARCH("An approved AI tool with a work account",TRIM(SUBSTITUTE(SUBSTITUTE(SUBSTITUTE(SUBSTITUTE(Answers!R159,"’","'"),"‘","'"),"“",""""),"”","""")))),1,0)</f>
        <v>0</v>
      </c>
      <c r="AB159" s="1" t="n">
        <f aca="false">IF(ISNUMBER(SEARCH("Hands-on training using my own work tasks",TRIM(SUBSTITUTE(SUBSTITUTE(SUBSTITUTE(SUBSTITUTE(Answers!R159,"’","'"),"‘","'"),"“",""""),"”","""")))),1,0)</f>
        <v>0</v>
      </c>
      <c r="AC159" s="1" t="n">
        <f aca="false">IF(ISNUMBER(SEARCH("Ready-made prompts and templates for common tasks",TRIM(SUBSTITUTE(SUBSTITUTE(SUBSTITUTE(SUBSTITUTE(Answers!R159,"’","'"),"‘","'"),"“",""""),"”","""")))),1,0)</f>
        <v>0</v>
      </c>
      <c r="AD159" s="1" t="n">
        <f aca="false">IF(ISNUMBER(SEARCH("Help setting up an AI agent for my role",TRIM(SUBSTITUTE(SUBSTITUTE(SUBSTITUTE(SUBSTITUTE(Answers!R159,"’","'"),"‘","'"),"“",""""),"”","""")))),1,0)</f>
        <v>0</v>
      </c>
      <c r="AE159" s="1" t="n">
        <f aca="false">IF(ISNUMBER(SEARCH("Examples from people in jobs like mine",TRIM(SUBSTITUTE(SUBSTITUTE(SUBSTITUTE(SUBSTITUTE(Answers!R159,"’","'"),"‘","'"),"“",""""),"”","""")))),1,0)</f>
        <v>0</v>
      </c>
      <c r="AF159" s="1" t="n">
        <f aca="false">IF(ISNUMBER(SEARCH("Time set aside to practice",TRIM(SUBSTITUTE(SUBSTITUTE(SUBSTITUTE(SUBSTITUTE(Answers!R159,"’","'"),"‘","'"),"“",""""),"”","""")))),1,0)</f>
        <v>0</v>
      </c>
      <c r="AG159" s="1" t="n">
        <f aca="false">IF(ISNUMBER(SEARCH("I don't need help right now",TRIM(SUBSTITUTE(SUBSTITUTE(SUBSTITUTE(SUBSTITUTE(Answers!R159,"’","'"),"‘","'"),"“",""""),"”","""")))),1,0)</f>
        <v>0</v>
      </c>
      <c r="AH159" s="1" t="str">
        <f aca="false">IF(Answers!R159="","",IF(Z159+AA159+AB159+AC159+AD159+AE159+AF159+AG159=0,"unread",""))</f>
        <v/>
      </c>
      <c r="AI159" s="1" t="n">
        <f aca="false">IF(OR(D159=5,E159=5),1,0)</f>
        <v>0</v>
      </c>
    </row>
    <row r="160" customFormat="false" ht="15" hidden="false" customHeight="true" outlineLevel="0" collapsed="false">
      <c r="A160" s="1" t="n">
        <f aca="false">Answers!T160</f>
        <v>0</v>
      </c>
      <c r="B160" s="1" t="str">
        <f aca="false">IF(Answers!A160="","",IFERROR(MATCH(TRIM(SUBSTITUTE(SUBSTITUTE(SUBSTITUTE(SUBSTITUTE(Answers!A160,"’","'"),"‘","'"),"“",""""),"”","""")),'Scoring key'!$B$10:$B$14,0),"unread"))</f>
        <v/>
      </c>
      <c r="C160" s="1" t="str">
        <f aca="false">IF(Answers!C160="","",IFERROR(MATCH(TRIM(SUBSTITUTE(SUBSTITUTE(SUBSTITUTE(SUBSTITUTE(Answers!C160,"’","'"),"‘","'"),"“",""""),"”","""")),'Scoring key'!$B$15:$B$19,0),"unread"))</f>
        <v/>
      </c>
      <c r="D160" s="1" t="str">
        <f aca="false">IF(Answers!D160="","",IFERROR(MATCH(TRIM(SUBSTITUTE(SUBSTITUTE(SUBSTITUTE(SUBSTITUTE(Answers!D160,"’","'"),"‘","'"),"“",""""),"”","""")),'Scoring key'!$B$20:$B$24,0),"unread"))</f>
        <v/>
      </c>
      <c r="E160" s="1" t="str">
        <f aca="false">IF(Answers!E160="","",IFERROR(MATCH(TRIM(SUBSTITUTE(SUBSTITUTE(SUBSTITUTE(SUBSTITUTE(Answers!E160,"’","'"),"‘","'"),"“",""""),"”","""")),'Scoring key'!$B$25:$B$29,0),"unread"))</f>
        <v/>
      </c>
      <c r="F160" s="1" t="str">
        <f aca="false">IF(Answers!L160="","",IFERROR(MATCH(TRIM(SUBSTITUTE(SUBSTITUTE(SUBSTITUTE(SUBSTITUTE(Answers!L160,"’","'"),"‘","'"),"“",""""),"”","""")),'Scoring key'!$B$30:$B$34,0),"unread"))</f>
        <v/>
      </c>
      <c r="G160" s="1" t="str">
        <f aca="false">IF(Answers!N160="","",IFERROR(MATCH(TRIM(SUBSTITUTE(SUBSTITUTE(SUBSTITUTE(SUBSTITUTE(Answers!N160,"’","'"),"‘","'"),"“",""""),"”","""")),'Scoring key'!$B$35:$B$38,0),"unread"))</f>
        <v/>
      </c>
      <c r="H160" s="1" t="str">
        <f aca="false">IF(Answers!O160="","",IFERROR(MATCH(TRIM(SUBSTITUTE(SUBSTITUTE(SUBSTITUTE(SUBSTITUTE(Answers!O160,"’","'"),"‘","'"),"“",""""),"”","""")),'Scoring key'!$B$39:$B$42,0),"unread"))</f>
        <v/>
      </c>
      <c r="I160" s="1" t="str">
        <f aca="false">IF(Answers!S160="","",IFERROR(MATCH(TRIM(SUBSTITUTE(SUBSTITUTE(SUBSTITUTE(SUBSTITUTE(Answers!S160,"’","'"),"‘","'"),"“",""""),"”","""")),'Scoring key'!$B$43:$B$46,0),"unread"))</f>
        <v/>
      </c>
      <c r="J160" s="1" t="str">
        <f aca="false">IF(ISNUMBER(B160),IF(INDEX('Scoring key'!$C$10:$C$14,B160)="","",INDEX('Scoring key'!$C$10:$C$14,B160)),"")</f>
        <v/>
      </c>
      <c r="K160" s="1" t="str">
        <f aca="false">IF(ISNUMBER(E160),IF(INDEX('Scoring key'!$C$25:$C$29,E160)="","",INDEX('Scoring key'!$C$25:$C$29,E160)),"")</f>
        <v/>
      </c>
      <c r="L160" s="1" t="str">
        <f aca="false">IF(ISNUMBER(F160),IF(INDEX('Scoring key'!$C$30:$C$34,F160)="","",INDEX('Scoring key'!$C$30:$C$34,F160)),"")</f>
        <v/>
      </c>
      <c r="M160" s="1" t="str">
        <f aca="false">IF(ISNUMBER(G160),IF(INDEX('Scoring key'!$C$35:$C$38,G160)="","",INDEX('Scoring key'!$C$35:$C$38,G160)),"")</f>
        <v/>
      </c>
      <c r="N160" s="1" t="str">
        <f aca="false">IF(ISNUMBER(H160),IF(INDEX('Scoring key'!$C$39:$C$42,H160)="","",INDEX('Scoring key'!$C$39:$C$42,H160)),"")</f>
        <v/>
      </c>
      <c r="O160" s="1" t="str">
        <f aca="false">IF(Answers!F160="","",IF(ISNUMBER(IFERROR(VALUE(Answers!F160),"")),IF(AND(VALUE(Answers!F160)&gt;=1,VALUE(Answers!F160)&lt;=5,VALUE(Answers!F160)=INT(VALUE(Answers!F160))),VALUE(Answers!F160),"unread"),IFERROR(MATCH(TRIM(SUBSTITUTE(SUBSTITUTE(SUBSTITUTE(SUBSTITUTE(Answers!F160,"’","'"),"‘","'"),"“",""""),"”","""")),'Scoring key'!$B$5:$B$9,0),"unread")))</f>
        <v/>
      </c>
      <c r="P160" s="1" t="str">
        <f aca="false">IF(Answers!G160="","",IF(ISNUMBER(IFERROR(VALUE(Answers!G160),"")),IF(AND(VALUE(Answers!G160)&gt;=1,VALUE(Answers!G160)&lt;=5,VALUE(Answers!G160)=INT(VALUE(Answers!G160))),VALUE(Answers!G160),"unread"),IFERROR(MATCH(TRIM(SUBSTITUTE(SUBSTITUTE(SUBSTITUTE(SUBSTITUTE(Answers!G160,"’","'"),"‘","'"),"“",""""),"”","""")),'Scoring key'!$B$5:$B$9,0),"unread")))</f>
        <v/>
      </c>
      <c r="Q160" s="1" t="str">
        <f aca="false">IF(Answers!H160="","",IF(ISNUMBER(IFERROR(VALUE(Answers!H160),"")),IF(AND(VALUE(Answers!H160)&gt;=1,VALUE(Answers!H160)&lt;=5,VALUE(Answers!H160)=INT(VALUE(Answers!H160))),VALUE(Answers!H160),"unread"),IFERROR(MATCH(TRIM(SUBSTITUTE(SUBSTITUTE(SUBSTITUTE(SUBSTITUTE(Answers!H160,"’","'"),"‘","'"),"“",""""),"”","""")),'Scoring key'!$B$5:$B$9,0),"unread")))</f>
        <v/>
      </c>
      <c r="R160" s="1" t="str">
        <f aca="false">IF(Answers!I160="","",IF(ISNUMBER(IFERROR(VALUE(Answers!I160),"")),IF(AND(VALUE(Answers!I160)&gt;=1,VALUE(Answers!I160)&lt;=5,VALUE(Answers!I160)=INT(VALUE(Answers!I160))),VALUE(Answers!I160),"unread"),IFERROR(MATCH(TRIM(SUBSTITUTE(SUBSTITUTE(SUBSTITUTE(SUBSTITUTE(Answers!I160,"’","'"),"‘","'"),"“",""""),"”","""")),'Scoring key'!$B$5:$B$9,0),"unread")))</f>
        <v/>
      </c>
      <c r="S160" s="1" t="str">
        <f aca="false">IF(Answers!J160="","",IF(ISNUMBER(IFERROR(VALUE(Answers!J160),"")),IF(AND(VALUE(Answers!J160)&gt;=1,VALUE(Answers!J160)&lt;=5,VALUE(Answers!J160)=INT(VALUE(Answers!J160))),VALUE(Answers!J160),"unread"),IFERROR(MATCH(TRIM(SUBSTITUTE(SUBSTITUTE(SUBSTITUTE(SUBSTITUTE(Answers!J160,"’","'"),"‘","'"),"“",""""),"”","""")),'Scoring key'!$B$5:$B$9,0),"unread")))</f>
        <v/>
      </c>
      <c r="T160" s="1" t="str">
        <f aca="false">IF(Answers!K160="","",IF(ISNUMBER(IFERROR(VALUE(Answers!K160),"")),IF(AND(VALUE(Answers!K160)&gt;=1,VALUE(Answers!K160)&lt;=5,VALUE(Answers!K160)=INT(VALUE(Answers!K160))),VALUE(Answers!K160),"unread"),IFERROR(MATCH(TRIM(SUBSTITUTE(SUBSTITUTE(SUBSTITUTE(SUBSTITUTE(Answers!K160,"’","'"),"‘","'"),"“",""""),"”","""")),'Scoring key'!$B$5:$B$9,0),"unread")))</f>
        <v/>
      </c>
      <c r="U160" s="1" t="str">
        <f aca="false">IF(Answers!M160="","",IF(ISNUMBER(IFERROR(VALUE(Answers!M160),"")),IF(AND(VALUE(Answers!M160)&gt;=1,VALUE(Answers!M160)&lt;=5,VALUE(Answers!M160)=INT(VALUE(Answers!M160))),VALUE(Answers!M160),"unread"),IFERROR(MATCH(TRIM(SUBSTITUTE(SUBSTITUTE(SUBSTITUTE(SUBSTITUTE(Answers!M160,"’","'"),"‘","'"),"“",""""),"”","""")),'Scoring key'!$B$5:$B$9,0),"unread")))</f>
        <v/>
      </c>
      <c r="V160" s="1" t="str">
        <f aca="false">IF(Answers!P160="","",IF(ISNUMBER(IFERROR(VALUE(Answers!P160),"")),IF(AND(VALUE(Answers!P160)&gt;=1,VALUE(Answers!P160)&lt;=5,VALUE(Answers!P160)=INT(VALUE(Answers!P160))),VALUE(Answers!P160),"unread"),IFERROR(MATCH(TRIM(SUBSTITUTE(SUBSTITUTE(SUBSTITUTE(SUBSTITUTE(Answers!P160,"’","'"),"‘","'"),"“",""""),"”","""")),'Scoring key'!$B$5:$B$9,0),"unread")))</f>
        <v/>
      </c>
      <c r="W160" s="1" t="str">
        <f aca="false">IF(Answers!Q160="","",IF(ISNUMBER(IFERROR(VALUE(Answers!Q160),"")),IF(AND(VALUE(Answers!Q160)&gt;=1,VALUE(Answers!Q160)&lt;=5,VALUE(Answers!Q160)=INT(VALUE(Answers!Q160))),VALUE(Answers!Q160),"unread"),IFERROR(MATCH(TRIM(SUBSTITUTE(SUBSTITUTE(SUBSTITUTE(SUBSTITUTE(Answers!Q160,"’","'"),"‘","'"),"“",""""),"”","""")),'Scoring key'!$B$5:$B$9,0),"unread")))</f>
        <v/>
      </c>
      <c r="X160" s="1" t="str">
        <f aca="false">IF(Answers!B160="","",ISNUMBER(SEARCH("Drafting or editing emails and documents",TRIM(SUBSTITUTE(SUBSTITUTE(SUBSTITUTE(SUBSTITUTE(Answers!B160,"’","'"),"‘","'"),"“",""""),"”",""""))))*1+ISNUMBER(SEARCH("Summarizing documents, threads or meetings",TRIM(SUBSTITUTE(SUBSTITUTE(SUBSTITUTE(SUBSTITUTE(Answers!B160,"’","'"),"‘","'"),"“",""""),"”",""""))))*1+ISNUMBER(SEARCH("Research, or explaining something unfamiliar",TRIM(SUBSTITUTE(SUBSTITUTE(SUBSTITUTE(SUBSTITUTE(Answers!B160,"’","'"),"‘","'"),"“",""""),"”",""""))))*1+ISNUMBER(SEARCH("Working with data or spreadsheets",TRIM(SUBSTITUTE(SUBSTITUTE(SUBSTITUTE(SUBSTITUTE(Answers!B160,"’","'"),"‘","'"),"“",""""),"”",""""))))*1+ISNUMBER(SEARCH("Writing or reviewing code or scripts",TRIM(SUBSTITUTE(SUBSTITUTE(SUBSTITUTE(SUBSTITUTE(Answers!B160,"’","'"),"‘","'"),"“",""""),"”",""""))))*1+ISNUMBER(SEARCH("Brainstorming or planning",TRIM(SUBSTITUTE(SUBSTITUTE(SUBSTITUTE(SUBSTITUTE(Answers!B160,"’","'"),"‘","'"),"“",""""),"”",""""))))*1+ISNUMBER(SEARCH("Something else",TRIM(SUBSTITUTE(SUBSTITUTE(SUBSTITUTE(SUBSTITUTE(Answers!B160,"’","'"),"‘","'"),"“",""""),"”",""""))))*1)</f>
        <v/>
      </c>
      <c r="Y160" s="1" t="str">
        <f aca="false">IF(X160="","",IF(X160=0,IF(ISNUMBER(SEARCH("I don't use AI tools for work",TRIM(SUBSTITUTE(SUBSTITUTE(SUBSTITUTE(SUBSTITUTE(Answers!B160,"’","'"),"‘","'"),"“",""""),"”","""")))),1,"unread"),MIN(X160+1,5)))</f>
        <v/>
      </c>
      <c r="Z160" s="1" t="n">
        <f aca="false">IF(ISNUMBER(SEARCH("Clear guidance on what's allowed and what information can go in",TRIM(SUBSTITUTE(SUBSTITUTE(SUBSTITUTE(SUBSTITUTE(Answers!R160,"’","'"),"‘","'"),"“",""""),"”","""")))),1,0)</f>
        <v>0</v>
      </c>
      <c r="AA160" s="1" t="n">
        <f aca="false">IF(ISNUMBER(SEARCH("An approved AI tool with a work account",TRIM(SUBSTITUTE(SUBSTITUTE(SUBSTITUTE(SUBSTITUTE(Answers!R160,"’","'"),"‘","'"),"“",""""),"”","""")))),1,0)</f>
        <v>0</v>
      </c>
      <c r="AB160" s="1" t="n">
        <f aca="false">IF(ISNUMBER(SEARCH("Hands-on training using my own work tasks",TRIM(SUBSTITUTE(SUBSTITUTE(SUBSTITUTE(SUBSTITUTE(Answers!R160,"’","'"),"‘","'"),"“",""""),"”","""")))),1,0)</f>
        <v>0</v>
      </c>
      <c r="AC160" s="1" t="n">
        <f aca="false">IF(ISNUMBER(SEARCH("Ready-made prompts and templates for common tasks",TRIM(SUBSTITUTE(SUBSTITUTE(SUBSTITUTE(SUBSTITUTE(Answers!R160,"’","'"),"‘","'"),"“",""""),"”","""")))),1,0)</f>
        <v>0</v>
      </c>
      <c r="AD160" s="1" t="n">
        <f aca="false">IF(ISNUMBER(SEARCH("Help setting up an AI agent for my role",TRIM(SUBSTITUTE(SUBSTITUTE(SUBSTITUTE(SUBSTITUTE(Answers!R160,"’","'"),"‘","'"),"“",""""),"”","""")))),1,0)</f>
        <v>0</v>
      </c>
      <c r="AE160" s="1" t="n">
        <f aca="false">IF(ISNUMBER(SEARCH("Examples from people in jobs like mine",TRIM(SUBSTITUTE(SUBSTITUTE(SUBSTITUTE(SUBSTITUTE(Answers!R160,"’","'"),"‘","'"),"“",""""),"”","""")))),1,0)</f>
        <v>0</v>
      </c>
      <c r="AF160" s="1" t="n">
        <f aca="false">IF(ISNUMBER(SEARCH("Time set aside to practice",TRIM(SUBSTITUTE(SUBSTITUTE(SUBSTITUTE(SUBSTITUTE(Answers!R160,"’","'"),"‘","'"),"“",""""),"”","""")))),1,0)</f>
        <v>0</v>
      </c>
      <c r="AG160" s="1" t="n">
        <f aca="false">IF(ISNUMBER(SEARCH("I don't need help right now",TRIM(SUBSTITUTE(SUBSTITUTE(SUBSTITUTE(SUBSTITUTE(Answers!R160,"’","'"),"‘","'"),"“",""""),"”","""")))),1,0)</f>
        <v>0</v>
      </c>
      <c r="AH160" s="1" t="str">
        <f aca="false">IF(Answers!R160="","",IF(Z160+AA160+AB160+AC160+AD160+AE160+AF160+AG160=0,"unread",""))</f>
        <v/>
      </c>
      <c r="AI160" s="1" t="n">
        <f aca="false">IF(OR(D160=5,E160=5),1,0)</f>
        <v>0</v>
      </c>
    </row>
    <row r="161" customFormat="false" ht="15" hidden="false" customHeight="true" outlineLevel="0" collapsed="false">
      <c r="A161" s="1" t="n">
        <f aca="false">Answers!T161</f>
        <v>0</v>
      </c>
      <c r="B161" s="1" t="str">
        <f aca="false">IF(Answers!A161="","",IFERROR(MATCH(TRIM(SUBSTITUTE(SUBSTITUTE(SUBSTITUTE(SUBSTITUTE(Answers!A161,"’","'"),"‘","'"),"“",""""),"”","""")),'Scoring key'!$B$10:$B$14,0),"unread"))</f>
        <v/>
      </c>
      <c r="C161" s="1" t="str">
        <f aca="false">IF(Answers!C161="","",IFERROR(MATCH(TRIM(SUBSTITUTE(SUBSTITUTE(SUBSTITUTE(SUBSTITUTE(Answers!C161,"’","'"),"‘","'"),"“",""""),"”","""")),'Scoring key'!$B$15:$B$19,0),"unread"))</f>
        <v/>
      </c>
      <c r="D161" s="1" t="str">
        <f aca="false">IF(Answers!D161="","",IFERROR(MATCH(TRIM(SUBSTITUTE(SUBSTITUTE(SUBSTITUTE(SUBSTITUTE(Answers!D161,"’","'"),"‘","'"),"“",""""),"”","""")),'Scoring key'!$B$20:$B$24,0),"unread"))</f>
        <v/>
      </c>
      <c r="E161" s="1" t="str">
        <f aca="false">IF(Answers!E161="","",IFERROR(MATCH(TRIM(SUBSTITUTE(SUBSTITUTE(SUBSTITUTE(SUBSTITUTE(Answers!E161,"’","'"),"‘","'"),"“",""""),"”","""")),'Scoring key'!$B$25:$B$29,0),"unread"))</f>
        <v/>
      </c>
      <c r="F161" s="1" t="str">
        <f aca="false">IF(Answers!L161="","",IFERROR(MATCH(TRIM(SUBSTITUTE(SUBSTITUTE(SUBSTITUTE(SUBSTITUTE(Answers!L161,"’","'"),"‘","'"),"“",""""),"”","""")),'Scoring key'!$B$30:$B$34,0),"unread"))</f>
        <v/>
      </c>
      <c r="G161" s="1" t="str">
        <f aca="false">IF(Answers!N161="","",IFERROR(MATCH(TRIM(SUBSTITUTE(SUBSTITUTE(SUBSTITUTE(SUBSTITUTE(Answers!N161,"’","'"),"‘","'"),"“",""""),"”","""")),'Scoring key'!$B$35:$B$38,0),"unread"))</f>
        <v/>
      </c>
      <c r="H161" s="1" t="str">
        <f aca="false">IF(Answers!O161="","",IFERROR(MATCH(TRIM(SUBSTITUTE(SUBSTITUTE(SUBSTITUTE(SUBSTITUTE(Answers!O161,"’","'"),"‘","'"),"“",""""),"”","""")),'Scoring key'!$B$39:$B$42,0),"unread"))</f>
        <v/>
      </c>
      <c r="I161" s="1" t="str">
        <f aca="false">IF(Answers!S161="","",IFERROR(MATCH(TRIM(SUBSTITUTE(SUBSTITUTE(SUBSTITUTE(SUBSTITUTE(Answers!S161,"’","'"),"‘","'"),"“",""""),"”","""")),'Scoring key'!$B$43:$B$46,0),"unread"))</f>
        <v/>
      </c>
      <c r="J161" s="1" t="str">
        <f aca="false">IF(ISNUMBER(B161),IF(INDEX('Scoring key'!$C$10:$C$14,B161)="","",INDEX('Scoring key'!$C$10:$C$14,B161)),"")</f>
        <v/>
      </c>
      <c r="K161" s="1" t="str">
        <f aca="false">IF(ISNUMBER(E161),IF(INDEX('Scoring key'!$C$25:$C$29,E161)="","",INDEX('Scoring key'!$C$25:$C$29,E161)),"")</f>
        <v/>
      </c>
      <c r="L161" s="1" t="str">
        <f aca="false">IF(ISNUMBER(F161),IF(INDEX('Scoring key'!$C$30:$C$34,F161)="","",INDEX('Scoring key'!$C$30:$C$34,F161)),"")</f>
        <v/>
      </c>
      <c r="M161" s="1" t="str">
        <f aca="false">IF(ISNUMBER(G161),IF(INDEX('Scoring key'!$C$35:$C$38,G161)="","",INDEX('Scoring key'!$C$35:$C$38,G161)),"")</f>
        <v/>
      </c>
      <c r="N161" s="1" t="str">
        <f aca="false">IF(ISNUMBER(H161),IF(INDEX('Scoring key'!$C$39:$C$42,H161)="","",INDEX('Scoring key'!$C$39:$C$42,H161)),"")</f>
        <v/>
      </c>
      <c r="O161" s="1" t="str">
        <f aca="false">IF(Answers!F161="","",IF(ISNUMBER(IFERROR(VALUE(Answers!F161),"")),IF(AND(VALUE(Answers!F161)&gt;=1,VALUE(Answers!F161)&lt;=5,VALUE(Answers!F161)=INT(VALUE(Answers!F161))),VALUE(Answers!F161),"unread"),IFERROR(MATCH(TRIM(SUBSTITUTE(SUBSTITUTE(SUBSTITUTE(SUBSTITUTE(Answers!F161,"’","'"),"‘","'"),"“",""""),"”","""")),'Scoring key'!$B$5:$B$9,0),"unread")))</f>
        <v/>
      </c>
      <c r="P161" s="1" t="str">
        <f aca="false">IF(Answers!G161="","",IF(ISNUMBER(IFERROR(VALUE(Answers!G161),"")),IF(AND(VALUE(Answers!G161)&gt;=1,VALUE(Answers!G161)&lt;=5,VALUE(Answers!G161)=INT(VALUE(Answers!G161))),VALUE(Answers!G161),"unread"),IFERROR(MATCH(TRIM(SUBSTITUTE(SUBSTITUTE(SUBSTITUTE(SUBSTITUTE(Answers!G161,"’","'"),"‘","'"),"“",""""),"”","""")),'Scoring key'!$B$5:$B$9,0),"unread")))</f>
        <v/>
      </c>
      <c r="Q161" s="1" t="str">
        <f aca="false">IF(Answers!H161="","",IF(ISNUMBER(IFERROR(VALUE(Answers!H161),"")),IF(AND(VALUE(Answers!H161)&gt;=1,VALUE(Answers!H161)&lt;=5,VALUE(Answers!H161)=INT(VALUE(Answers!H161))),VALUE(Answers!H161),"unread"),IFERROR(MATCH(TRIM(SUBSTITUTE(SUBSTITUTE(SUBSTITUTE(SUBSTITUTE(Answers!H161,"’","'"),"‘","'"),"“",""""),"”","""")),'Scoring key'!$B$5:$B$9,0),"unread")))</f>
        <v/>
      </c>
      <c r="R161" s="1" t="str">
        <f aca="false">IF(Answers!I161="","",IF(ISNUMBER(IFERROR(VALUE(Answers!I161),"")),IF(AND(VALUE(Answers!I161)&gt;=1,VALUE(Answers!I161)&lt;=5,VALUE(Answers!I161)=INT(VALUE(Answers!I161))),VALUE(Answers!I161),"unread"),IFERROR(MATCH(TRIM(SUBSTITUTE(SUBSTITUTE(SUBSTITUTE(SUBSTITUTE(Answers!I161,"’","'"),"‘","'"),"“",""""),"”","""")),'Scoring key'!$B$5:$B$9,0),"unread")))</f>
        <v/>
      </c>
      <c r="S161" s="1" t="str">
        <f aca="false">IF(Answers!J161="","",IF(ISNUMBER(IFERROR(VALUE(Answers!J161),"")),IF(AND(VALUE(Answers!J161)&gt;=1,VALUE(Answers!J161)&lt;=5,VALUE(Answers!J161)=INT(VALUE(Answers!J161))),VALUE(Answers!J161),"unread"),IFERROR(MATCH(TRIM(SUBSTITUTE(SUBSTITUTE(SUBSTITUTE(SUBSTITUTE(Answers!J161,"’","'"),"‘","'"),"“",""""),"”","""")),'Scoring key'!$B$5:$B$9,0),"unread")))</f>
        <v/>
      </c>
      <c r="T161" s="1" t="str">
        <f aca="false">IF(Answers!K161="","",IF(ISNUMBER(IFERROR(VALUE(Answers!K161),"")),IF(AND(VALUE(Answers!K161)&gt;=1,VALUE(Answers!K161)&lt;=5,VALUE(Answers!K161)=INT(VALUE(Answers!K161))),VALUE(Answers!K161),"unread"),IFERROR(MATCH(TRIM(SUBSTITUTE(SUBSTITUTE(SUBSTITUTE(SUBSTITUTE(Answers!K161,"’","'"),"‘","'"),"“",""""),"”","""")),'Scoring key'!$B$5:$B$9,0),"unread")))</f>
        <v/>
      </c>
      <c r="U161" s="1" t="str">
        <f aca="false">IF(Answers!M161="","",IF(ISNUMBER(IFERROR(VALUE(Answers!M161),"")),IF(AND(VALUE(Answers!M161)&gt;=1,VALUE(Answers!M161)&lt;=5,VALUE(Answers!M161)=INT(VALUE(Answers!M161))),VALUE(Answers!M161),"unread"),IFERROR(MATCH(TRIM(SUBSTITUTE(SUBSTITUTE(SUBSTITUTE(SUBSTITUTE(Answers!M161,"’","'"),"‘","'"),"“",""""),"”","""")),'Scoring key'!$B$5:$B$9,0),"unread")))</f>
        <v/>
      </c>
      <c r="V161" s="1" t="str">
        <f aca="false">IF(Answers!P161="","",IF(ISNUMBER(IFERROR(VALUE(Answers!P161),"")),IF(AND(VALUE(Answers!P161)&gt;=1,VALUE(Answers!P161)&lt;=5,VALUE(Answers!P161)=INT(VALUE(Answers!P161))),VALUE(Answers!P161),"unread"),IFERROR(MATCH(TRIM(SUBSTITUTE(SUBSTITUTE(SUBSTITUTE(SUBSTITUTE(Answers!P161,"’","'"),"‘","'"),"“",""""),"”","""")),'Scoring key'!$B$5:$B$9,0),"unread")))</f>
        <v/>
      </c>
      <c r="W161" s="1" t="str">
        <f aca="false">IF(Answers!Q161="","",IF(ISNUMBER(IFERROR(VALUE(Answers!Q161),"")),IF(AND(VALUE(Answers!Q161)&gt;=1,VALUE(Answers!Q161)&lt;=5,VALUE(Answers!Q161)=INT(VALUE(Answers!Q161))),VALUE(Answers!Q161),"unread"),IFERROR(MATCH(TRIM(SUBSTITUTE(SUBSTITUTE(SUBSTITUTE(SUBSTITUTE(Answers!Q161,"’","'"),"‘","'"),"“",""""),"”","""")),'Scoring key'!$B$5:$B$9,0),"unread")))</f>
        <v/>
      </c>
      <c r="X161" s="1" t="str">
        <f aca="false">IF(Answers!B161="","",ISNUMBER(SEARCH("Drafting or editing emails and documents",TRIM(SUBSTITUTE(SUBSTITUTE(SUBSTITUTE(SUBSTITUTE(Answers!B161,"’","'"),"‘","'"),"“",""""),"”",""""))))*1+ISNUMBER(SEARCH("Summarizing documents, threads or meetings",TRIM(SUBSTITUTE(SUBSTITUTE(SUBSTITUTE(SUBSTITUTE(Answers!B161,"’","'"),"‘","'"),"“",""""),"”",""""))))*1+ISNUMBER(SEARCH("Research, or explaining something unfamiliar",TRIM(SUBSTITUTE(SUBSTITUTE(SUBSTITUTE(SUBSTITUTE(Answers!B161,"’","'"),"‘","'"),"“",""""),"”",""""))))*1+ISNUMBER(SEARCH("Working with data or spreadsheets",TRIM(SUBSTITUTE(SUBSTITUTE(SUBSTITUTE(SUBSTITUTE(Answers!B161,"’","'"),"‘","'"),"“",""""),"”",""""))))*1+ISNUMBER(SEARCH("Writing or reviewing code or scripts",TRIM(SUBSTITUTE(SUBSTITUTE(SUBSTITUTE(SUBSTITUTE(Answers!B161,"’","'"),"‘","'"),"“",""""),"”",""""))))*1+ISNUMBER(SEARCH("Brainstorming or planning",TRIM(SUBSTITUTE(SUBSTITUTE(SUBSTITUTE(SUBSTITUTE(Answers!B161,"’","'"),"‘","'"),"“",""""),"”",""""))))*1+ISNUMBER(SEARCH("Something else",TRIM(SUBSTITUTE(SUBSTITUTE(SUBSTITUTE(SUBSTITUTE(Answers!B161,"’","'"),"‘","'"),"“",""""),"”",""""))))*1)</f>
        <v/>
      </c>
      <c r="Y161" s="1" t="str">
        <f aca="false">IF(X161="","",IF(X161=0,IF(ISNUMBER(SEARCH("I don't use AI tools for work",TRIM(SUBSTITUTE(SUBSTITUTE(SUBSTITUTE(SUBSTITUTE(Answers!B161,"’","'"),"‘","'"),"“",""""),"”","""")))),1,"unread"),MIN(X161+1,5)))</f>
        <v/>
      </c>
      <c r="Z161" s="1" t="n">
        <f aca="false">IF(ISNUMBER(SEARCH("Clear guidance on what's allowed and what information can go in",TRIM(SUBSTITUTE(SUBSTITUTE(SUBSTITUTE(SUBSTITUTE(Answers!R161,"’","'"),"‘","'"),"“",""""),"”","""")))),1,0)</f>
        <v>0</v>
      </c>
      <c r="AA161" s="1" t="n">
        <f aca="false">IF(ISNUMBER(SEARCH("An approved AI tool with a work account",TRIM(SUBSTITUTE(SUBSTITUTE(SUBSTITUTE(SUBSTITUTE(Answers!R161,"’","'"),"‘","'"),"“",""""),"”","""")))),1,0)</f>
        <v>0</v>
      </c>
      <c r="AB161" s="1" t="n">
        <f aca="false">IF(ISNUMBER(SEARCH("Hands-on training using my own work tasks",TRIM(SUBSTITUTE(SUBSTITUTE(SUBSTITUTE(SUBSTITUTE(Answers!R161,"’","'"),"‘","'"),"“",""""),"”","""")))),1,0)</f>
        <v>0</v>
      </c>
      <c r="AC161" s="1" t="n">
        <f aca="false">IF(ISNUMBER(SEARCH("Ready-made prompts and templates for common tasks",TRIM(SUBSTITUTE(SUBSTITUTE(SUBSTITUTE(SUBSTITUTE(Answers!R161,"’","'"),"‘","'"),"“",""""),"”","""")))),1,0)</f>
        <v>0</v>
      </c>
      <c r="AD161" s="1" t="n">
        <f aca="false">IF(ISNUMBER(SEARCH("Help setting up an AI agent for my role",TRIM(SUBSTITUTE(SUBSTITUTE(SUBSTITUTE(SUBSTITUTE(Answers!R161,"’","'"),"‘","'"),"“",""""),"”","""")))),1,0)</f>
        <v>0</v>
      </c>
      <c r="AE161" s="1" t="n">
        <f aca="false">IF(ISNUMBER(SEARCH("Examples from people in jobs like mine",TRIM(SUBSTITUTE(SUBSTITUTE(SUBSTITUTE(SUBSTITUTE(Answers!R161,"’","'"),"‘","'"),"“",""""),"”","""")))),1,0)</f>
        <v>0</v>
      </c>
      <c r="AF161" s="1" t="n">
        <f aca="false">IF(ISNUMBER(SEARCH("Time set aside to practice",TRIM(SUBSTITUTE(SUBSTITUTE(SUBSTITUTE(SUBSTITUTE(Answers!R161,"’","'"),"‘","'"),"“",""""),"”","""")))),1,0)</f>
        <v>0</v>
      </c>
      <c r="AG161" s="1" t="n">
        <f aca="false">IF(ISNUMBER(SEARCH("I don't need help right now",TRIM(SUBSTITUTE(SUBSTITUTE(SUBSTITUTE(SUBSTITUTE(Answers!R161,"’","'"),"‘","'"),"“",""""),"”","""")))),1,0)</f>
        <v>0</v>
      </c>
      <c r="AH161" s="1" t="str">
        <f aca="false">IF(Answers!R161="","",IF(Z161+AA161+AB161+AC161+AD161+AE161+AF161+AG161=0,"unread",""))</f>
        <v/>
      </c>
      <c r="AI161" s="1" t="n">
        <f aca="false">IF(OR(D161=5,E161=5),1,0)</f>
        <v>0</v>
      </c>
    </row>
    <row r="162" customFormat="false" ht="15" hidden="false" customHeight="true" outlineLevel="0" collapsed="false">
      <c r="A162" s="1" t="n">
        <f aca="false">Answers!T162</f>
        <v>0</v>
      </c>
      <c r="B162" s="1" t="str">
        <f aca="false">IF(Answers!A162="","",IFERROR(MATCH(TRIM(SUBSTITUTE(SUBSTITUTE(SUBSTITUTE(SUBSTITUTE(Answers!A162,"’","'"),"‘","'"),"“",""""),"”","""")),'Scoring key'!$B$10:$B$14,0),"unread"))</f>
        <v/>
      </c>
      <c r="C162" s="1" t="str">
        <f aca="false">IF(Answers!C162="","",IFERROR(MATCH(TRIM(SUBSTITUTE(SUBSTITUTE(SUBSTITUTE(SUBSTITUTE(Answers!C162,"’","'"),"‘","'"),"“",""""),"”","""")),'Scoring key'!$B$15:$B$19,0),"unread"))</f>
        <v/>
      </c>
      <c r="D162" s="1" t="str">
        <f aca="false">IF(Answers!D162="","",IFERROR(MATCH(TRIM(SUBSTITUTE(SUBSTITUTE(SUBSTITUTE(SUBSTITUTE(Answers!D162,"’","'"),"‘","'"),"“",""""),"”","""")),'Scoring key'!$B$20:$B$24,0),"unread"))</f>
        <v/>
      </c>
      <c r="E162" s="1" t="str">
        <f aca="false">IF(Answers!E162="","",IFERROR(MATCH(TRIM(SUBSTITUTE(SUBSTITUTE(SUBSTITUTE(SUBSTITUTE(Answers!E162,"’","'"),"‘","'"),"“",""""),"”","""")),'Scoring key'!$B$25:$B$29,0),"unread"))</f>
        <v/>
      </c>
      <c r="F162" s="1" t="str">
        <f aca="false">IF(Answers!L162="","",IFERROR(MATCH(TRIM(SUBSTITUTE(SUBSTITUTE(SUBSTITUTE(SUBSTITUTE(Answers!L162,"’","'"),"‘","'"),"“",""""),"”","""")),'Scoring key'!$B$30:$B$34,0),"unread"))</f>
        <v/>
      </c>
      <c r="G162" s="1" t="str">
        <f aca="false">IF(Answers!N162="","",IFERROR(MATCH(TRIM(SUBSTITUTE(SUBSTITUTE(SUBSTITUTE(SUBSTITUTE(Answers!N162,"’","'"),"‘","'"),"“",""""),"”","""")),'Scoring key'!$B$35:$B$38,0),"unread"))</f>
        <v/>
      </c>
      <c r="H162" s="1" t="str">
        <f aca="false">IF(Answers!O162="","",IFERROR(MATCH(TRIM(SUBSTITUTE(SUBSTITUTE(SUBSTITUTE(SUBSTITUTE(Answers!O162,"’","'"),"‘","'"),"“",""""),"”","""")),'Scoring key'!$B$39:$B$42,0),"unread"))</f>
        <v/>
      </c>
      <c r="I162" s="1" t="str">
        <f aca="false">IF(Answers!S162="","",IFERROR(MATCH(TRIM(SUBSTITUTE(SUBSTITUTE(SUBSTITUTE(SUBSTITUTE(Answers!S162,"’","'"),"‘","'"),"“",""""),"”","""")),'Scoring key'!$B$43:$B$46,0),"unread"))</f>
        <v/>
      </c>
      <c r="J162" s="1" t="str">
        <f aca="false">IF(ISNUMBER(B162),IF(INDEX('Scoring key'!$C$10:$C$14,B162)="","",INDEX('Scoring key'!$C$10:$C$14,B162)),"")</f>
        <v/>
      </c>
      <c r="K162" s="1" t="str">
        <f aca="false">IF(ISNUMBER(E162),IF(INDEX('Scoring key'!$C$25:$C$29,E162)="","",INDEX('Scoring key'!$C$25:$C$29,E162)),"")</f>
        <v/>
      </c>
      <c r="L162" s="1" t="str">
        <f aca="false">IF(ISNUMBER(F162),IF(INDEX('Scoring key'!$C$30:$C$34,F162)="","",INDEX('Scoring key'!$C$30:$C$34,F162)),"")</f>
        <v/>
      </c>
      <c r="M162" s="1" t="str">
        <f aca="false">IF(ISNUMBER(G162),IF(INDEX('Scoring key'!$C$35:$C$38,G162)="","",INDEX('Scoring key'!$C$35:$C$38,G162)),"")</f>
        <v/>
      </c>
      <c r="N162" s="1" t="str">
        <f aca="false">IF(ISNUMBER(H162),IF(INDEX('Scoring key'!$C$39:$C$42,H162)="","",INDEX('Scoring key'!$C$39:$C$42,H162)),"")</f>
        <v/>
      </c>
      <c r="O162" s="1" t="str">
        <f aca="false">IF(Answers!F162="","",IF(ISNUMBER(IFERROR(VALUE(Answers!F162),"")),IF(AND(VALUE(Answers!F162)&gt;=1,VALUE(Answers!F162)&lt;=5,VALUE(Answers!F162)=INT(VALUE(Answers!F162))),VALUE(Answers!F162),"unread"),IFERROR(MATCH(TRIM(SUBSTITUTE(SUBSTITUTE(SUBSTITUTE(SUBSTITUTE(Answers!F162,"’","'"),"‘","'"),"“",""""),"”","""")),'Scoring key'!$B$5:$B$9,0),"unread")))</f>
        <v/>
      </c>
      <c r="P162" s="1" t="str">
        <f aca="false">IF(Answers!G162="","",IF(ISNUMBER(IFERROR(VALUE(Answers!G162),"")),IF(AND(VALUE(Answers!G162)&gt;=1,VALUE(Answers!G162)&lt;=5,VALUE(Answers!G162)=INT(VALUE(Answers!G162))),VALUE(Answers!G162),"unread"),IFERROR(MATCH(TRIM(SUBSTITUTE(SUBSTITUTE(SUBSTITUTE(SUBSTITUTE(Answers!G162,"’","'"),"‘","'"),"“",""""),"”","""")),'Scoring key'!$B$5:$B$9,0),"unread")))</f>
        <v/>
      </c>
      <c r="Q162" s="1" t="str">
        <f aca="false">IF(Answers!H162="","",IF(ISNUMBER(IFERROR(VALUE(Answers!H162),"")),IF(AND(VALUE(Answers!H162)&gt;=1,VALUE(Answers!H162)&lt;=5,VALUE(Answers!H162)=INT(VALUE(Answers!H162))),VALUE(Answers!H162),"unread"),IFERROR(MATCH(TRIM(SUBSTITUTE(SUBSTITUTE(SUBSTITUTE(SUBSTITUTE(Answers!H162,"’","'"),"‘","'"),"“",""""),"”","""")),'Scoring key'!$B$5:$B$9,0),"unread")))</f>
        <v/>
      </c>
      <c r="R162" s="1" t="str">
        <f aca="false">IF(Answers!I162="","",IF(ISNUMBER(IFERROR(VALUE(Answers!I162),"")),IF(AND(VALUE(Answers!I162)&gt;=1,VALUE(Answers!I162)&lt;=5,VALUE(Answers!I162)=INT(VALUE(Answers!I162))),VALUE(Answers!I162),"unread"),IFERROR(MATCH(TRIM(SUBSTITUTE(SUBSTITUTE(SUBSTITUTE(SUBSTITUTE(Answers!I162,"’","'"),"‘","'"),"“",""""),"”","""")),'Scoring key'!$B$5:$B$9,0),"unread")))</f>
        <v/>
      </c>
      <c r="S162" s="1" t="str">
        <f aca="false">IF(Answers!J162="","",IF(ISNUMBER(IFERROR(VALUE(Answers!J162),"")),IF(AND(VALUE(Answers!J162)&gt;=1,VALUE(Answers!J162)&lt;=5,VALUE(Answers!J162)=INT(VALUE(Answers!J162))),VALUE(Answers!J162),"unread"),IFERROR(MATCH(TRIM(SUBSTITUTE(SUBSTITUTE(SUBSTITUTE(SUBSTITUTE(Answers!J162,"’","'"),"‘","'"),"“",""""),"”","""")),'Scoring key'!$B$5:$B$9,0),"unread")))</f>
        <v/>
      </c>
      <c r="T162" s="1" t="str">
        <f aca="false">IF(Answers!K162="","",IF(ISNUMBER(IFERROR(VALUE(Answers!K162),"")),IF(AND(VALUE(Answers!K162)&gt;=1,VALUE(Answers!K162)&lt;=5,VALUE(Answers!K162)=INT(VALUE(Answers!K162))),VALUE(Answers!K162),"unread"),IFERROR(MATCH(TRIM(SUBSTITUTE(SUBSTITUTE(SUBSTITUTE(SUBSTITUTE(Answers!K162,"’","'"),"‘","'"),"“",""""),"”","""")),'Scoring key'!$B$5:$B$9,0),"unread")))</f>
        <v/>
      </c>
      <c r="U162" s="1" t="str">
        <f aca="false">IF(Answers!M162="","",IF(ISNUMBER(IFERROR(VALUE(Answers!M162),"")),IF(AND(VALUE(Answers!M162)&gt;=1,VALUE(Answers!M162)&lt;=5,VALUE(Answers!M162)=INT(VALUE(Answers!M162))),VALUE(Answers!M162),"unread"),IFERROR(MATCH(TRIM(SUBSTITUTE(SUBSTITUTE(SUBSTITUTE(SUBSTITUTE(Answers!M162,"’","'"),"‘","'"),"“",""""),"”","""")),'Scoring key'!$B$5:$B$9,0),"unread")))</f>
        <v/>
      </c>
      <c r="V162" s="1" t="str">
        <f aca="false">IF(Answers!P162="","",IF(ISNUMBER(IFERROR(VALUE(Answers!P162),"")),IF(AND(VALUE(Answers!P162)&gt;=1,VALUE(Answers!P162)&lt;=5,VALUE(Answers!P162)=INT(VALUE(Answers!P162))),VALUE(Answers!P162),"unread"),IFERROR(MATCH(TRIM(SUBSTITUTE(SUBSTITUTE(SUBSTITUTE(SUBSTITUTE(Answers!P162,"’","'"),"‘","'"),"“",""""),"”","""")),'Scoring key'!$B$5:$B$9,0),"unread")))</f>
        <v/>
      </c>
      <c r="W162" s="1" t="str">
        <f aca="false">IF(Answers!Q162="","",IF(ISNUMBER(IFERROR(VALUE(Answers!Q162),"")),IF(AND(VALUE(Answers!Q162)&gt;=1,VALUE(Answers!Q162)&lt;=5,VALUE(Answers!Q162)=INT(VALUE(Answers!Q162))),VALUE(Answers!Q162),"unread"),IFERROR(MATCH(TRIM(SUBSTITUTE(SUBSTITUTE(SUBSTITUTE(SUBSTITUTE(Answers!Q162,"’","'"),"‘","'"),"“",""""),"”","""")),'Scoring key'!$B$5:$B$9,0),"unread")))</f>
        <v/>
      </c>
      <c r="X162" s="1" t="str">
        <f aca="false">IF(Answers!B162="","",ISNUMBER(SEARCH("Drafting or editing emails and documents",TRIM(SUBSTITUTE(SUBSTITUTE(SUBSTITUTE(SUBSTITUTE(Answers!B162,"’","'"),"‘","'"),"“",""""),"”",""""))))*1+ISNUMBER(SEARCH("Summarizing documents, threads or meetings",TRIM(SUBSTITUTE(SUBSTITUTE(SUBSTITUTE(SUBSTITUTE(Answers!B162,"’","'"),"‘","'"),"“",""""),"”",""""))))*1+ISNUMBER(SEARCH("Research, or explaining something unfamiliar",TRIM(SUBSTITUTE(SUBSTITUTE(SUBSTITUTE(SUBSTITUTE(Answers!B162,"’","'"),"‘","'"),"“",""""),"”",""""))))*1+ISNUMBER(SEARCH("Working with data or spreadsheets",TRIM(SUBSTITUTE(SUBSTITUTE(SUBSTITUTE(SUBSTITUTE(Answers!B162,"’","'"),"‘","'"),"“",""""),"”",""""))))*1+ISNUMBER(SEARCH("Writing or reviewing code or scripts",TRIM(SUBSTITUTE(SUBSTITUTE(SUBSTITUTE(SUBSTITUTE(Answers!B162,"’","'"),"‘","'"),"“",""""),"”",""""))))*1+ISNUMBER(SEARCH("Brainstorming or planning",TRIM(SUBSTITUTE(SUBSTITUTE(SUBSTITUTE(SUBSTITUTE(Answers!B162,"’","'"),"‘","'"),"“",""""),"”",""""))))*1+ISNUMBER(SEARCH("Something else",TRIM(SUBSTITUTE(SUBSTITUTE(SUBSTITUTE(SUBSTITUTE(Answers!B162,"’","'"),"‘","'"),"“",""""),"”",""""))))*1)</f>
        <v/>
      </c>
      <c r="Y162" s="1" t="str">
        <f aca="false">IF(X162="","",IF(X162=0,IF(ISNUMBER(SEARCH("I don't use AI tools for work",TRIM(SUBSTITUTE(SUBSTITUTE(SUBSTITUTE(SUBSTITUTE(Answers!B162,"’","'"),"‘","'"),"“",""""),"”","""")))),1,"unread"),MIN(X162+1,5)))</f>
        <v/>
      </c>
      <c r="Z162" s="1" t="n">
        <f aca="false">IF(ISNUMBER(SEARCH("Clear guidance on what's allowed and what information can go in",TRIM(SUBSTITUTE(SUBSTITUTE(SUBSTITUTE(SUBSTITUTE(Answers!R162,"’","'"),"‘","'"),"“",""""),"”","""")))),1,0)</f>
        <v>0</v>
      </c>
      <c r="AA162" s="1" t="n">
        <f aca="false">IF(ISNUMBER(SEARCH("An approved AI tool with a work account",TRIM(SUBSTITUTE(SUBSTITUTE(SUBSTITUTE(SUBSTITUTE(Answers!R162,"’","'"),"‘","'"),"“",""""),"”","""")))),1,0)</f>
        <v>0</v>
      </c>
      <c r="AB162" s="1" t="n">
        <f aca="false">IF(ISNUMBER(SEARCH("Hands-on training using my own work tasks",TRIM(SUBSTITUTE(SUBSTITUTE(SUBSTITUTE(SUBSTITUTE(Answers!R162,"’","'"),"‘","'"),"“",""""),"”","""")))),1,0)</f>
        <v>0</v>
      </c>
      <c r="AC162" s="1" t="n">
        <f aca="false">IF(ISNUMBER(SEARCH("Ready-made prompts and templates for common tasks",TRIM(SUBSTITUTE(SUBSTITUTE(SUBSTITUTE(SUBSTITUTE(Answers!R162,"’","'"),"‘","'"),"“",""""),"”","""")))),1,0)</f>
        <v>0</v>
      </c>
      <c r="AD162" s="1" t="n">
        <f aca="false">IF(ISNUMBER(SEARCH("Help setting up an AI agent for my role",TRIM(SUBSTITUTE(SUBSTITUTE(SUBSTITUTE(SUBSTITUTE(Answers!R162,"’","'"),"‘","'"),"“",""""),"”","""")))),1,0)</f>
        <v>0</v>
      </c>
      <c r="AE162" s="1" t="n">
        <f aca="false">IF(ISNUMBER(SEARCH("Examples from people in jobs like mine",TRIM(SUBSTITUTE(SUBSTITUTE(SUBSTITUTE(SUBSTITUTE(Answers!R162,"’","'"),"‘","'"),"“",""""),"”","""")))),1,0)</f>
        <v>0</v>
      </c>
      <c r="AF162" s="1" t="n">
        <f aca="false">IF(ISNUMBER(SEARCH("Time set aside to practice",TRIM(SUBSTITUTE(SUBSTITUTE(SUBSTITUTE(SUBSTITUTE(Answers!R162,"’","'"),"‘","'"),"“",""""),"”","""")))),1,0)</f>
        <v>0</v>
      </c>
      <c r="AG162" s="1" t="n">
        <f aca="false">IF(ISNUMBER(SEARCH("I don't need help right now",TRIM(SUBSTITUTE(SUBSTITUTE(SUBSTITUTE(SUBSTITUTE(Answers!R162,"’","'"),"‘","'"),"“",""""),"”","""")))),1,0)</f>
        <v>0</v>
      </c>
      <c r="AH162" s="1" t="str">
        <f aca="false">IF(Answers!R162="","",IF(Z162+AA162+AB162+AC162+AD162+AE162+AF162+AG162=0,"unread",""))</f>
        <v/>
      </c>
      <c r="AI162" s="1" t="n">
        <f aca="false">IF(OR(D162=5,E162=5),1,0)</f>
        <v>0</v>
      </c>
    </row>
    <row r="163" customFormat="false" ht="15" hidden="false" customHeight="true" outlineLevel="0" collapsed="false">
      <c r="A163" s="1" t="n">
        <f aca="false">Answers!T163</f>
        <v>0</v>
      </c>
      <c r="B163" s="1" t="str">
        <f aca="false">IF(Answers!A163="","",IFERROR(MATCH(TRIM(SUBSTITUTE(SUBSTITUTE(SUBSTITUTE(SUBSTITUTE(Answers!A163,"’","'"),"‘","'"),"“",""""),"”","""")),'Scoring key'!$B$10:$B$14,0),"unread"))</f>
        <v/>
      </c>
      <c r="C163" s="1" t="str">
        <f aca="false">IF(Answers!C163="","",IFERROR(MATCH(TRIM(SUBSTITUTE(SUBSTITUTE(SUBSTITUTE(SUBSTITUTE(Answers!C163,"’","'"),"‘","'"),"“",""""),"”","""")),'Scoring key'!$B$15:$B$19,0),"unread"))</f>
        <v/>
      </c>
      <c r="D163" s="1" t="str">
        <f aca="false">IF(Answers!D163="","",IFERROR(MATCH(TRIM(SUBSTITUTE(SUBSTITUTE(SUBSTITUTE(SUBSTITUTE(Answers!D163,"’","'"),"‘","'"),"“",""""),"”","""")),'Scoring key'!$B$20:$B$24,0),"unread"))</f>
        <v/>
      </c>
      <c r="E163" s="1" t="str">
        <f aca="false">IF(Answers!E163="","",IFERROR(MATCH(TRIM(SUBSTITUTE(SUBSTITUTE(SUBSTITUTE(SUBSTITUTE(Answers!E163,"’","'"),"‘","'"),"“",""""),"”","""")),'Scoring key'!$B$25:$B$29,0),"unread"))</f>
        <v/>
      </c>
      <c r="F163" s="1" t="str">
        <f aca="false">IF(Answers!L163="","",IFERROR(MATCH(TRIM(SUBSTITUTE(SUBSTITUTE(SUBSTITUTE(SUBSTITUTE(Answers!L163,"’","'"),"‘","'"),"“",""""),"”","""")),'Scoring key'!$B$30:$B$34,0),"unread"))</f>
        <v/>
      </c>
      <c r="G163" s="1" t="str">
        <f aca="false">IF(Answers!N163="","",IFERROR(MATCH(TRIM(SUBSTITUTE(SUBSTITUTE(SUBSTITUTE(SUBSTITUTE(Answers!N163,"’","'"),"‘","'"),"“",""""),"”","""")),'Scoring key'!$B$35:$B$38,0),"unread"))</f>
        <v/>
      </c>
      <c r="H163" s="1" t="str">
        <f aca="false">IF(Answers!O163="","",IFERROR(MATCH(TRIM(SUBSTITUTE(SUBSTITUTE(SUBSTITUTE(SUBSTITUTE(Answers!O163,"’","'"),"‘","'"),"“",""""),"”","""")),'Scoring key'!$B$39:$B$42,0),"unread"))</f>
        <v/>
      </c>
      <c r="I163" s="1" t="str">
        <f aca="false">IF(Answers!S163="","",IFERROR(MATCH(TRIM(SUBSTITUTE(SUBSTITUTE(SUBSTITUTE(SUBSTITUTE(Answers!S163,"’","'"),"‘","'"),"“",""""),"”","""")),'Scoring key'!$B$43:$B$46,0),"unread"))</f>
        <v/>
      </c>
      <c r="J163" s="1" t="str">
        <f aca="false">IF(ISNUMBER(B163),IF(INDEX('Scoring key'!$C$10:$C$14,B163)="","",INDEX('Scoring key'!$C$10:$C$14,B163)),"")</f>
        <v/>
      </c>
      <c r="K163" s="1" t="str">
        <f aca="false">IF(ISNUMBER(E163),IF(INDEX('Scoring key'!$C$25:$C$29,E163)="","",INDEX('Scoring key'!$C$25:$C$29,E163)),"")</f>
        <v/>
      </c>
      <c r="L163" s="1" t="str">
        <f aca="false">IF(ISNUMBER(F163),IF(INDEX('Scoring key'!$C$30:$C$34,F163)="","",INDEX('Scoring key'!$C$30:$C$34,F163)),"")</f>
        <v/>
      </c>
      <c r="M163" s="1" t="str">
        <f aca="false">IF(ISNUMBER(G163),IF(INDEX('Scoring key'!$C$35:$C$38,G163)="","",INDEX('Scoring key'!$C$35:$C$38,G163)),"")</f>
        <v/>
      </c>
      <c r="N163" s="1" t="str">
        <f aca="false">IF(ISNUMBER(H163),IF(INDEX('Scoring key'!$C$39:$C$42,H163)="","",INDEX('Scoring key'!$C$39:$C$42,H163)),"")</f>
        <v/>
      </c>
      <c r="O163" s="1" t="str">
        <f aca="false">IF(Answers!F163="","",IF(ISNUMBER(IFERROR(VALUE(Answers!F163),"")),IF(AND(VALUE(Answers!F163)&gt;=1,VALUE(Answers!F163)&lt;=5,VALUE(Answers!F163)=INT(VALUE(Answers!F163))),VALUE(Answers!F163),"unread"),IFERROR(MATCH(TRIM(SUBSTITUTE(SUBSTITUTE(SUBSTITUTE(SUBSTITUTE(Answers!F163,"’","'"),"‘","'"),"“",""""),"”","""")),'Scoring key'!$B$5:$B$9,0),"unread")))</f>
        <v/>
      </c>
      <c r="P163" s="1" t="str">
        <f aca="false">IF(Answers!G163="","",IF(ISNUMBER(IFERROR(VALUE(Answers!G163),"")),IF(AND(VALUE(Answers!G163)&gt;=1,VALUE(Answers!G163)&lt;=5,VALUE(Answers!G163)=INT(VALUE(Answers!G163))),VALUE(Answers!G163),"unread"),IFERROR(MATCH(TRIM(SUBSTITUTE(SUBSTITUTE(SUBSTITUTE(SUBSTITUTE(Answers!G163,"’","'"),"‘","'"),"“",""""),"”","""")),'Scoring key'!$B$5:$B$9,0),"unread")))</f>
        <v/>
      </c>
      <c r="Q163" s="1" t="str">
        <f aca="false">IF(Answers!H163="","",IF(ISNUMBER(IFERROR(VALUE(Answers!H163),"")),IF(AND(VALUE(Answers!H163)&gt;=1,VALUE(Answers!H163)&lt;=5,VALUE(Answers!H163)=INT(VALUE(Answers!H163))),VALUE(Answers!H163),"unread"),IFERROR(MATCH(TRIM(SUBSTITUTE(SUBSTITUTE(SUBSTITUTE(SUBSTITUTE(Answers!H163,"’","'"),"‘","'"),"“",""""),"”","""")),'Scoring key'!$B$5:$B$9,0),"unread")))</f>
        <v/>
      </c>
      <c r="R163" s="1" t="str">
        <f aca="false">IF(Answers!I163="","",IF(ISNUMBER(IFERROR(VALUE(Answers!I163),"")),IF(AND(VALUE(Answers!I163)&gt;=1,VALUE(Answers!I163)&lt;=5,VALUE(Answers!I163)=INT(VALUE(Answers!I163))),VALUE(Answers!I163),"unread"),IFERROR(MATCH(TRIM(SUBSTITUTE(SUBSTITUTE(SUBSTITUTE(SUBSTITUTE(Answers!I163,"’","'"),"‘","'"),"“",""""),"”","""")),'Scoring key'!$B$5:$B$9,0),"unread")))</f>
        <v/>
      </c>
      <c r="S163" s="1" t="str">
        <f aca="false">IF(Answers!J163="","",IF(ISNUMBER(IFERROR(VALUE(Answers!J163),"")),IF(AND(VALUE(Answers!J163)&gt;=1,VALUE(Answers!J163)&lt;=5,VALUE(Answers!J163)=INT(VALUE(Answers!J163))),VALUE(Answers!J163),"unread"),IFERROR(MATCH(TRIM(SUBSTITUTE(SUBSTITUTE(SUBSTITUTE(SUBSTITUTE(Answers!J163,"’","'"),"‘","'"),"“",""""),"”","""")),'Scoring key'!$B$5:$B$9,0),"unread")))</f>
        <v/>
      </c>
      <c r="T163" s="1" t="str">
        <f aca="false">IF(Answers!K163="","",IF(ISNUMBER(IFERROR(VALUE(Answers!K163),"")),IF(AND(VALUE(Answers!K163)&gt;=1,VALUE(Answers!K163)&lt;=5,VALUE(Answers!K163)=INT(VALUE(Answers!K163))),VALUE(Answers!K163),"unread"),IFERROR(MATCH(TRIM(SUBSTITUTE(SUBSTITUTE(SUBSTITUTE(SUBSTITUTE(Answers!K163,"’","'"),"‘","'"),"“",""""),"”","""")),'Scoring key'!$B$5:$B$9,0),"unread")))</f>
        <v/>
      </c>
      <c r="U163" s="1" t="str">
        <f aca="false">IF(Answers!M163="","",IF(ISNUMBER(IFERROR(VALUE(Answers!M163),"")),IF(AND(VALUE(Answers!M163)&gt;=1,VALUE(Answers!M163)&lt;=5,VALUE(Answers!M163)=INT(VALUE(Answers!M163))),VALUE(Answers!M163),"unread"),IFERROR(MATCH(TRIM(SUBSTITUTE(SUBSTITUTE(SUBSTITUTE(SUBSTITUTE(Answers!M163,"’","'"),"‘","'"),"“",""""),"”","""")),'Scoring key'!$B$5:$B$9,0),"unread")))</f>
        <v/>
      </c>
      <c r="V163" s="1" t="str">
        <f aca="false">IF(Answers!P163="","",IF(ISNUMBER(IFERROR(VALUE(Answers!P163),"")),IF(AND(VALUE(Answers!P163)&gt;=1,VALUE(Answers!P163)&lt;=5,VALUE(Answers!P163)=INT(VALUE(Answers!P163))),VALUE(Answers!P163),"unread"),IFERROR(MATCH(TRIM(SUBSTITUTE(SUBSTITUTE(SUBSTITUTE(SUBSTITUTE(Answers!P163,"’","'"),"‘","'"),"“",""""),"”","""")),'Scoring key'!$B$5:$B$9,0),"unread")))</f>
        <v/>
      </c>
      <c r="W163" s="1" t="str">
        <f aca="false">IF(Answers!Q163="","",IF(ISNUMBER(IFERROR(VALUE(Answers!Q163),"")),IF(AND(VALUE(Answers!Q163)&gt;=1,VALUE(Answers!Q163)&lt;=5,VALUE(Answers!Q163)=INT(VALUE(Answers!Q163))),VALUE(Answers!Q163),"unread"),IFERROR(MATCH(TRIM(SUBSTITUTE(SUBSTITUTE(SUBSTITUTE(SUBSTITUTE(Answers!Q163,"’","'"),"‘","'"),"“",""""),"”","""")),'Scoring key'!$B$5:$B$9,0),"unread")))</f>
        <v/>
      </c>
      <c r="X163" s="1" t="str">
        <f aca="false">IF(Answers!B163="","",ISNUMBER(SEARCH("Drafting or editing emails and documents",TRIM(SUBSTITUTE(SUBSTITUTE(SUBSTITUTE(SUBSTITUTE(Answers!B163,"’","'"),"‘","'"),"“",""""),"”",""""))))*1+ISNUMBER(SEARCH("Summarizing documents, threads or meetings",TRIM(SUBSTITUTE(SUBSTITUTE(SUBSTITUTE(SUBSTITUTE(Answers!B163,"’","'"),"‘","'"),"“",""""),"”",""""))))*1+ISNUMBER(SEARCH("Research, or explaining something unfamiliar",TRIM(SUBSTITUTE(SUBSTITUTE(SUBSTITUTE(SUBSTITUTE(Answers!B163,"’","'"),"‘","'"),"“",""""),"”",""""))))*1+ISNUMBER(SEARCH("Working with data or spreadsheets",TRIM(SUBSTITUTE(SUBSTITUTE(SUBSTITUTE(SUBSTITUTE(Answers!B163,"’","'"),"‘","'"),"“",""""),"”",""""))))*1+ISNUMBER(SEARCH("Writing or reviewing code or scripts",TRIM(SUBSTITUTE(SUBSTITUTE(SUBSTITUTE(SUBSTITUTE(Answers!B163,"’","'"),"‘","'"),"“",""""),"”",""""))))*1+ISNUMBER(SEARCH("Brainstorming or planning",TRIM(SUBSTITUTE(SUBSTITUTE(SUBSTITUTE(SUBSTITUTE(Answers!B163,"’","'"),"‘","'"),"“",""""),"”",""""))))*1+ISNUMBER(SEARCH("Something else",TRIM(SUBSTITUTE(SUBSTITUTE(SUBSTITUTE(SUBSTITUTE(Answers!B163,"’","'"),"‘","'"),"“",""""),"”",""""))))*1)</f>
        <v/>
      </c>
      <c r="Y163" s="1" t="str">
        <f aca="false">IF(X163="","",IF(X163=0,IF(ISNUMBER(SEARCH("I don't use AI tools for work",TRIM(SUBSTITUTE(SUBSTITUTE(SUBSTITUTE(SUBSTITUTE(Answers!B163,"’","'"),"‘","'"),"“",""""),"”","""")))),1,"unread"),MIN(X163+1,5)))</f>
        <v/>
      </c>
      <c r="Z163" s="1" t="n">
        <f aca="false">IF(ISNUMBER(SEARCH("Clear guidance on what's allowed and what information can go in",TRIM(SUBSTITUTE(SUBSTITUTE(SUBSTITUTE(SUBSTITUTE(Answers!R163,"’","'"),"‘","'"),"“",""""),"”","""")))),1,0)</f>
        <v>0</v>
      </c>
      <c r="AA163" s="1" t="n">
        <f aca="false">IF(ISNUMBER(SEARCH("An approved AI tool with a work account",TRIM(SUBSTITUTE(SUBSTITUTE(SUBSTITUTE(SUBSTITUTE(Answers!R163,"’","'"),"‘","'"),"“",""""),"”","""")))),1,0)</f>
        <v>0</v>
      </c>
      <c r="AB163" s="1" t="n">
        <f aca="false">IF(ISNUMBER(SEARCH("Hands-on training using my own work tasks",TRIM(SUBSTITUTE(SUBSTITUTE(SUBSTITUTE(SUBSTITUTE(Answers!R163,"’","'"),"‘","'"),"“",""""),"”","""")))),1,0)</f>
        <v>0</v>
      </c>
      <c r="AC163" s="1" t="n">
        <f aca="false">IF(ISNUMBER(SEARCH("Ready-made prompts and templates for common tasks",TRIM(SUBSTITUTE(SUBSTITUTE(SUBSTITUTE(SUBSTITUTE(Answers!R163,"’","'"),"‘","'"),"“",""""),"”","""")))),1,0)</f>
        <v>0</v>
      </c>
      <c r="AD163" s="1" t="n">
        <f aca="false">IF(ISNUMBER(SEARCH("Help setting up an AI agent for my role",TRIM(SUBSTITUTE(SUBSTITUTE(SUBSTITUTE(SUBSTITUTE(Answers!R163,"’","'"),"‘","'"),"“",""""),"”","""")))),1,0)</f>
        <v>0</v>
      </c>
      <c r="AE163" s="1" t="n">
        <f aca="false">IF(ISNUMBER(SEARCH("Examples from people in jobs like mine",TRIM(SUBSTITUTE(SUBSTITUTE(SUBSTITUTE(SUBSTITUTE(Answers!R163,"’","'"),"‘","'"),"“",""""),"”","""")))),1,0)</f>
        <v>0</v>
      </c>
      <c r="AF163" s="1" t="n">
        <f aca="false">IF(ISNUMBER(SEARCH("Time set aside to practice",TRIM(SUBSTITUTE(SUBSTITUTE(SUBSTITUTE(SUBSTITUTE(Answers!R163,"’","'"),"‘","'"),"“",""""),"”","""")))),1,0)</f>
        <v>0</v>
      </c>
      <c r="AG163" s="1" t="n">
        <f aca="false">IF(ISNUMBER(SEARCH("I don't need help right now",TRIM(SUBSTITUTE(SUBSTITUTE(SUBSTITUTE(SUBSTITUTE(Answers!R163,"’","'"),"‘","'"),"“",""""),"”","""")))),1,0)</f>
        <v>0</v>
      </c>
      <c r="AH163" s="1" t="str">
        <f aca="false">IF(Answers!R163="","",IF(Z163+AA163+AB163+AC163+AD163+AE163+AF163+AG163=0,"unread",""))</f>
        <v/>
      </c>
      <c r="AI163" s="1" t="n">
        <f aca="false">IF(OR(D163=5,E163=5),1,0)</f>
        <v>0</v>
      </c>
    </row>
    <row r="164" customFormat="false" ht="15" hidden="false" customHeight="true" outlineLevel="0" collapsed="false">
      <c r="A164" s="1" t="n">
        <f aca="false">Answers!T164</f>
        <v>0</v>
      </c>
      <c r="B164" s="1" t="str">
        <f aca="false">IF(Answers!A164="","",IFERROR(MATCH(TRIM(SUBSTITUTE(SUBSTITUTE(SUBSTITUTE(SUBSTITUTE(Answers!A164,"’","'"),"‘","'"),"“",""""),"”","""")),'Scoring key'!$B$10:$B$14,0),"unread"))</f>
        <v/>
      </c>
      <c r="C164" s="1" t="str">
        <f aca="false">IF(Answers!C164="","",IFERROR(MATCH(TRIM(SUBSTITUTE(SUBSTITUTE(SUBSTITUTE(SUBSTITUTE(Answers!C164,"’","'"),"‘","'"),"“",""""),"”","""")),'Scoring key'!$B$15:$B$19,0),"unread"))</f>
        <v/>
      </c>
      <c r="D164" s="1" t="str">
        <f aca="false">IF(Answers!D164="","",IFERROR(MATCH(TRIM(SUBSTITUTE(SUBSTITUTE(SUBSTITUTE(SUBSTITUTE(Answers!D164,"’","'"),"‘","'"),"“",""""),"”","""")),'Scoring key'!$B$20:$B$24,0),"unread"))</f>
        <v/>
      </c>
      <c r="E164" s="1" t="str">
        <f aca="false">IF(Answers!E164="","",IFERROR(MATCH(TRIM(SUBSTITUTE(SUBSTITUTE(SUBSTITUTE(SUBSTITUTE(Answers!E164,"’","'"),"‘","'"),"“",""""),"”","""")),'Scoring key'!$B$25:$B$29,0),"unread"))</f>
        <v/>
      </c>
      <c r="F164" s="1" t="str">
        <f aca="false">IF(Answers!L164="","",IFERROR(MATCH(TRIM(SUBSTITUTE(SUBSTITUTE(SUBSTITUTE(SUBSTITUTE(Answers!L164,"’","'"),"‘","'"),"“",""""),"”","""")),'Scoring key'!$B$30:$B$34,0),"unread"))</f>
        <v/>
      </c>
      <c r="G164" s="1" t="str">
        <f aca="false">IF(Answers!N164="","",IFERROR(MATCH(TRIM(SUBSTITUTE(SUBSTITUTE(SUBSTITUTE(SUBSTITUTE(Answers!N164,"’","'"),"‘","'"),"“",""""),"”","""")),'Scoring key'!$B$35:$B$38,0),"unread"))</f>
        <v/>
      </c>
      <c r="H164" s="1" t="str">
        <f aca="false">IF(Answers!O164="","",IFERROR(MATCH(TRIM(SUBSTITUTE(SUBSTITUTE(SUBSTITUTE(SUBSTITUTE(Answers!O164,"’","'"),"‘","'"),"“",""""),"”","""")),'Scoring key'!$B$39:$B$42,0),"unread"))</f>
        <v/>
      </c>
      <c r="I164" s="1" t="str">
        <f aca="false">IF(Answers!S164="","",IFERROR(MATCH(TRIM(SUBSTITUTE(SUBSTITUTE(SUBSTITUTE(SUBSTITUTE(Answers!S164,"’","'"),"‘","'"),"“",""""),"”","""")),'Scoring key'!$B$43:$B$46,0),"unread"))</f>
        <v/>
      </c>
      <c r="J164" s="1" t="str">
        <f aca="false">IF(ISNUMBER(B164),IF(INDEX('Scoring key'!$C$10:$C$14,B164)="","",INDEX('Scoring key'!$C$10:$C$14,B164)),"")</f>
        <v/>
      </c>
      <c r="K164" s="1" t="str">
        <f aca="false">IF(ISNUMBER(E164),IF(INDEX('Scoring key'!$C$25:$C$29,E164)="","",INDEX('Scoring key'!$C$25:$C$29,E164)),"")</f>
        <v/>
      </c>
      <c r="L164" s="1" t="str">
        <f aca="false">IF(ISNUMBER(F164),IF(INDEX('Scoring key'!$C$30:$C$34,F164)="","",INDEX('Scoring key'!$C$30:$C$34,F164)),"")</f>
        <v/>
      </c>
      <c r="M164" s="1" t="str">
        <f aca="false">IF(ISNUMBER(G164),IF(INDEX('Scoring key'!$C$35:$C$38,G164)="","",INDEX('Scoring key'!$C$35:$C$38,G164)),"")</f>
        <v/>
      </c>
      <c r="N164" s="1" t="str">
        <f aca="false">IF(ISNUMBER(H164),IF(INDEX('Scoring key'!$C$39:$C$42,H164)="","",INDEX('Scoring key'!$C$39:$C$42,H164)),"")</f>
        <v/>
      </c>
      <c r="O164" s="1" t="str">
        <f aca="false">IF(Answers!F164="","",IF(ISNUMBER(IFERROR(VALUE(Answers!F164),"")),IF(AND(VALUE(Answers!F164)&gt;=1,VALUE(Answers!F164)&lt;=5,VALUE(Answers!F164)=INT(VALUE(Answers!F164))),VALUE(Answers!F164),"unread"),IFERROR(MATCH(TRIM(SUBSTITUTE(SUBSTITUTE(SUBSTITUTE(SUBSTITUTE(Answers!F164,"’","'"),"‘","'"),"“",""""),"”","""")),'Scoring key'!$B$5:$B$9,0),"unread")))</f>
        <v/>
      </c>
      <c r="P164" s="1" t="str">
        <f aca="false">IF(Answers!G164="","",IF(ISNUMBER(IFERROR(VALUE(Answers!G164),"")),IF(AND(VALUE(Answers!G164)&gt;=1,VALUE(Answers!G164)&lt;=5,VALUE(Answers!G164)=INT(VALUE(Answers!G164))),VALUE(Answers!G164),"unread"),IFERROR(MATCH(TRIM(SUBSTITUTE(SUBSTITUTE(SUBSTITUTE(SUBSTITUTE(Answers!G164,"’","'"),"‘","'"),"“",""""),"”","""")),'Scoring key'!$B$5:$B$9,0),"unread")))</f>
        <v/>
      </c>
      <c r="Q164" s="1" t="str">
        <f aca="false">IF(Answers!H164="","",IF(ISNUMBER(IFERROR(VALUE(Answers!H164),"")),IF(AND(VALUE(Answers!H164)&gt;=1,VALUE(Answers!H164)&lt;=5,VALUE(Answers!H164)=INT(VALUE(Answers!H164))),VALUE(Answers!H164),"unread"),IFERROR(MATCH(TRIM(SUBSTITUTE(SUBSTITUTE(SUBSTITUTE(SUBSTITUTE(Answers!H164,"’","'"),"‘","'"),"“",""""),"”","""")),'Scoring key'!$B$5:$B$9,0),"unread")))</f>
        <v/>
      </c>
      <c r="R164" s="1" t="str">
        <f aca="false">IF(Answers!I164="","",IF(ISNUMBER(IFERROR(VALUE(Answers!I164),"")),IF(AND(VALUE(Answers!I164)&gt;=1,VALUE(Answers!I164)&lt;=5,VALUE(Answers!I164)=INT(VALUE(Answers!I164))),VALUE(Answers!I164),"unread"),IFERROR(MATCH(TRIM(SUBSTITUTE(SUBSTITUTE(SUBSTITUTE(SUBSTITUTE(Answers!I164,"’","'"),"‘","'"),"“",""""),"”","""")),'Scoring key'!$B$5:$B$9,0),"unread")))</f>
        <v/>
      </c>
      <c r="S164" s="1" t="str">
        <f aca="false">IF(Answers!J164="","",IF(ISNUMBER(IFERROR(VALUE(Answers!J164),"")),IF(AND(VALUE(Answers!J164)&gt;=1,VALUE(Answers!J164)&lt;=5,VALUE(Answers!J164)=INT(VALUE(Answers!J164))),VALUE(Answers!J164),"unread"),IFERROR(MATCH(TRIM(SUBSTITUTE(SUBSTITUTE(SUBSTITUTE(SUBSTITUTE(Answers!J164,"’","'"),"‘","'"),"“",""""),"”","""")),'Scoring key'!$B$5:$B$9,0),"unread")))</f>
        <v/>
      </c>
      <c r="T164" s="1" t="str">
        <f aca="false">IF(Answers!K164="","",IF(ISNUMBER(IFERROR(VALUE(Answers!K164),"")),IF(AND(VALUE(Answers!K164)&gt;=1,VALUE(Answers!K164)&lt;=5,VALUE(Answers!K164)=INT(VALUE(Answers!K164))),VALUE(Answers!K164),"unread"),IFERROR(MATCH(TRIM(SUBSTITUTE(SUBSTITUTE(SUBSTITUTE(SUBSTITUTE(Answers!K164,"’","'"),"‘","'"),"“",""""),"”","""")),'Scoring key'!$B$5:$B$9,0),"unread")))</f>
        <v/>
      </c>
      <c r="U164" s="1" t="str">
        <f aca="false">IF(Answers!M164="","",IF(ISNUMBER(IFERROR(VALUE(Answers!M164),"")),IF(AND(VALUE(Answers!M164)&gt;=1,VALUE(Answers!M164)&lt;=5,VALUE(Answers!M164)=INT(VALUE(Answers!M164))),VALUE(Answers!M164),"unread"),IFERROR(MATCH(TRIM(SUBSTITUTE(SUBSTITUTE(SUBSTITUTE(SUBSTITUTE(Answers!M164,"’","'"),"‘","'"),"“",""""),"”","""")),'Scoring key'!$B$5:$B$9,0),"unread")))</f>
        <v/>
      </c>
      <c r="V164" s="1" t="str">
        <f aca="false">IF(Answers!P164="","",IF(ISNUMBER(IFERROR(VALUE(Answers!P164),"")),IF(AND(VALUE(Answers!P164)&gt;=1,VALUE(Answers!P164)&lt;=5,VALUE(Answers!P164)=INT(VALUE(Answers!P164))),VALUE(Answers!P164),"unread"),IFERROR(MATCH(TRIM(SUBSTITUTE(SUBSTITUTE(SUBSTITUTE(SUBSTITUTE(Answers!P164,"’","'"),"‘","'"),"“",""""),"”","""")),'Scoring key'!$B$5:$B$9,0),"unread")))</f>
        <v/>
      </c>
      <c r="W164" s="1" t="str">
        <f aca="false">IF(Answers!Q164="","",IF(ISNUMBER(IFERROR(VALUE(Answers!Q164),"")),IF(AND(VALUE(Answers!Q164)&gt;=1,VALUE(Answers!Q164)&lt;=5,VALUE(Answers!Q164)=INT(VALUE(Answers!Q164))),VALUE(Answers!Q164),"unread"),IFERROR(MATCH(TRIM(SUBSTITUTE(SUBSTITUTE(SUBSTITUTE(SUBSTITUTE(Answers!Q164,"’","'"),"‘","'"),"“",""""),"”","""")),'Scoring key'!$B$5:$B$9,0),"unread")))</f>
        <v/>
      </c>
      <c r="X164" s="1" t="str">
        <f aca="false">IF(Answers!B164="","",ISNUMBER(SEARCH("Drafting or editing emails and documents",TRIM(SUBSTITUTE(SUBSTITUTE(SUBSTITUTE(SUBSTITUTE(Answers!B164,"’","'"),"‘","'"),"“",""""),"”",""""))))*1+ISNUMBER(SEARCH("Summarizing documents, threads or meetings",TRIM(SUBSTITUTE(SUBSTITUTE(SUBSTITUTE(SUBSTITUTE(Answers!B164,"’","'"),"‘","'"),"“",""""),"”",""""))))*1+ISNUMBER(SEARCH("Research, or explaining something unfamiliar",TRIM(SUBSTITUTE(SUBSTITUTE(SUBSTITUTE(SUBSTITUTE(Answers!B164,"’","'"),"‘","'"),"“",""""),"”",""""))))*1+ISNUMBER(SEARCH("Working with data or spreadsheets",TRIM(SUBSTITUTE(SUBSTITUTE(SUBSTITUTE(SUBSTITUTE(Answers!B164,"’","'"),"‘","'"),"“",""""),"”",""""))))*1+ISNUMBER(SEARCH("Writing or reviewing code or scripts",TRIM(SUBSTITUTE(SUBSTITUTE(SUBSTITUTE(SUBSTITUTE(Answers!B164,"’","'"),"‘","'"),"“",""""),"”",""""))))*1+ISNUMBER(SEARCH("Brainstorming or planning",TRIM(SUBSTITUTE(SUBSTITUTE(SUBSTITUTE(SUBSTITUTE(Answers!B164,"’","'"),"‘","'"),"“",""""),"”",""""))))*1+ISNUMBER(SEARCH("Something else",TRIM(SUBSTITUTE(SUBSTITUTE(SUBSTITUTE(SUBSTITUTE(Answers!B164,"’","'"),"‘","'"),"“",""""),"”",""""))))*1)</f>
        <v/>
      </c>
      <c r="Y164" s="1" t="str">
        <f aca="false">IF(X164="","",IF(X164=0,IF(ISNUMBER(SEARCH("I don't use AI tools for work",TRIM(SUBSTITUTE(SUBSTITUTE(SUBSTITUTE(SUBSTITUTE(Answers!B164,"’","'"),"‘","'"),"“",""""),"”","""")))),1,"unread"),MIN(X164+1,5)))</f>
        <v/>
      </c>
      <c r="Z164" s="1" t="n">
        <f aca="false">IF(ISNUMBER(SEARCH("Clear guidance on what's allowed and what information can go in",TRIM(SUBSTITUTE(SUBSTITUTE(SUBSTITUTE(SUBSTITUTE(Answers!R164,"’","'"),"‘","'"),"“",""""),"”","""")))),1,0)</f>
        <v>0</v>
      </c>
      <c r="AA164" s="1" t="n">
        <f aca="false">IF(ISNUMBER(SEARCH("An approved AI tool with a work account",TRIM(SUBSTITUTE(SUBSTITUTE(SUBSTITUTE(SUBSTITUTE(Answers!R164,"’","'"),"‘","'"),"“",""""),"”","""")))),1,0)</f>
        <v>0</v>
      </c>
      <c r="AB164" s="1" t="n">
        <f aca="false">IF(ISNUMBER(SEARCH("Hands-on training using my own work tasks",TRIM(SUBSTITUTE(SUBSTITUTE(SUBSTITUTE(SUBSTITUTE(Answers!R164,"’","'"),"‘","'"),"“",""""),"”","""")))),1,0)</f>
        <v>0</v>
      </c>
      <c r="AC164" s="1" t="n">
        <f aca="false">IF(ISNUMBER(SEARCH("Ready-made prompts and templates for common tasks",TRIM(SUBSTITUTE(SUBSTITUTE(SUBSTITUTE(SUBSTITUTE(Answers!R164,"’","'"),"‘","'"),"“",""""),"”","""")))),1,0)</f>
        <v>0</v>
      </c>
      <c r="AD164" s="1" t="n">
        <f aca="false">IF(ISNUMBER(SEARCH("Help setting up an AI agent for my role",TRIM(SUBSTITUTE(SUBSTITUTE(SUBSTITUTE(SUBSTITUTE(Answers!R164,"’","'"),"‘","'"),"“",""""),"”","""")))),1,0)</f>
        <v>0</v>
      </c>
      <c r="AE164" s="1" t="n">
        <f aca="false">IF(ISNUMBER(SEARCH("Examples from people in jobs like mine",TRIM(SUBSTITUTE(SUBSTITUTE(SUBSTITUTE(SUBSTITUTE(Answers!R164,"’","'"),"‘","'"),"“",""""),"”","""")))),1,0)</f>
        <v>0</v>
      </c>
      <c r="AF164" s="1" t="n">
        <f aca="false">IF(ISNUMBER(SEARCH("Time set aside to practice",TRIM(SUBSTITUTE(SUBSTITUTE(SUBSTITUTE(SUBSTITUTE(Answers!R164,"’","'"),"‘","'"),"“",""""),"”","""")))),1,0)</f>
        <v>0</v>
      </c>
      <c r="AG164" s="1" t="n">
        <f aca="false">IF(ISNUMBER(SEARCH("I don't need help right now",TRIM(SUBSTITUTE(SUBSTITUTE(SUBSTITUTE(SUBSTITUTE(Answers!R164,"’","'"),"‘","'"),"“",""""),"”","""")))),1,0)</f>
        <v>0</v>
      </c>
      <c r="AH164" s="1" t="str">
        <f aca="false">IF(Answers!R164="","",IF(Z164+AA164+AB164+AC164+AD164+AE164+AF164+AG164=0,"unread",""))</f>
        <v/>
      </c>
      <c r="AI164" s="1" t="n">
        <f aca="false">IF(OR(D164=5,E164=5),1,0)</f>
        <v>0</v>
      </c>
    </row>
    <row r="165" customFormat="false" ht="15" hidden="false" customHeight="true" outlineLevel="0" collapsed="false">
      <c r="A165" s="1" t="n">
        <f aca="false">Answers!T165</f>
        <v>0</v>
      </c>
      <c r="B165" s="1" t="str">
        <f aca="false">IF(Answers!A165="","",IFERROR(MATCH(TRIM(SUBSTITUTE(SUBSTITUTE(SUBSTITUTE(SUBSTITUTE(Answers!A165,"’","'"),"‘","'"),"“",""""),"”","""")),'Scoring key'!$B$10:$B$14,0),"unread"))</f>
        <v/>
      </c>
      <c r="C165" s="1" t="str">
        <f aca="false">IF(Answers!C165="","",IFERROR(MATCH(TRIM(SUBSTITUTE(SUBSTITUTE(SUBSTITUTE(SUBSTITUTE(Answers!C165,"’","'"),"‘","'"),"“",""""),"”","""")),'Scoring key'!$B$15:$B$19,0),"unread"))</f>
        <v/>
      </c>
      <c r="D165" s="1" t="str">
        <f aca="false">IF(Answers!D165="","",IFERROR(MATCH(TRIM(SUBSTITUTE(SUBSTITUTE(SUBSTITUTE(SUBSTITUTE(Answers!D165,"’","'"),"‘","'"),"“",""""),"”","""")),'Scoring key'!$B$20:$B$24,0),"unread"))</f>
        <v/>
      </c>
      <c r="E165" s="1" t="str">
        <f aca="false">IF(Answers!E165="","",IFERROR(MATCH(TRIM(SUBSTITUTE(SUBSTITUTE(SUBSTITUTE(SUBSTITUTE(Answers!E165,"’","'"),"‘","'"),"“",""""),"”","""")),'Scoring key'!$B$25:$B$29,0),"unread"))</f>
        <v/>
      </c>
      <c r="F165" s="1" t="str">
        <f aca="false">IF(Answers!L165="","",IFERROR(MATCH(TRIM(SUBSTITUTE(SUBSTITUTE(SUBSTITUTE(SUBSTITUTE(Answers!L165,"’","'"),"‘","'"),"“",""""),"”","""")),'Scoring key'!$B$30:$B$34,0),"unread"))</f>
        <v/>
      </c>
      <c r="G165" s="1" t="str">
        <f aca="false">IF(Answers!N165="","",IFERROR(MATCH(TRIM(SUBSTITUTE(SUBSTITUTE(SUBSTITUTE(SUBSTITUTE(Answers!N165,"’","'"),"‘","'"),"“",""""),"”","""")),'Scoring key'!$B$35:$B$38,0),"unread"))</f>
        <v/>
      </c>
      <c r="H165" s="1" t="str">
        <f aca="false">IF(Answers!O165="","",IFERROR(MATCH(TRIM(SUBSTITUTE(SUBSTITUTE(SUBSTITUTE(SUBSTITUTE(Answers!O165,"’","'"),"‘","'"),"“",""""),"”","""")),'Scoring key'!$B$39:$B$42,0),"unread"))</f>
        <v/>
      </c>
      <c r="I165" s="1" t="str">
        <f aca="false">IF(Answers!S165="","",IFERROR(MATCH(TRIM(SUBSTITUTE(SUBSTITUTE(SUBSTITUTE(SUBSTITUTE(Answers!S165,"’","'"),"‘","'"),"“",""""),"”","""")),'Scoring key'!$B$43:$B$46,0),"unread"))</f>
        <v/>
      </c>
      <c r="J165" s="1" t="str">
        <f aca="false">IF(ISNUMBER(B165),IF(INDEX('Scoring key'!$C$10:$C$14,B165)="","",INDEX('Scoring key'!$C$10:$C$14,B165)),"")</f>
        <v/>
      </c>
      <c r="K165" s="1" t="str">
        <f aca="false">IF(ISNUMBER(E165),IF(INDEX('Scoring key'!$C$25:$C$29,E165)="","",INDEX('Scoring key'!$C$25:$C$29,E165)),"")</f>
        <v/>
      </c>
      <c r="L165" s="1" t="str">
        <f aca="false">IF(ISNUMBER(F165),IF(INDEX('Scoring key'!$C$30:$C$34,F165)="","",INDEX('Scoring key'!$C$30:$C$34,F165)),"")</f>
        <v/>
      </c>
      <c r="M165" s="1" t="str">
        <f aca="false">IF(ISNUMBER(G165),IF(INDEX('Scoring key'!$C$35:$C$38,G165)="","",INDEX('Scoring key'!$C$35:$C$38,G165)),"")</f>
        <v/>
      </c>
      <c r="N165" s="1" t="str">
        <f aca="false">IF(ISNUMBER(H165),IF(INDEX('Scoring key'!$C$39:$C$42,H165)="","",INDEX('Scoring key'!$C$39:$C$42,H165)),"")</f>
        <v/>
      </c>
      <c r="O165" s="1" t="str">
        <f aca="false">IF(Answers!F165="","",IF(ISNUMBER(IFERROR(VALUE(Answers!F165),"")),IF(AND(VALUE(Answers!F165)&gt;=1,VALUE(Answers!F165)&lt;=5,VALUE(Answers!F165)=INT(VALUE(Answers!F165))),VALUE(Answers!F165),"unread"),IFERROR(MATCH(TRIM(SUBSTITUTE(SUBSTITUTE(SUBSTITUTE(SUBSTITUTE(Answers!F165,"’","'"),"‘","'"),"“",""""),"”","""")),'Scoring key'!$B$5:$B$9,0),"unread")))</f>
        <v/>
      </c>
      <c r="P165" s="1" t="str">
        <f aca="false">IF(Answers!G165="","",IF(ISNUMBER(IFERROR(VALUE(Answers!G165),"")),IF(AND(VALUE(Answers!G165)&gt;=1,VALUE(Answers!G165)&lt;=5,VALUE(Answers!G165)=INT(VALUE(Answers!G165))),VALUE(Answers!G165),"unread"),IFERROR(MATCH(TRIM(SUBSTITUTE(SUBSTITUTE(SUBSTITUTE(SUBSTITUTE(Answers!G165,"’","'"),"‘","'"),"“",""""),"”","""")),'Scoring key'!$B$5:$B$9,0),"unread")))</f>
        <v/>
      </c>
      <c r="Q165" s="1" t="str">
        <f aca="false">IF(Answers!H165="","",IF(ISNUMBER(IFERROR(VALUE(Answers!H165),"")),IF(AND(VALUE(Answers!H165)&gt;=1,VALUE(Answers!H165)&lt;=5,VALUE(Answers!H165)=INT(VALUE(Answers!H165))),VALUE(Answers!H165),"unread"),IFERROR(MATCH(TRIM(SUBSTITUTE(SUBSTITUTE(SUBSTITUTE(SUBSTITUTE(Answers!H165,"’","'"),"‘","'"),"“",""""),"”","""")),'Scoring key'!$B$5:$B$9,0),"unread")))</f>
        <v/>
      </c>
      <c r="R165" s="1" t="str">
        <f aca="false">IF(Answers!I165="","",IF(ISNUMBER(IFERROR(VALUE(Answers!I165),"")),IF(AND(VALUE(Answers!I165)&gt;=1,VALUE(Answers!I165)&lt;=5,VALUE(Answers!I165)=INT(VALUE(Answers!I165))),VALUE(Answers!I165),"unread"),IFERROR(MATCH(TRIM(SUBSTITUTE(SUBSTITUTE(SUBSTITUTE(SUBSTITUTE(Answers!I165,"’","'"),"‘","'"),"“",""""),"”","""")),'Scoring key'!$B$5:$B$9,0),"unread")))</f>
        <v/>
      </c>
      <c r="S165" s="1" t="str">
        <f aca="false">IF(Answers!J165="","",IF(ISNUMBER(IFERROR(VALUE(Answers!J165),"")),IF(AND(VALUE(Answers!J165)&gt;=1,VALUE(Answers!J165)&lt;=5,VALUE(Answers!J165)=INT(VALUE(Answers!J165))),VALUE(Answers!J165),"unread"),IFERROR(MATCH(TRIM(SUBSTITUTE(SUBSTITUTE(SUBSTITUTE(SUBSTITUTE(Answers!J165,"’","'"),"‘","'"),"“",""""),"”","""")),'Scoring key'!$B$5:$B$9,0),"unread")))</f>
        <v/>
      </c>
      <c r="T165" s="1" t="str">
        <f aca="false">IF(Answers!K165="","",IF(ISNUMBER(IFERROR(VALUE(Answers!K165),"")),IF(AND(VALUE(Answers!K165)&gt;=1,VALUE(Answers!K165)&lt;=5,VALUE(Answers!K165)=INT(VALUE(Answers!K165))),VALUE(Answers!K165),"unread"),IFERROR(MATCH(TRIM(SUBSTITUTE(SUBSTITUTE(SUBSTITUTE(SUBSTITUTE(Answers!K165,"’","'"),"‘","'"),"“",""""),"”","""")),'Scoring key'!$B$5:$B$9,0),"unread")))</f>
        <v/>
      </c>
      <c r="U165" s="1" t="str">
        <f aca="false">IF(Answers!M165="","",IF(ISNUMBER(IFERROR(VALUE(Answers!M165),"")),IF(AND(VALUE(Answers!M165)&gt;=1,VALUE(Answers!M165)&lt;=5,VALUE(Answers!M165)=INT(VALUE(Answers!M165))),VALUE(Answers!M165),"unread"),IFERROR(MATCH(TRIM(SUBSTITUTE(SUBSTITUTE(SUBSTITUTE(SUBSTITUTE(Answers!M165,"’","'"),"‘","'"),"“",""""),"”","""")),'Scoring key'!$B$5:$B$9,0),"unread")))</f>
        <v/>
      </c>
      <c r="V165" s="1" t="str">
        <f aca="false">IF(Answers!P165="","",IF(ISNUMBER(IFERROR(VALUE(Answers!P165),"")),IF(AND(VALUE(Answers!P165)&gt;=1,VALUE(Answers!P165)&lt;=5,VALUE(Answers!P165)=INT(VALUE(Answers!P165))),VALUE(Answers!P165),"unread"),IFERROR(MATCH(TRIM(SUBSTITUTE(SUBSTITUTE(SUBSTITUTE(SUBSTITUTE(Answers!P165,"’","'"),"‘","'"),"“",""""),"”","""")),'Scoring key'!$B$5:$B$9,0),"unread")))</f>
        <v/>
      </c>
      <c r="W165" s="1" t="str">
        <f aca="false">IF(Answers!Q165="","",IF(ISNUMBER(IFERROR(VALUE(Answers!Q165),"")),IF(AND(VALUE(Answers!Q165)&gt;=1,VALUE(Answers!Q165)&lt;=5,VALUE(Answers!Q165)=INT(VALUE(Answers!Q165))),VALUE(Answers!Q165),"unread"),IFERROR(MATCH(TRIM(SUBSTITUTE(SUBSTITUTE(SUBSTITUTE(SUBSTITUTE(Answers!Q165,"’","'"),"‘","'"),"“",""""),"”","""")),'Scoring key'!$B$5:$B$9,0),"unread")))</f>
        <v/>
      </c>
      <c r="X165" s="1" t="str">
        <f aca="false">IF(Answers!B165="","",ISNUMBER(SEARCH("Drafting or editing emails and documents",TRIM(SUBSTITUTE(SUBSTITUTE(SUBSTITUTE(SUBSTITUTE(Answers!B165,"’","'"),"‘","'"),"“",""""),"”",""""))))*1+ISNUMBER(SEARCH("Summarizing documents, threads or meetings",TRIM(SUBSTITUTE(SUBSTITUTE(SUBSTITUTE(SUBSTITUTE(Answers!B165,"’","'"),"‘","'"),"“",""""),"”",""""))))*1+ISNUMBER(SEARCH("Research, or explaining something unfamiliar",TRIM(SUBSTITUTE(SUBSTITUTE(SUBSTITUTE(SUBSTITUTE(Answers!B165,"’","'"),"‘","'"),"“",""""),"”",""""))))*1+ISNUMBER(SEARCH("Working with data or spreadsheets",TRIM(SUBSTITUTE(SUBSTITUTE(SUBSTITUTE(SUBSTITUTE(Answers!B165,"’","'"),"‘","'"),"“",""""),"”",""""))))*1+ISNUMBER(SEARCH("Writing or reviewing code or scripts",TRIM(SUBSTITUTE(SUBSTITUTE(SUBSTITUTE(SUBSTITUTE(Answers!B165,"’","'"),"‘","'"),"“",""""),"”",""""))))*1+ISNUMBER(SEARCH("Brainstorming or planning",TRIM(SUBSTITUTE(SUBSTITUTE(SUBSTITUTE(SUBSTITUTE(Answers!B165,"’","'"),"‘","'"),"“",""""),"”",""""))))*1+ISNUMBER(SEARCH("Something else",TRIM(SUBSTITUTE(SUBSTITUTE(SUBSTITUTE(SUBSTITUTE(Answers!B165,"’","'"),"‘","'"),"“",""""),"”",""""))))*1)</f>
        <v/>
      </c>
      <c r="Y165" s="1" t="str">
        <f aca="false">IF(X165="","",IF(X165=0,IF(ISNUMBER(SEARCH("I don't use AI tools for work",TRIM(SUBSTITUTE(SUBSTITUTE(SUBSTITUTE(SUBSTITUTE(Answers!B165,"’","'"),"‘","'"),"“",""""),"”","""")))),1,"unread"),MIN(X165+1,5)))</f>
        <v/>
      </c>
      <c r="Z165" s="1" t="n">
        <f aca="false">IF(ISNUMBER(SEARCH("Clear guidance on what's allowed and what information can go in",TRIM(SUBSTITUTE(SUBSTITUTE(SUBSTITUTE(SUBSTITUTE(Answers!R165,"’","'"),"‘","'"),"“",""""),"”","""")))),1,0)</f>
        <v>0</v>
      </c>
      <c r="AA165" s="1" t="n">
        <f aca="false">IF(ISNUMBER(SEARCH("An approved AI tool with a work account",TRIM(SUBSTITUTE(SUBSTITUTE(SUBSTITUTE(SUBSTITUTE(Answers!R165,"’","'"),"‘","'"),"“",""""),"”","""")))),1,0)</f>
        <v>0</v>
      </c>
      <c r="AB165" s="1" t="n">
        <f aca="false">IF(ISNUMBER(SEARCH("Hands-on training using my own work tasks",TRIM(SUBSTITUTE(SUBSTITUTE(SUBSTITUTE(SUBSTITUTE(Answers!R165,"’","'"),"‘","'"),"“",""""),"”","""")))),1,0)</f>
        <v>0</v>
      </c>
      <c r="AC165" s="1" t="n">
        <f aca="false">IF(ISNUMBER(SEARCH("Ready-made prompts and templates for common tasks",TRIM(SUBSTITUTE(SUBSTITUTE(SUBSTITUTE(SUBSTITUTE(Answers!R165,"’","'"),"‘","'"),"“",""""),"”","""")))),1,0)</f>
        <v>0</v>
      </c>
      <c r="AD165" s="1" t="n">
        <f aca="false">IF(ISNUMBER(SEARCH("Help setting up an AI agent for my role",TRIM(SUBSTITUTE(SUBSTITUTE(SUBSTITUTE(SUBSTITUTE(Answers!R165,"’","'"),"‘","'"),"“",""""),"”","""")))),1,0)</f>
        <v>0</v>
      </c>
      <c r="AE165" s="1" t="n">
        <f aca="false">IF(ISNUMBER(SEARCH("Examples from people in jobs like mine",TRIM(SUBSTITUTE(SUBSTITUTE(SUBSTITUTE(SUBSTITUTE(Answers!R165,"’","'"),"‘","'"),"“",""""),"”","""")))),1,0)</f>
        <v>0</v>
      </c>
      <c r="AF165" s="1" t="n">
        <f aca="false">IF(ISNUMBER(SEARCH("Time set aside to practice",TRIM(SUBSTITUTE(SUBSTITUTE(SUBSTITUTE(SUBSTITUTE(Answers!R165,"’","'"),"‘","'"),"“",""""),"”","""")))),1,0)</f>
        <v>0</v>
      </c>
      <c r="AG165" s="1" t="n">
        <f aca="false">IF(ISNUMBER(SEARCH("I don't need help right now",TRIM(SUBSTITUTE(SUBSTITUTE(SUBSTITUTE(SUBSTITUTE(Answers!R165,"’","'"),"‘","'"),"“",""""),"”","""")))),1,0)</f>
        <v>0</v>
      </c>
      <c r="AH165" s="1" t="str">
        <f aca="false">IF(Answers!R165="","",IF(Z165+AA165+AB165+AC165+AD165+AE165+AF165+AG165=0,"unread",""))</f>
        <v/>
      </c>
      <c r="AI165" s="1" t="n">
        <f aca="false">IF(OR(D165=5,E165=5),1,0)</f>
        <v>0</v>
      </c>
    </row>
    <row r="166" customFormat="false" ht="15" hidden="false" customHeight="true" outlineLevel="0" collapsed="false">
      <c r="A166" s="1" t="n">
        <f aca="false">Answers!T166</f>
        <v>0</v>
      </c>
      <c r="B166" s="1" t="str">
        <f aca="false">IF(Answers!A166="","",IFERROR(MATCH(TRIM(SUBSTITUTE(SUBSTITUTE(SUBSTITUTE(SUBSTITUTE(Answers!A166,"’","'"),"‘","'"),"“",""""),"”","""")),'Scoring key'!$B$10:$B$14,0),"unread"))</f>
        <v/>
      </c>
      <c r="C166" s="1" t="str">
        <f aca="false">IF(Answers!C166="","",IFERROR(MATCH(TRIM(SUBSTITUTE(SUBSTITUTE(SUBSTITUTE(SUBSTITUTE(Answers!C166,"’","'"),"‘","'"),"“",""""),"”","""")),'Scoring key'!$B$15:$B$19,0),"unread"))</f>
        <v/>
      </c>
      <c r="D166" s="1" t="str">
        <f aca="false">IF(Answers!D166="","",IFERROR(MATCH(TRIM(SUBSTITUTE(SUBSTITUTE(SUBSTITUTE(SUBSTITUTE(Answers!D166,"’","'"),"‘","'"),"“",""""),"”","""")),'Scoring key'!$B$20:$B$24,0),"unread"))</f>
        <v/>
      </c>
      <c r="E166" s="1" t="str">
        <f aca="false">IF(Answers!E166="","",IFERROR(MATCH(TRIM(SUBSTITUTE(SUBSTITUTE(SUBSTITUTE(SUBSTITUTE(Answers!E166,"’","'"),"‘","'"),"“",""""),"”","""")),'Scoring key'!$B$25:$B$29,0),"unread"))</f>
        <v/>
      </c>
      <c r="F166" s="1" t="str">
        <f aca="false">IF(Answers!L166="","",IFERROR(MATCH(TRIM(SUBSTITUTE(SUBSTITUTE(SUBSTITUTE(SUBSTITUTE(Answers!L166,"’","'"),"‘","'"),"“",""""),"”","""")),'Scoring key'!$B$30:$B$34,0),"unread"))</f>
        <v/>
      </c>
      <c r="G166" s="1" t="str">
        <f aca="false">IF(Answers!N166="","",IFERROR(MATCH(TRIM(SUBSTITUTE(SUBSTITUTE(SUBSTITUTE(SUBSTITUTE(Answers!N166,"’","'"),"‘","'"),"“",""""),"”","""")),'Scoring key'!$B$35:$B$38,0),"unread"))</f>
        <v/>
      </c>
      <c r="H166" s="1" t="str">
        <f aca="false">IF(Answers!O166="","",IFERROR(MATCH(TRIM(SUBSTITUTE(SUBSTITUTE(SUBSTITUTE(SUBSTITUTE(Answers!O166,"’","'"),"‘","'"),"“",""""),"”","""")),'Scoring key'!$B$39:$B$42,0),"unread"))</f>
        <v/>
      </c>
      <c r="I166" s="1" t="str">
        <f aca="false">IF(Answers!S166="","",IFERROR(MATCH(TRIM(SUBSTITUTE(SUBSTITUTE(SUBSTITUTE(SUBSTITUTE(Answers!S166,"’","'"),"‘","'"),"“",""""),"”","""")),'Scoring key'!$B$43:$B$46,0),"unread"))</f>
        <v/>
      </c>
      <c r="J166" s="1" t="str">
        <f aca="false">IF(ISNUMBER(B166),IF(INDEX('Scoring key'!$C$10:$C$14,B166)="","",INDEX('Scoring key'!$C$10:$C$14,B166)),"")</f>
        <v/>
      </c>
      <c r="K166" s="1" t="str">
        <f aca="false">IF(ISNUMBER(E166),IF(INDEX('Scoring key'!$C$25:$C$29,E166)="","",INDEX('Scoring key'!$C$25:$C$29,E166)),"")</f>
        <v/>
      </c>
      <c r="L166" s="1" t="str">
        <f aca="false">IF(ISNUMBER(F166),IF(INDEX('Scoring key'!$C$30:$C$34,F166)="","",INDEX('Scoring key'!$C$30:$C$34,F166)),"")</f>
        <v/>
      </c>
      <c r="M166" s="1" t="str">
        <f aca="false">IF(ISNUMBER(G166),IF(INDEX('Scoring key'!$C$35:$C$38,G166)="","",INDEX('Scoring key'!$C$35:$C$38,G166)),"")</f>
        <v/>
      </c>
      <c r="N166" s="1" t="str">
        <f aca="false">IF(ISNUMBER(H166),IF(INDEX('Scoring key'!$C$39:$C$42,H166)="","",INDEX('Scoring key'!$C$39:$C$42,H166)),"")</f>
        <v/>
      </c>
      <c r="O166" s="1" t="str">
        <f aca="false">IF(Answers!F166="","",IF(ISNUMBER(IFERROR(VALUE(Answers!F166),"")),IF(AND(VALUE(Answers!F166)&gt;=1,VALUE(Answers!F166)&lt;=5,VALUE(Answers!F166)=INT(VALUE(Answers!F166))),VALUE(Answers!F166),"unread"),IFERROR(MATCH(TRIM(SUBSTITUTE(SUBSTITUTE(SUBSTITUTE(SUBSTITUTE(Answers!F166,"’","'"),"‘","'"),"“",""""),"”","""")),'Scoring key'!$B$5:$B$9,0),"unread")))</f>
        <v/>
      </c>
      <c r="P166" s="1" t="str">
        <f aca="false">IF(Answers!G166="","",IF(ISNUMBER(IFERROR(VALUE(Answers!G166),"")),IF(AND(VALUE(Answers!G166)&gt;=1,VALUE(Answers!G166)&lt;=5,VALUE(Answers!G166)=INT(VALUE(Answers!G166))),VALUE(Answers!G166),"unread"),IFERROR(MATCH(TRIM(SUBSTITUTE(SUBSTITUTE(SUBSTITUTE(SUBSTITUTE(Answers!G166,"’","'"),"‘","'"),"“",""""),"”","""")),'Scoring key'!$B$5:$B$9,0),"unread")))</f>
        <v/>
      </c>
      <c r="Q166" s="1" t="str">
        <f aca="false">IF(Answers!H166="","",IF(ISNUMBER(IFERROR(VALUE(Answers!H166),"")),IF(AND(VALUE(Answers!H166)&gt;=1,VALUE(Answers!H166)&lt;=5,VALUE(Answers!H166)=INT(VALUE(Answers!H166))),VALUE(Answers!H166),"unread"),IFERROR(MATCH(TRIM(SUBSTITUTE(SUBSTITUTE(SUBSTITUTE(SUBSTITUTE(Answers!H166,"’","'"),"‘","'"),"“",""""),"”","""")),'Scoring key'!$B$5:$B$9,0),"unread")))</f>
        <v/>
      </c>
      <c r="R166" s="1" t="str">
        <f aca="false">IF(Answers!I166="","",IF(ISNUMBER(IFERROR(VALUE(Answers!I166),"")),IF(AND(VALUE(Answers!I166)&gt;=1,VALUE(Answers!I166)&lt;=5,VALUE(Answers!I166)=INT(VALUE(Answers!I166))),VALUE(Answers!I166),"unread"),IFERROR(MATCH(TRIM(SUBSTITUTE(SUBSTITUTE(SUBSTITUTE(SUBSTITUTE(Answers!I166,"’","'"),"‘","'"),"“",""""),"”","""")),'Scoring key'!$B$5:$B$9,0),"unread")))</f>
        <v/>
      </c>
      <c r="S166" s="1" t="str">
        <f aca="false">IF(Answers!J166="","",IF(ISNUMBER(IFERROR(VALUE(Answers!J166),"")),IF(AND(VALUE(Answers!J166)&gt;=1,VALUE(Answers!J166)&lt;=5,VALUE(Answers!J166)=INT(VALUE(Answers!J166))),VALUE(Answers!J166),"unread"),IFERROR(MATCH(TRIM(SUBSTITUTE(SUBSTITUTE(SUBSTITUTE(SUBSTITUTE(Answers!J166,"’","'"),"‘","'"),"“",""""),"”","""")),'Scoring key'!$B$5:$B$9,0),"unread")))</f>
        <v/>
      </c>
      <c r="T166" s="1" t="str">
        <f aca="false">IF(Answers!K166="","",IF(ISNUMBER(IFERROR(VALUE(Answers!K166),"")),IF(AND(VALUE(Answers!K166)&gt;=1,VALUE(Answers!K166)&lt;=5,VALUE(Answers!K166)=INT(VALUE(Answers!K166))),VALUE(Answers!K166),"unread"),IFERROR(MATCH(TRIM(SUBSTITUTE(SUBSTITUTE(SUBSTITUTE(SUBSTITUTE(Answers!K166,"’","'"),"‘","'"),"“",""""),"”","""")),'Scoring key'!$B$5:$B$9,0),"unread")))</f>
        <v/>
      </c>
      <c r="U166" s="1" t="str">
        <f aca="false">IF(Answers!M166="","",IF(ISNUMBER(IFERROR(VALUE(Answers!M166),"")),IF(AND(VALUE(Answers!M166)&gt;=1,VALUE(Answers!M166)&lt;=5,VALUE(Answers!M166)=INT(VALUE(Answers!M166))),VALUE(Answers!M166),"unread"),IFERROR(MATCH(TRIM(SUBSTITUTE(SUBSTITUTE(SUBSTITUTE(SUBSTITUTE(Answers!M166,"’","'"),"‘","'"),"“",""""),"”","""")),'Scoring key'!$B$5:$B$9,0),"unread")))</f>
        <v/>
      </c>
      <c r="V166" s="1" t="str">
        <f aca="false">IF(Answers!P166="","",IF(ISNUMBER(IFERROR(VALUE(Answers!P166),"")),IF(AND(VALUE(Answers!P166)&gt;=1,VALUE(Answers!P166)&lt;=5,VALUE(Answers!P166)=INT(VALUE(Answers!P166))),VALUE(Answers!P166),"unread"),IFERROR(MATCH(TRIM(SUBSTITUTE(SUBSTITUTE(SUBSTITUTE(SUBSTITUTE(Answers!P166,"’","'"),"‘","'"),"“",""""),"”","""")),'Scoring key'!$B$5:$B$9,0),"unread")))</f>
        <v/>
      </c>
      <c r="W166" s="1" t="str">
        <f aca="false">IF(Answers!Q166="","",IF(ISNUMBER(IFERROR(VALUE(Answers!Q166),"")),IF(AND(VALUE(Answers!Q166)&gt;=1,VALUE(Answers!Q166)&lt;=5,VALUE(Answers!Q166)=INT(VALUE(Answers!Q166))),VALUE(Answers!Q166),"unread"),IFERROR(MATCH(TRIM(SUBSTITUTE(SUBSTITUTE(SUBSTITUTE(SUBSTITUTE(Answers!Q166,"’","'"),"‘","'"),"“",""""),"”","""")),'Scoring key'!$B$5:$B$9,0),"unread")))</f>
        <v/>
      </c>
      <c r="X166" s="1" t="str">
        <f aca="false">IF(Answers!B166="","",ISNUMBER(SEARCH("Drafting or editing emails and documents",TRIM(SUBSTITUTE(SUBSTITUTE(SUBSTITUTE(SUBSTITUTE(Answers!B166,"’","'"),"‘","'"),"“",""""),"”",""""))))*1+ISNUMBER(SEARCH("Summarizing documents, threads or meetings",TRIM(SUBSTITUTE(SUBSTITUTE(SUBSTITUTE(SUBSTITUTE(Answers!B166,"’","'"),"‘","'"),"“",""""),"”",""""))))*1+ISNUMBER(SEARCH("Research, or explaining something unfamiliar",TRIM(SUBSTITUTE(SUBSTITUTE(SUBSTITUTE(SUBSTITUTE(Answers!B166,"’","'"),"‘","'"),"“",""""),"”",""""))))*1+ISNUMBER(SEARCH("Working with data or spreadsheets",TRIM(SUBSTITUTE(SUBSTITUTE(SUBSTITUTE(SUBSTITUTE(Answers!B166,"’","'"),"‘","'"),"“",""""),"”",""""))))*1+ISNUMBER(SEARCH("Writing or reviewing code or scripts",TRIM(SUBSTITUTE(SUBSTITUTE(SUBSTITUTE(SUBSTITUTE(Answers!B166,"’","'"),"‘","'"),"“",""""),"”",""""))))*1+ISNUMBER(SEARCH("Brainstorming or planning",TRIM(SUBSTITUTE(SUBSTITUTE(SUBSTITUTE(SUBSTITUTE(Answers!B166,"’","'"),"‘","'"),"“",""""),"”",""""))))*1+ISNUMBER(SEARCH("Something else",TRIM(SUBSTITUTE(SUBSTITUTE(SUBSTITUTE(SUBSTITUTE(Answers!B166,"’","'"),"‘","'"),"“",""""),"”",""""))))*1)</f>
        <v/>
      </c>
      <c r="Y166" s="1" t="str">
        <f aca="false">IF(X166="","",IF(X166=0,IF(ISNUMBER(SEARCH("I don't use AI tools for work",TRIM(SUBSTITUTE(SUBSTITUTE(SUBSTITUTE(SUBSTITUTE(Answers!B166,"’","'"),"‘","'"),"“",""""),"”","""")))),1,"unread"),MIN(X166+1,5)))</f>
        <v/>
      </c>
      <c r="Z166" s="1" t="n">
        <f aca="false">IF(ISNUMBER(SEARCH("Clear guidance on what's allowed and what information can go in",TRIM(SUBSTITUTE(SUBSTITUTE(SUBSTITUTE(SUBSTITUTE(Answers!R166,"’","'"),"‘","'"),"“",""""),"”","""")))),1,0)</f>
        <v>0</v>
      </c>
      <c r="AA166" s="1" t="n">
        <f aca="false">IF(ISNUMBER(SEARCH("An approved AI tool with a work account",TRIM(SUBSTITUTE(SUBSTITUTE(SUBSTITUTE(SUBSTITUTE(Answers!R166,"’","'"),"‘","'"),"“",""""),"”","""")))),1,0)</f>
        <v>0</v>
      </c>
      <c r="AB166" s="1" t="n">
        <f aca="false">IF(ISNUMBER(SEARCH("Hands-on training using my own work tasks",TRIM(SUBSTITUTE(SUBSTITUTE(SUBSTITUTE(SUBSTITUTE(Answers!R166,"’","'"),"‘","'"),"“",""""),"”","""")))),1,0)</f>
        <v>0</v>
      </c>
      <c r="AC166" s="1" t="n">
        <f aca="false">IF(ISNUMBER(SEARCH("Ready-made prompts and templates for common tasks",TRIM(SUBSTITUTE(SUBSTITUTE(SUBSTITUTE(SUBSTITUTE(Answers!R166,"’","'"),"‘","'"),"“",""""),"”","""")))),1,0)</f>
        <v>0</v>
      </c>
      <c r="AD166" s="1" t="n">
        <f aca="false">IF(ISNUMBER(SEARCH("Help setting up an AI agent for my role",TRIM(SUBSTITUTE(SUBSTITUTE(SUBSTITUTE(SUBSTITUTE(Answers!R166,"’","'"),"‘","'"),"“",""""),"”","""")))),1,0)</f>
        <v>0</v>
      </c>
      <c r="AE166" s="1" t="n">
        <f aca="false">IF(ISNUMBER(SEARCH("Examples from people in jobs like mine",TRIM(SUBSTITUTE(SUBSTITUTE(SUBSTITUTE(SUBSTITUTE(Answers!R166,"’","'"),"‘","'"),"“",""""),"”","""")))),1,0)</f>
        <v>0</v>
      </c>
      <c r="AF166" s="1" t="n">
        <f aca="false">IF(ISNUMBER(SEARCH("Time set aside to practice",TRIM(SUBSTITUTE(SUBSTITUTE(SUBSTITUTE(SUBSTITUTE(Answers!R166,"’","'"),"‘","'"),"“",""""),"”","""")))),1,0)</f>
        <v>0</v>
      </c>
      <c r="AG166" s="1" t="n">
        <f aca="false">IF(ISNUMBER(SEARCH("I don't need help right now",TRIM(SUBSTITUTE(SUBSTITUTE(SUBSTITUTE(SUBSTITUTE(Answers!R166,"’","'"),"‘","'"),"“",""""),"”","""")))),1,0)</f>
        <v>0</v>
      </c>
      <c r="AH166" s="1" t="str">
        <f aca="false">IF(Answers!R166="","",IF(Z166+AA166+AB166+AC166+AD166+AE166+AF166+AG166=0,"unread",""))</f>
        <v/>
      </c>
      <c r="AI166" s="1" t="n">
        <f aca="false">IF(OR(D166=5,E166=5),1,0)</f>
        <v>0</v>
      </c>
    </row>
    <row r="167" customFormat="false" ht="15" hidden="false" customHeight="true" outlineLevel="0" collapsed="false">
      <c r="A167" s="1" t="n">
        <f aca="false">Answers!T167</f>
        <v>0</v>
      </c>
      <c r="B167" s="1" t="str">
        <f aca="false">IF(Answers!A167="","",IFERROR(MATCH(TRIM(SUBSTITUTE(SUBSTITUTE(SUBSTITUTE(SUBSTITUTE(Answers!A167,"’","'"),"‘","'"),"“",""""),"”","""")),'Scoring key'!$B$10:$B$14,0),"unread"))</f>
        <v/>
      </c>
      <c r="C167" s="1" t="str">
        <f aca="false">IF(Answers!C167="","",IFERROR(MATCH(TRIM(SUBSTITUTE(SUBSTITUTE(SUBSTITUTE(SUBSTITUTE(Answers!C167,"’","'"),"‘","'"),"“",""""),"”","""")),'Scoring key'!$B$15:$B$19,0),"unread"))</f>
        <v/>
      </c>
      <c r="D167" s="1" t="str">
        <f aca="false">IF(Answers!D167="","",IFERROR(MATCH(TRIM(SUBSTITUTE(SUBSTITUTE(SUBSTITUTE(SUBSTITUTE(Answers!D167,"’","'"),"‘","'"),"“",""""),"”","""")),'Scoring key'!$B$20:$B$24,0),"unread"))</f>
        <v/>
      </c>
      <c r="E167" s="1" t="str">
        <f aca="false">IF(Answers!E167="","",IFERROR(MATCH(TRIM(SUBSTITUTE(SUBSTITUTE(SUBSTITUTE(SUBSTITUTE(Answers!E167,"’","'"),"‘","'"),"“",""""),"”","""")),'Scoring key'!$B$25:$B$29,0),"unread"))</f>
        <v/>
      </c>
      <c r="F167" s="1" t="str">
        <f aca="false">IF(Answers!L167="","",IFERROR(MATCH(TRIM(SUBSTITUTE(SUBSTITUTE(SUBSTITUTE(SUBSTITUTE(Answers!L167,"’","'"),"‘","'"),"“",""""),"”","""")),'Scoring key'!$B$30:$B$34,0),"unread"))</f>
        <v/>
      </c>
      <c r="G167" s="1" t="str">
        <f aca="false">IF(Answers!N167="","",IFERROR(MATCH(TRIM(SUBSTITUTE(SUBSTITUTE(SUBSTITUTE(SUBSTITUTE(Answers!N167,"’","'"),"‘","'"),"“",""""),"”","""")),'Scoring key'!$B$35:$B$38,0),"unread"))</f>
        <v/>
      </c>
      <c r="H167" s="1" t="str">
        <f aca="false">IF(Answers!O167="","",IFERROR(MATCH(TRIM(SUBSTITUTE(SUBSTITUTE(SUBSTITUTE(SUBSTITUTE(Answers!O167,"’","'"),"‘","'"),"“",""""),"”","""")),'Scoring key'!$B$39:$B$42,0),"unread"))</f>
        <v/>
      </c>
      <c r="I167" s="1" t="str">
        <f aca="false">IF(Answers!S167="","",IFERROR(MATCH(TRIM(SUBSTITUTE(SUBSTITUTE(SUBSTITUTE(SUBSTITUTE(Answers!S167,"’","'"),"‘","'"),"“",""""),"”","""")),'Scoring key'!$B$43:$B$46,0),"unread"))</f>
        <v/>
      </c>
      <c r="J167" s="1" t="str">
        <f aca="false">IF(ISNUMBER(B167),IF(INDEX('Scoring key'!$C$10:$C$14,B167)="","",INDEX('Scoring key'!$C$10:$C$14,B167)),"")</f>
        <v/>
      </c>
      <c r="K167" s="1" t="str">
        <f aca="false">IF(ISNUMBER(E167),IF(INDEX('Scoring key'!$C$25:$C$29,E167)="","",INDEX('Scoring key'!$C$25:$C$29,E167)),"")</f>
        <v/>
      </c>
      <c r="L167" s="1" t="str">
        <f aca="false">IF(ISNUMBER(F167),IF(INDEX('Scoring key'!$C$30:$C$34,F167)="","",INDEX('Scoring key'!$C$30:$C$34,F167)),"")</f>
        <v/>
      </c>
      <c r="M167" s="1" t="str">
        <f aca="false">IF(ISNUMBER(G167),IF(INDEX('Scoring key'!$C$35:$C$38,G167)="","",INDEX('Scoring key'!$C$35:$C$38,G167)),"")</f>
        <v/>
      </c>
      <c r="N167" s="1" t="str">
        <f aca="false">IF(ISNUMBER(H167),IF(INDEX('Scoring key'!$C$39:$C$42,H167)="","",INDEX('Scoring key'!$C$39:$C$42,H167)),"")</f>
        <v/>
      </c>
      <c r="O167" s="1" t="str">
        <f aca="false">IF(Answers!F167="","",IF(ISNUMBER(IFERROR(VALUE(Answers!F167),"")),IF(AND(VALUE(Answers!F167)&gt;=1,VALUE(Answers!F167)&lt;=5,VALUE(Answers!F167)=INT(VALUE(Answers!F167))),VALUE(Answers!F167),"unread"),IFERROR(MATCH(TRIM(SUBSTITUTE(SUBSTITUTE(SUBSTITUTE(SUBSTITUTE(Answers!F167,"’","'"),"‘","'"),"“",""""),"”","""")),'Scoring key'!$B$5:$B$9,0),"unread")))</f>
        <v/>
      </c>
      <c r="P167" s="1" t="str">
        <f aca="false">IF(Answers!G167="","",IF(ISNUMBER(IFERROR(VALUE(Answers!G167),"")),IF(AND(VALUE(Answers!G167)&gt;=1,VALUE(Answers!G167)&lt;=5,VALUE(Answers!G167)=INT(VALUE(Answers!G167))),VALUE(Answers!G167),"unread"),IFERROR(MATCH(TRIM(SUBSTITUTE(SUBSTITUTE(SUBSTITUTE(SUBSTITUTE(Answers!G167,"’","'"),"‘","'"),"“",""""),"”","""")),'Scoring key'!$B$5:$B$9,0),"unread")))</f>
        <v/>
      </c>
      <c r="Q167" s="1" t="str">
        <f aca="false">IF(Answers!H167="","",IF(ISNUMBER(IFERROR(VALUE(Answers!H167),"")),IF(AND(VALUE(Answers!H167)&gt;=1,VALUE(Answers!H167)&lt;=5,VALUE(Answers!H167)=INT(VALUE(Answers!H167))),VALUE(Answers!H167),"unread"),IFERROR(MATCH(TRIM(SUBSTITUTE(SUBSTITUTE(SUBSTITUTE(SUBSTITUTE(Answers!H167,"’","'"),"‘","'"),"“",""""),"”","""")),'Scoring key'!$B$5:$B$9,0),"unread")))</f>
        <v/>
      </c>
      <c r="R167" s="1" t="str">
        <f aca="false">IF(Answers!I167="","",IF(ISNUMBER(IFERROR(VALUE(Answers!I167),"")),IF(AND(VALUE(Answers!I167)&gt;=1,VALUE(Answers!I167)&lt;=5,VALUE(Answers!I167)=INT(VALUE(Answers!I167))),VALUE(Answers!I167),"unread"),IFERROR(MATCH(TRIM(SUBSTITUTE(SUBSTITUTE(SUBSTITUTE(SUBSTITUTE(Answers!I167,"’","'"),"‘","'"),"“",""""),"”","""")),'Scoring key'!$B$5:$B$9,0),"unread")))</f>
        <v/>
      </c>
      <c r="S167" s="1" t="str">
        <f aca="false">IF(Answers!J167="","",IF(ISNUMBER(IFERROR(VALUE(Answers!J167),"")),IF(AND(VALUE(Answers!J167)&gt;=1,VALUE(Answers!J167)&lt;=5,VALUE(Answers!J167)=INT(VALUE(Answers!J167))),VALUE(Answers!J167),"unread"),IFERROR(MATCH(TRIM(SUBSTITUTE(SUBSTITUTE(SUBSTITUTE(SUBSTITUTE(Answers!J167,"’","'"),"‘","'"),"“",""""),"”","""")),'Scoring key'!$B$5:$B$9,0),"unread")))</f>
        <v/>
      </c>
      <c r="T167" s="1" t="str">
        <f aca="false">IF(Answers!K167="","",IF(ISNUMBER(IFERROR(VALUE(Answers!K167),"")),IF(AND(VALUE(Answers!K167)&gt;=1,VALUE(Answers!K167)&lt;=5,VALUE(Answers!K167)=INT(VALUE(Answers!K167))),VALUE(Answers!K167),"unread"),IFERROR(MATCH(TRIM(SUBSTITUTE(SUBSTITUTE(SUBSTITUTE(SUBSTITUTE(Answers!K167,"’","'"),"‘","'"),"“",""""),"”","""")),'Scoring key'!$B$5:$B$9,0),"unread")))</f>
        <v/>
      </c>
      <c r="U167" s="1" t="str">
        <f aca="false">IF(Answers!M167="","",IF(ISNUMBER(IFERROR(VALUE(Answers!M167),"")),IF(AND(VALUE(Answers!M167)&gt;=1,VALUE(Answers!M167)&lt;=5,VALUE(Answers!M167)=INT(VALUE(Answers!M167))),VALUE(Answers!M167),"unread"),IFERROR(MATCH(TRIM(SUBSTITUTE(SUBSTITUTE(SUBSTITUTE(SUBSTITUTE(Answers!M167,"’","'"),"‘","'"),"“",""""),"”","""")),'Scoring key'!$B$5:$B$9,0),"unread")))</f>
        <v/>
      </c>
      <c r="V167" s="1" t="str">
        <f aca="false">IF(Answers!P167="","",IF(ISNUMBER(IFERROR(VALUE(Answers!P167),"")),IF(AND(VALUE(Answers!P167)&gt;=1,VALUE(Answers!P167)&lt;=5,VALUE(Answers!P167)=INT(VALUE(Answers!P167))),VALUE(Answers!P167),"unread"),IFERROR(MATCH(TRIM(SUBSTITUTE(SUBSTITUTE(SUBSTITUTE(SUBSTITUTE(Answers!P167,"’","'"),"‘","'"),"“",""""),"”","""")),'Scoring key'!$B$5:$B$9,0),"unread")))</f>
        <v/>
      </c>
      <c r="W167" s="1" t="str">
        <f aca="false">IF(Answers!Q167="","",IF(ISNUMBER(IFERROR(VALUE(Answers!Q167),"")),IF(AND(VALUE(Answers!Q167)&gt;=1,VALUE(Answers!Q167)&lt;=5,VALUE(Answers!Q167)=INT(VALUE(Answers!Q167))),VALUE(Answers!Q167),"unread"),IFERROR(MATCH(TRIM(SUBSTITUTE(SUBSTITUTE(SUBSTITUTE(SUBSTITUTE(Answers!Q167,"’","'"),"‘","'"),"“",""""),"”","""")),'Scoring key'!$B$5:$B$9,0),"unread")))</f>
        <v/>
      </c>
      <c r="X167" s="1" t="str">
        <f aca="false">IF(Answers!B167="","",ISNUMBER(SEARCH("Drafting or editing emails and documents",TRIM(SUBSTITUTE(SUBSTITUTE(SUBSTITUTE(SUBSTITUTE(Answers!B167,"’","'"),"‘","'"),"“",""""),"”",""""))))*1+ISNUMBER(SEARCH("Summarizing documents, threads or meetings",TRIM(SUBSTITUTE(SUBSTITUTE(SUBSTITUTE(SUBSTITUTE(Answers!B167,"’","'"),"‘","'"),"“",""""),"”",""""))))*1+ISNUMBER(SEARCH("Research, or explaining something unfamiliar",TRIM(SUBSTITUTE(SUBSTITUTE(SUBSTITUTE(SUBSTITUTE(Answers!B167,"’","'"),"‘","'"),"“",""""),"”",""""))))*1+ISNUMBER(SEARCH("Working with data or spreadsheets",TRIM(SUBSTITUTE(SUBSTITUTE(SUBSTITUTE(SUBSTITUTE(Answers!B167,"’","'"),"‘","'"),"“",""""),"”",""""))))*1+ISNUMBER(SEARCH("Writing or reviewing code or scripts",TRIM(SUBSTITUTE(SUBSTITUTE(SUBSTITUTE(SUBSTITUTE(Answers!B167,"’","'"),"‘","'"),"“",""""),"”",""""))))*1+ISNUMBER(SEARCH("Brainstorming or planning",TRIM(SUBSTITUTE(SUBSTITUTE(SUBSTITUTE(SUBSTITUTE(Answers!B167,"’","'"),"‘","'"),"“",""""),"”",""""))))*1+ISNUMBER(SEARCH("Something else",TRIM(SUBSTITUTE(SUBSTITUTE(SUBSTITUTE(SUBSTITUTE(Answers!B167,"’","'"),"‘","'"),"“",""""),"”",""""))))*1)</f>
        <v/>
      </c>
      <c r="Y167" s="1" t="str">
        <f aca="false">IF(X167="","",IF(X167=0,IF(ISNUMBER(SEARCH("I don't use AI tools for work",TRIM(SUBSTITUTE(SUBSTITUTE(SUBSTITUTE(SUBSTITUTE(Answers!B167,"’","'"),"‘","'"),"“",""""),"”","""")))),1,"unread"),MIN(X167+1,5)))</f>
        <v/>
      </c>
      <c r="Z167" s="1" t="n">
        <f aca="false">IF(ISNUMBER(SEARCH("Clear guidance on what's allowed and what information can go in",TRIM(SUBSTITUTE(SUBSTITUTE(SUBSTITUTE(SUBSTITUTE(Answers!R167,"’","'"),"‘","'"),"“",""""),"”","""")))),1,0)</f>
        <v>0</v>
      </c>
      <c r="AA167" s="1" t="n">
        <f aca="false">IF(ISNUMBER(SEARCH("An approved AI tool with a work account",TRIM(SUBSTITUTE(SUBSTITUTE(SUBSTITUTE(SUBSTITUTE(Answers!R167,"’","'"),"‘","'"),"“",""""),"”","""")))),1,0)</f>
        <v>0</v>
      </c>
      <c r="AB167" s="1" t="n">
        <f aca="false">IF(ISNUMBER(SEARCH("Hands-on training using my own work tasks",TRIM(SUBSTITUTE(SUBSTITUTE(SUBSTITUTE(SUBSTITUTE(Answers!R167,"’","'"),"‘","'"),"“",""""),"”","""")))),1,0)</f>
        <v>0</v>
      </c>
      <c r="AC167" s="1" t="n">
        <f aca="false">IF(ISNUMBER(SEARCH("Ready-made prompts and templates for common tasks",TRIM(SUBSTITUTE(SUBSTITUTE(SUBSTITUTE(SUBSTITUTE(Answers!R167,"’","'"),"‘","'"),"“",""""),"”","""")))),1,0)</f>
        <v>0</v>
      </c>
      <c r="AD167" s="1" t="n">
        <f aca="false">IF(ISNUMBER(SEARCH("Help setting up an AI agent for my role",TRIM(SUBSTITUTE(SUBSTITUTE(SUBSTITUTE(SUBSTITUTE(Answers!R167,"’","'"),"‘","'"),"“",""""),"”","""")))),1,0)</f>
        <v>0</v>
      </c>
      <c r="AE167" s="1" t="n">
        <f aca="false">IF(ISNUMBER(SEARCH("Examples from people in jobs like mine",TRIM(SUBSTITUTE(SUBSTITUTE(SUBSTITUTE(SUBSTITUTE(Answers!R167,"’","'"),"‘","'"),"“",""""),"”","""")))),1,0)</f>
        <v>0</v>
      </c>
      <c r="AF167" s="1" t="n">
        <f aca="false">IF(ISNUMBER(SEARCH("Time set aside to practice",TRIM(SUBSTITUTE(SUBSTITUTE(SUBSTITUTE(SUBSTITUTE(Answers!R167,"’","'"),"‘","'"),"“",""""),"”","""")))),1,0)</f>
        <v>0</v>
      </c>
      <c r="AG167" s="1" t="n">
        <f aca="false">IF(ISNUMBER(SEARCH("I don't need help right now",TRIM(SUBSTITUTE(SUBSTITUTE(SUBSTITUTE(SUBSTITUTE(Answers!R167,"’","'"),"‘","'"),"“",""""),"”","""")))),1,0)</f>
        <v>0</v>
      </c>
      <c r="AH167" s="1" t="str">
        <f aca="false">IF(Answers!R167="","",IF(Z167+AA167+AB167+AC167+AD167+AE167+AF167+AG167=0,"unread",""))</f>
        <v/>
      </c>
      <c r="AI167" s="1" t="n">
        <f aca="false">IF(OR(D167=5,E167=5),1,0)</f>
        <v>0</v>
      </c>
    </row>
    <row r="168" customFormat="false" ht="15" hidden="false" customHeight="true" outlineLevel="0" collapsed="false">
      <c r="A168" s="1" t="n">
        <f aca="false">Answers!T168</f>
        <v>0</v>
      </c>
      <c r="B168" s="1" t="str">
        <f aca="false">IF(Answers!A168="","",IFERROR(MATCH(TRIM(SUBSTITUTE(SUBSTITUTE(SUBSTITUTE(SUBSTITUTE(Answers!A168,"’","'"),"‘","'"),"“",""""),"”","""")),'Scoring key'!$B$10:$B$14,0),"unread"))</f>
        <v/>
      </c>
      <c r="C168" s="1" t="str">
        <f aca="false">IF(Answers!C168="","",IFERROR(MATCH(TRIM(SUBSTITUTE(SUBSTITUTE(SUBSTITUTE(SUBSTITUTE(Answers!C168,"’","'"),"‘","'"),"“",""""),"”","""")),'Scoring key'!$B$15:$B$19,0),"unread"))</f>
        <v/>
      </c>
      <c r="D168" s="1" t="str">
        <f aca="false">IF(Answers!D168="","",IFERROR(MATCH(TRIM(SUBSTITUTE(SUBSTITUTE(SUBSTITUTE(SUBSTITUTE(Answers!D168,"’","'"),"‘","'"),"“",""""),"”","""")),'Scoring key'!$B$20:$B$24,0),"unread"))</f>
        <v/>
      </c>
      <c r="E168" s="1" t="str">
        <f aca="false">IF(Answers!E168="","",IFERROR(MATCH(TRIM(SUBSTITUTE(SUBSTITUTE(SUBSTITUTE(SUBSTITUTE(Answers!E168,"’","'"),"‘","'"),"“",""""),"”","""")),'Scoring key'!$B$25:$B$29,0),"unread"))</f>
        <v/>
      </c>
      <c r="F168" s="1" t="str">
        <f aca="false">IF(Answers!L168="","",IFERROR(MATCH(TRIM(SUBSTITUTE(SUBSTITUTE(SUBSTITUTE(SUBSTITUTE(Answers!L168,"’","'"),"‘","'"),"“",""""),"”","""")),'Scoring key'!$B$30:$B$34,0),"unread"))</f>
        <v/>
      </c>
      <c r="G168" s="1" t="str">
        <f aca="false">IF(Answers!N168="","",IFERROR(MATCH(TRIM(SUBSTITUTE(SUBSTITUTE(SUBSTITUTE(SUBSTITUTE(Answers!N168,"’","'"),"‘","'"),"“",""""),"”","""")),'Scoring key'!$B$35:$B$38,0),"unread"))</f>
        <v/>
      </c>
      <c r="H168" s="1" t="str">
        <f aca="false">IF(Answers!O168="","",IFERROR(MATCH(TRIM(SUBSTITUTE(SUBSTITUTE(SUBSTITUTE(SUBSTITUTE(Answers!O168,"’","'"),"‘","'"),"“",""""),"”","""")),'Scoring key'!$B$39:$B$42,0),"unread"))</f>
        <v/>
      </c>
      <c r="I168" s="1" t="str">
        <f aca="false">IF(Answers!S168="","",IFERROR(MATCH(TRIM(SUBSTITUTE(SUBSTITUTE(SUBSTITUTE(SUBSTITUTE(Answers!S168,"’","'"),"‘","'"),"“",""""),"”","""")),'Scoring key'!$B$43:$B$46,0),"unread"))</f>
        <v/>
      </c>
      <c r="J168" s="1" t="str">
        <f aca="false">IF(ISNUMBER(B168),IF(INDEX('Scoring key'!$C$10:$C$14,B168)="","",INDEX('Scoring key'!$C$10:$C$14,B168)),"")</f>
        <v/>
      </c>
      <c r="K168" s="1" t="str">
        <f aca="false">IF(ISNUMBER(E168),IF(INDEX('Scoring key'!$C$25:$C$29,E168)="","",INDEX('Scoring key'!$C$25:$C$29,E168)),"")</f>
        <v/>
      </c>
      <c r="L168" s="1" t="str">
        <f aca="false">IF(ISNUMBER(F168),IF(INDEX('Scoring key'!$C$30:$C$34,F168)="","",INDEX('Scoring key'!$C$30:$C$34,F168)),"")</f>
        <v/>
      </c>
      <c r="M168" s="1" t="str">
        <f aca="false">IF(ISNUMBER(G168),IF(INDEX('Scoring key'!$C$35:$C$38,G168)="","",INDEX('Scoring key'!$C$35:$C$38,G168)),"")</f>
        <v/>
      </c>
      <c r="N168" s="1" t="str">
        <f aca="false">IF(ISNUMBER(H168),IF(INDEX('Scoring key'!$C$39:$C$42,H168)="","",INDEX('Scoring key'!$C$39:$C$42,H168)),"")</f>
        <v/>
      </c>
      <c r="O168" s="1" t="str">
        <f aca="false">IF(Answers!F168="","",IF(ISNUMBER(IFERROR(VALUE(Answers!F168),"")),IF(AND(VALUE(Answers!F168)&gt;=1,VALUE(Answers!F168)&lt;=5,VALUE(Answers!F168)=INT(VALUE(Answers!F168))),VALUE(Answers!F168),"unread"),IFERROR(MATCH(TRIM(SUBSTITUTE(SUBSTITUTE(SUBSTITUTE(SUBSTITUTE(Answers!F168,"’","'"),"‘","'"),"“",""""),"”","""")),'Scoring key'!$B$5:$B$9,0),"unread")))</f>
        <v/>
      </c>
      <c r="P168" s="1" t="str">
        <f aca="false">IF(Answers!G168="","",IF(ISNUMBER(IFERROR(VALUE(Answers!G168),"")),IF(AND(VALUE(Answers!G168)&gt;=1,VALUE(Answers!G168)&lt;=5,VALUE(Answers!G168)=INT(VALUE(Answers!G168))),VALUE(Answers!G168),"unread"),IFERROR(MATCH(TRIM(SUBSTITUTE(SUBSTITUTE(SUBSTITUTE(SUBSTITUTE(Answers!G168,"’","'"),"‘","'"),"“",""""),"”","""")),'Scoring key'!$B$5:$B$9,0),"unread")))</f>
        <v/>
      </c>
      <c r="Q168" s="1" t="str">
        <f aca="false">IF(Answers!H168="","",IF(ISNUMBER(IFERROR(VALUE(Answers!H168),"")),IF(AND(VALUE(Answers!H168)&gt;=1,VALUE(Answers!H168)&lt;=5,VALUE(Answers!H168)=INT(VALUE(Answers!H168))),VALUE(Answers!H168),"unread"),IFERROR(MATCH(TRIM(SUBSTITUTE(SUBSTITUTE(SUBSTITUTE(SUBSTITUTE(Answers!H168,"’","'"),"‘","'"),"“",""""),"”","""")),'Scoring key'!$B$5:$B$9,0),"unread")))</f>
        <v/>
      </c>
      <c r="R168" s="1" t="str">
        <f aca="false">IF(Answers!I168="","",IF(ISNUMBER(IFERROR(VALUE(Answers!I168),"")),IF(AND(VALUE(Answers!I168)&gt;=1,VALUE(Answers!I168)&lt;=5,VALUE(Answers!I168)=INT(VALUE(Answers!I168))),VALUE(Answers!I168),"unread"),IFERROR(MATCH(TRIM(SUBSTITUTE(SUBSTITUTE(SUBSTITUTE(SUBSTITUTE(Answers!I168,"’","'"),"‘","'"),"“",""""),"”","""")),'Scoring key'!$B$5:$B$9,0),"unread")))</f>
        <v/>
      </c>
      <c r="S168" s="1" t="str">
        <f aca="false">IF(Answers!J168="","",IF(ISNUMBER(IFERROR(VALUE(Answers!J168),"")),IF(AND(VALUE(Answers!J168)&gt;=1,VALUE(Answers!J168)&lt;=5,VALUE(Answers!J168)=INT(VALUE(Answers!J168))),VALUE(Answers!J168),"unread"),IFERROR(MATCH(TRIM(SUBSTITUTE(SUBSTITUTE(SUBSTITUTE(SUBSTITUTE(Answers!J168,"’","'"),"‘","'"),"“",""""),"”","""")),'Scoring key'!$B$5:$B$9,0),"unread")))</f>
        <v/>
      </c>
      <c r="T168" s="1" t="str">
        <f aca="false">IF(Answers!K168="","",IF(ISNUMBER(IFERROR(VALUE(Answers!K168),"")),IF(AND(VALUE(Answers!K168)&gt;=1,VALUE(Answers!K168)&lt;=5,VALUE(Answers!K168)=INT(VALUE(Answers!K168))),VALUE(Answers!K168),"unread"),IFERROR(MATCH(TRIM(SUBSTITUTE(SUBSTITUTE(SUBSTITUTE(SUBSTITUTE(Answers!K168,"’","'"),"‘","'"),"“",""""),"”","""")),'Scoring key'!$B$5:$B$9,0),"unread")))</f>
        <v/>
      </c>
      <c r="U168" s="1" t="str">
        <f aca="false">IF(Answers!M168="","",IF(ISNUMBER(IFERROR(VALUE(Answers!M168),"")),IF(AND(VALUE(Answers!M168)&gt;=1,VALUE(Answers!M168)&lt;=5,VALUE(Answers!M168)=INT(VALUE(Answers!M168))),VALUE(Answers!M168),"unread"),IFERROR(MATCH(TRIM(SUBSTITUTE(SUBSTITUTE(SUBSTITUTE(SUBSTITUTE(Answers!M168,"’","'"),"‘","'"),"“",""""),"”","""")),'Scoring key'!$B$5:$B$9,0),"unread")))</f>
        <v/>
      </c>
      <c r="V168" s="1" t="str">
        <f aca="false">IF(Answers!P168="","",IF(ISNUMBER(IFERROR(VALUE(Answers!P168),"")),IF(AND(VALUE(Answers!P168)&gt;=1,VALUE(Answers!P168)&lt;=5,VALUE(Answers!P168)=INT(VALUE(Answers!P168))),VALUE(Answers!P168),"unread"),IFERROR(MATCH(TRIM(SUBSTITUTE(SUBSTITUTE(SUBSTITUTE(SUBSTITUTE(Answers!P168,"’","'"),"‘","'"),"“",""""),"”","""")),'Scoring key'!$B$5:$B$9,0),"unread")))</f>
        <v/>
      </c>
      <c r="W168" s="1" t="str">
        <f aca="false">IF(Answers!Q168="","",IF(ISNUMBER(IFERROR(VALUE(Answers!Q168),"")),IF(AND(VALUE(Answers!Q168)&gt;=1,VALUE(Answers!Q168)&lt;=5,VALUE(Answers!Q168)=INT(VALUE(Answers!Q168))),VALUE(Answers!Q168),"unread"),IFERROR(MATCH(TRIM(SUBSTITUTE(SUBSTITUTE(SUBSTITUTE(SUBSTITUTE(Answers!Q168,"’","'"),"‘","'"),"“",""""),"”","""")),'Scoring key'!$B$5:$B$9,0),"unread")))</f>
        <v/>
      </c>
      <c r="X168" s="1" t="str">
        <f aca="false">IF(Answers!B168="","",ISNUMBER(SEARCH("Drafting or editing emails and documents",TRIM(SUBSTITUTE(SUBSTITUTE(SUBSTITUTE(SUBSTITUTE(Answers!B168,"’","'"),"‘","'"),"“",""""),"”",""""))))*1+ISNUMBER(SEARCH("Summarizing documents, threads or meetings",TRIM(SUBSTITUTE(SUBSTITUTE(SUBSTITUTE(SUBSTITUTE(Answers!B168,"’","'"),"‘","'"),"“",""""),"”",""""))))*1+ISNUMBER(SEARCH("Research, or explaining something unfamiliar",TRIM(SUBSTITUTE(SUBSTITUTE(SUBSTITUTE(SUBSTITUTE(Answers!B168,"’","'"),"‘","'"),"“",""""),"”",""""))))*1+ISNUMBER(SEARCH("Working with data or spreadsheets",TRIM(SUBSTITUTE(SUBSTITUTE(SUBSTITUTE(SUBSTITUTE(Answers!B168,"’","'"),"‘","'"),"“",""""),"”",""""))))*1+ISNUMBER(SEARCH("Writing or reviewing code or scripts",TRIM(SUBSTITUTE(SUBSTITUTE(SUBSTITUTE(SUBSTITUTE(Answers!B168,"’","'"),"‘","'"),"“",""""),"”",""""))))*1+ISNUMBER(SEARCH("Brainstorming or planning",TRIM(SUBSTITUTE(SUBSTITUTE(SUBSTITUTE(SUBSTITUTE(Answers!B168,"’","'"),"‘","'"),"“",""""),"”",""""))))*1+ISNUMBER(SEARCH("Something else",TRIM(SUBSTITUTE(SUBSTITUTE(SUBSTITUTE(SUBSTITUTE(Answers!B168,"’","'"),"‘","'"),"“",""""),"”",""""))))*1)</f>
        <v/>
      </c>
      <c r="Y168" s="1" t="str">
        <f aca="false">IF(X168="","",IF(X168=0,IF(ISNUMBER(SEARCH("I don't use AI tools for work",TRIM(SUBSTITUTE(SUBSTITUTE(SUBSTITUTE(SUBSTITUTE(Answers!B168,"’","'"),"‘","'"),"“",""""),"”","""")))),1,"unread"),MIN(X168+1,5)))</f>
        <v/>
      </c>
      <c r="Z168" s="1" t="n">
        <f aca="false">IF(ISNUMBER(SEARCH("Clear guidance on what's allowed and what information can go in",TRIM(SUBSTITUTE(SUBSTITUTE(SUBSTITUTE(SUBSTITUTE(Answers!R168,"’","'"),"‘","'"),"“",""""),"”","""")))),1,0)</f>
        <v>0</v>
      </c>
      <c r="AA168" s="1" t="n">
        <f aca="false">IF(ISNUMBER(SEARCH("An approved AI tool with a work account",TRIM(SUBSTITUTE(SUBSTITUTE(SUBSTITUTE(SUBSTITUTE(Answers!R168,"’","'"),"‘","'"),"“",""""),"”","""")))),1,0)</f>
        <v>0</v>
      </c>
      <c r="AB168" s="1" t="n">
        <f aca="false">IF(ISNUMBER(SEARCH("Hands-on training using my own work tasks",TRIM(SUBSTITUTE(SUBSTITUTE(SUBSTITUTE(SUBSTITUTE(Answers!R168,"’","'"),"‘","'"),"“",""""),"”","""")))),1,0)</f>
        <v>0</v>
      </c>
      <c r="AC168" s="1" t="n">
        <f aca="false">IF(ISNUMBER(SEARCH("Ready-made prompts and templates for common tasks",TRIM(SUBSTITUTE(SUBSTITUTE(SUBSTITUTE(SUBSTITUTE(Answers!R168,"’","'"),"‘","'"),"“",""""),"”","""")))),1,0)</f>
        <v>0</v>
      </c>
      <c r="AD168" s="1" t="n">
        <f aca="false">IF(ISNUMBER(SEARCH("Help setting up an AI agent for my role",TRIM(SUBSTITUTE(SUBSTITUTE(SUBSTITUTE(SUBSTITUTE(Answers!R168,"’","'"),"‘","'"),"“",""""),"”","""")))),1,0)</f>
        <v>0</v>
      </c>
      <c r="AE168" s="1" t="n">
        <f aca="false">IF(ISNUMBER(SEARCH("Examples from people in jobs like mine",TRIM(SUBSTITUTE(SUBSTITUTE(SUBSTITUTE(SUBSTITUTE(Answers!R168,"’","'"),"‘","'"),"“",""""),"”","""")))),1,0)</f>
        <v>0</v>
      </c>
      <c r="AF168" s="1" t="n">
        <f aca="false">IF(ISNUMBER(SEARCH("Time set aside to practice",TRIM(SUBSTITUTE(SUBSTITUTE(SUBSTITUTE(SUBSTITUTE(Answers!R168,"’","'"),"‘","'"),"“",""""),"”","""")))),1,0)</f>
        <v>0</v>
      </c>
      <c r="AG168" s="1" t="n">
        <f aca="false">IF(ISNUMBER(SEARCH("I don't need help right now",TRIM(SUBSTITUTE(SUBSTITUTE(SUBSTITUTE(SUBSTITUTE(Answers!R168,"’","'"),"‘","'"),"“",""""),"”","""")))),1,0)</f>
        <v>0</v>
      </c>
      <c r="AH168" s="1" t="str">
        <f aca="false">IF(Answers!R168="","",IF(Z168+AA168+AB168+AC168+AD168+AE168+AF168+AG168=0,"unread",""))</f>
        <v/>
      </c>
      <c r="AI168" s="1" t="n">
        <f aca="false">IF(OR(D168=5,E168=5),1,0)</f>
        <v>0</v>
      </c>
    </row>
    <row r="169" customFormat="false" ht="15" hidden="false" customHeight="true" outlineLevel="0" collapsed="false">
      <c r="A169" s="1" t="n">
        <f aca="false">Answers!T169</f>
        <v>0</v>
      </c>
      <c r="B169" s="1" t="str">
        <f aca="false">IF(Answers!A169="","",IFERROR(MATCH(TRIM(SUBSTITUTE(SUBSTITUTE(SUBSTITUTE(SUBSTITUTE(Answers!A169,"’","'"),"‘","'"),"“",""""),"”","""")),'Scoring key'!$B$10:$B$14,0),"unread"))</f>
        <v/>
      </c>
      <c r="C169" s="1" t="str">
        <f aca="false">IF(Answers!C169="","",IFERROR(MATCH(TRIM(SUBSTITUTE(SUBSTITUTE(SUBSTITUTE(SUBSTITUTE(Answers!C169,"’","'"),"‘","'"),"“",""""),"”","""")),'Scoring key'!$B$15:$B$19,0),"unread"))</f>
        <v/>
      </c>
      <c r="D169" s="1" t="str">
        <f aca="false">IF(Answers!D169="","",IFERROR(MATCH(TRIM(SUBSTITUTE(SUBSTITUTE(SUBSTITUTE(SUBSTITUTE(Answers!D169,"’","'"),"‘","'"),"“",""""),"”","""")),'Scoring key'!$B$20:$B$24,0),"unread"))</f>
        <v/>
      </c>
      <c r="E169" s="1" t="str">
        <f aca="false">IF(Answers!E169="","",IFERROR(MATCH(TRIM(SUBSTITUTE(SUBSTITUTE(SUBSTITUTE(SUBSTITUTE(Answers!E169,"’","'"),"‘","'"),"“",""""),"”","""")),'Scoring key'!$B$25:$B$29,0),"unread"))</f>
        <v/>
      </c>
      <c r="F169" s="1" t="str">
        <f aca="false">IF(Answers!L169="","",IFERROR(MATCH(TRIM(SUBSTITUTE(SUBSTITUTE(SUBSTITUTE(SUBSTITUTE(Answers!L169,"’","'"),"‘","'"),"“",""""),"”","""")),'Scoring key'!$B$30:$B$34,0),"unread"))</f>
        <v/>
      </c>
      <c r="G169" s="1" t="str">
        <f aca="false">IF(Answers!N169="","",IFERROR(MATCH(TRIM(SUBSTITUTE(SUBSTITUTE(SUBSTITUTE(SUBSTITUTE(Answers!N169,"’","'"),"‘","'"),"“",""""),"”","""")),'Scoring key'!$B$35:$B$38,0),"unread"))</f>
        <v/>
      </c>
      <c r="H169" s="1" t="str">
        <f aca="false">IF(Answers!O169="","",IFERROR(MATCH(TRIM(SUBSTITUTE(SUBSTITUTE(SUBSTITUTE(SUBSTITUTE(Answers!O169,"’","'"),"‘","'"),"“",""""),"”","""")),'Scoring key'!$B$39:$B$42,0),"unread"))</f>
        <v/>
      </c>
      <c r="I169" s="1" t="str">
        <f aca="false">IF(Answers!S169="","",IFERROR(MATCH(TRIM(SUBSTITUTE(SUBSTITUTE(SUBSTITUTE(SUBSTITUTE(Answers!S169,"’","'"),"‘","'"),"“",""""),"”","""")),'Scoring key'!$B$43:$B$46,0),"unread"))</f>
        <v/>
      </c>
      <c r="J169" s="1" t="str">
        <f aca="false">IF(ISNUMBER(B169),IF(INDEX('Scoring key'!$C$10:$C$14,B169)="","",INDEX('Scoring key'!$C$10:$C$14,B169)),"")</f>
        <v/>
      </c>
      <c r="K169" s="1" t="str">
        <f aca="false">IF(ISNUMBER(E169),IF(INDEX('Scoring key'!$C$25:$C$29,E169)="","",INDEX('Scoring key'!$C$25:$C$29,E169)),"")</f>
        <v/>
      </c>
      <c r="L169" s="1" t="str">
        <f aca="false">IF(ISNUMBER(F169),IF(INDEX('Scoring key'!$C$30:$C$34,F169)="","",INDEX('Scoring key'!$C$30:$C$34,F169)),"")</f>
        <v/>
      </c>
      <c r="M169" s="1" t="str">
        <f aca="false">IF(ISNUMBER(G169),IF(INDEX('Scoring key'!$C$35:$C$38,G169)="","",INDEX('Scoring key'!$C$35:$C$38,G169)),"")</f>
        <v/>
      </c>
      <c r="N169" s="1" t="str">
        <f aca="false">IF(ISNUMBER(H169),IF(INDEX('Scoring key'!$C$39:$C$42,H169)="","",INDEX('Scoring key'!$C$39:$C$42,H169)),"")</f>
        <v/>
      </c>
      <c r="O169" s="1" t="str">
        <f aca="false">IF(Answers!F169="","",IF(ISNUMBER(IFERROR(VALUE(Answers!F169),"")),IF(AND(VALUE(Answers!F169)&gt;=1,VALUE(Answers!F169)&lt;=5,VALUE(Answers!F169)=INT(VALUE(Answers!F169))),VALUE(Answers!F169),"unread"),IFERROR(MATCH(TRIM(SUBSTITUTE(SUBSTITUTE(SUBSTITUTE(SUBSTITUTE(Answers!F169,"’","'"),"‘","'"),"“",""""),"”","""")),'Scoring key'!$B$5:$B$9,0),"unread")))</f>
        <v/>
      </c>
      <c r="P169" s="1" t="str">
        <f aca="false">IF(Answers!G169="","",IF(ISNUMBER(IFERROR(VALUE(Answers!G169),"")),IF(AND(VALUE(Answers!G169)&gt;=1,VALUE(Answers!G169)&lt;=5,VALUE(Answers!G169)=INT(VALUE(Answers!G169))),VALUE(Answers!G169),"unread"),IFERROR(MATCH(TRIM(SUBSTITUTE(SUBSTITUTE(SUBSTITUTE(SUBSTITUTE(Answers!G169,"’","'"),"‘","'"),"“",""""),"”","""")),'Scoring key'!$B$5:$B$9,0),"unread")))</f>
        <v/>
      </c>
      <c r="Q169" s="1" t="str">
        <f aca="false">IF(Answers!H169="","",IF(ISNUMBER(IFERROR(VALUE(Answers!H169),"")),IF(AND(VALUE(Answers!H169)&gt;=1,VALUE(Answers!H169)&lt;=5,VALUE(Answers!H169)=INT(VALUE(Answers!H169))),VALUE(Answers!H169),"unread"),IFERROR(MATCH(TRIM(SUBSTITUTE(SUBSTITUTE(SUBSTITUTE(SUBSTITUTE(Answers!H169,"’","'"),"‘","'"),"“",""""),"”","""")),'Scoring key'!$B$5:$B$9,0),"unread")))</f>
        <v/>
      </c>
      <c r="R169" s="1" t="str">
        <f aca="false">IF(Answers!I169="","",IF(ISNUMBER(IFERROR(VALUE(Answers!I169),"")),IF(AND(VALUE(Answers!I169)&gt;=1,VALUE(Answers!I169)&lt;=5,VALUE(Answers!I169)=INT(VALUE(Answers!I169))),VALUE(Answers!I169),"unread"),IFERROR(MATCH(TRIM(SUBSTITUTE(SUBSTITUTE(SUBSTITUTE(SUBSTITUTE(Answers!I169,"’","'"),"‘","'"),"“",""""),"”","""")),'Scoring key'!$B$5:$B$9,0),"unread")))</f>
        <v/>
      </c>
      <c r="S169" s="1" t="str">
        <f aca="false">IF(Answers!J169="","",IF(ISNUMBER(IFERROR(VALUE(Answers!J169),"")),IF(AND(VALUE(Answers!J169)&gt;=1,VALUE(Answers!J169)&lt;=5,VALUE(Answers!J169)=INT(VALUE(Answers!J169))),VALUE(Answers!J169),"unread"),IFERROR(MATCH(TRIM(SUBSTITUTE(SUBSTITUTE(SUBSTITUTE(SUBSTITUTE(Answers!J169,"’","'"),"‘","'"),"“",""""),"”","""")),'Scoring key'!$B$5:$B$9,0),"unread")))</f>
        <v/>
      </c>
      <c r="T169" s="1" t="str">
        <f aca="false">IF(Answers!K169="","",IF(ISNUMBER(IFERROR(VALUE(Answers!K169),"")),IF(AND(VALUE(Answers!K169)&gt;=1,VALUE(Answers!K169)&lt;=5,VALUE(Answers!K169)=INT(VALUE(Answers!K169))),VALUE(Answers!K169),"unread"),IFERROR(MATCH(TRIM(SUBSTITUTE(SUBSTITUTE(SUBSTITUTE(SUBSTITUTE(Answers!K169,"’","'"),"‘","'"),"“",""""),"”","""")),'Scoring key'!$B$5:$B$9,0),"unread")))</f>
        <v/>
      </c>
      <c r="U169" s="1" t="str">
        <f aca="false">IF(Answers!M169="","",IF(ISNUMBER(IFERROR(VALUE(Answers!M169),"")),IF(AND(VALUE(Answers!M169)&gt;=1,VALUE(Answers!M169)&lt;=5,VALUE(Answers!M169)=INT(VALUE(Answers!M169))),VALUE(Answers!M169),"unread"),IFERROR(MATCH(TRIM(SUBSTITUTE(SUBSTITUTE(SUBSTITUTE(SUBSTITUTE(Answers!M169,"’","'"),"‘","'"),"“",""""),"”","""")),'Scoring key'!$B$5:$B$9,0),"unread")))</f>
        <v/>
      </c>
      <c r="V169" s="1" t="str">
        <f aca="false">IF(Answers!P169="","",IF(ISNUMBER(IFERROR(VALUE(Answers!P169),"")),IF(AND(VALUE(Answers!P169)&gt;=1,VALUE(Answers!P169)&lt;=5,VALUE(Answers!P169)=INT(VALUE(Answers!P169))),VALUE(Answers!P169),"unread"),IFERROR(MATCH(TRIM(SUBSTITUTE(SUBSTITUTE(SUBSTITUTE(SUBSTITUTE(Answers!P169,"’","'"),"‘","'"),"“",""""),"”","""")),'Scoring key'!$B$5:$B$9,0),"unread")))</f>
        <v/>
      </c>
      <c r="W169" s="1" t="str">
        <f aca="false">IF(Answers!Q169="","",IF(ISNUMBER(IFERROR(VALUE(Answers!Q169),"")),IF(AND(VALUE(Answers!Q169)&gt;=1,VALUE(Answers!Q169)&lt;=5,VALUE(Answers!Q169)=INT(VALUE(Answers!Q169))),VALUE(Answers!Q169),"unread"),IFERROR(MATCH(TRIM(SUBSTITUTE(SUBSTITUTE(SUBSTITUTE(SUBSTITUTE(Answers!Q169,"’","'"),"‘","'"),"“",""""),"”","""")),'Scoring key'!$B$5:$B$9,0),"unread")))</f>
        <v/>
      </c>
      <c r="X169" s="1" t="str">
        <f aca="false">IF(Answers!B169="","",ISNUMBER(SEARCH("Drafting or editing emails and documents",TRIM(SUBSTITUTE(SUBSTITUTE(SUBSTITUTE(SUBSTITUTE(Answers!B169,"’","'"),"‘","'"),"“",""""),"”",""""))))*1+ISNUMBER(SEARCH("Summarizing documents, threads or meetings",TRIM(SUBSTITUTE(SUBSTITUTE(SUBSTITUTE(SUBSTITUTE(Answers!B169,"’","'"),"‘","'"),"“",""""),"”",""""))))*1+ISNUMBER(SEARCH("Research, or explaining something unfamiliar",TRIM(SUBSTITUTE(SUBSTITUTE(SUBSTITUTE(SUBSTITUTE(Answers!B169,"’","'"),"‘","'"),"“",""""),"”",""""))))*1+ISNUMBER(SEARCH("Working with data or spreadsheets",TRIM(SUBSTITUTE(SUBSTITUTE(SUBSTITUTE(SUBSTITUTE(Answers!B169,"’","'"),"‘","'"),"“",""""),"”",""""))))*1+ISNUMBER(SEARCH("Writing or reviewing code or scripts",TRIM(SUBSTITUTE(SUBSTITUTE(SUBSTITUTE(SUBSTITUTE(Answers!B169,"’","'"),"‘","'"),"“",""""),"”",""""))))*1+ISNUMBER(SEARCH("Brainstorming or planning",TRIM(SUBSTITUTE(SUBSTITUTE(SUBSTITUTE(SUBSTITUTE(Answers!B169,"’","'"),"‘","'"),"“",""""),"”",""""))))*1+ISNUMBER(SEARCH("Something else",TRIM(SUBSTITUTE(SUBSTITUTE(SUBSTITUTE(SUBSTITUTE(Answers!B169,"’","'"),"‘","'"),"“",""""),"”",""""))))*1)</f>
        <v/>
      </c>
      <c r="Y169" s="1" t="str">
        <f aca="false">IF(X169="","",IF(X169=0,IF(ISNUMBER(SEARCH("I don't use AI tools for work",TRIM(SUBSTITUTE(SUBSTITUTE(SUBSTITUTE(SUBSTITUTE(Answers!B169,"’","'"),"‘","'"),"“",""""),"”","""")))),1,"unread"),MIN(X169+1,5)))</f>
        <v/>
      </c>
      <c r="Z169" s="1" t="n">
        <f aca="false">IF(ISNUMBER(SEARCH("Clear guidance on what's allowed and what information can go in",TRIM(SUBSTITUTE(SUBSTITUTE(SUBSTITUTE(SUBSTITUTE(Answers!R169,"’","'"),"‘","'"),"“",""""),"”","""")))),1,0)</f>
        <v>0</v>
      </c>
      <c r="AA169" s="1" t="n">
        <f aca="false">IF(ISNUMBER(SEARCH("An approved AI tool with a work account",TRIM(SUBSTITUTE(SUBSTITUTE(SUBSTITUTE(SUBSTITUTE(Answers!R169,"’","'"),"‘","'"),"“",""""),"”","""")))),1,0)</f>
        <v>0</v>
      </c>
      <c r="AB169" s="1" t="n">
        <f aca="false">IF(ISNUMBER(SEARCH("Hands-on training using my own work tasks",TRIM(SUBSTITUTE(SUBSTITUTE(SUBSTITUTE(SUBSTITUTE(Answers!R169,"’","'"),"‘","'"),"“",""""),"”","""")))),1,0)</f>
        <v>0</v>
      </c>
      <c r="AC169" s="1" t="n">
        <f aca="false">IF(ISNUMBER(SEARCH("Ready-made prompts and templates for common tasks",TRIM(SUBSTITUTE(SUBSTITUTE(SUBSTITUTE(SUBSTITUTE(Answers!R169,"’","'"),"‘","'"),"“",""""),"”","""")))),1,0)</f>
        <v>0</v>
      </c>
      <c r="AD169" s="1" t="n">
        <f aca="false">IF(ISNUMBER(SEARCH("Help setting up an AI agent for my role",TRIM(SUBSTITUTE(SUBSTITUTE(SUBSTITUTE(SUBSTITUTE(Answers!R169,"’","'"),"‘","'"),"“",""""),"”","""")))),1,0)</f>
        <v>0</v>
      </c>
      <c r="AE169" s="1" t="n">
        <f aca="false">IF(ISNUMBER(SEARCH("Examples from people in jobs like mine",TRIM(SUBSTITUTE(SUBSTITUTE(SUBSTITUTE(SUBSTITUTE(Answers!R169,"’","'"),"‘","'"),"“",""""),"”","""")))),1,0)</f>
        <v>0</v>
      </c>
      <c r="AF169" s="1" t="n">
        <f aca="false">IF(ISNUMBER(SEARCH("Time set aside to practice",TRIM(SUBSTITUTE(SUBSTITUTE(SUBSTITUTE(SUBSTITUTE(Answers!R169,"’","'"),"‘","'"),"“",""""),"”","""")))),1,0)</f>
        <v>0</v>
      </c>
      <c r="AG169" s="1" t="n">
        <f aca="false">IF(ISNUMBER(SEARCH("I don't need help right now",TRIM(SUBSTITUTE(SUBSTITUTE(SUBSTITUTE(SUBSTITUTE(Answers!R169,"’","'"),"‘","'"),"“",""""),"”","""")))),1,0)</f>
        <v>0</v>
      </c>
      <c r="AH169" s="1" t="str">
        <f aca="false">IF(Answers!R169="","",IF(Z169+AA169+AB169+AC169+AD169+AE169+AF169+AG169=0,"unread",""))</f>
        <v/>
      </c>
      <c r="AI169" s="1" t="n">
        <f aca="false">IF(OR(D169=5,E169=5),1,0)</f>
        <v>0</v>
      </c>
    </row>
    <row r="170" customFormat="false" ht="15" hidden="false" customHeight="true" outlineLevel="0" collapsed="false">
      <c r="A170" s="1" t="n">
        <f aca="false">Answers!T170</f>
        <v>0</v>
      </c>
      <c r="B170" s="1" t="str">
        <f aca="false">IF(Answers!A170="","",IFERROR(MATCH(TRIM(SUBSTITUTE(SUBSTITUTE(SUBSTITUTE(SUBSTITUTE(Answers!A170,"’","'"),"‘","'"),"“",""""),"”","""")),'Scoring key'!$B$10:$B$14,0),"unread"))</f>
        <v/>
      </c>
      <c r="C170" s="1" t="str">
        <f aca="false">IF(Answers!C170="","",IFERROR(MATCH(TRIM(SUBSTITUTE(SUBSTITUTE(SUBSTITUTE(SUBSTITUTE(Answers!C170,"’","'"),"‘","'"),"“",""""),"”","""")),'Scoring key'!$B$15:$B$19,0),"unread"))</f>
        <v/>
      </c>
      <c r="D170" s="1" t="str">
        <f aca="false">IF(Answers!D170="","",IFERROR(MATCH(TRIM(SUBSTITUTE(SUBSTITUTE(SUBSTITUTE(SUBSTITUTE(Answers!D170,"’","'"),"‘","'"),"“",""""),"”","""")),'Scoring key'!$B$20:$B$24,0),"unread"))</f>
        <v/>
      </c>
      <c r="E170" s="1" t="str">
        <f aca="false">IF(Answers!E170="","",IFERROR(MATCH(TRIM(SUBSTITUTE(SUBSTITUTE(SUBSTITUTE(SUBSTITUTE(Answers!E170,"’","'"),"‘","'"),"“",""""),"”","""")),'Scoring key'!$B$25:$B$29,0),"unread"))</f>
        <v/>
      </c>
      <c r="F170" s="1" t="str">
        <f aca="false">IF(Answers!L170="","",IFERROR(MATCH(TRIM(SUBSTITUTE(SUBSTITUTE(SUBSTITUTE(SUBSTITUTE(Answers!L170,"’","'"),"‘","'"),"“",""""),"”","""")),'Scoring key'!$B$30:$B$34,0),"unread"))</f>
        <v/>
      </c>
      <c r="G170" s="1" t="str">
        <f aca="false">IF(Answers!N170="","",IFERROR(MATCH(TRIM(SUBSTITUTE(SUBSTITUTE(SUBSTITUTE(SUBSTITUTE(Answers!N170,"’","'"),"‘","'"),"“",""""),"”","""")),'Scoring key'!$B$35:$B$38,0),"unread"))</f>
        <v/>
      </c>
      <c r="H170" s="1" t="str">
        <f aca="false">IF(Answers!O170="","",IFERROR(MATCH(TRIM(SUBSTITUTE(SUBSTITUTE(SUBSTITUTE(SUBSTITUTE(Answers!O170,"’","'"),"‘","'"),"“",""""),"”","""")),'Scoring key'!$B$39:$B$42,0),"unread"))</f>
        <v/>
      </c>
      <c r="I170" s="1" t="str">
        <f aca="false">IF(Answers!S170="","",IFERROR(MATCH(TRIM(SUBSTITUTE(SUBSTITUTE(SUBSTITUTE(SUBSTITUTE(Answers!S170,"’","'"),"‘","'"),"“",""""),"”","""")),'Scoring key'!$B$43:$B$46,0),"unread"))</f>
        <v/>
      </c>
      <c r="J170" s="1" t="str">
        <f aca="false">IF(ISNUMBER(B170),IF(INDEX('Scoring key'!$C$10:$C$14,B170)="","",INDEX('Scoring key'!$C$10:$C$14,B170)),"")</f>
        <v/>
      </c>
      <c r="K170" s="1" t="str">
        <f aca="false">IF(ISNUMBER(E170),IF(INDEX('Scoring key'!$C$25:$C$29,E170)="","",INDEX('Scoring key'!$C$25:$C$29,E170)),"")</f>
        <v/>
      </c>
      <c r="L170" s="1" t="str">
        <f aca="false">IF(ISNUMBER(F170),IF(INDEX('Scoring key'!$C$30:$C$34,F170)="","",INDEX('Scoring key'!$C$30:$C$34,F170)),"")</f>
        <v/>
      </c>
      <c r="M170" s="1" t="str">
        <f aca="false">IF(ISNUMBER(G170),IF(INDEX('Scoring key'!$C$35:$C$38,G170)="","",INDEX('Scoring key'!$C$35:$C$38,G170)),"")</f>
        <v/>
      </c>
      <c r="N170" s="1" t="str">
        <f aca="false">IF(ISNUMBER(H170),IF(INDEX('Scoring key'!$C$39:$C$42,H170)="","",INDEX('Scoring key'!$C$39:$C$42,H170)),"")</f>
        <v/>
      </c>
      <c r="O170" s="1" t="str">
        <f aca="false">IF(Answers!F170="","",IF(ISNUMBER(IFERROR(VALUE(Answers!F170),"")),IF(AND(VALUE(Answers!F170)&gt;=1,VALUE(Answers!F170)&lt;=5,VALUE(Answers!F170)=INT(VALUE(Answers!F170))),VALUE(Answers!F170),"unread"),IFERROR(MATCH(TRIM(SUBSTITUTE(SUBSTITUTE(SUBSTITUTE(SUBSTITUTE(Answers!F170,"’","'"),"‘","'"),"“",""""),"”","""")),'Scoring key'!$B$5:$B$9,0),"unread")))</f>
        <v/>
      </c>
      <c r="P170" s="1" t="str">
        <f aca="false">IF(Answers!G170="","",IF(ISNUMBER(IFERROR(VALUE(Answers!G170),"")),IF(AND(VALUE(Answers!G170)&gt;=1,VALUE(Answers!G170)&lt;=5,VALUE(Answers!G170)=INT(VALUE(Answers!G170))),VALUE(Answers!G170),"unread"),IFERROR(MATCH(TRIM(SUBSTITUTE(SUBSTITUTE(SUBSTITUTE(SUBSTITUTE(Answers!G170,"’","'"),"‘","'"),"“",""""),"”","""")),'Scoring key'!$B$5:$B$9,0),"unread")))</f>
        <v/>
      </c>
      <c r="Q170" s="1" t="str">
        <f aca="false">IF(Answers!H170="","",IF(ISNUMBER(IFERROR(VALUE(Answers!H170),"")),IF(AND(VALUE(Answers!H170)&gt;=1,VALUE(Answers!H170)&lt;=5,VALUE(Answers!H170)=INT(VALUE(Answers!H170))),VALUE(Answers!H170),"unread"),IFERROR(MATCH(TRIM(SUBSTITUTE(SUBSTITUTE(SUBSTITUTE(SUBSTITUTE(Answers!H170,"’","'"),"‘","'"),"“",""""),"”","""")),'Scoring key'!$B$5:$B$9,0),"unread")))</f>
        <v/>
      </c>
      <c r="R170" s="1" t="str">
        <f aca="false">IF(Answers!I170="","",IF(ISNUMBER(IFERROR(VALUE(Answers!I170),"")),IF(AND(VALUE(Answers!I170)&gt;=1,VALUE(Answers!I170)&lt;=5,VALUE(Answers!I170)=INT(VALUE(Answers!I170))),VALUE(Answers!I170),"unread"),IFERROR(MATCH(TRIM(SUBSTITUTE(SUBSTITUTE(SUBSTITUTE(SUBSTITUTE(Answers!I170,"’","'"),"‘","'"),"“",""""),"”","""")),'Scoring key'!$B$5:$B$9,0),"unread")))</f>
        <v/>
      </c>
      <c r="S170" s="1" t="str">
        <f aca="false">IF(Answers!J170="","",IF(ISNUMBER(IFERROR(VALUE(Answers!J170),"")),IF(AND(VALUE(Answers!J170)&gt;=1,VALUE(Answers!J170)&lt;=5,VALUE(Answers!J170)=INT(VALUE(Answers!J170))),VALUE(Answers!J170),"unread"),IFERROR(MATCH(TRIM(SUBSTITUTE(SUBSTITUTE(SUBSTITUTE(SUBSTITUTE(Answers!J170,"’","'"),"‘","'"),"“",""""),"”","""")),'Scoring key'!$B$5:$B$9,0),"unread")))</f>
        <v/>
      </c>
      <c r="T170" s="1" t="str">
        <f aca="false">IF(Answers!K170="","",IF(ISNUMBER(IFERROR(VALUE(Answers!K170),"")),IF(AND(VALUE(Answers!K170)&gt;=1,VALUE(Answers!K170)&lt;=5,VALUE(Answers!K170)=INT(VALUE(Answers!K170))),VALUE(Answers!K170),"unread"),IFERROR(MATCH(TRIM(SUBSTITUTE(SUBSTITUTE(SUBSTITUTE(SUBSTITUTE(Answers!K170,"’","'"),"‘","'"),"“",""""),"”","""")),'Scoring key'!$B$5:$B$9,0),"unread")))</f>
        <v/>
      </c>
      <c r="U170" s="1" t="str">
        <f aca="false">IF(Answers!M170="","",IF(ISNUMBER(IFERROR(VALUE(Answers!M170),"")),IF(AND(VALUE(Answers!M170)&gt;=1,VALUE(Answers!M170)&lt;=5,VALUE(Answers!M170)=INT(VALUE(Answers!M170))),VALUE(Answers!M170),"unread"),IFERROR(MATCH(TRIM(SUBSTITUTE(SUBSTITUTE(SUBSTITUTE(SUBSTITUTE(Answers!M170,"’","'"),"‘","'"),"“",""""),"”","""")),'Scoring key'!$B$5:$B$9,0),"unread")))</f>
        <v/>
      </c>
      <c r="V170" s="1" t="str">
        <f aca="false">IF(Answers!P170="","",IF(ISNUMBER(IFERROR(VALUE(Answers!P170),"")),IF(AND(VALUE(Answers!P170)&gt;=1,VALUE(Answers!P170)&lt;=5,VALUE(Answers!P170)=INT(VALUE(Answers!P170))),VALUE(Answers!P170),"unread"),IFERROR(MATCH(TRIM(SUBSTITUTE(SUBSTITUTE(SUBSTITUTE(SUBSTITUTE(Answers!P170,"’","'"),"‘","'"),"“",""""),"”","""")),'Scoring key'!$B$5:$B$9,0),"unread")))</f>
        <v/>
      </c>
      <c r="W170" s="1" t="str">
        <f aca="false">IF(Answers!Q170="","",IF(ISNUMBER(IFERROR(VALUE(Answers!Q170),"")),IF(AND(VALUE(Answers!Q170)&gt;=1,VALUE(Answers!Q170)&lt;=5,VALUE(Answers!Q170)=INT(VALUE(Answers!Q170))),VALUE(Answers!Q170),"unread"),IFERROR(MATCH(TRIM(SUBSTITUTE(SUBSTITUTE(SUBSTITUTE(SUBSTITUTE(Answers!Q170,"’","'"),"‘","'"),"“",""""),"”","""")),'Scoring key'!$B$5:$B$9,0),"unread")))</f>
        <v/>
      </c>
      <c r="X170" s="1" t="str">
        <f aca="false">IF(Answers!B170="","",ISNUMBER(SEARCH("Drafting or editing emails and documents",TRIM(SUBSTITUTE(SUBSTITUTE(SUBSTITUTE(SUBSTITUTE(Answers!B170,"’","'"),"‘","'"),"“",""""),"”",""""))))*1+ISNUMBER(SEARCH("Summarizing documents, threads or meetings",TRIM(SUBSTITUTE(SUBSTITUTE(SUBSTITUTE(SUBSTITUTE(Answers!B170,"’","'"),"‘","'"),"“",""""),"”",""""))))*1+ISNUMBER(SEARCH("Research, or explaining something unfamiliar",TRIM(SUBSTITUTE(SUBSTITUTE(SUBSTITUTE(SUBSTITUTE(Answers!B170,"’","'"),"‘","'"),"“",""""),"”",""""))))*1+ISNUMBER(SEARCH("Working with data or spreadsheets",TRIM(SUBSTITUTE(SUBSTITUTE(SUBSTITUTE(SUBSTITUTE(Answers!B170,"’","'"),"‘","'"),"“",""""),"”",""""))))*1+ISNUMBER(SEARCH("Writing or reviewing code or scripts",TRIM(SUBSTITUTE(SUBSTITUTE(SUBSTITUTE(SUBSTITUTE(Answers!B170,"’","'"),"‘","'"),"“",""""),"”",""""))))*1+ISNUMBER(SEARCH("Brainstorming or planning",TRIM(SUBSTITUTE(SUBSTITUTE(SUBSTITUTE(SUBSTITUTE(Answers!B170,"’","'"),"‘","'"),"“",""""),"”",""""))))*1+ISNUMBER(SEARCH("Something else",TRIM(SUBSTITUTE(SUBSTITUTE(SUBSTITUTE(SUBSTITUTE(Answers!B170,"’","'"),"‘","'"),"“",""""),"”",""""))))*1)</f>
        <v/>
      </c>
      <c r="Y170" s="1" t="str">
        <f aca="false">IF(X170="","",IF(X170=0,IF(ISNUMBER(SEARCH("I don't use AI tools for work",TRIM(SUBSTITUTE(SUBSTITUTE(SUBSTITUTE(SUBSTITUTE(Answers!B170,"’","'"),"‘","'"),"“",""""),"”","""")))),1,"unread"),MIN(X170+1,5)))</f>
        <v/>
      </c>
      <c r="Z170" s="1" t="n">
        <f aca="false">IF(ISNUMBER(SEARCH("Clear guidance on what's allowed and what information can go in",TRIM(SUBSTITUTE(SUBSTITUTE(SUBSTITUTE(SUBSTITUTE(Answers!R170,"’","'"),"‘","'"),"“",""""),"”","""")))),1,0)</f>
        <v>0</v>
      </c>
      <c r="AA170" s="1" t="n">
        <f aca="false">IF(ISNUMBER(SEARCH("An approved AI tool with a work account",TRIM(SUBSTITUTE(SUBSTITUTE(SUBSTITUTE(SUBSTITUTE(Answers!R170,"’","'"),"‘","'"),"“",""""),"”","""")))),1,0)</f>
        <v>0</v>
      </c>
      <c r="AB170" s="1" t="n">
        <f aca="false">IF(ISNUMBER(SEARCH("Hands-on training using my own work tasks",TRIM(SUBSTITUTE(SUBSTITUTE(SUBSTITUTE(SUBSTITUTE(Answers!R170,"’","'"),"‘","'"),"“",""""),"”","""")))),1,0)</f>
        <v>0</v>
      </c>
      <c r="AC170" s="1" t="n">
        <f aca="false">IF(ISNUMBER(SEARCH("Ready-made prompts and templates for common tasks",TRIM(SUBSTITUTE(SUBSTITUTE(SUBSTITUTE(SUBSTITUTE(Answers!R170,"’","'"),"‘","'"),"“",""""),"”","""")))),1,0)</f>
        <v>0</v>
      </c>
      <c r="AD170" s="1" t="n">
        <f aca="false">IF(ISNUMBER(SEARCH("Help setting up an AI agent for my role",TRIM(SUBSTITUTE(SUBSTITUTE(SUBSTITUTE(SUBSTITUTE(Answers!R170,"’","'"),"‘","'"),"“",""""),"”","""")))),1,0)</f>
        <v>0</v>
      </c>
      <c r="AE170" s="1" t="n">
        <f aca="false">IF(ISNUMBER(SEARCH("Examples from people in jobs like mine",TRIM(SUBSTITUTE(SUBSTITUTE(SUBSTITUTE(SUBSTITUTE(Answers!R170,"’","'"),"‘","'"),"“",""""),"”","""")))),1,0)</f>
        <v>0</v>
      </c>
      <c r="AF170" s="1" t="n">
        <f aca="false">IF(ISNUMBER(SEARCH("Time set aside to practice",TRIM(SUBSTITUTE(SUBSTITUTE(SUBSTITUTE(SUBSTITUTE(Answers!R170,"’","'"),"‘","'"),"“",""""),"”","""")))),1,0)</f>
        <v>0</v>
      </c>
      <c r="AG170" s="1" t="n">
        <f aca="false">IF(ISNUMBER(SEARCH("I don't need help right now",TRIM(SUBSTITUTE(SUBSTITUTE(SUBSTITUTE(SUBSTITUTE(Answers!R170,"’","'"),"‘","'"),"“",""""),"”","""")))),1,0)</f>
        <v>0</v>
      </c>
      <c r="AH170" s="1" t="str">
        <f aca="false">IF(Answers!R170="","",IF(Z170+AA170+AB170+AC170+AD170+AE170+AF170+AG170=0,"unread",""))</f>
        <v/>
      </c>
      <c r="AI170" s="1" t="n">
        <f aca="false">IF(OR(D170=5,E170=5),1,0)</f>
        <v>0</v>
      </c>
    </row>
    <row r="171" customFormat="false" ht="15" hidden="false" customHeight="true" outlineLevel="0" collapsed="false">
      <c r="A171" s="1" t="n">
        <f aca="false">Answers!T171</f>
        <v>0</v>
      </c>
      <c r="B171" s="1" t="str">
        <f aca="false">IF(Answers!A171="","",IFERROR(MATCH(TRIM(SUBSTITUTE(SUBSTITUTE(SUBSTITUTE(SUBSTITUTE(Answers!A171,"’","'"),"‘","'"),"“",""""),"”","""")),'Scoring key'!$B$10:$B$14,0),"unread"))</f>
        <v/>
      </c>
      <c r="C171" s="1" t="str">
        <f aca="false">IF(Answers!C171="","",IFERROR(MATCH(TRIM(SUBSTITUTE(SUBSTITUTE(SUBSTITUTE(SUBSTITUTE(Answers!C171,"’","'"),"‘","'"),"“",""""),"”","""")),'Scoring key'!$B$15:$B$19,0),"unread"))</f>
        <v/>
      </c>
      <c r="D171" s="1" t="str">
        <f aca="false">IF(Answers!D171="","",IFERROR(MATCH(TRIM(SUBSTITUTE(SUBSTITUTE(SUBSTITUTE(SUBSTITUTE(Answers!D171,"’","'"),"‘","'"),"“",""""),"”","""")),'Scoring key'!$B$20:$B$24,0),"unread"))</f>
        <v/>
      </c>
      <c r="E171" s="1" t="str">
        <f aca="false">IF(Answers!E171="","",IFERROR(MATCH(TRIM(SUBSTITUTE(SUBSTITUTE(SUBSTITUTE(SUBSTITUTE(Answers!E171,"’","'"),"‘","'"),"“",""""),"”","""")),'Scoring key'!$B$25:$B$29,0),"unread"))</f>
        <v/>
      </c>
      <c r="F171" s="1" t="str">
        <f aca="false">IF(Answers!L171="","",IFERROR(MATCH(TRIM(SUBSTITUTE(SUBSTITUTE(SUBSTITUTE(SUBSTITUTE(Answers!L171,"’","'"),"‘","'"),"“",""""),"”","""")),'Scoring key'!$B$30:$B$34,0),"unread"))</f>
        <v/>
      </c>
      <c r="G171" s="1" t="str">
        <f aca="false">IF(Answers!N171="","",IFERROR(MATCH(TRIM(SUBSTITUTE(SUBSTITUTE(SUBSTITUTE(SUBSTITUTE(Answers!N171,"’","'"),"‘","'"),"“",""""),"”","""")),'Scoring key'!$B$35:$B$38,0),"unread"))</f>
        <v/>
      </c>
      <c r="H171" s="1" t="str">
        <f aca="false">IF(Answers!O171="","",IFERROR(MATCH(TRIM(SUBSTITUTE(SUBSTITUTE(SUBSTITUTE(SUBSTITUTE(Answers!O171,"’","'"),"‘","'"),"“",""""),"”","""")),'Scoring key'!$B$39:$B$42,0),"unread"))</f>
        <v/>
      </c>
      <c r="I171" s="1" t="str">
        <f aca="false">IF(Answers!S171="","",IFERROR(MATCH(TRIM(SUBSTITUTE(SUBSTITUTE(SUBSTITUTE(SUBSTITUTE(Answers!S171,"’","'"),"‘","'"),"“",""""),"”","""")),'Scoring key'!$B$43:$B$46,0),"unread"))</f>
        <v/>
      </c>
      <c r="J171" s="1" t="str">
        <f aca="false">IF(ISNUMBER(B171),IF(INDEX('Scoring key'!$C$10:$C$14,B171)="","",INDEX('Scoring key'!$C$10:$C$14,B171)),"")</f>
        <v/>
      </c>
      <c r="K171" s="1" t="str">
        <f aca="false">IF(ISNUMBER(E171),IF(INDEX('Scoring key'!$C$25:$C$29,E171)="","",INDEX('Scoring key'!$C$25:$C$29,E171)),"")</f>
        <v/>
      </c>
      <c r="L171" s="1" t="str">
        <f aca="false">IF(ISNUMBER(F171),IF(INDEX('Scoring key'!$C$30:$C$34,F171)="","",INDEX('Scoring key'!$C$30:$C$34,F171)),"")</f>
        <v/>
      </c>
      <c r="M171" s="1" t="str">
        <f aca="false">IF(ISNUMBER(G171),IF(INDEX('Scoring key'!$C$35:$C$38,G171)="","",INDEX('Scoring key'!$C$35:$C$38,G171)),"")</f>
        <v/>
      </c>
      <c r="N171" s="1" t="str">
        <f aca="false">IF(ISNUMBER(H171),IF(INDEX('Scoring key'!$C$39:$C$42,H171)="","",INDEX('Scoring key'!$C$39:$C$42,H171)),"")</f>
        <v/>
      </c>
      <c r="O171" s="1" t="str">
        <f aca="false">IF(Answers!F171="","",IF(ISNUMBER(IFERROR(VALUE(Answers!F171),"")),IF(AND(VALUE(Answers!F171)&gt;=1,VALUE(Answers!F171)&lt;=5,VALUE(Answers!F171)=INT(VALUE(Answers!F171))),VALUE(Answers!F171),"unread"),IFERROR(MATCH(TRIM(SUBSTITUTE(SUBSTITUTE(SUBSTITUTE(SUBSTITUTE(Answers!F171,"’","'"),"‘","'"),"“",""""),"”","""")),'Scoring key'!$B$5:$B$9,0),"unread")))</f>
        <v/>
      </c>
      <c r="P171" s="1" t="str">
        <f aca="false">IF(Answers!G171="","",IF(ISNUMBER(IFERROR(VALUE(Answers!G171),"")),IF(AND(VALUE(Answers!G171)&gt;=1,VALUE(Answers!G171)&lt;=5,VALUE(Answers!G171)=INT(VALUE(Answers!G171))),VALUE(Answers!G171),"unread"),IFERROR(MATCH(TRIM(SUBSTITUTE(SUBSTITUTE(SUBSTITUTE(SUBSTITUTE(Answers!G171,"’","'"),"‘","'"),"“",""""),"”","""")),'Scoring key'!$B$5:$B$9,0),"unread")))</f>
        <v/>
      </c>
      <c r="Q171" s="1" t="str">
        <f aca="false">IF(Answers!H171="","",IF(ISNUMBER(IFERROR(VALUE(Answers!H171),"")),IF(AND(VALUE(Answers!H171)&gt;=1,VALUE(Answers!H171)&lt;=5,VALUE(Answers!H171)=INT(VALUE(Answers!H171))),VALUE(Answers!H171),"unread"),IFERROR(MATCH(TRIM(SUBSTITUTE(SUBSTITUTE(SUBSTITUTE(SUBSTITUTE(Answers!H171,"’","'"),"‘","'"),"“",""""),"”","""")),'Scoring key'!$B$5:$B$9,0),"unread")))</f>
        <v/>
      </c>
      <c r="R171" s="1" t="str">
        <f aca="false">IF(Answers!I171="","",IF(ISNUMBER(IFERROR(VALUE(Answers!I171),"")),IF(AND(VALUE(Answers!I171)&gt;=1,VALUE(Answers!I171)&lt;=5,VALUE(Answers!I171)=INT(VALUE(Answers!I171))),VALUE(Answers!I171),"unread"),IFERROR(MATCH(TRIM(SUBSTITUTE(SUBSTITUTE(SUBSTITUTE(SUBSTITUTE(Answers!I171,"’","'"),"‘","'"),"“",""""),"”","""")),'Scoring key'!$B$5:$B$9,0),"unread")))</f>
        <v/>
      </c>
      <c r="S171" s="1" t="str">
        <f aca="false">IF(Answers!J171="","",IF(ISNUMBER(IFERROR(VALUE(Answers!J171),"")),IF(AND(VALUE(Answers!J171)&gt;=1,VALUE(Answers!J171)&lt;=5,VALUE(Answers!J171)=INT(VALUE(Answers!J171))),VALUE(Answers!J171),"unread"),IFERROR(MATCH(TRIM(SUBSTITUTE(SUBSTITUTE(SUBSTITUTE(SUBSTITUTE(Answers!J171,"’","'"),"‘","'"),"“",""""),"”","""")),'Scoring key'!$B$5:$B$9,0),"unread")))</f>
        <v/>
      </c>
      <c r="T171" s="1" t="str">
        <f aca="false">IF(Answers!K171="","",IF(ISNUMBER(IFERROR(VALUE(Answers!K171),"")),IF(AND(VALUE(Answers!K171)&gt;=1,VALUE(Answers!K171)&lt;=5,VALUE(Answers!K171)=INT(VALUE(Answers!K171))),VALUE(Answers!K171),"unread"),IFERROR(MATCH(TRIM(SUBSTITUTE(SUBSTITUTE(SUBSTITUTE(SUBSTITUTE(Answers!K171,"’","'"),"‘","'"),"“",""""),"”","""")),'Scoring key'!$B$5:$B$9,0),"unread")))</f>
        <v/>
      </c>
      <c r="U171" s="1" t="str">
        <f aca="false">IF(Answers!M171="","",IF(ISNUMBER(IFERROR(VALUE(Answers!M171),"")),IF(AND(VALUE(Answers!M171)&gt;=1,VALUE(Answers!M171)&lt;=5,VALUE(Answers!M171)=INT(VALUE(Answers!M171))),VALUE(Answers!M171),"unread"),IFERROR(MATCH(TRIM(SUBSTITUTE(SUBSTITUTE(SUBSTITUTE(SUBSTITUTE(Answers!M171,"’","'"),"‘","'"),"“",""""),"”","""")),'Scoring key'!$B$5:$B$9,0),"unread")))</f>
        <v/>
      </c>
      <c r="V171" s="1" t="str">
        <f aca="false">IF(Answers!P171="","",IF(ISNUMBER(IFERROR(VALUE(Answers!P171),"")),IF(AND(VALUE(Answers!P171)&gt;=1,VALUE(Answers!P171)&lt;=5,VALUE(Answers!P171)=INT(VALUE(Answers!P171))),VALUE(Answers!P171),"unread"),IFERROR(MATCH(TRIM(SUBSTITUTE(SUBSTITUTE(SUBSTITUTE(SUBSTITUTE(Answers!P171,"’","'"),"‘","'"),"“",""""),"”","""")),'Scoring key'!$B$5:$B$9,0),"unread")))</f>
        <v/>
      </c>
      <c r="W171" s="1" t="str">
        <f aca="false">IF(Answers!Q171="","",IF(ISNUMBER(IFERROR(VALUE(Answers!Q171),"")),IF(AND(VALUE(Answers!Q171)&gt;=1,VALUE(Answers!Q171)&lt;=5,VALUE(Answers!Q171)=INT(VALUE(Answers!Q171))),VALUE(Answers!Q171),"unread"),IFERROR(MATCH(TRIM(SUBSTITUTE(SUBSTITUTE(SUBSTITUTE(SUBSTITUTE(Answers!Q171,"’","'"),"‘","'"),"“",""""),"”","""")),'Scoring key'!$B$5:$B$9,0),"unread")))</f>
        <v/>
      </c>
      <c r="X171" s="1" t="str">
        <f aca="false">IF(Answers!B171="","",ISNUMBER(SEARCH("Drafting or editing emails and documents",TRIM(SUBSTITUTE(SUBSTITUTE(SUBSTITUTE(SUBSTITUTE(Answers!B171,"’","'"),"‘","'"),"“",""""),"”",""""))))*1+ISNUMBER(SEARCH("Summarizing documents, threads or meetings",TRIM(SUBSTITUTE(SUBSTITUTE(SUBSTITUTE(SUBSTITUTE(Answers!B171,"’","'"),"‘","'"),"“",""""),"”",""""))))*1+ISNUMBER(SEARCH("Research, or explaining something unfamiliar",TRIM(SUBSTITUTE(SUBSTITUTE(SUBSTITUTE(SUBSTITUTE(Answers!B171,"’","'"),"‘","'"),"“",""""),"”",""""))))*1+ISNUMBER(SEARCH("Working with data or spreadsheets",TRIM(SUBSTITUTE(SUBSTITUTE(SUBSTITUTE(SUBSTITUTE(Answers!B171,"’","'"),"‘","'"),"“",""""),"”",""""))))*1+ISNUMBER(SEARCH("Writing or reviewing code or scripts",TRIM(SUBSTITUTE(SUBSTITUTE(SUBSTITUTE(SUBSTITUTE(Answers!B171,"’","'"),"‘","'"),"“",""""),"”",""""))))*1+ISNUMBER(SEARCH("Brainstorming or planning",TRIM(SUBSTITUTE(SUBSTITUTE(SUBSTITUTE(SUBSTITUTE(Answers!B171,"’","'"),"‘","'"),"“",""""),"”",""""))))*1+ISNUMBER(SEARCH("Something else",TRIM(SUBSTITUTE(SUBSTITUTE(SUBSTITUTE(SUBSTITUTE(Answers!B171,"’","'"),"‘","'"),"“",""""),"”",""""))))*1)</f>
        <v/>
      </c>
      <c r="Y171" s="1" t="str">
        <f aca="false">IF(X171="","",IF(X171=0,IF(ISNUMBER(SEARCH("I don't use AI tools for work",TRIM(SUBSTITUTE(SUBSTITUTE(SUBSTITUTE(SUBSTITUTE(Answers!B171,"’","'"),"‘","'"),"“",""""),"”","""")))),1,"unread"),MIN(X171+1,5)))</f>
        <v/>
      </c>
      <c r="Z171" s="1" t="n">
        <f aca="false">IF(ISNUMBER(SEARCH("Clear guidance on what's allowed and what information can go in",TRIM(SUBSTITUTE(SUBSTITUTE(SUBSTITUTE(SUBSTITUTE(Answers!R171,"’","'"),"‘","'"),"“",""""),"”","""")))),1,0)</f>
        <v>0</v>
      </c>
      <c r="AA171" s="1" t="n">
        <f aca="false">IF(ISNUMBER(SEARCH("An approved AI tool with a work account",TRIM(SUBSTITUTE(SUBSTITUTE(SUBSTITUTE(SUBSTITUTE(Answers!R171,"’","'"),"‘","'"),"“",""""),"”","""")))),1,0)</f>
        <v>0</v>
      </c>
      <c r="AB171" s="1" t="n">
        <f aca="false">IF(ISNUMBER(SEARCH("Hands-on training using my own work tasks",TRIM(SUBSTITUTE(SUBSTITUTE(SUBSTITUTE(SUBSTITUTE(Answers!R171,"’","'"),"‘","'"),"“",""""),"”","""")))),1,0)</f>
        <v>0</v>
      </c>
      <c r="AC171" s="1" t="n">
        <f aca="false">IF(ISNUMBER(SEARCH("Ready-made prompts and templates for common tasks",TRIM(SUBSTITUTE(SUBSTITUTE(SUBSTITUTE(SUBSTITUTE(Answers!R171,"’","'"),"‘","'"),"“",""""),"”","""")))),1,0)</f>
        <v>0</v>
      </c>
      <c r="AD171" s="1" t="n">
        <f aca="false">IF(ISNUMBER(SEARCH("Help setting up an AI agent for my role",TRIM(SUBSTITUTE(SUBSTITUTE(SUBSTITUTE(SUBSTITUTE(Answers!R171,"’","'"),"‘","'"),"“",""""),"”","""")))),1,0)</f>
        <v>0</v>
      </c>
      <c r="AE171" s="1" t="n">
        <f aca="false">IF(ISNUMBER(SEARCH("Examples from people in jobs like mine",TRIM(SUBSTITUTE(SUBSTITUTE(SUBSTITUTE(SUBSTITUTE(Answers!R171,"’","'"),"‘","'"),"“",""""),"”","""")))),1,0)</f>
        <v>0</v>
      </c>
      <c r="AF171" s="1" t="n">
        <f aca="false">IF(ISNUMBER(SEARCH("Time set aside to practice",TRIM(SUBSTITUTE(SUBSTITUTE(SUBSTITUTE(SUBSTITUTE(Answers!R171,"’","'"),"‘","'"),"“",""""),"”","""")))),1,0)</f>
        <v>0</v>
      </c>
      <c r="AG171" s="1" t="n">
        <f aca="false">IF(ISNUMBER(SEARCH("I don't need help right now",TRIM(SUBSTITUTE(SUBSTITUTE(SUBSTITUTE(SUBSTITUTE(Answers!R171,"’","'"),"‘","'"),"“",""""),"”","""")))),1,0)</f>
        <v>0</v>
      </c>
      <c r="AH171" s="1" t="str">
        <f aca="false">IF(Answers!R171="","",IF(Z171+AA171+AB171+AC171+AD171+AE171+AF171+AG171=0,"unread",""))</f>
        <v/>
      </c>
      <c r="AI171" s="1" t="n">
        <f aca="false">IF(OR(D171=5,E171=5),1,0)</f>
        <v>0</v>
      </c>
    </row>
    <row r="172" customFormat="false" ht="15" hidden="false" customHeight="true" outlineLevel="0" collapsed="false">
      <c r="A172" s="1" t="n">
        <f aca="false">Answers!T172</f>
        <v>0</v>
      </c>
      <c r="B172" s="1" t="str">
        <f aca="false">IF(Answers!A172="","",IFERROR(MATCH(TRIM(SUBSTITUTE(SUBSTITUTE(SUBSTITUTE(SUBSTITUTE(Answers!A172,"’","'"),"‘","'"),"“",""""),"”","""")),'Scoring key'!$B$10:$B$14,0),"unread"))</f>
        <v/>
      </c>
      <c r="C172" s="1" t="str">
        <f aca="false">IF(Answers!C172="","",IFERROR(MATCH(TRIM(SUBSTITUTE(SUBSTITUTE(SUBSTITUTE(SUBSTITUTE(Answers!C172,"’","'"),"‘","'"),"“",""""),"”","""")),'Scoring key'!$B$15:$B$19,0),"unread"))</f>
        <v/>
      </c>
      <c r="D172" s="1" t="str">
        <f aca="false">IF(Answers!D172="","",IFERROR(MATCH(TRIM(SUBSTITUTE(SUBSTITUTE(SUBSTITUTE(SUBSTITUTE(Answers!D172,"’","'"),"‘","'"),"“",""""),"”","""")),'Scoring key'!$B$20:$B$24,0),"unread"))</f>
        <v/>
      </c>
      <c r="E172" s="1" t="str">
        <f aca="false">IF(Answers!E172="","",IFERROR(MATCH(TRIM(SUBSTITUTE(SUBSTITUTE(SUBSTITUTE(SUBSTITUTE(Answers!E172,"’","'"),"‘","'"),"“",""""),"”","""")),'Scoring key'!$B$25:$B$29,0),"unread"))</f>
        <v/>
      </c>
      <c r="F172" s="1" t="str">
        <f aca="false">IF(Answers!L172="","",IFERROR(MATCH(TRIM(SUBSTITUTE(SUBSTITUTE(SUBSTITUTE(SUBSTITUTE(Answers!L172,"’","'"),"‘","'"),"“",""""),"”","""")),'Scoring key'!$B$30:$B$34,0),"unread"))</f>
        <v/>
      </c>
      <c r="G172" s="1" t="str">
        <f aca="false">IF(Answers!N172="","",IFERROR(MATCH(TRIM(SUBSTITUTE(SUBSTITUTE(SUBSTITUTE(SUBSTITUTE(Answers!N172,"’","'"),"‘","'"),"“",""""),"”","""")),'Scoring key'!$B$35:$B$38,0),"unread"))</f>
        <v/>
      </c>
      <c r="H172" s="1" t="str">
        <f aca="false">IF(Answers!O172="","",IFERROR(MATCH(TRIM(SUBSTITUTE(SUBSTITUTE(SUBSTITUTE(SUBSTITUTE(Answers!O172,"’","'"),"‘","'"),"“",""""),"”","""")),'Scoring key'!$B$39:$B$42,0),"unread"))</f>
        <v/>
      </c>
      <c r="I172" s="1" t="str">
        <f aca="false">IF(Answers!S172="","",IFERROR(MATCH(TRIM(SUBSTITUTE(SUBSTITUTE(SUBSTITUTE(SUBSTITUTE(Answers!S172,"’","'"),"‘","'"),"“",""""),"”","""")),'Scoring key'!$B$43:$B$46,0),"unread"))</f>
        <v/>
      </c>
      <c r="J172" s="1" t="str">
        <f aca="false">IF(ISNUMBER(B172),IF(INDEX('Scoring key'!$C$10:$C$14,B172)="","",INDEX('Scoring key'!$C$10:$C$14,B172)),"")</f>
        <v/>
      </c>
      <c r="K172" s="1" t="str">
        <f aca="false">IF(ISNUMBER(E172),IF(INDEX('Scoring key'!$C$25:$C$29,E172)="","",INDEX('Scoring key'!$C$25:$C$29,E172)),"")</f>
        <v/>
      </c>
      <c r="L172" s="1" t="str">
        <f aca="false">IF(ISNUMBER(F172),IF(INDEX('Scoring key'!$C$30:$C$34,F172)="","",INDEX('Scoring key'!$C$30:$C$34,F172)),"")</f>
        <v/>
      </c>
      <c r="M172" s="1" t="str">
        <f aca="false">IF(ISNUMBER(G172),IF(INDEX('Scoring key'!$C$35:$C$38,G172)="","",INDEX('Scoring key'!$C$35:$C$38,G172)),"")</f>
        <v/>
      </c>
      <c r="N172" s="1" t="str">
        <f aca="false">IF(ISNUMBER(H172),IF(INDEX('Scoring key'!$C$39:$C$42,H172)="","",INDEX('Scoring key'!$C$39:$C$42,H172)),"")</f>
        <v/>
      </c>
      <c r="O172" s="1" t="str">
        <f aca="false">IF(Answers!F172="","",IF(ISNUMBER(IFERROR(VALUE(Answers!F172),"")),IF(AND(VALUE(Answers!F172)&gt;=1,VALUE(Answers!F172)&lt;=5,VALUE(Answers!F172)=INT(VALUE(Answers!F172))),VALUE(Answers!F172),"unread"),IFERROR(MATCH(TRIM(SUBSTITUTE(SUBSTITUTE(SUBSTITUTE(SUBSTITUTE(Answers!F172,"’","'"),"‘","'"),"“",""""),"”","""")),'Scoring key'!$B$5:$B$9,0),"unread")))</f>
        <v/>
      </c>
      <c r="P172" s="1" t="str">
        <f aca="false">IF(Answers!G172="","",IF(ISNUMBER(IFERROR(VALUE(Answers!G172),"")),IF(AND(VALUE(Answers!G172)&gt;=1,VALUE(Answers!G172)&lt;=5,VALUE(Answers!G172)=INT(VALUE(Answers!G172))),VALUE(Answers!G172),"unread"),IFERROR(MATCH(TRIM(SUBSTITUTE(SUBSTITUTE(SUBSTITUTE(SUBSTITUTE(Answers!G172,"’","'"),"‘","'"),"“",""""),"”","""")),'Scoring key'!$B$5:$B$9,0),"unread")))</f>
        <v/>
      </c>
      <c r="Q172" s="1" t="str">
        <f aca="false">IF(Answers!H172="","",IF(ISNUMBER(IFERROR(VALUE(Answers!H172),"")),IF(AND(VALUE(Answers!H172)&gt;=1,VALUE(Answers!H172)&lt;=5,VALUE(Answers!H172)=INT(VALUE(Answers!H172))),VALUE(Answers!H172),"unread"),IFERROR(MATCH(TRIM(SUBSTITUTE(SUBSTITUTE(SUBSTITUTE(SUBSTITUTE(Answers!H172,"’","'"),"‘","'"),"“",""""),"”","""")),'Scoring key'!$B$5:$B$9,0),"unread")))</f>
        <v/>
      </c>
      <c r="R172" s="1" t="str">
        <f aca="false">IF(Answers!I172="","",IF(ISNUMBER(IFERROR(VALUE(Answers!I172),"")),IF(AND(VALUE(Answers!I172)&gt;=1,VALUE(Answers!I172)&lt;=5,VALUE(Answers!I172)=INT(VALUE(Answers!I172))),VALUE(Answers!I172),"unread"),IFERROR(MATCH(TRIM(SUBSTITUTE(SUBSTITUTE(SUBSTITUTE(SUBSTITUTE(Answers!I172,"’","'"),"‘","'"),"“",""""),"”","""")),'Scoring key'!$B$5:$B$9,0),"unread")))</f>
        <v/>
      </c>
      <c r="S172" s="1" t="str">
        <f aca="false">IF(Answers!J172="","",IF(ISNUMBER(IFERROR(VALUE(Answers!J172),"")),IF(AND(VALUE(Answers!J172)&gt;=1,VALUE(Answers!J172)&lt;=5,VALUE(Answers!J172)=INT(VALUE(Answers!J172))),VALUE(Answers!J172),"unread"),IFERROR(MATCH(TRIM(SUBSTITUTE(SUBSTITUTE(SUBSTITUTE(SUBSTITUTE(Answers!J172,"’","'"),"‘","'"),"“",""""),"”","""")),'Scoring key'!$B$5:$B$9,0),"unread")))</f>
        <v/>
      </c>
      <c r="T172" s="1" t="str">
        <f aca="false">IF(Answers!K172="","",IF(ISNUMBER(IFERROR(VALUE(Answers!K172),"")),IF(AND(VALUE(Answers!K172)&gt;=1,VALUE(Answers!K172)&lt;=5,VALUE(Answers!K172)=INT(VALUE(Answers!K172))),VALUE(Answers!K172),"unread"),IFERROR(MATCH(TRIM(SUBSTITUTE(SUBSTITUTE(SUBSTITUTE(SUBSTITUTE(Answers!K172,"’","'"),"‘","'"),"“",""""),"”","""")),'Scoring key'!$B$5:$B$9,0),"unread")))</f>
        <v/>
      </c>
      <c r="U172" s="1" t="str">
        <f aca="false">IF(Answers!M172="","",IF(ISNUMBER(IFERROR(VALUE(Answers!M172),"")),IF(AND(VALUE(Answers!M172)&gt;=1,VALUE(Answers!M172)&lt;=5,VALUE(Answers!M172)=INT(VALUE(Answers!M172))),VALUE(Answers!M172),"unread"),IFERROR(MATCH(TRIM(SUBSTITUTE(SUBSTITUTE(SUBSTITUTE(SUBSTITUTE(Answers!M172,"’","'"),"‘","'"),"“",""""),"”","""")),'Scoring key'!$B$5:$B$9,0),"unread")))</f>
        <v/>
      </c>
      <c r="V172" s="1" t="str">
        <f aca="false">IF(Answers!P172="","",IF(ISNUMBER(IFERROR(VALUE(Answers!P172),"")),IF(AND(VALUE(Answers!P172)&gt;=1,VALUE(Answers!P172)&lt;=5,VALUE(Answers!P172)=INT(VALUE(Answers!P172))),VALUE(Answers!P172),"unread"),IFERROR(MATCH(TRIM(SUBSTITUTE(SUBSTITUTE(SUBSTITUTE(SUBSTITUTE(Answers!P172,"’","'"),"‘","'"),"“",""""),"”","""")),'Scoring key'!$B$5:$B$9,0),"unread")))</f>
        <v/>
      </c>
      <c r="W172" s="1" t="str">
        <f aca="false">IF(Answers!Q172="","",IF(ISNUMBER(IFERROR(VALUE(Answers!Q172),"")),IF(AND(VALUE(Answers!Q172)&gt;=1,VALUE(Answers!Q172)&lt;=5,VALUE(Answers!Q172)=INT(VALUE(Answers!Q172))),VALUE(Answers!Q172),"unread"),IFERROR(MATCH(TRIM(SUBSTITUTE(SUBSTITUTE(SUBSTITUTE(SUBSTITUTE(Answers!Q172,"’","'"),"‘","'"),"“",""""),"”","""")),'Scoring key'!$B$5:$B$9,0),"unread")))</f>
        <v/>
      </c>
      <c r="X172" s="1" t="str">
        <f aca="false">IF(Answers!B172="","",ISNUMBER(SEARCH("Drafting or editing emails and documents",TRIM(SUBSTITUTE(SUBSTITUTE(SUBSTITUTE(SUBSTITUTE(Answers!B172,"’","'"),"‘","'"),"“",""""),"”",""""))))*1+ISNUMBER(SEARCH("Summarizing documents, threads or meetings",TRIM(SUBSTITUTE(SUBSTITUTE(SUBSTITUTE(SUBSTITUTE(Answers!B172,"’","'"),"‘","'"),"“",""""),"”",""""))))*1+ISNUMBER(SEARCH("Research, or explaining something unfamiliar",TRIM(SUBSTITUTE(SUBSTITUTE(SUBSTITUTE(SUBSTITUTE(Answers!B172,"’","'"),"‘","'"),"“",""""),"”",""""))))*1+ISNUMBER(SEARCH("Working with data or spreadsheets",TRIM(SUBSTITUTE(SUBSTITUTE(SUBSTITUTE(SUBSTITUTE(Answers!B172,"’","'"),"‘","'"),"“",""""),"”",""""))))*1+ISNUMBER(SEARCH("Writing or reviewing code or scripts",TRIM(SUBSTITUTE(SUBSTITUTE(SUBSTITUTE(SUBSTITUTE(Answers!B172,"’","'"),"‘","'"),"“",""""),"”",""""))))*1+ISNUMBER(SEARCH("Brainstorming or planning",TRIM(SUBSTITUTE(SUBSTITUTE(SUBSTITUTE(SUBSTITUTE(Answers!B172,"’","'"),"‘","'"),"“",""""),"”",""""))))*1+ISNUMBER(SEARCH("Something else",TRIM(SUBSTITUTE(SUBSTITUTE(SUBSTITUTE(SUBSTITUTE(Answers!B172,"’","'"),"‘","'"),"“",""""),"”",""""))))*1)</f>
        <v/>
      </c>
      <c r="Y172" s="1" t="str">
        <f aca="false">IF(X172="","",IF(X172=0,IF(ISNUMBER(SEARCH("I don't use AI tools for work",TRIM(SUBSTITUTE(SUBSTITUTE(SUBSTITUTE(SUBSTITUTE(Answers!B172,"’","'"),"‘","'"),"“",""""),"”","""")))),1,"unread"),MIN(X172+1,5)))</f>
        <v/>
      </c>
      <c r="Z172" s="1" t="n">
        <f aca="false">IF(ISNUMBER(SEARCH("Clear guidance on what's allowed and what information can go in",TRIM(SUBSTITUTE(SUBSTITUTE(SUBSTITUTE(SUBSTITUTE(Answers!R172,"’","'"),"‘","'"),"“",""""),"”","""")))),1,0)</f>
        <v>0</v>
      </c>
      <c r="AA172" s="1" t="n">
        <f aca="false">IF(ISNUMBER(SEARCH("An approved AI tool with a work account",TRIM(SUBSTITUTE(SUBSTITUTE(SUBSTITUTE(SUBSTITUTE(Answers!R172,"’","'"),"‘","'"),"“",""""),"”","""")))),1,0)</f>
        <v>0</v>
      </c>
      <c r="AB172" s="1" t="n">
        <f aca="false">IF(ISNUMBER(SEARCH("Hands-on training using my own work tasks",TRIM(SUBSTITUTE(SUBSTITUTE(SUBSTITUTE(SUBSTITUTE(Answers!R172,"’","'"),"‘","'"),"“",""""),"”","""")))),1,0)</f>
        <v>0</v>
      </c>
      <c r="AC172" s="1" t="n">
        <f aca="false">IF(ISNUMBER(SEARCH("Ready-made prompts and templates for common tasks",TRIM(SUBSTITUTE(SUBSTITUTE(SUBSTITUTE(SUBSTITUTE(Answers!R172,"’","'"),"‘","'"),"“",""""),"”","""")))),1,0)</f>
        <v>0</v>
      </c>
      <c r="AD172" s="1" t="n">
        <f aca="false">IF(ISNUMBER(SEARCH("Help setting up an AI agent for my role",TRIM(SUBSTITUTE(SUBSTITUTE(SUBSTITUTE(SUBSTITUTE(Answers!R172,"’","'"),"‘","'"),"“",""""),"”","""")))),1,0)</f>
        <v>0</v>
      </c>
      <c r="AE172" s="1" t="n">
        <f aca="false">IF(ISNUMBER(SEARCH("Examples from people in jobs like mine",TRIM(SUBSTITUTE(SUBSTITUTE(SUBSTITUTE(SUBSTITUTE(Answers!R172,"’","'"),"‘","'"),"“",""""),"”","""")))),1,0)</f>
        <v>0</v>
      </c>
      <c r="AF172" s="1" t="n">
        <f aca="false">IF(ISNUMBER(SEARCH("Time set aside to practice",TRIM(SUBSTITUTE(SUBSTITUTE(SUBSTITUTE(SUBSTITUTE(Answers!R172,"’","'"),"‘","'"),"“",""""),"”","""")))),1,0)</f>
        <v>0</v>
      </c>
      <c r="AG172" s="1" t="n">
        <f aca="false">IF(ISNUMBER(SEARCH("I don't need help right now",TRIM(SUBSTITUTE(SUBSTITUTE(SUBSTITUTE(SUBSTITUTE(Answers!R172,"’","'"),"‘","'"),"“",""""),"”","""")))),1,0)</f>
        <v>0</v>
      </c>
      <c r="AH172" s="1" t="str">
        <f aca="false">IF(Answers!R172="","",IF(Z172+AA172+AB172+AC172+AD172+AE172+AF172+AG172=0,"unread",""))</f>
        <v/>
      </c>
      <c r="AI172" s="1" t="n">
        <f aca="false">IF(OR(D172=5,E172=5),1,0)</f>
        <v>0</v>
      </c>
    </row>
    <row r="173" customFormat="false" ht="15" hidden="false" customHeight="true" outlineLevel="0" collapsed="false">
      <c r="A173" s="1" t="n">
        <f aca="false">Answers!T173</f>
        <v>0</v>
      </c>
      <c r="B173" s="1" t="str">
        <f aca="false">IF(Answers!A173="","",IFERROR(MATCH(TRIM(SUBSTITUTE(SUBSTITUTE(SUBSTITUTE(SUBSTITUTE(Answers!A173,"’","'"),"‘","'"),"“",""""),"”","""")),'Scoring key'!$B$10:$B$14,0),"unread"))</f>
        <v/>
      </c>
      <c r="C173" s="1" t="str">
        <f aca="false">IF(Answers!C173="","",IFERROR(MATCH(TRIM(SUBSTITUTE(SUBSTITUTE(SUBSTITUTE(SUBSTITUTE(Answers!C173,"’","'"),"‘","'"),"“",""""),"”","""")),'Scoring key'!$B$15:$B$19,0),"unread"))</f>
        <v/>
      </c>
      <c r="D173" s="1" t="str">
        <f aca="false">IF(Answers!D173="","",IFERROR(MATCH(TRIM(SUBSTITUTE(SUBSTITUTE(SUBSTITUTE(SUBSTITUTE(Answers!D173,"’","'"),"‘","'"),"“",""""),"”","""")),'Scoring key'!$B$20:$B$24,0),"unread"))</f>
        <v/>
      </c>
      <c r="E173" s="1" t="str">
        <f aca="false">IF(Answers!E173="","",IFERROR(MATCH(TRIM(SUBSTITUTE(SUBSTITUTE(SUBSTITUTE(SUBSTITUTE(Answers!E173,"’","'"),"‘","'"),"“",""""),"”","""")),'Scoring key'!$B$25:$B$29,0),"unread"))</f>
        <v/>
      </c>
      <c r="F173" s="1" t="str">
        <f aca="false">IF(Answers!L173="","",IFERROR(MATCH(TRIM(SUBSTITUTE(SUBSTITUTE(SUBSTITUTE(SUBSTITUTE(Answers!L173,"’","'"),"‘","'"),"“",""""),"”","""")),'Scoring key'!$B$30:$B$34,0),"unread"))</f>
        <v/>
      </c>
      <c r="G173" s="1" t="str">
        <f aca="false">IF(Answers!N173="","",IFERROR(MATCH(TRIM(SUBSTITUTE(SUBSTITUTE(SUBSTITUTE(SUBSTITUTE(Answers!N173,"’","'"),"‘","'"),"“",""""),"”","""")),'Scoring key'!$B$35:$B$38,0),"unread"))</f>
        <v/>
      </c>
      <c r="H173" s="1" t="str">
        <f aca="false">IF(Answers!O173="","",IFERROR(MATCH(TRIM(SUBSTITUTE(SUBSTITUTE(SUBSTITUTE(SUBSTITUTE(Answers!O173,"’","'"),"‘","'"),"“",""""),"”","""")),'Scoring key'!$B$39:$B$42,0),"unread"))</f>
        <v/>
      </c>
      <c r="I173" s="1" t="str">
        <f aca="false">IF(Answers!S173="","",IFERROR(MATCH(TRIM(SUBSTITUTE(SUBSTITUTE(SUBSTITUTE(SUBSTITUTE(Answers!S173,"’","'"),"‘","'"),"“",""""),"”","""")),'Scoring key'!$B$43:$B$46,0),"unread"))</f>
        <v/>
      </c>
      <c r="J173" s="1" t="str">
        <f aca="false">IF(ISNUMBER(B173),IF(INDEX('Scoring key'!$C$10:$C$14,B173)="","",INDEX('Scoring key'!$C$10:$C$14,B173)),"")</f>
        <v/>
      </c>
      <c r="K173" s="1" t="str">
        <f aca="false">IF(ISNUMBER(E173),IF(INDEX('Scoring key'!$C$25:$C$29,E173)="","",INDEX('Scoring key'!$C$25:$C$29,E173)),"")</f>
        <v/>
      </c>
      <c r="L173" s="1" t="str">
        <f aca="false">IF(ISNUMBER(F173),IF(INDEX('Scoring key'!$C$30:$C$34,F173)="","",INDEX('Scoring key'!$C$30:$C$34,F173)),"")</f>
        <v/>
      </c>
      <c r="M173" s="1" t="str">
        <f aca="false">IF(ISNUMBER(G173),IF(INDEX('Scoring key'!$C$35:$C$38,G173)="","",INDEX('Scoring key'!$C$35:$C$38,G173)),"")</f>
        <v/>
      </c>
      <c r="N173" s="1" t="str">
        <f aca="false">IF(ISNUMBER(H173),IF(INDEX('Scoring key'!$C$39:$C$42,H173)="","",INDEX('Scoring key'!$C$39:$C$42,H173)),"")</f>
        <v/>
      </c>
      <c r="O173" s="1" t="str">
        <f aca="false">IF(Answers!F173="","",IF(ISNUMBER(IFERROR(VALUE(Answers!F173),"")),IF(AND(VALUE(Answers!F173)&gt;=1,VALUE(Answers!F173)&lt;=5,VALUE(Answers!F173)=INT(VALUE(Answers!F173))),VALUE(Answers!F173),"unread"),IFERROR(MATCH(TRIM(SUBSTITUTE(SUBSTITUTE(SUBSTITUTE(SUBSTITUTE(Answers!F173,"’","'"),"‘","'"),"“",""""),"”","""")),'Scoring key'!$B$5:$B$9,0),"unread")))</f>
        <v/>
      </c>
      <c r="P173" s="1" t="str">
        <f aca="false">IF(Answers!G173="","",IF(ISNUMBER(IFERROR(VALUE(Answers!G173),"")),IF(AND(VALUE(Answers!G173)&gt;=1,VALUE(Answers!G173)&lt;=5,VALUE(Answers!G173)=INT(VALUE(Answers!G173))),VALUE(Answers!G173),"unread"),IFERROR(MATCH(TRIM(SUBSTITUTE(SUBSTITUTE(SUBSTITUTE(SUBSTITUTE(Answers!G173,"’","'"),"‘","'"),"“",""""),"”","""")),'Scoring key'!$B$5:$B$9,0),"unread")))</f>
        <v/>
      </c>
      <c r="Q173" s="1" t="str">
        <f aca="false">IF(Answers!H173="","",IF(ISNUMBER(IFERROR(VALUE(Answers!H173),"")),IF(AND(VALUE(Answers!H173)&gt;=1,VALUE(Answers!H173)&lt;=5,VALUE(Answers!H173)=INT(VALUE(Answers!H173))),VALUE(Answers!H173),"unread"),IFERROR(MATCH(TRIM(SUBSTITUTE(SUBSTITUTE(SUBSTITUTE(SUBSTITUTE(Answers!H173,"’","'"),"‘","'"),"“",""""),"”","""")),'Scoring key'!$B$5:$B$9,0),"unread")))</f>
        <v/>
      </c>
      <c r="R173" s="1" t="str">
        <f aca="false">IF(Answers!I173="","",IF(ISNUMBER(IFERROR(VALUE(Answers!I173),"")),IF(AND(VALUE(Answers!I173)&gt;=1,VALUE(Answers!I173)&lt;=5,VALUE(Answers!I173)=INT(VALUE(Answers!I173))),VALUE(Answers!I173),"unread"),IFERROR(MATCH(TRIM(SUBSTITUTE(SUBSTITUTE(SUBSTITUTE(SUBSTITUTE(Answers!I173,"’","'"),"‘","'"),"“",""""),"”","""")),'Scoring key'!$B$5:$B$9,0),"unread")))</f>
        <v/>
      </c>
      <c r="S173" s="1" t="str">
        <f aca="false">IF(Answers!J173="","",IF(ISNUMBER(IFERROR(VALUE(Answers!J173),"")),IF(AND(VALUE(Answers!J173)&gt;=1,VALUE(Answers!J173)&lt;=5,VALUE(Answers!J173)=INT(VALUE(Answers!J173))),VALUE(Answers!J173),"unread"),IFERROR(MATCH(TRIM(SUBSTITUTE(SUBSTITUTE(SUBSTITUTE(SUBSTITUTE(Answers!J173,"’","'"),"‘","'"),"“",""""),"”","""")),'Scoring key'!$B$5:$B$9,0),"unread")))</f>
        <v/>
      </c>
      <c r="T173" s="1" t="str">
        <f aca="false">IF(Answers!K173="","",IF(ISNUMBER(IFERROR(VALUE(Answers!K173),"")),IF(AND(VALUE(Answers!K173)&gt;=1,VALUE(Answers!K173)&lt;=5,VALUE(Answers!K173)=INT(VALUE(Answers!K173))),VALUE(Answers!K173),"unread"),IFERROR(MATCH(TRIM(SUBSTITUTE(SUBSTITUTE(SUBSTITUTE(SUBSTITUTE(Answers!K173,"’","'"),"‘","'"),"“",""""),"”","""")),'Scoring key'!$B$5:$B$9,0),"unread")))</f>
        <v/>
      </c>
      <c r="U173" s="1" t="str">
        <f aca="false">IF(Answers!M173="","",IF(ISNUMBER(IFERROR(VALUE(Answers!M173),"")),IF(AND(VALUE(Answers!M173)&gt;=1,VALUE(Answers!M173)&lt;=5,VALUE(Answers!M173)=INT(VALUE(Answers!M173))),VALUE(Answers!M173),"unread"),IFERROR(MATCH(TRIM(SUBSTITUTE(SUBSTITUTE(SUBSTITUTE(SUBSTITUTE(Answers!M173,"’","'"),"‘","'"),"“",""""),"”","""")),'Scoring key'!$B$5:$B$9,0),"unread")))</f>
        <v/>
      </c>
      <c r="V173" s="1" t="str">
        <f aca="false">IF(Answers!P173="","",IF(ISNUMBER(IFERROR(VALUE(Answers!P173),"")),IF(AND(VALUE(Answers!P173)&gt;=1,VALUE(Answers!P173)&lt;=5,VALUE(Answers!P173)=INT(VALUE(Answers!P173))),VALUE(Answers!P173),"unread"),IFERROR(MATCH(TRIM(SUBSTITUTE(SUBSTITUTE(SUBSTITUTE(SUBSTITUTE(Answers!P173,"’","'"),"‘","'"),"“",""""),"”","""")),'Scoring key'!$B$5:$B$9,0),"unread")))</f>
        <v/>
      </c>
      <c r="W173" s="1" t="str">
        <f aca="false">IF(Answers!Q173="","",IF(ISNUMBER(IFERROR(VALUE(Answers!Q173),"")),IF(AND(VALUE(Answers!Q173)&gt;=1,VALUE(Answers!Q173)&lt;=5,VALUE(Answers!Q173)=INT(VALUE(Answers!Q173))),VALUE(Answers!Q173),"unread"),IFERROR(MATCH(TRIM(SUBSTITUTE(SUBSTITUTE(SUBSTITUTE(SUBSTITUTE(Answers!Q173,"’","'"),"‘","'"),"“",""""),"”","""")),'Scoring key'!$B$5:$B$9,0),"unread")))</f>
        <v/>
      </c>
      <c r="X173" s="1" t="str">
        <f aca="false">IF(Answers!B173="","",ISNUMBER(SEARCH("Drafting or editing emails and documents",TRIM(SUBSTITUTE(SUBSTITUTE(SUBSTITUTE(SUBSTITUTE(Answers!B173,"’","'"),"‘","'"),"“",""""),"”",""""))))*1+ISNUMBER(SEARCH("Summarizing documents, threads or meetings",TRIM(SUBSTITUTE(SUBSTITUTE(SUBSTITUTE(SUBSTITUTE(Answers!B173,"’","'"),"‘","'"),"“",""""),"”",""""))))*1+ISNUMBER(SEARCH("Research, or explaining something unfamiliar",TRIM(SUBSTITUTE(SUBSTITUTE(SUBSTITUTE(SUBSTITUTE(Answers!B173,"’","'"),"‘","'"),"“",""""),"”",""""))))*1+ISNUMBER(SEARCH("Working with data or spreadsheets",TRIM(SUBSTITUTE(SUBSTITUTE(SUBSTITUTE(SUBSTITUTE(Answers!B173,"’","'"),"‘","'"),"“",""""),"”",""""))))*1+ISNUMBER(SEARCH("Writing or reviewing code or scripts",TRIM(SUBSTITUTE(SUBSTITUTE(SUBSTITUTE(SUBSTITUTE(Answers!B173,"’","'"),"‘","'"),"“",""""),"”",""""))))*1+ISNUMBER(SEARCH("Brainstorming or planning",TRIM(SUBSTITUTE(SUBSTITUTE(SUBSTITUTE(SUBSTITUTE(Answers!B173,"’","'"),"‘","'"),"“",""""),"”",""""))))*1+ISNUMBER(SEARCH("Something else",TRIM(SUBSTITUTE(SUBSTITUTE(SUBSTITUTE(SUBSTITUTE(Answers!B173,"’","'"),"‘","'"),"“",""""),"”",""""))))*1)</f>
        <v/>
      </c>
      <c r="Y173" s="1" t="str">
        <f aca="false">IF(X173="","",IF(X173=0,IF(ISNUMBER(SEARCH("I don't use AI tools for work",TRIM(SUBSTITUTE(SUBSTITUTE(SUBSTITUTE(SUBSTITUTE(Answers!B173,"’","'"),"‘","'"),"“",""""),"”","""")))),1,"unread"),MIN(X173+1,5)))</f>
        <v/>
      </c>
      <c r="Z173" s="1" t="n">
        <f aca="false">IF(ISNUMBER(SEARCH("Clear guidance on what's allowed and what information can go in",TRIM(SUBSTITUTE(SUBSTITUTE(SUBSTITUTE(SUBSTITUTE(Answers!R173,"’","'"),"‘","'"),"“",""""),"”","""")))),1,0)</f>
        <v>0</v>
      </c>
      <c r="AA173" s="1" t="n">
        <f aca="false">IF(ISNUMBER(SEARCH("An approved AI tool with a work account",TRIM(SUBSTITUTE(SUBSTITUTE(SUBSTITUTE(SUBSTITUTE(Answers!R173,"’","'"),"‘","'"),"“",""""),"”","""")))),1,0)</f>
        <v>0</v>
      </c>
      <c r="AB173" s="1" t="n">
        <f aca="false">IF(ISNUMBER(SEARCH("Hands-on training using my own work tasks",TRIM(SUBSTITUTE(SUBSTITUTE(SUBSTITUTE(SUBSTITUTE(Answers!R173,"’","'"),"‘","'"),"“",""""),"”","""")))),1,0)</f>
        <v>0</v>
      </c>
      <c r="AC173" s="1" t="n">
        <f aca="false">IF(ISNUMBER(SEARCH("Ready-made prompts and templates for common tasks",TRIM(SUBSTITUTE(SUBSTITUTE(SUBSTITUTE(SUBSTITUTE(Answers!R173,"’","'"),"‘","'"),"“",""""),"”","""")))),1,0)</f>
        <v>0</v>
      </c>
      <c r="AD173" s="1" t="n">
        <f aca="false">IF(ISNUMBER(SEARCH("Help setting up an AI agent for my role",TRIM(SUBSTITUTE(SUBSTITUTE(SUBSTITUTE(SUBSTITUTE(Answers!R173,"’","'"),"‘","'"),"“",""""),"”","""")))),1,0)</f>
        <v>0</v>
      </c>
      <c r="AE173" s="1" t="n">
        <f aca="false">IF(ISNUMBER(SEARCH("Examples from people in jobs like mine",TRIM(SUBSTITUTE(SUBSTITUTE(SUBSTITUTE(SUBSTITUTE(Answers!R173,"’","'"),"‘","'"),"“",""""),"”","""")))),1,0)</f>
        <v>0</v>
      </c>
      <c r="AF173" s="1" t="n">
        <f aca="false">IF(ISNUMBER(SEARCH("Time set aside to practice",TRIM(SUBSTITUTE(SUBSTITUTE(SUBSTITUTE(SUBSTITUTE(Answers!R173,"’","'"),"‘","'"),"“",""""),"”","""")))),1,0)</f>
        <v>0</v>
      </c>
      <c r="AG173" s="1" t="n">
        <f aca="false">IF(ISNUMBER(SEARCH("I don't need help right now",TRIM(SUBSTITUTE(SUBSTITUTE(SUBSTITUTE(SUBSTITUTE(Answers!R173,"’","'"),"‘","'"),"“",""""),"”","""")))),1,0)</f>
        <v>0</v>
      </c>
      <c r="AH173" s="1" t="str">
        <f aca="false">IF(Answers!R173="","",IF(Z173+AA173+AB173+AC173+AD173+AE173+AF173+AG173=0,"unread",""))</f>
        <v/>
      </c>
      <c r="AI173" s="1" t="n">
        <f aca="false">IF(OR(D173=5,E173=5),1,0)</f>
        <v>0</v>
      </c>
    </row>
    <row r="174" customFormat="false" ht="15" hidden="false" customHeight="true" outlineLevel="0" collapsed="false">
      <c r="A174" s="1" t="n">
        <f aca="false">Answers!T174</f>
        <v>0</v>
      </c>
      <c r="B174" s="1" t="str">
        <f aca="false">IF(Answers!A174="","",IFERROR(MATCH(TRIM(SUBSTITUTE(SUBSTITUTE(SUBSTITUTE(SUBSTITUTE(Answers!A174,"’","'"),"‘","'"),"“",""""),"”","""")),'Scoring key'!$B$10:$B$14,0),"unread"))</f>
        <v/>
      </c>
      <c r="C174" s="1" t="str">
        <f aca="false">IF(Answers!C174="","",IFERROR(MATCH(TRIM(SUBSTITUTE(SUBSTITUTE(SUBSTITUTE(SUBSTITUTE(Answers!C174,"’","'"),"‘","'"),"“",""""),"”","""")),'Scoring key'!$B$15:$B$19,0),"unread"))</f>
        <v/>
      </c>
      <c r="D174" s="1" t="str">
        <f aca="false">IF(Answers!D174="","",IFERROR(MATCH(TRIM(SUBSTITUTE(SUBSTITUTE(SUBSTITUTE(SUBSTITUTE(Answers!D174,"’","'"),"‘","'"),"“",""""),"”","""")),'Scoring key'!$B$20:$B$24,0),"unread"))</f>
        <v/>
      </c>
      <c r="E174" s="1" t="str">
        <f aca="false">IF(Answers!E174="","",IFERROR(MATCH(TRIM(SUBSTITUTE(SUBSTITUTE(SUBSTITUTE(SUBSTITUTE(Answers!E174,"’","'"),"‘","'"),"“",""""),"”","""")),'Scoring key'!$B$25:$B$29,0),"unread"))</f>
        <v/>
      </c>
      <c r="F174" s="1" t="str">
        <f aca="false">IF(Answers!L174="","",IFERROR(MATCH(TRIM(SUBSTITUTE(SUBSTITUTE(SUBSTITUTE(SUBSTITUTE(Answers!L174,"’","'"),"‘","'"),"“",""""),"”","""")),'Scoring key'!$B$30:$B$34,0),"unread"))</f>
        <v/>
      </c>
      <c r="G174" s="1" t="str">
        <f aca="false">IF(Answers!N174="","",IFERROR(MATCH(TRIM(SUBSTITUTE(SUBSTITUTE(SUBSTITUTE(SUBSTITUTE(Answers!N174,"’","'"),"‘","'"),"“",""""),"”","""")),'Scoring key'!$B$35:$B$38,0),"unread"))</f>
        <v/>
      </c>
      <c r="H174" s="1" t="str">
        <f aca="false">IF(Answers!O174="","",IFERROR(MATCH(TRIM(SUBSTITUTE(SUBSTITUTE(SUBSTITUTE(SUBSTITUTE(Answers!O174,"’","'"),"‘","'"),"“",""""),"”","""")),'Scoring key'!$B$39:$B$42,0),"unread"))</f>
        <v/>
      </c>
      <c r="I174" s="1" t="str">
        <f aca="false">IF(Answers!S174="","",IFERROR(MATCH(TRIM(SUBSTITUTE(SUBSTITUTE(SUBSTITUTE(SUBSTITUTE(Answers!S174,"’","'"),"‘","'"),"“",""""),"”","""")),'Scoring key'!$B$43:$B$46,0),"unread"))</f>
        <v/>
      </c>
      <c r="J174" s="1" t="str">
        <f aca="false">IF(ISNUMBER(B174),IF(INDEX('Scoring key'!$C$10:$C$14,B174)="","",INDEX('Scoring key'!$C$10:$C$14,B174)),"")</f>
        <v/>
      </c>
      <c r="K174" s="1" t="str">
        <f aca="false">IF(ISNUMBER(E174),IF(INDEX('Scoring key'!$C$25:$C$29,E174)="","",INDEX('Scoring key'!$C$25:$C$29,E174)),"")</f>
        <v/>
      </c>
      <c r="L174" s="1" t="str">
        <f aca="false">IF(ISNUMBER(F174),IF(INDEX('Scoring key'!$C$30:$C$34,F174)="","",INDEX('Scoring key'!$C$30:$C$34,F174)),"")</f>
        <v/>
      </c>
      <c r="M174" s="1" t="str">
        <f aca="false">IF(ISNUMBER(G174),IF(INDEX('Scoring key'!$C$35:$C$38,G174)="","",INDEX('Scoring key'!$C$35:$C$38,G174)),"")</f>
        <v/>
      </c>
      <c r="N174" s="1" t="str">
        <f aca="false">IF(ISNUMBER(H174),IF(INDEX('Scoring key'!$C$39:$C$42,H174)="","",INDEX('Scoring key'!$C$39:$C$42,H174)),"")</f>
        <v/>
      </c>
      <c r="O174" s="1" t="str">
        <f aca="false">IF(Answers!F174="","",IF(ISNUMBER(IFERROR(VALUE(Answers!F174),"")),IF(AND(VALUE(Answers!F174)&gt;=1,VALUE(Answers!F174)&lt;=5,VALUE(Answers!F174)=INT(VALUE(Answers!F174))),VALUE(Answers!F174),"unread"),IFERROR(MATCH(TRIM(SUBSTITUTE(SUBSTITUTE(SUBSTITUTE(SUBSTITUTE(Answers!F174,"’","'"),"‘","'"),"“",""""),"”","""")),'Scoring key'!$B$5:$B$9,0),"unread")))</f>
        <v/>
      </c>
      <c r="P174" s="1" t="str">
        <f aca="false">IF(Answers!G174="","",IF(ISNUMBER(IFERROR(VALUE(Answers!G174),"")),IF(AND(VALUE(Answers!G174)&gt;=1,VALUE(Answers!G174)&lt;=5,VALUE(Answers!G174)=INT(VALUE(Answers!G174))),VALUE(Answers!G174),"unread"),IFERROR(MATCH(TRIM(SUBSTITUTE(SUBSTITUTE(SUBSTITUTE(SUBSTITUTE(Answers!G174,"’","'"),"‘","'"),"“",""""),"”","""")),'Scoring key'!$B$5:$B$9,0),"unread")))</f>
        <v/>
      </c>
      <c r="Q174" s="1" t="str">
        <f aca="false">IF(Answers!H174="","",IF(ISNUMBER(IFERROR(VALUE(Answers!H174),"")),IF(AND(VALUE(Answers!H174)&gt;=1,VALUE(Answers!H174)&lt;=5,VALUE(Answers!H174)=INT(VALUE(Answers!H174))),VALUE(Answers!H174),"unread"),IFERROR(MATCH(TRIM(SUBSTITUTE(SUBSTITUTE(SUBSTITUTE(SUBSTITUTE(Answers!H174,"’","'"),"‘","'"),"“",""""),"”","""")),'Scoring key'!$B$5:$B$9,0),"unread")))</f>
        <v/>
      </c>
      <c r="R174" s="1" t="str">
        <f aca="false">IF(Answers!I174="","",IF(ISNUMBER(IFERROR(VALUE(Answers!I174),"")),IF(AND(VALUE(Answers!I174)&gt;=1,VALUE(Answers!I174)&lt;=5,VALUE(Answers!I174)=INT(VALUE(Answers!I174))),VALUE(Answers!I174),"unread"),IFERROR(MATCH(TRIM(SUBSTITUTE(SUBSTITUTE(SUBSTITUTE(SUBSTITUTE(Answers!I174,"’","'"),"‘","'"),"“",""""),"”","""")),'Scoring key'!$B$5:$B$9,0),"unread")))</f>
        <v/>
      </c>
      <c r="S174" s="1" t="str">
        <f aca="false">IF(Answers!J174="","",IF(ISNUMBER(IFERROR(VALUE(Answers!J174),"")),IF(AND(VALUE(Answers!J174)&gt;=1,VALUE(Answers!J174)&lt;=5,VALUE(Answers!J174)=INT(VALUE(Answers!J174))),VALUE(Answers!J174),"unread"),IFERROR(MATCH(TRIM(SUBSTITUTE(SUBSTITUTE(SUBSTITUTE(SUBSTITUTE(Answers!J174,"’","'"),"‘","'"),"“",""""),"”","""")),'Scoring key'!$B$5:$B$9,0),"unread")))</f>
        <v/>
      </c>
      <c r="T174" s="1" t="str">
        <f aca="false">IF(Answers!K174="","",IF(ISNUMBER(IFERROR(VALUE(Answers!K174),"")),IF(AND(VALUE(Answers!K174)&gt;=1,VALUE(Answers!K174)&lt;=5,VALUE(Answers!K174)=INT(VALUE(Answers!K174))),VALUE(Answers!K174),"unread"),IFERROR(MATCH(TRIM(SUBSTITUTE(SUBSTITUTE(SUBSTITUTE(SUBSTITUTE(Answers!K174,"’","'"),"‘","'"),"“",""""),"”","""")),'Scoring key'!$B$5:$B$9,0),"unread")))</f>
        <v/>
      </c>
      <c r="U174" s="1" t="str">
        <f aca="false">IF(Answers!M174="","",IF(ISNUMBER(IFERROR(VALUE(Answers!M174),"")),IF(AND(VALUE(Answers!M174)&gt;=1,VALUE(Answers!M174)&lt;=5,VALUE(Answers!M174)=INT(VALUE(Answers!M174))),VALUE(Answers!M174),"unread"),IFERROR(MATCH(TRIM(SUBSTITUTE(SUBSTITUTE(SUBSTITUTE(SUBSTITUTE(Answers!M174,"’","'"),"‘","'"),"“",""""),"”","""")),'Scoring key'!$B$5:$B$9,0),"unread")))</f>
        <v/>
      </c>
      <c r="V174" s="1" t="str">
        <f aca="false">IF(Answers!P174="","",IF(ISNUMBER(IFERROR(VALUE(Answers!P174),"")),IF(AND(VALUE(Answers!P174)&gt;=1,VALUE(Answers!P174)&lt;=5,VALUE(Answers!P174)=INT(VALUE(Answers!P174))),VALUE(Answers!P174),"unread"),IFERROR(MATCH(TRIM(SUBSTITUTE(SUBSTITUTE(SUBSTITUTE(SUBSTITUTE(Answers!P174,"’","'"),"‘","'"),"“",""""),"”","""")),'Scoring key'!$B$5:$B$9,0),"unread")))</f>
        <v/>
      </c>
      <c r="W174" s="1" t="str">
        <f aca="false">IF(Answers!Q174="","",IF(ISNUMBER(IFERROR(VALUE(Answers!Q174),"")),IF(AND(VALUE(Answers!Q174)&gt;=1,VALUE(Answers!Q174)&lt;=5,VALUE(Answers!Q174)=INT(VALUE(Answers!Q174))),VALUE(Answers!Q174),"unread"),IFERROR(MATCH(TRIM(SUBSTITUTE(SUBSTITUTE(SUBSTITUTE(SUBSTITUTE(Answers!Q174,"’","'"),"‘","'"),"“",""""),"”","""")),'Scoring key'!$B$5:$B$9,0),"unread")))</f>
        <v/>
      </c>
      <c r="X174" s="1" t="str">
        <f aca="false">IF(Answers!B174="","",ISNUMBER(SEARCH("Drafting or editing emails and documents",TRIM(SUBSTITUTE(SUBSTITUTE(SUBSTITUTE(SUBSTITUTE(Answers!B174,"’","'"),"‘","'"),"“",""""),"”",""""))))*1+ISNUMBER(SEARCH("Summarizing documents, threads or meetings",TRIM(SUBSTITUTE(SUBSTITUTE(SUBSTITUTE(SUBSTITUTE(Answers!B174,"’","'"),"‘","'"),"“",""""),"”",""""))))*1+ISNUMBER(SEARCH("Research, or explaining something unfamiliar",TRIM(SUBSTITUTE(SUBSTITUTE(SUBSTITUTE(SUBSTITUTE(Answers!B174,"’","'"),"‘","'"),"“",""""),"”",""""))))*1+ISNUMBER(SEARCH("Working with data or spreadsheets",TRIM(SUBSTITUTE(SUBSTITUTE(SUBSTITUTE(SUBSTITUTE(Answers!B174,"’","'"),"‘","'"),"“",""""),"”",""""))))*1+ISNUMBER(SEARCH("Writing or reviewing code or scripts",TRIM(SUBSTITUTE(SUBSTITUTE(SUBSTITUTE(SUBSTITUTE(Answers!B174,"’","'"),"‘","'"),"“",""""),"”",""""))))*1+ISNUMBER(SEARCH("Brainstorming or planning",TRIM(SUBSTITUTE(SUBSTITUTE(SUBSTITUTE(SUBSTITUTE(Answers!B174,"’","'"),"‘","'"),"“",""""),"”",""""))))*1+ISNUMBER(SEARCH("Something else",TRIM(SUBSTITUTE(SUBSTITUTE(SUBSTITUTE(SUBSTITUTE(Answers!B174,"’","'"),"‘","'"),"“",""""),"”",""""))))*1)</f>
        <v/>
      </c>
      <c r="Y174" s="1" t="str">
        <f aca="false">IF(X174="","",IF(X174=0,IF(ISNUMBER(SEARCH("I don't use AI tools for work",TRIM(SUBSTITUTE(SUBSTITUTE(SUBSTITUTE(SUBSTITUTE(Answers!B174,"’","'"),"‘","'"),"“",""""),"”","""")))),1,"unread"),MIN(X174+1,5)))</f>
        <v/>
      </c>
      <c r="Z174" s="1" t="n">
        <f aca="false">IF(ISNUMBER(SEARCH("Clear guidance on what's allowed and what information can go in",TRIM(SUBSTITUTE(SUBSTITUTE(SUBSTITUTE(SUBSTITUTE(Answers!R174,"’","'"),"‘","'"),"“",""""),"”","""")))),1,0)</f>
        <v>0</v>
      </c>
      <c r="AA174" s="1" t="n">
        <f aca="false">IF(ISNUMBER(SEARCH("An approved AI tool with a work account",TRIM(SUBSTITUTE(SUBSTITUTE(SUBSTITUTE(SUBSTITUTE(Answers!R174,"’","'"),"‘","'"),"“",""""),"”","""")))),1,0)</f>
        <v>0</v>
      </c>
      <c r="AB174" s="1" t="n">
        <f aca="false">IF(ISNUMBER(SEARCH("Hands-on training using my own work tasks",TRIM(SUBSTITUTE(SUBSTITUTE(SUBSTITUTE(SUBSTITUTE(Answers!R174,"’","'"),"‘","'"),"“",""""),"”","""")))),1,0)</f>
        <v>0</v>
      </c>
      <c r="AC174" s="1" t="n">
        <f aca="false">IF(ISNUMBER(SEARCH("Ready-made prompts and templates for common tasks",TRIM(SUBSTITUTE(SUBSTITUTE(SUBSTITUTE(SUBSTITUTE(Answers!R174,"’","'"),"‘","'"),"“",""""),"”","""")))),1,0)</f>
        <v>0</v>
      </c>
      <c r="AD174" s="1" t="n">
        <f aca="false">IF(ISNUMBER(SEARCH("Help setting up an AI agent for my role",TRIM(SUBSTITUTE(SUBSTITUTE(SUBSTITUTE(SUBSTITUTE(Answers!R174,"’","'"),"‘","'"),"“",""""),"”","""")))),1,0)</f>
        <v>0</v>
      </c>
      <c r="AE174" s="1" t="n">
        <f aca="false">IF(ISNUMBER(SEARCH("Examples from people in jobs like mine",TRIM(SUBSTITUTE(SUBSTITUTE(SUBSTITUTE(SUBSTITUTE(Answers!R174,"’","'"),"‘","'"),"“",""""),"”","""")))),1,0)</f>
        <v>0</v>
      </c>
      <c r="AF174" s="1" t="n">
        <f aca="false">IF(ISNUMBER(SEARCH("Time set aside to practice",TRIM(SUBSTITUTE(SUBSTITUTE(SUBSTITUTE(SUBSTITUTE(Answers!R174,"’","'"),"‘","'"),"“",""""),"”","""")))),1,0)</f>
        <v>0</v>
      </c>
      <c r="AG174" s="1" t="n">
        <f aca="false">IF(ISNUMBER(SEARCH("I don't need help right now",TRIM(SUBSTITUTE(SUBSTITUTE(SUBSTITUTE(SUBSTITUTE(Answers!R174,"’","'"),"‘","'"),"“",""""),"”","""")))),1,0)</f>
        <v>0</v>
      </c>
      <c r="AH174" s="1" t="str">
        <f aca="false">IF(Answers!R174="","",IF(Z174+AA174+AB174+AC174+AD174+AE174+AF174+AG174=0,"unread",""))</f>
        <v/>
      </c>
      <c r="AI174" s="1" t="n">
        <f aca="false">IF(OR(D174=5,E174=5),1,0)</f>
        <v>0</v>
      </c>
    </row>
    <row r="175" customFormat="false" ht="15" hidden="false" customHeight="true" outlineLevel="0" collapsed="false">
      <c r="A175" s="1" t="n">
        <f aca="false">Answers!T175</f>
        <v>0</v>
      </c>
      <c r="B175" s="1" t="str">
        <f aca="false">IF(Answers!A175="","",IFERROR(MATCH(TRIM(SUBSTITUTE(SUBSTITUTE(SUBSTITUTE(SUBSTITUTE(Answers!A175,"’","'"),"‘","'"),"“",""""),"”","""")),'Scoring key'!$B$10:$B$14,0),"unread"))</f>
        <v/>
      </c>
      <c r="C175" s="1" t="str">
        <f aca="false">IF(Answers!C175="","",IFERROR(MATCH(TRIM(SUBSTITUTE(SUBSTITUTE(SUBSTITUTE(SUBSTITUTE(Answers!C175,"’","'"),"‘","'"),"“",""""),"”","""")),'Scoring key'!$B$15:$B$19,0),"unread"))</f>
        <v/>
      </c>
      <c r="D175" s="1" t="str">
        <f aca="false">IF(Answers!D175="","",IFERROR(MATCH(TRIM(SUBSTITUTE(SUBSTITUTE(SUBSTITUTE(SUBSTITUTE(Answers!D175,"’","'"),"‘","'"),"“",""""),"”","""")),'Scoring key'!$B$20:$B$24,0),"unread"))</f>
        <v/>
      </c>
      <c r="E175" s="1" t="str">
        <f aca="false">IF(Answers!E175="","",IFERROR(MATCH(TRIM(SUBSTITUTE(SUBSTITUTE(SUBSTITUTE(SUBSTITUTE(Answers!E175,"’","'"),"‘","'"),"“",""""),"”","""")),'Scoring key'!$B$25:$B$29,0),"unread"))</f>
        <v/>
      </c>
      <c r="F175" s="1" t="str">
        <f aca="false">IF(Answers!L175="","",IFERROR(MATCH(TRIM(SUBSTITUTE(SUBSTITUTE(SUBSTITUTE(SUBSTITUTE(Answers!L175,"’","'"),"‘","'"),"“",""""),"”","""")),'Scoring key'!$B$30:$B$34,0),"unread"))</f>
        <v/>
      </c>
      <c r="G175" s="1" t="str">
        <f aca="false">IF(Answers!N175="","",IFERROR(MATCH(TRIM(SUBSTITUTE(SUBSTITUTE(SUBSTITUTE(SUBSTITUTE(Answers!N175,"’","'"),"‘","'"),"“",""""),"”","""")),'Scoring key'!$B$35:$B$38,0),"unread"))</f>
        <v/>
      </c>
      <c r="H175" s="1" t="str">
        <f aca="false">IF(Answers!O175="","",IFERROR(MATCH(TRIM(SUBSTITUTE(SUBSTITUTE(SUBSTITUTE(SUBSTITUTE(Answers!O175,"’","'"),"‘","'"),"“",""""),"”","""")),'Scoring key'!$B$39:$B$42,0),"unread"))</f>
        <v/>
      </c>
      <c r="I175" s="1" t="str">
        <f aca="false">IF(Answers!S175="","",IFERROR(MATCH(TRIM(SUBSTITUTE(SUBSTITUTE(SUBSTITUTE(SUBSTITUTE(Answers!S175,"’","'"),"‘","'"),"“",""""),"”","""")),'Scoring key'!$B$43:$B$46,0),"unread"))</f>
        <v/>
      </c>
      <c r="J175" s="1" t="str">
        <f aca="false">IF(ISNUMBER(B175),IF(INDEX('Scoring key'!$C$10:$C$14,B175)="","",INDEX('Scoring key'!$C$10:$C$14,B175)),"")</f>
        <v/>
      </c>
      <c r="K175" s="1" t="str">
        <f aca="false">IF(ISNUMBER(E175),IF(INDEX('Scoring key'!$C$25:$C$29,E175)="","",INDEX('Scoring key'!$C$25:$C$29,E175)),"")</f>
        <v/>
      </c>
      <c r="L175" s="1" t="str">
        <f aca="false">IF(ISNUMBER(F175),IF(INDEX('Scoring key'!$C$30:$C$34,F175)="","",INDEX('Scoring key'!$C$30:$C$34,F175)),"")</f>
        <v/>
      </c>
      <c r="M175" s="1" t="str">
        <f aca="false">IF(ISNUMBER(G175),IF(INDEX('Scoring key'!$C$35:$C$38,G175)="","",INDEX('Scoring key'!$C$35:$C$38,G175)),"")</f>
        <v/>
      </c>
      <c r="N175" s="1" t="str">
        <f aca="false">IF(ISNUMBER(H175),IF(INDEX('Scoring key'!$C$39:$C$42,H175)="","",INDEX('Scoring key'!$C$39:$C$42,H175)),"")</f>
        <v/>
      </c>
      <c r="O175" s="1" t="str">
        <f aca="false">IF(Answers!F175="","",IF(ISNUMBER(IFERROR(VALUE(Answers!F175),"")),IF(AND(VALUE(Answers!F175)&gt;=1,VALUE(Answers!F175)&lt;=5,VALUE(Answers!F175)=INT(VALUE(Answers!F175))),VALUE(Answers!F175),"unread"),IFERROR(MATCH(TRIM(SUBSTITUTE(SUBSTITUTE(SUBSTITUTE(SUBSTITUTE(Answers!F175,"’","'"),"‘","'"),"“",""""),"”","""")),'Scoring key'!$B$5:$B$9,0),"unread")))</f>
        <v/>
      </c>
      <c r="P175" s="1" t="str">
        <f aca="false">IF(Answers!G175="","",IF(ISNUMBER(IFERROR(VALUE(Answers!G175),"")),IF(AND(VALUE(Answers!G175)&gt;=1,VALUE(Answers!G175)&lt;=5,VALUE(Answers!G175)=INT(VALUE(Answers!G175))),VALUE(Answers!G175),"unread"),IFERROR(MATCH(TRIM(SUBSTITUTE(SUBSTITUTE(SUBSTITUTE(SUBSTITUTE(Answers!G175,"’","'"),"‘","'"),"“",""""),"”","""")),'Scoring key'!$B$5:$B$9,0),"unread")))</f>
        <v/>
      </c>
      <c r="Q175" s="1" t="str">
        <f aca="false">IF(Answers!H175="","",IF(ISNUMBER(IFERROR(VALUE(Answers!H175),"")),IF(AND(VALUE(Answers!H175)&gt;=1,VALUE(Answers!H175)&lt;=5,VALUE(Answers!H175)=INT(VALUE(Answers!H175))),VALUE(Answers!H175),"unread"),IFERROR(MATCH(TRIM(SUBSTITUTE(SUBSTITUTE(SUBSTITUTE(SUBSTITUTE(Answers!H175,"’","'"),"‘","'"),"“",""""),"”","""")),'Scoring key'!$B$5:$B$9,0),"unread")))</f>
        <v/>
      </c>
      <c r="R175" s="1" t="str">
        <f aca="false">IF(Answers!I175="","",IF(ISNUMBER(IFERROR(VALUE(Answers!I175),"")),IF(AND(VALUE(Answers!I175)&gt;=1,VALUE(Answers!I175)&lt;=5,VALUE(Answers!I175)=INT(VALUE(Answers!I175))),VALUE(Answers!I175),"unread"),IFERROR(MATCH(TRIM(SUBSTITUTE(SUBSTITUTE(SUBSTITUTE(SUBSTITUTE(Answers!I175,"’","'"),"‘","'"),"“",""""),"”","""")),'Scoring key'!$B$5:$B$9,0),"unread")))</f>
        <v/>
      </c>
      <c r="S175" s="1" t="str">
        <f aca="false">IF(Answers!J175="","",IF(ISNUMBER(IFERROR(VALUE(Answers!J175),"")),IF(AND(VALUE(Answers!J175)&gt;=1,VALUE(Answers!J175)&lt;=5,VALUE(Answers!J175)=INT(VALUE(Answers!J175))),VALUE(Answers!J175),"unread"),IFERROR(MATCH(TRIM(SUBSTITUTE(SUBSTITUTE(SUBSTITUTE(SUBSTITUTE(Answers!J175,"’","'"),"‘","'"),"“",""""),"”","""")),'Scoring key'!$B$5:$B$9,0),"unread")))</f>
        <v/>
      </c>
      <c r="T175" s="1" t="str">
        <f aca="false">IF(Answers!K175="","",IF(ISNUMBER(IFERROR(VALUE(Answers!K175),"")),IF(AND(VALUE(Answers!K175)&gt;=1,VALUE(Answers!K175)&lt;=5,VALUE(Answers!K175)=INT(VALUE(Answers!K175))),VALUE(Answers!K175),"unread"),IFERROR(MATCH(TRIM(SUBSTITUTE(SUBSTITUTE(SUBSTITUTE(SUBSTITUTE(Answers!K175,"’","'"),"‘","'"),"“",""""),"”","""")),'Scoring key'!$B$5:$B$9,0),"unread")))</f>
        <v/>
      </c>
      <c r="U175" s="1" t="str">
        <f aca="false">IF(Answers!M175="","",IF(ISNUMBER(IFERROR(VALUE(Answers!M175),"")),IF(AND(VALUE(Answers!M175)&gt;=1,VALUE(Answers!M175)&lt;=5,VALUE(Answers!M175)=INT(VALUE(Answers!M175))),VALUE(Answers!M175),"unread"),IFERROR(MATCH(TRIM(SUBSTITUTE(SUBSTITUTE(SUBSTITUTE(SUBSTITUTE(Answers!M175,"’","'"),"‘","'"),"“",""""),"”","""")),'Scoring key'!$B$5:$B$9,0),"unread")))</f>
        <v/>
      </c>
      <c r="V175" s="1" t="str">
        <f aca="false">IF(Answers!P175="","",IF(ISNUMBER(IFERROR(VALUE(Answers!P175),"")),IF(AND(VALUE(Answers!P175)&gt;=1,VALUE(Answers!P175)&lt;=5,VALUE(Answers!P175)=INT(VALUE(Answers!P175))),VALUE(Answers!P175),"unread"),IFERROR(MATCH(TRIM(SUBSTITUTE(SUBSTITUTE(SUBSTITUTE(SUBSTITUTE(Answers!P175,"’","'"),"‘","'"),"“",""""),"”","""")),'Scoring key'!$B$5:$B$9,0),"unread")))</f>
        <v/>
      </c>
      <c r="W175" s="1" t="str">
        <f aca="false">IF(Answers!Q175="","",IF(ISNUMBER(IFERROR(VALUE(Answers!Q175),"")),IF(AND(VALUE(Answers!Q175)&gt;=1,VALUE(Answers!Q175)&lt;=5,VALUE(Answers!Q175)=INT(VALUE(Answers!Q175))),VALUE(Answers!Q175),"unread"),IFERROR(MATCH(TRIM(SUBSTITUTE(SUBSTITUTE(SUBSTITUTE(SUBSTITUTE(Answers!Q175,"’","'"),"‘","'"),"“",""""),"”","""")),'Scoring key'!$B$5:$B$9,0),"unread")))</f>
        <v/>
      </c>
      <c r="X175" s="1" t="str">
        <f aca="false">IF(Answers!B175="","",ISNUMBER(SEARCH("Drafting or editing emails and documents",TRIM(SUBSTITUTE(SUBSTITUTE(SUBSTITUTE(SUBSTITUTE(Answers!B175,"’","'"),"‘","'"),"“",""""),"”",""""))))*1+ISNUMBER(SEARCH("Summarizing documents, threads or meetings",TRIM(SUBSTITUTE(SUBSTITUTE(SUBSTITUTE(SUBSTITUTE(Answers!B175,"’","'"),"‘","'"),"“",""""),"”",""""))))*1+ISNUMBER(SEARCH("Research, or explaining something unfamiliar",TRIM(SUBSTITUTE(SUBSTITUTE(SUBSTITUTE(SUBSTITUTE(Answers!B175,"’","'"),"‘","'"),"“",""""),"”",""""))))*1+ISNUMBER(SEARCH("Working with data or spreadsheets",TRIM(SUBSTITUTE(SUBSTITUTE(SUBSTITUTE(SUBSTITUTE(Answers!B175,"’","'"),"‘","'"),"“",""""),"”",""""))))*1+ISNUMBER(SEARCH("Writing or reviewing code or scripts",TRIM(SUBSTITUTE(SUBSTITUTE(SUBSTITUTE(SUBSTITUTE(Answers!B175,"’","'"),"‘","'"),"“",""""),"”",""""))))*1+ISNUMBER(SEARCH("Brainstorming or planning",TRIM(SUBSTITUTE(SUBSTITUTE(SUBSTITUTE(SUBSTITUTE(Answers!B175,"’","'"),"‘","'"),"“",""""),"”",""""))))*1+ISNUMBER(SEARCH("Something else",TRIM(SUBSTITUTE(SUBSTITUTE(SUBSTITUTE(SUBSTITUTE(Answers!B175,"’","'"),"‘","'"),"“",""""),"”",""""))))*1)</f>
        <v/>
      </c>
      <c r="Y175" s="1" t="str">
        <f aca="false">IF(X175="","",IF(X175=0,IF(ISNUMBER(SEARCH("I don't use AI tools for work",TRIM(SUBSTITUTE(SUBSTITUTE(SUBSTITUTE(SUBSTITUTE(Answers!B175,"’","'"),"‘","'"),"“",""""),"”","""")))),1,"unread"),MIN(X175+1,5)))</f>
        <v/>
      </c>
      <c r="Z175" s="1" t="n">
        <f aca="false">IF(ISNUMBER(SEARCH("Clear guidance on what's allowed and what information can go in",TRIM(SUBSTITUTE(SUBSTITUTE(SUBSTITUTE(SUBSTITUTE(Answers!R175,"’","'"),"‘","'"),"“",""""),"”","""")))),1,0)</f>
        <v>0</v>
      </c>
      <c r="AA175" s="1" t="n">
        <f aca="false">IF(ISNUMBER(SEARCH("An approved AI tool with a work account",TRIM(SUBSTITUTE(SUBSTITUTE(SUBSTITUTE(SUBSTITUTE(Answers!R175,"’","'"),"‘","'"),"“",""""),"”","""")))),1,0)</f>
        <v>0</v>
      </c>
      <c r="AB175" s="1" t="n">
        <f aca="false">IF(ISNUMBER(SEARCH("Hands-on training using my own work tasks",TRIM(SUBSTITUTE(SUBSTITUTE(SUBSTITUTE(SUBSTITUTE(Answers!R175,"’","'"),"‘","'"),"“",""""),"”","""")))),1,0)</f>
        <v>0</v>
      </c>
      <c r="AC175" s="1" t="n">
        <f aca="false">IF(ISNUMBER(SEARCH("Ready-made prompts and templates for common tasks",TRIM(SUBSTITUTE(SUBSTITUTE(SUBSTITUTE(SUBSTITUTE(Answers!R175,"’","'"),"‘","'"),"“",""""),"”","""")))),1,0)</f>
        <v>0</v>
      </c>
      <c r="AD175" s="1" t="n">
        <f aca="false">IF(ISNUMBER(SEARCH("Help setting up an AI agent for my role",TRIM(SUBSTITUTE(SUBSTITUTE(SUBSTITUTE(SUBSTITUTE(Answers!R175,"’","'"),"‘","'"),"“",""""),"”","""")))),1,0)</f>
        <v>0</v>
      </c>
      <c r="AE175" s="1" t="n">
        <f aca="false">IF(ISNUMBER(SEARCH("Examples from people in jobs like mine",TRIM(SUBSTITUTE(SUBSTITUTE(SUBSTITUTE(SUBSTITUTE(Answers!R175,"’","'"),"‘","'"),"“",""""),"”","""")))),1,0)</f>
        <v>0</v>
      </c>
      <c r="AF175" s="1" t="n">
        <f aca="false">IF(ISNUMBER(SEARCH("Time set aside to practice",TRIM(SUBSTITUTE(SUBSTITUTE(SUBSTITUTE(SUBSTITUTE(Answers!R175,"’","'"),"‘","'"),"“",""""),"”","""")))),1,0)</f>
        <v>0</v>
      </c>
      <c r="AG175" s="1" t="n">
        <f aca="false">IF(ISNUMBER(SEARCH("I don't need help right now",TRIM(SUBSTITUTE(SUBSTITUTE(SUBSTITUTE(SUBSTITUTE(Answers!R175,"’","'"),"‘","'"),"“",""""),"”","""")))),1,0)</f>
        <v>0</v>
      </c>
      <c r="AH175" s="1" t="str">
        <f aca="false">IF(Answers!R175="","",IF(Z175+AA175+AB175+AC175+AD175+AE175+AF175+AG175=0,"unread",""))</f>
        <v/>
      </c>
      <c r="AI175" s="1" t="n">
        <f aca="false">IF(OR(D175=5,E175=5),1,0)</f>
        <v>0</v>
      </c>
    </row>
    <row r="176" customFormat="false" ht="15" hidden="false" customHeight="true" outlineLevel="0" collapsed="false">
      <c r="A176" s="1" t="n">
        <f aca="false">Answers!T176</f>
        <v>0</v>
      </c>
      <c r="B176" s="1" t="str">
        <f aca="false">IF(Answers!A176="","",IFERROR(MATCH(TRIM(SUBSTITUTE(SUBSTITUTE(SUBSTITUTE(SUBSTITUTE(Answers!A176,"’","'"),"‘","'"),"“",""""),"”","""")),'Scoring key'!$B$10:$B$14,0),"unread"))</f>
        <v/>
      </c>
      <c r="C176" s="1" t="str">
        <f aca="false">IF(Answers!C176="","",IFERROR(MATCH(TRIM(SUBSTITUTE(SUBSTITUTE(SUBSTITUTE(SUBSTITUTE(Answers!C176,"’","'"),"‘","'"),"“",""""),"”","""")),'Scoring key'!$B$15:$B$19,0),"unread"))</f>
        <v/>
      </c>
      <c r="D176" s="1" t="str">
        <f aca="false">IF(Answers!D176="","",IFERROR(MATCH(TRIM(SUBSTITUTE(SUBSTITUTE(SUBSTITUTE(SUBSTITUTE(Answers!D176,"’","'"),"‘","'"),"“",""""),"”","""")),'Scoring key'!$B$20:$B$24,0),"unread"))</f>
        <v/>
      </c>
      <c r="E176" s="1" t="str">
        <f aca="false">IF(Answers!E176="","",IFERROR(MATCH(TRIM(SUBSTITUTE(SUBSTITUTE(SUBSTITUTE(SUBSTITUTE(Answers!E176,"’","'"),"‘","'"),"“",""""),"”","""")),'Scoring key'!$B$25:$B$29,0),"unread"))</f>
        <v/>
      </c>
      <c r="F176" s="1" t="str">
        <f aca="false">IF(Answers!L176="","",IFERROR(MATCH(TRIM(SUBSTITUTE(SUBSTITUTE(SUBSTITUTE(SUBSTITUTE(Answers!L176,"’","'"),"‘","'"),"“",""""),"”","""")),'Scoring key'!$B$30:$B$34,0),"unread"))</f>
        <v/>
      </c>
      <c r="G176" s="1" t="str">
        <f aca="false">IF(Answers!N176="","",IFERROR(MATCH(TRIM(SUBSTITUTE(SUBSTITUTE(SUBSTITUTE(SUBSTITUTE(Answers!N176,"’","'"),"‘","'"),"“",""""),"”","""")),'Scoring key'!$B$35:$B$38,0),"unread"))</f>
        <v/>
      </c>
      <c r="H176" s="1" t="str">
        <f aca="false">IF(Answers!O176="","",IFERROR(MATCH(TRIM(SUBSTITUTE(SUBSTITUTE(SUBSTITUTE(SUBSTITUTE(Answers!O176,"’","'"),"‘","'"),"“",""""),"”","""")),'Scoring key'!$B$39:$B$42,0),"unread"))</f>
        <v/>
      </c>
      <c r="I176" s="1" t="str">
        <f aca="false">IF(Answers!S176="","",IFERROR(MATCH(TRIM(SUBSTITUTE(SUBSTITUTE(SUBSTITUTE(SUBSTITUTE(Answers!S176,"’","'"),"‘","'"),"“",""""),"”","""")),'Scoring key'!$B$43:$B$46,0),"unread"))</f>
        <v/>
      </c>
      <c r="J176" s="1" t="str">
        <f aca="false">IF(ISNUMBER(B176),IF(INDEX('Scoring key'!$C$10:$C$14,B176)="","",INDEX('Scoring key'!$C$10:$C$14,B176)),"")</f>
        <v/>
      </c>
      <c r="K176" s="1" t="str">
        <f aca="false">IF(ISNUMBER(E176),IF(INDEX('Scoring key'!$C$25:$C$29,E176)="","",INDEX('Scoring key'!$C$25:$C$29,E176)),"")</f>
        <v/>
      </c>
      <c r="L176" s="1" t="str">
        <f aca="false">IF(ISNUMBER(F176),IF(INDEX('Scoring key'!$C$30:$C$34,F176)="","",INDEX('Scoring key'!$C$30:$C$34,F176)),"")</f>
        <v/>
      </c>
      <c r="M176" s="1" t="str">
        <f aca="false">IF(ISNUMBER(G176),IF(INDEX('Scoring key'!$C$35:$C$38,G176)="","",INDEX('Scoring key'!$C$35:$C$38,G176)),"")</f>
        <v/>
      </c>
      <c r="N176" s="1" t="str">
        <f aca="false">IF(ISNUMBER(H176),IF(INDEX('Scoring key'!$C$39:$C$42,H176)="","",INDEX('Scoring key'!$C$39:$C$42,H176)),"")</f>
        <v/>
      </c>
      <c r="O176" s="1" t="str">
        <f aca="false">IF(Answers!F176="","",IF(ISNUMBER(IFERROR(VALUE(Answers!F176),"")),IF(AND(VALUE(Answers!F176)&gt;=1,VALUE(Answers!F176)&lt;=5,VALUE(Answers!F176)=INT(VALUE(Answers!F176))),VALUE(Answers!F176),"unread"),IFERROR(MATCH(TRIM(SUBSTITUTE(SUBSTITUTE(SUBSTITUTE(SUBSTITUTE(Answers!F176,"’","'"),"‘","'"),"“",""""),"”","""")),'Scoring key'!$B$5:$B$9,0),"unread")))</f>
        <v/>
      </c>
      <c r="P176" s="1" t="str">
        <f aca="false">IF(Answers!G176="","",IF(ISNUMBER(IFERROR(VALUE(Answers!G176),"")),IF(AND(VALUE(Answers!G176)&gt;=1,VALUE(Answers!G176)&lt;=5,VALUE(Answers!G176)=INT(VALUE(Answers!G176))),VALUE(Answers!G176),"unread"),IFERROR(MATCH(TRIM(SUBSTITUTE(SUBSTITUTE(SUBSTITUTE(SUBSTITUTE(Answers!G176,"’","'"),"‘","'"),"“",""""),"”","""")),'Scoring key'!$B$5:$B$9,0),"unread")))</f>
        <v/>
      </c>
      <c r="Q176" s="1" t="str">
        <f aca="false">IF(Answers!H176="","",IF(ISNUMBER(IFERROR(VALUE(Answers!H176),"")),IF(AND(VALUE(Answers!H176)&gt;=1,VALUE(Answers!H176)&lt;=5,VALUE(Answers!H176)=INT(VALUE(Answers!H176))),VALUE(Answers!H176),"unread"),IFERROR(MATCH(TRIM(SUBSTITUTE(SUBSTITUTE(SUBSTITUTE(SUBSTITUTE(Answers!H176,"’","'"),"‘","'"),"“",""""),"”","""")),'Scoring key'!$B$5:$B$9,0),"unread")))</f>
        <v/>
      </c>
      <c r="R176" s="1" t="str">
        <f aca="false">IF(Answers!I176="","",IF(ISNUMBER(IFERROR(VALUE(Answers!I176),"")),IF(AND(VALUE(Answers!I176)&gt;=1,VALUE(Answers!I176)&lt;=5,VALUE(Answers!I176)=INT(VALUE(Answers!I176))),VALUE(Answers!I176),"unread"),IFERROR(MATCH(TRIM(SUBSTITUTE(SUBSTITUTE(SUBSTITUTE(SUBSTITUTE(Answers!I176,"’","'"),"‘","'"),"“",""""),"”","""")),'Scoring key'!$B$5:$B$9,0),"unread")))</f>
        <v/>
      </c>
      <c r="S176" s="1" t="str">
        <f aca="false">IF(Answers!J176="","",IF(ISNUMBER(IFERROR(VALUE(Answers!J176),"")),IF(AND(VALUE(Answers!J176)&gt;=1,VALUE(Answers!J176)&lt;=5,VALUE(Answers!J176)=INT(VALUE(Answers!J176))),VALUE(Answers!J176),"unread"),IFERROR(MATCH(TRIM(SUBSTITUTE(SUBSTITUTE(SUBSTITUTE(SUBSTITUTE(Answers!J176,"’","'"),"‘","'"),"“",""""),"”","""")),'Scoring key'!$B$5:$B$9,0),"unread")))</f>
        <v/>
      </c>
      <c r="T176" s="1" t="str">
        <f aca="false">IF(Answers!K176="","",IF(ISNUMBER(IFERROR(VALUE(Answers!K176),"")),IF(AND(VALUE(Answers!K176)&gt;=1,VALUE(Answers!K176)&lt;=5,VALUE(Answers!K176)=INT(VALUE(Answers!K176))),VALUE(Answers!K176),"unread"),IFERROR(MATCH(TRIM(SUBSTITUTE(SUBSTITUTE(SUBSTITUTE(SUBSTITUTE(Answers!K176,"’","'"),"‘","'"),"“",""""),"”","""")),'Scoring key'!$B$5:$B$9,0),"unread")))</f>
        <v/>
      </c>
      <c r="U176" s="1" t="str">
        <f aca="false">IF(Answers!M176="","",IF(ISNUMBER(IFERROR(VALUE(Answers!M176),"")),IF(AND(VALUE(Answers!M176)&gt;=1,VALUE(Answers!M176)&lt;=5,VALUE(Answers!M176)=INT(VALUE(Answers!M176))),VALUE(Answers!M176),"unread"),IFERROR(MATCH(TRIM(SUBSTITUTE(SUBSTITUTE(SUBSTITUTE(SUBSTITUTE(Answers!M176,"’","'"),"‘","'"),"“",""""),"”","""")),'Scoring key'!$B$5:$B$9,0),"unread")))</f>
        <v/>
      </c>
      <c r="V176" s="1" t="str">
        <f aca="false">IF(Answers!P176="","",IF(ISNUMBER(IFERROR(VALUE(Answers!P176),"")),IF(AND(VALUE(Answers!P176)&gt;=1,VALUE(Answers!P176)&lt;=5,VALUE(Answers!P176)=INT(VALUE(Answers!P176))),VALUE(Answers!P176),"unread"),IFERROR(MATCH(TRIM(SUBSTITUTE(SUBSTITUTE(SUBSTITUTE(SUBSTITUTE(Answers!P176,"’","'"),"‘","'"),"“",""""),"”","""")),'Scoring key'!$B$5:$B$9,0),"unread")))</f>
        <v/>
      </c>
      <c r="W176" s="1" t="str">
        <f aca="false">IF(Answers!Q176="","",IF(ISNUMBER(IFERROR(VALUE(Answers!Q176),"")),IF(AND(VALUE(Answers!Q176)&gt;=1,VALUE(Answers!Q176)&lt;=5,VALUE(Answers!Q176)=INT(VALUE(Answers!Q176))),VALUE(Answers!Q176),"unread"),IFERROR(MATCH(TRIM(SUBSTITUTE(SUBSTITUTE(SUBSTITUTE(SUBSTITUTE(Answers!Q176,"’","'"),"‘","'"),"“",""""),"”","""")),'Scoring key'!$B$5:$B$9,0),"unread")))</f>
        <v/>
      </c>
      <c r="X176" s="1" t="str">
        <f aca="false">IF(Answers!B176="","",ISNUMBER(SEARCH("Drafting or editing emails and documents",TRIM(SUBSTITUTE(SUBSTITUTE(SUBSTITUTE(SUBSTITUTE(Answers!B176,"’","'"),"‘","'"),"“",""""),"”",""""))))*1+ISNUMBER(SEARCH("Summarizing documents, threads or meetings",TRIM(SUBSTITUTE(SUBSTITUTE(SUBSTITUTE(SUBSTITUTE(Answers!B176,"’","'"),"‘","'"),"“",""""),"”",""""))))*1+ISNUMBER(SEARCH("Research, or explaining something unfamiliar",TRIM(SUBSTITUTE(SUBSTITUTE(SUBSTITUTE(SUBSTITUTE(Answers!B176,"’","'"),"‘","'"),"“",""""),"”",""""))))*1+ISNUMBER(SEARCH("Working with data or spreadsheets",TRIM(SUBSTITUTE(SUBSTITUTE(SUBSTITUTE(SUBSTITUTE(Answers!B176,"’","'"),"‘","'"),"“",""""),"”",""""))))*1+ISNUMBER(SEARCH("Writing or reviewing code or scripts",TRIM(SUBSTITUTE(SUBSTITUTE(SUBSTITUTE(SUBSTITUTE(Answers!B176,"’","'"),"‘","'"),"“",""""),"”",""""))))*1+ISNUMBER(SEARCH("Brainstorming or planning",TRIM(SUBSTITUTE(SUBSTITUTE(SUBSTITUTE(SUBSTITUTE(Answers!B176,"’","'"),"‘","'"),"“",""""),"”",""""))))*1+ISNUMBER(SEARCH("Something else",TRIM(SUBSTITUTE(SUBSTITUTE(SUBSTITUTE(SUBSTITUTE(Answers!B176,"’","'"),"‘","'"),"“",""""),"”",""""))))*1)</f>
        <v/>
      </c>
      <c r="Y176" s="1" t="str">
        <f aca="false">IF(X176="","",IF(X176=0,IF(ISNUMBER(SEARCH("I don't use AI tools for work",TRIM(SUBSTITUTE(SUBSTITUTE(SUBSTITUTE(SUBSTITUTE(Answers!B176,"’","'"),"‘","'"),"“",""""),"”","""")))),1,"unread"),MIN(X176+1,5)))</f>
        <v/>
      </c>
      <c r="Z176" s="1" t="n">
        <f aca="false">IF(ISNUMBER(SEARCH("Clear guidance on what's allowed and what information can go in",TRIM(SUBSTITUTE(SUBSTITUTE(SUBSTITUTE(SUBSTITUTE(Answers!R176,"’","'"),"‘","'"),"“",""""),"”","""")))),1,0)</f>
        <v>0</v>
      </c>
      <c r="AA176" s="1" t="n">
        <f aca="false">IF(ISNUMBER(SEARCH("An approved AI tool with a work account",TRIM(SUBSTITUTE(SUBSTITUTE(SUBSTITUTE(SUBSTITUTE(Answers!R176,"’","'"),"‘","'"),"“",""""),"”","""")))),1,0)</f>
        <v>0</v>
      </c>
      <c r="AB176" s="1" t="n">
        <f aca="false">IF(ISNUMBER(SEARCH("Hands-on training using my own work tasks",TRIM(SUBSTITUTE(SUBSTITUTE(SUBSTITUTE(SUBSTITUTE(Answers!R176,"’","'"),"‘","'"),"“",""""),"”","""")))),1,0)</f>
        <v>0</v>
      </c>
      <c r="AC176" s="1" t="n">
        <f aca="false">IF(ISNUMBER(SEARCH("Ready-made prompts and templates for common tasks",TRIM(SUBSTITUTE(SUBSTITUTE(SUBSTITUTE(SUBSTITUTE(Answers!R176,"’","'"),"‘","'"),"“",""""),"”","""")))),1,0)</f>
        <v>0</v>
      </c>
      <c r="AD176" s="1" t="n">
        <f aca="false">IF(ISNUMBER(SEARCH("Help setting up an AI agent for my role",TRIM(SUBSTITUTE(SUBSTITUTE(SUBSTITUTE(SUBSTITUTE(Answers!R176,"’","'"),"‘","'"),"“",""""),"”","""")))),1,0)</f>
        <v>0</v>
      </c>
      <c r="AE176" s="1" t="n">
        <f aca="false">IF(ISNUMBER(SEARCH("Examples from people in jobs like mine",TRIM(SUBSTITUTE(SUBSTITUTE(SUBSTITUTE(SUBSTITUTE(Answers!R176,"’","'"),"‘","'"),"“",""""),"”","""")))),1,0)</f>
        <v>0</v>
      </c>
      <c r="AF176" s="1" t="n">
        <f aca="false">IF(ISNUMBER(SEARCH("Time set aside to practice",TRIM(SUBSTITUTE(SUBSTITUTE(SUBSTITUTE(SUBSTITUTE(Answers!R176,"’","'"),"‘","'"),"“",""""),"”","""")))),1,0)</f>
        <v>0</v>
      </c>
      <c r="AG176" s="1" t="n">
        <f aca="false">IF(ISNUMBER(SEARCH("I don't need help right now",TRIM(SUBSTITUTE(SUBSTITUTE(SUBSTITUTE(SUBSTITUTE(Answers!R176,"’","'"),"‘","'"),"“",""""),"”","""")))),1,0)</f>
        <v>0</v>
      </c>
      <c r="AH176" s="1" t="str">
        <f aca="false">IF(Answers!R176="","",IF(Z176+AA176+AB176+AC176+AD176+AE176+AF176+AG176=0,"unread",""))</f>
        <v/>
      </c>
      <c r="AI176" s="1" t="n">
        <f aca="false">IF(OR(D176=5,E176=5),1,0)</f>
        <v>0</v>
      </c>
    </row>
    <row r="177" customFormat="false" ht="15" hidden="false" customHeight="true" outlineLevel="0" collapsed="false">
      <c r="A177" s="1" t="n">
        <f aca="false">Answers!T177</f>
        <v>0</v>
      </c>
      <c r="B177" s="1" t="str">
        <f aca="false">IF(Answers!A177="","",IFERROR(MATCH(TRIM(SUBSTITUTE(SUBSTITUTE(SUBSTITUTE(SUBSTITUTE(Answers!A177,"’","'"),"‘","'"),"“",""""),"”","""")),'Scoring key'!$B$10:$B$14,0),"unread"))</f>
        <v/>
      </c>
      <c r="C177" s="1" t="str">
        <f aca="false">IF(Answers!C177="","",IFERROR(MATCH(TRIM(SUBSTITUTE(SUBSTITUTE(SUBSTITUTE(SUBSTITUTE(Answers!C177,"’","'"),"‘","'"),"“",""""),"”","""")),'Scoring key'!$B$15:$B$19,0),"unread"))</f>
        <v/>
      </c>
      <c r="D177" s="1" t="str">
        <f aca="false">IF(Answers!D177="","",IFERROR(MATCH(TRIM(SUBSTITUTE(SUBSTITUTE(SUBSTITUTE(SUBSTITUTE(Answers!D177,"’","'"),"‘","'"),"“",""""),"”","""")),'Scoring key'!$B$20:$B$24,0),"unread"))</f>
        <v/>
      </c>
      <c r="E177" s="1" t="str">
        <f aca="false">IF(Answers!E177="","",IFERROR(MATCH(TRIM(SUBSTITUTE(SUBSTITUTE(SUBSTITUTE(SUBSTITUTE(Answers!E177,"’","'"),"‘","'"),"“",""""),"”","""")),'Scoring key'!$B$25:$B$29,0),"unread"))</f>
        <v/>
      </c>
      <c r="F177" s="1" t="str">
        <f aca="false">IF(Answers!L177="","",IFERROR(MATCH(TRIM(SUBSTITUTE(SUBSTITUTE(SUBSTITUTE(SUBSTITUTE(Answers!L177,"’","'"),"‘","'"),"“",""""),"”","""")),'Scoring key'!$B$30:$B$34,0),"unread"))</f>
        <v/>
      </c>
      <c r="G177" s="1" t="str">
        <f aca="false">IF(Answers!N177="","",IFERROR(MATCH(TRIM(SUBSTITUTE(SUBSTITUTE(SUBSTITUTE(SUBSTITUTE(Answers!N177,"’","'"),"‘","'"),"“",""""),"”","""")),'Scoring key'!$B$35:$B$38,0),"unread"))</f>
        <v/>
      </c>
      <c r="H177" s="1" t="str">
        <f aca="false">IF(Answers!O177="","",IFERROR(MATCH(TRIM(SUBSTITUTE(SUBSTITUTE(SUBSTITUTE(SUBSTITUTE(Answers!O177,"’","'"),"‘","'"),"“",""""),"”","""")),'Scoring key'!$B$39:$B$42,0),"unread"))</f>
        <v/>
      </c>
      <c r="I177" s="1" t="str">
        <f aca="false">IF(Answers!S177="","",IFERROR(MATCH(TRIM(SUBSTITUTE(SUBSTITUTE(SUBSTITUTE(SUBSTITUTE(Answers!S177,"’","'"),"‘","'"),"“",""""),"”","""")),'Scoring key'!$B$43:$B$46,0),"unread"))</f>
        <v/>
      </c>
      <c r="J177" s="1" t="str">
        <f aca="false">IF(ISNUMBER(B177),IF(INDEX('Scoring key'!$C$10:$C$14,B177)="","",INDEX('Scoring key'!$C$10:$C$14,B177)),"")</f>
        <v/>
      </c>
      <c r="K177" s="1" t="str">
        <f aca="false">IF(ISNUMBER(E177),IF(INDEX('Scoring key'!$C$25:$C$29,E177)="","",INDEX('Scoring key'!$C$25:$C$29,E177)),"")</f>
        <v/>
      </c>
      <c r="L177" s="1" t="str">
        <f aca="false">IF(ISNUMBER(F177),IF(INDEX('Scoring key'!$C$30:$C$34,F177)="","",INDEX('Scoring key'!$C$30:$C$34,F177)),"")</f>
        <v/>
      </c>
      <c r="M177" s="1" t="str">
        <f aca="false">IF(ISNUMBER(G177),IF(INDEX('Scoring key'!$C$35:$C$38,G177)="","",INDEX('Scoring key'!$C$35:$C$38,G177)),"")</f>
        <v/>
      </c>
      <c r="N177" s="1" t="str">
        <f aca="false">IF(ISNUMBER(H177),IF(INDEX('Scoring key'!$C$39:$C$42,H177)="","",INDEX('Scoring key'!$C$39:$C$42,H177)),"")</f>
        <v/>
      </c>
      <c r="O177" s="1" t="str">
        <f aca="false">IF(Answers!F177="","",IF(ISNUMBER(IFERROR(VALUE(Answers!F177),"")),IF(AND(VALUE(Answers!F177)&gt;=1,VALUE(Answers!F177)&lt;=5,VALUE(Answers!F177)=INT(VALUE(Answers!F177))),VALUE(Answers!F177),"unread"),IFERROR(MATCH(TRIM(SUBSTITUTE(SUBSTITUTE(SUBSTITUTE(SUBSTITUTE(Answers!F177,"’","'"),"‘","'"),"“",""""),"”","""")),'Scoring key'!$B$5:$B$9,0),"unread")))</f>
        <v/>
      </c>
      <c r="P177" s="1" t="str">
        <f aca="false">IF(Answers!G177="","",IF(ISNUMBER(IFERROR(VALUE(Answers!G177),"")),IF(AND(VALUE(Answers!G177)&gt;=1,VALUE(Answers!G177)&lt;=5,VALUE(Answers!G177)=INT(VALUE(Answers!G177))),VALUE(Answers!G177),"unread"),IFERROR(MATCH(TRIM(SUBSTITUTE(SUBSTITUTE(SUBSTITUTE(SUBSTITUTE(Answers!G177,"’","'"),"‘","'"),"“",""""),"”","""")),'Scoring key'!$B$5:$B$9,0),"unread")))</f>
        <v/>
      </c>
      <c r="Q177" s="1" t="str">
        <f aca="false">IF(Answers!H177="","",IF(ISNUMBER(IFERROR(VALUE(Answers!H177),"")),IF(AND(VALUE(Answers!H177)&gt;=1,VALUE(Answers!H177)&lt;=5,VALUE(Answers!H177)=INT(VALUE(Answers!H177))),VALUE(Answers!H177),"unread"),IFERROR(MATCH(TRIM(SUBSTITUTE(SUBSTITUTE(SUBSTITUTE(SUBSTITUTE(Answers!H177,"’","'"),"‘","'"),"“",""""),"”","""")),'Scoring key'!$B$5:$B$9,0),"unread")))</f>
        <v/>
      </c>
      <c r="R177" s="1" t="str">
        <f aca="false">IF(Answers!I177="","",IF(ISNUMBER(IFERROR(VALUE(Answers!I177),"")),IF(AND(VALUE(Answers!I177)&gt;=1,VALUE(Answers!I177)&lt;=5,VALUE(Answers!I177)=INT(VALUE(Answers!I177))),VALUE(Answers!I177),"unread"),IFERROR(MATCH(TRIM(SUBSTITUTE(SUBSTITUTE(SUBSTITUTE(SUBSTITUTE(Answers!I177,"’","'"),"‘","'"),"“",""""),"”","""")),'Scoring key'!$B$5:$B$9,0),"unread")))</f>
        <v/>
      </c>
      <c r="S177" s="1" t="str">
        <f aca="false">IF(Answers!J177="","",IF(ISNUMBER(IFERROR(VALUE(Answers!J177),"")),IF(AND(VALUE(Answers!J177)&gt;=1,VALUE(Answers!J177)&lt;=5,VALUE(Answers!J177)=INT(VALUE(Answers!J177))),VALUE(Answers!J177),"unread"),IFERROR(MATCH(TRIM(SUBSTITUTE(SUBSTITUTE(SUBSTITUTE(SUBSTITUTE(Answers!J177,"’","'"),"‘","'"),"“",""""),"”","""")),'Scoring key'!$B$5:$B$9,0),"unread")))</f>
        <v/>
      </c>
      <c r="T177" s="1" t="str">
        <f aca="false">IF(Answers!K177="","",IF(ISNUMBER(IFERROR(VALUE(Answers!K177),"")),IF(AND(VALUE(Answers!K177)&gt;=1,VALUE(Answers!K177)&lt;=5,VALUE(Answers!K177)=INT(VALUE(Answers!K177))),VALUE(Answers!K177),"unread"),IFERROR(MATCH(TRIM(SUBSTITUTE(SUBSTITUTE(SUBSTITUTE(SUBSTITUTE(Answers!K177,"’","'"),"‘","'"),"“",""""),"”","""")),'Scoring key'!$B$5:$B$9,0),"unread")))</f>
        <v/>
      </c>
      <c r="U177" s="1" t="str">
        <f aca="false">IF(Answers!M177="","",IF(ISNUMBER(IFERROR(VALUE(Answers!M177),"")),IF(AND(VALUE(Answers!M177)&gt;=1,VALUE(Answers!M177)&lt;=5,VALUE(Answers!M177)=INT(VALUE(Answers!M177))),VALUE(Answers!M177),"unread"),IFERROR(MATCH(TRIM(SUBSTITUTE(SUBSTITUTE(SUBSTITUTE(SUBSTITUTE(Answers!M177,"’","'"),"‘","'"),"“",""""),"”","""")),'Scoring key'!$B$5:$B$9,0),"unread")))</f>
        <v/>
      </c>
      <c r="V177" s="1" t="str">
        <f aca="false">IF(Answers!P177="","",IF(ISNUMBER(IFERROR(VALUE(Answers!P177),"")),IF(AND(VALUE(Answers!P177)&gt;=1,VALUE(Answers!P177)&lt;=5,VALUE(Answers!P177)=INT(VALUE(Answers!P177))),VALUE(Answers!P177),"unread"),IFERROR(MATCH(TRIM(SUBSTITUTE(SUBSTITUTE(SUBSTITUTE(SUBSTITUTE(Answers!P177,"’","'"),"‘","'"),"“",""""),"”","""")),'Scoring key'!$B$5:$B$9,0),"unread")))</f>
        <v/>
      </c>
      <c r="W177" s="1" t="str">
        <f aca="false">IF(Answers!Q177="","",IF(ISNUMBER(IFERROR(VALUE(Answers!Q177),"")),IF(AND(VALUE(Answers!Q177)&gt;=1,VALUE(Answers!Q177)&lt;=5,VALUE(Answers!Q177)=INT(VALUE(Answers!Q177))),VALUE(Answers!Q177),"unread"),IFERROR(MATCH(TRIM(SUBSTITUTE(SUBSTITUTE(SUBSTITUTE(SUBSTITUTE(Answers!Q177,"’","'"),"‘","'"),"“",""""),"”","""")),'Scoring key'!$B$5:$B$9,0),"unread")))</f>
        <v/>
      </c>
      <c r="X177" s="1" t="str">
        <f aca="false">IF(Answers!B177="","",ISNUMBER(SEARCH("Drafting or editing emails and documents",TRIM(SUBSTITUTE(SUBSTITUTE(SUBSTITUTE(SUBSTITUTE(Answers!B177,"’","'"),"‘","'"),"“",""""),"”",""""))))*1+ISNUMBER(SEARCH("Summarizing documents, threads or meetings",TRIM(SUBSTITUTE(SUBSTITUTE(SUBSTITUTE(SUBSTITUTE(Answers!B177,"’","'"),"‘","'"),"“",""""),"”",""""))))*1+ISNUMBER(SEARCH("Research, or explaining something unfamiliar",TRIM(SUBSTITUTE(SUBSTITUTE(SUBSTITUTE(SUBSTITUTE(Answers!B177,"’","'"),"‘","'"),"“",""""),"”",""""))))*1+ISNUMBER(SEARCH("Working with data or spreadsheets",TRIM(SUBSTITUTE(SUBSTITUTE(SUBSTITUTE(SUBSTITUTE(Answers!B177,"’","'"),"‘","'"),"“",""""),"”",""""))))*1+ISNUMBER(SEARCH("Writing or reviewing code or scripts",TRIM(SUBSTITUTE(SUBSTITUTE(SUBSTITUTE(SUBSTITUTE(Answers!B177,"’","'"),"‘","'"),"“",""""),"”",""""))))*1+ISNUMBER(SEARCH("Brainstorming or planning",TRIM(SUBSTITUTE(SUBSTITUTE(SUBSTITUTE(SUBSTITUTE(Answers!B177,"’","'"),"‘","'"),"“",""""),"”",""""))))*1+ISNUMBER(SEARCH("Something else",TRIM(SUBSTITUTE(SUBSTITUTE(SUBSTITUTE(SUBSTITUTE(Answers!B177,"’","'"),"‘","'"),"“",""""),"”",""""))))*1)</f>
        <v/>
      </c>
      <c r="Y177" s="1" t="str">
        <f aca="false">IF(X177="","",IF(X177=0,IF(ISNUMBER(SEARCH("I don't use AI tools for work",TRIM(SUBSTITUTE(SUBSTITUTE(SUBSTITUTE(SUBSTITUTE(Answers!B177,"’","'"),"‘","'"),"“",""""),"”","""")))),1,"unread"),MIN(X177+1,5)))</f>
        <v/>
      </c>
      <c r="Z177" s="1" t="n">
        <f aca="false">IF(ISNUMBER(SEARCH("Clear guidance on what's allowed and what information can go in",TRIM(SUBSTITUTE(SUBSTITUTE(SUBSTITUTE(SUBSTITUTE(Answers!R177,"’","'"),"‘","'"),"“",""""),"”","""")))),1,0)</f>
        <v>0</v>
      </c>
      <c r="AA177" s="1" t="n">
        <f aca="false">IF(ISNUMBER(SEARCH("An approved AI tool with a work account",TRIM(SUBSTITUTE(SUBSTITUTE(SUBSTITUTE(SUBSTITUTE(Answers!R177,"’","'"),"‘","'"),"“",""""),"”","""")))),1,0)</f>
        <v>0</v>
      </c>
      <c r="AB177" s="1" t="n">
        <f aca="false">IF(ISNUMBER(SEARCH("Hands-on training using my own work tasks",TRIM(SUBSTITUTE(SUBSTITUTE(SUBSTITUTE(SUBSTITUTE(Answers!R177,"’","'"),"‘","'"),"“",""""),"”","""")))),1,0)</f>
        <v>0</v>
      </c>
      <c r="AC177" s="1" t="n">
        <f aca="false">IF(ISNUMBER(SEARCH("Ready-made prompts and templates for common tasks",TRIM(SUBSTITUTE(SUBSTITUTE(SUBSTITUTE(SUBSTITUTE(Answers!R177,"’","'"),"‘","'"),"“",""""),"”","""")))),1,0)</f>
        <v>0</v>
      </c>
      <c r="AD177" s="1" t="n">
        <f aca="false">IF(ISNUMBER(SEARCH("Help setting up an AI agent for my role",TRIM(SUBSTITUTE(SUBSTITUTE(SUBSTITUTE(SUBSTITUTE(Answers!R177,"’","'"),"‘","'"),"“",""""),"”","""")))),1,0)</f>
        <v>0</v>
      </c>
      <c r="AE177" s="1" t="n">
        <f aca="false">IF(ISNUMBER(SEARCH("Examples from people in jobs like mine",TRIM(SUBSTITUTE(SUBSTITUTE(SUBSTITUTE(SUBSTITUTE(Answers!R177,"’","'"),"‘","'"),"“",""""),"”","""")))),1,0)</f>
        <v>0</v>
      </c>
      <c r="AF177" s="1" t="n">
        <f aca="false">IF(ISNUMBER(SEARCH("Time set aside to practice",TRIM(SUBSTITUTE(SUBSTITUTE(SUBSTITUTE(SUBSTITUTE(Answers!R177,"’","'"),"‘","'"),"“",""""),"”","""")))),1,0)</f>
        <v>0</v>
      </c>
      <c r="AG177" s="1" t="n">
        <f aca="false">IF(ISNUMBER(SEARCH("I don't need help right now",TRIM(SUBSTITUTE(SUBSTITUTE(SUBSTITUTE(SUBSTITUTE(Answers!R177,"’","'"),"‘","'"),"“",""""),"”","""")))),1,0)</f>
        <v>0</v>
      </c>
      <c r="AH177" s="1" t="str">
        <f aca="false">IF(Answers!R177="","",IF(Z177+AA177+AB177+AC177+AD177+AE177+AF177+AG177=0,"unread",""))</f>
        <v/>
      </c>
      <c r="AI177" s="1" t="n">
        <f aca="false">IF(OR(D177=5,E177=5),1,0)</f>
        <v>0</v>
      </c>
    </row>
    <row r="178" customFormat="false" ht="15" hidden="false" customHeight="true" outlineLevel="0" collapsed="false">
      <c r="A178" s="1" t="n">
        <f aca="false">Answers!T178</f>
        <v>0</v>
      </c>
      <c r="B178" s="1" t="str">
        <f aca="false">IF(Answers!A178="","",IFERROR(MATCH(TRIM(SUBSTITUTE(SUBSTITUTE(SUBSTITUTE(SUBSTITUTE(Answers!A178,"’","'"),"‘","'"),"“",""""),"”","""")),'Scoring key'!$B$10:$B$14,0),"unread"))</f>
        <v/>
      </c>
      <c r="C178" s="1" t="str">
        <f aca="false">IF(Answers!C178="","",IFERROR(MATCH(TRIM(SUBSTITUTE(SUBSTITUTE(SUBSTITUTE(SUBSTITUTE(Answers!C178,"’","'"),"‘","'"),"“",""""),"”","""")),'Scoring key'!$B$15:$B$19,0),"unread"))</f>
        <v/>
      </c>
      <c r="D178" s="1" t="str">
        <f aca="false">IF(Answers!D178="","",IFERROR(MATCH(TRIM(SUBSTITUTE(SUBSTITUTE(SUBSTITUTE(SUBSTITUTE(Answers!D178,"’","'"),"‘","'"),"“",""""),"”","""")),'Scoring key'!$B$20:$B$24,0),"unread"))</f>
        <v/>
      </c>
      <c r="E178" s="1" t="str">
        <f aca="false">IF(Answers!E178="","",IFERROR(MATCH(TRIM(SUBSTITUTE(SUBSTITUTE(SUBSTITUTE(SUBSTITUTE(Answers!E178,"’","'"),"‘","'"),"“",""""),"”","""")),'Scoring key'!$B$25:$B$29,0),"unread"))</f>
        <v/>
      </c>
      <c r="F178" s="1" t="str">
        <f aca="false">IF(Answers!L178="","",IFERROR(MATCH(TRIM(SUBSTITUTE(SUBSTITUTE(SUBSTITUTE(SUBSTITUTE(Answers!L178,"’","'"),"‘","'"),"“",""""),"”","""")),'Scoring key'!$B$30:$B$34,0),"unread"))</f>
        <v/>
      </c>
      <c r="G178" s="1" t="str">
        <f aca="false">IF(Answers!N178="","",IFERROR(MATCH(TRIM(SUBSTITUTE(SUBSTITUTE(SUBSTITUTE(SUBSTITUTE(Answers!N178,"’","'"),"‘","'"),"“",""""),"”","""")),'Scoring key'!$B$35:$B$38,0),"unread"))</f>
        <v/>
      </c>
      <c r="H178" s="1" t="str">
        <f aca="false">IF(Answers!O178="","",IFERROR(MATCH(TRIM(SUBSTITUTE(SUBSTITUTE(SUBSTITUTE(SUBSTITUTE(Answers!O178,"’","'"),"‘","'"),"“",""""),"”","""")),'Scoring key'!$B$39:$B$42,0),"unread"))</f>
        <v/>
      </c>
      <c r="I178" s="1" t="str">
        <f aca="false">IF(Answers!S178="","",IFERROR(MATCH(TRIM(SUBSTITUTE(SUBSTITUTE(SUBSTITUTE(SUBSTITUTE(Answers!S178,"’","'"),"‘","'"),"“",""""),"”","""")),'Scoring key'!$B$43:$B$46,0),"unread"))</f>
        <v/>
      </c>
      <c r="J178" s="1" t="str">
        <f aca="false">IF(ISNUMBER(B178),IF(INDEX('Scoring key'!$C$10:$C$14,B178)="","",INDEX('Scoring key'!$C$10:$C$14,B178)),"")</f>
        <v/>
      </c>
      <c r="K178" s="1" t="str">
        <f aca="false">IF(ISNUMBER(E178),IF(INDEX('Scoring key'!$C$25:$C$29,E178)="","",INDEX('Scoring key'!$C$25:$C$29,E178)),"")</f>
        <v/>
      </c>
      <c r="L178" s="1" t="str">
        <f aca="false">IF(ISNUMBER(F178),IF(INDEX('Scoring key'!$C$30:$C$34,F178)="","",INDEX('Scoring key'!$C$30:$C$34,F178)),"")</f>
        <v/>
      </c>
      <c r="M178" s="1" t="str">
        <f aca="false">IF(ISNUMBER(G178),IF(INDEX('Scoring key'!$C$35:$C$38,G178)="","",INDEX('Scoring key'!$C$35:$C$38,G178)),"")</f>
        <v/>
      </c>
      <c r="N178" s="1" t="str">
        <f aca="false">IF(ISNUMBER(H178),IF(INDEX('Scoring key'!$C$39:$C$42,H178)="","",INDEX('Scoring key'!$C$39:$C$42,H178)),"")</f>
        <v/>
      </c>
      <c r="O178" s="1" t="str">
        <f aca="false">IF(Answers!F178="","",IF(ISNUMBER(IFERROR(VALUE(Answers!F178),"")),IF(AND(VALUE(Answers!F178)&gt;=1,VALUE(Answers!F178)&lt;=5,VALUE(Answers!F178)=INT(VALUE(Answers!F178))),VALUE(Answers!F178),"unread"),IFERROR(MATCH(TRIM(SUBSTITUTE(SUBSTITUTE(SUBSTITUTE(SUBSTITUTE(Answers!F178,"’","'"),"‘","'"),"“",""""),"”","""")),'Scoring key'!$B$5:$B$9,0),"unread")))</f>
        <v/>
      </c>
      <c r="P178" s="1" t="str">
        <f aca="false">IF(Answers!G178="","",IF(ISNUMBER(IFERROR(VALUE(Answers!G178),"")),IF(AND(VALUE(Answers!G178)&gt;=1,VALUE(Answers!G178)&lt;=5,VALUE(Answers!G178)=INT(VALUE(Answers!G178))),VALUE(Answers!G178),"unread"),IFERROR(MATCH(TRIM(SUBSTITUTE(SUBSTITUTE(SUBSTITUTE(SUBSTITUTE(Answers!G178,"’","'"),"‘","'"),"“",""""),"”","""")),'Scoring key'!$B$5:$B$9,0),"unread")))</f>
        <v/>
      </c>
      <c r="Q178" s="1" t="str">
        <f aca="false">IF(Answers!H178="","",IF(ISNUMBER(IFERROR(VALUE(Answers!H178),"")),IF(AND(VALUE(Answers!H178)&gt;=1,VALUE(Answers!H178)&lt;=5,VALUE(Answers!H178)=INT(VALUE(Answers!H178))),VALUE(Answers!H178),"unread"),IFERROR(MATCH(TRIM(SUBSTITUTE(SUBSTITUTE(SUBSTITUTE(SUBSTITUTE(Answers!H178,"’","'"),"‘","'"),"“",""""),"”","""")),'Scoring key'!$B$5:$B$9,0),"unread")))</f>
        <v/>
      </c>
      <c r="R178" s="1" t="str">
        <f aca="false">IF(Answers!I178="","",IF(ISNUMBER(IFERROR(VALUE(Answers!I178),"")),IF(AND(VALUE(Answers!I178)&gt;=1,VALUE(Answers!I178)&lt;=5,VALUE(Answers!I178)=INT(VALUE(Answers!I178))),VALUE(Answers!I178),"unread"),IFERROR(MATCH(TRIM(SUBSTITUTE(SUBSTITUTE(SUBSTITUTE(SUBSTITUTE(Answers!I178,"’","'"),"‘","'"),"“",""""),"”","""")),'Scoring key'!$B$5:$B$9,0),"unread")))</f>
        <v/>
      </c>
      <c r="S178" s="1" t="str">
        <f aca="false">IF(Answers!J178="","",IF(ISNUMBER(IFERROR(VALUE(Answers!J178),"")),IF(AND(VALUE(Answers!J178)&gt;=1,VALUE(Answers!J178)&lt;=5,VALUE(Answers!J178)=INT(VALUE(Answers!J178))),VALUE(Answers!J178),"unread"),IFERROR(MATCH(TRIM(SUBSTITUTE(SUBSTITUTE(SUBSTITUTE(SUBSTITUTE(Answers!J178,"’","'"),"‘","'"),"“",""""),"”","""")),'Scoring key'!$B$5:$B$9,0),"unread")))</f>
        <v/>
      </c>
      <c r="T178" s="1" t="str">
        <f aca="false">IF(Answers!K178="","",IF(ISNUMBER(IFERROR(VALUE(Answers!K178),"")),IF(AND(VALUE(Answers!K178)&gt;=1,VALUE(Answers!K178)&lt;=5,VALUE(Answers!K178)=INT(VALUE(Answers!K178))),VALUE(Answers!K178),"unread"),IFERROR(MATCH(TRIM(SUBSTITUTE(SUBSTITUTE(SUBSTITUTE(SUBSTITUTE(Answers!K178,"’","'"),"‘","'"),"“",""""),"”","""")),'Scoring key'!$B$5:$B$9,0),"unread")))</f>
        <v/>
      </c>
      <c r="U178" s="1" t="str">
        <f aca="false">IF(Answers!M178="","",IF(ISNUMBER(IFERROR(VALUE(Answers!M178),"")),IF(AND(VALUE(Answers!M178)&gt;=1,VALUE(Answers!M178)&lt;=5,VALUE(Answers!M178)=INT(VALUE(Answers!M178))),VALUE(Answers!M178),"unread"),IFERROR(MATCH(TRIM(SUBSTITUTE(SUBSTITUTE(SUBSTITUTE(SUBSTITUTE(Answers!M178,"’","'"),"‘","'"),"“",""""),"”","""")),'Scoring key'!$B$5:$B$9,0),"unread")))</f>
        <v/>
      </c>
      <c r="V178" s="1" t="str">
        <f aca="false">IF(Answers!P178="","",IF(ISNUMBER(IFERROR(VALUE(Answers!P178),"")),IF(AND(VALUE(Answers!P178)&gt;=1,VALUE(Answers!P178)&lt;=5,VALUE(Answers!P178)=INT(VALUE(Answers!P178))),VALUE(Answers!P178),"unread"),IFERROR(MATCH(TRIM(SUBSTITUTE(SUBSTITUTE(SUBSTITUTE(SUBSTITUTE(Answers!P178,"’","'"),"‘","'"),"“",""""),"”","""")),'Scoring key'!$B$5:$B$9,0),"unread")))</f>
        <v/>
      </c>
      <c r="W178" s="1" t="str">
        <f aca="false">IF(Answers!Q178="","",IF(ISNUMBER(IFERROR(VALUE(Answers!Q178),"")),IF(AND(VALUE(Answers!Q178)&gt;=1,VALUE(Answers!Q178)&lt;=5,VALUE(Answers!Q178)=INT(VALUE(Answers!Q178))),VALUE(Answers!Q178),"unread"),IFERROR(MATCH(TRIM(SUBSTITUTE(SUBSTITUTE(SUBSTITUTE(SUBSTITUTE(Answers!Q178,"’","'"),"‘","'"),"“",""""),"”","""")),'Scoring key'!$B$5:$B$9,0),"unread")))</f>
        <v/>
      </c>
      <c r="X178" s="1" t="str">
        <f aca="false">IF(Answers!B178="","",ISNUMBER(SEARCH("Drafting or editing emails and documents",TRIM(SUBSTITUTE(SUBSTITUTE(SUBSTITUTE(SUBSTITUTE(Answers!B178,"’","'"),"‘","'"),"“",""""),"”",""""))))*1+ISNUMBER(SEARCH("Summarizing documents, threads or meetings",TRIM(SUBSTITUTE(SUBSTITUTE(SUBSTITUTE(SUBSTITUTE(Answers!B178,"’","'"),"‘","'"),"“",""""),"”",""""))))*1+ISNUMBER(SEARCH("Research, or explaining something unfamiliar",TRIM(SUBSTITUTE(SUBSTITUTE(SUBSTITUTE(SUBSTITUTE(Answers!B178,"’","'"),"‘","'"),"“",""""),"”",""""))))*1+ISNUMBER(SEARCH("Working with data or spreadsheets",TRIM(SUBSTITUTE(SUBSTITUTE(SUBSTITUTE(SUBSTITUTE(Answers!B178,"’","'"),"‘","'"),"“",""""),"”",""""))))*1+ISNUMBER(SEARCH("Writing or reviewing code or scripts",TRIM(SUBSTITUTE(SUBSTITUTE(SUBSTITUTE(SUBSTITUTE(Answers!B178,"’","'"),"‘","'"),"“",""""),"”",""""))))*1+ISNUMBER(SEARCH("Brainstorming or planning",TRIM(SUBSTITUTE(SUBSTITUTE(SUBSTITUTE(SUBSTITUTE(Answers!B178,"’","'"),"‘","'"),"“",""""),"”",""""))))*1+ISNUMBER(SEARCH("Something else",TRIM(SUBSTITUTE(SUBSTITUTE(SUBSTITUTE(SUBSTITUTE(Answers!B178,"’","'"),"‘","'"),"“",""""),"”",""""))))*1)</f>
        <v/>
      </c>
      <c r="Y178" s="1" t="str">
        <f aca="false">IF(X178="","",IF(X178=0,IF(ISNUMBER(SEARCH("I don't use AI tools for work",TRIM(SUBSTITUTE(SUBSTITUTE(SUBSTITUTE(SUBSTITUTE(Answers!B178,"’","'"),"‘","'"),"“",""""),"”","""")))),1,"unread"),MIN(X178+1,5)))</f>
        <v/>
      </c>
      <c r="Z178" s="1" t="n">
        <f aca="false">IF(ISNUMBER(SEARCH("Clear guidance on what's allowed and what information can go in",TRIM(SUBSTITUTE(SUBSTITUTE(SUBSTITUTE(SUBSTITUTE(Answers!R178,"’","'"),"‘","'"),"“",""""),"”","""")))),1,0)</f>
        <v>0</v>
      </c>
      <c r="AA178" s="1" t="n">
        <f aca="false">IF(ISNUMBER(SEARCH("An approved AI tool with a work account",TRIM(SUBSTITUTE(SUBSTITUTE(SUBSTITUTE(SUBSTITUTE(Answers!R178,"’","'"),"‘","'"),"“",""""),"”","""")))),1,0)</f>
        <v>0</v>
      </c>
      <c r="AB178" s="1" t="n">
        <f aca="false">IF(ISNUMBER(SEARCH("Hands-on training using my own work tasks",TRIM(SUBSTITUTE(SUBSTITUTE(SUBSTITUTE(SUBSTITUTE(Answers!R178,"’","'"),"‘","'"),"“",""""),"”","""")))),1,0)</f>
        <v>0</v>
      </c>
      <c r="AC178" s="1" t="n">
        <f aca="false">IF(ISNUMBER(SEARCH("Ready-made prompts and templates for common tasks",TRIM(SUBSTITUTE(SUBSTITUTE(SUBSTITUTE(SUBSTITUTE(Answers!R178,"’","'"),"‘","'"),"“",""""),"”","""")))),1,0)</f>
        <v>0</v>
      </c>
      <c r="AD178" s="1" t="n">
        <f aca="false">IF(ISNUMBER(SEARCH("Help setting up an AI agent for my role",TRIM(SUBSTITUTE(SUBSTITUTE(SUBSTITUTE(SUBSTITUTE(Answers!R178,"’","'"),"‘","'"),"“",""""),"”","""")))),1,0)</f>
        <v>0</v>
      </c>
      <c r="AE178" s="1" t="n">
        <f aca="false">IF(ISNUMBER(SEARCH("Examples from people in jobs like mine",TRIM(SUBSTITUTE(SUBSTITUTE(SUBSTITUTE(SUBSTITUTE(Answers!R178,"’","'"),"‘","'"),"“",""""),"”","""")))),1,0)</f>
        <v>0</v>
      </c>
      <c r="AF178" s="1" t="n">
        <f aca="false">IF(ISNUMBER(SEARCH("Time set aside to practice",TRIM(SUBSTITUTE(SUBSTITUTE(SUBSTITUTE(SUBSTITUTE(Answers!R178,"’","'"),"‘","'"),"“",""""),"”","""")))),1,0)</f>
        <v>0</v>
      </c>
      <c r="AG178" s="1" t="n">
        <f aca="false">IF(ISNUMBER(SEARCH("I don't need help right now",TRIM(SUBSTITUTE(SUBSTITUTE(SUBSTITUTE(SUBSTITUTE(Answers!R178,"’","'"),"‘","'"),"“",""""),"”","""")))),1,0)</f>
        <v>0</v>
      </c>
      <c r="AH178" s="1" t="str">
        <f aca="false">IF(Answers!R178="","",IF(Z178+AA178+AB178+AC178+AD178+AE178+AF178+AG178=0,"unread",""))</f>
        <v/>
      </c>
      <c r="AI178" s="1" t="n">
        <f aca="false">IF(OR(D178=5,E178=5),1,0)</f>
        <v>0</v>
      </c>
    </row>
    <row r="179" customFormat="false" ht="15" hidden="false" customHeight="true" outlineLevel="0" collapsed="false">
      <c r="A179" s="1" t="n">
        <f aca="false">Answers!T179</f>
        <v>0</v>
      </c>
      <c r="B179" s="1" t="str">
        <f aca="false">IF(Answers!A179="","",IFERROR(MATCH(TRIM(SUBSTITUTE(SUBSTITUTE(SUBSTITUTE(SUBSTITUTE(Answers!A179,"’","'"),"‘","'"),"“",""""),"”","""")),'Scoring key'!$B$10:$B$14,0),"unread"))</f>
        <v/>
      </c>
      <c r="C179" s="1" t="str">
        <f aca="false">IF(Answers!C179="","",IFERROR(MATCH(TRIM(SUBSTITUTE(SUBSTITUTE(SUBSTITUTE(SUBSTITUTE(Answers!C179,"’","'"),"‘","'"),"“",""""),"”","""")),'Scoring key'!$B$15:$B$19,0),"unread"))</f>
        <v/>
      </c>
      <c r="D179" s="1" t="str">
        <f aca="false">IF(Answers!D179="","",IFERROR(MATCH(TRIM(SUBSTITUTE(SUBSTITUTE(SUBSTITUTE(SUBSTITUTE(Answers!D179,"’","'"),"‘","'"),"“",""""),"”","""")),'Scoring key'!$B$20:$B$24,0),"unread"))</f>
        <v/>
      </c>
      <c r="E179" s="1" t="str">
        <f aca="false">IF(Answers!E179="","",IFERROR(MATCH(TRIM(SUBSTITUTE(SUBSTITUTE(SUBSTITUTE(SUBSTITUTE(Answers!E179,"’","'"),"‘","'"),"“",""""),"”","""")),'Scoring key'!$B$25:$B$29,0),"unread"))</f>
        <v/>
      </c>
      <c r="F179" s="1" t="str">
        <f aca="false">IF(Answers!L179="","",IFERROR(MATCH(TRIM(SUBSTITUTE(SUBSTITUTE(SUBSTITUTE(SUBSTITUTE(Answers!L179,"’","'"),"‘","'"),"“",""""),"”","""")),'Scoring key'!$B$30:$B$34,0),"unread"))</f>
        <v/>
      </c>
      <c r="G179" s="1" t="str">
        <f aca="false">IF(Answers!N179="","",IFERROR(MATCH(TRIM(SUBSTITUTE(SUBSTITUTE(SUBSTITUTE(SUBSTITUTE(Answers!N179,"’","'"),"‘","'"),"“",""""),"”","""")),'Scoring key'!$B$35:$B$38,0),"unread"))</f>
        <v/>
      </c>
      <c r="H179" s="1" t="str">
        <f aca="false">IF(Answers!O179="","",IFERROR(MATCH(TRIM(SUBSTITUTE(SUBSTITUTE(SUBSTITUTE(SUBSTITUTE(Answers!O179,"’","'"),"‘","'"),"“",""""),"”","""")),'Scoring key'!$B$39:$B$42,0),"unread"))</f>
        <v/>
      </c>
      <c r="I179" s="1" t="str">
        <f aca="false">IF(Answers!S179="","",IFERROR(MATCH(TRIM(SUBSTITUTE(SUBSTITUTE(SUBSTITUTE(SUBSTITUTE(Answers!S179,"’","'"),"‘","'"),"“",""""),"”","""")),'Scoring key'!$B$43:$B$46,0),"unread"))</f>
        <v/>
      </c>
      <c r="J179" s="1" t="str">
        <f aca="false">IF(ISNUMBER(B179),IF(INDEX('Scoring key'!$C$10:$C$14,B179)="","",INDEX('Scoring key'!$C$10:$C$14,B179)),"")</f>
        <v/>
      </c>
      <c r="K179" s="1" t="str">
        <f aca="false">IF(ISNUMBER(E179),IF(INDEX('Scoring key'!$C$25:$C$29,E179)="","",INDEX('Scoring key'!$C$25:$C$29,E179)),"")</f>
        <v/>
      </c>
      <c r="L179" s="1" t="str">
        <f aca="false">IF(ISNUMBER(F179),IF(INDEX('Scoring key'!$C$30:$C$34,F179)="","",INDEX('Scoring key'!$C$30:$C$34,F179)),"")</f>
        <v/>
      </c>
      <c r="M179" s="1" t="str">
        <f aca="false">IF(ISNUMBER(G179),IF(INDEX('Scoring key'!$C$35:$C$38,G179)="","",INDEX('Scoring key'!$C$35:$C$38,G179)),"")</f>
        <v/>
      </c>
      <c r="N179" s="1" t="str">
        <f aca="false">IF(ISNUMBER(H179),IF(INDEX('Scoring key'!$C$39:$C$42,H179)="","",INDEX('Scoring key'!$C$39:$C$42,H179)),"")</f>
        <v/>
      </c>
      <c r="O179" s="1" t="str">
        <f aca="false">IF(Answers!F179="","",IF(ISNUMBER(IFERROR(VALUE(Answers!F179),"")),IF(AND(VALUE(Answers!F179)&gt;=1,VALUE(Answers!F179)&lt;=5,VALUE(Answers!F179)=INT(VALUE(Answers!F179))),VALUE(Answers!F179),"unread"),IFERROR(MATCH(TRIM(SUBSTITUTE(SUBSTITUTE(SUBSTITUTE(SUBSTITUTE(Answers!F179,"’","'"),"‘","'"),"“",""""),"”","""")),'Scoring key'!$B$5:$B$9,0),"unread")))</f>
        <v/>
      </c>
      <c r="P179" s="1" t="str">
        <f aca="false">IF(Answers!G179="","",IF(ISNUMBER(IFERROR(VALUE(Answers!G179),"")),IF(AND(VALUE(Answers!G179)&gt;=1,VALUE(Answers!G179)&lt;=5,VALUE(Answers!G179)=INT(VALUE(Answers!G179))),VALUE(Answers!G179),"unread"),IFERROR(MATCH(TRIM(SUBSTITUTE(SUBSTITUTE(SUBSTITUTE(SUBSTITUTE(Answers!G179,"’","'"),"‘","'"),"“",""""),"”","""")),'Scoring key'!$B$5:$B$9,0),"unread")))</f>
        <v/>
      </c>
      <c r="Q179" s="1" t="str">
        <f aca="false">IF(Answers!H179="","",IF(ISNUMBER(IFERROR(VALUE(Answers!H179),"")),IF(AND(VALUE(Answers!H179)&gt;=1,VALUE(Answers!H179)&lt;=5,VALUE(Answers!H179)=INT(VALUE(Answers!H179))),VALUE(Answers!H179),"unread"),IFERROR(MATCH(TRIM(SUBSTITUTE(SUBSTITUTE(SUBSTITUTE(SUBSTITUTE(Answers!H179,"’","'"),"‘","'"),"“",""""),"”","""")),'Scoring key'!$B$5:$B$9,0),"unread")))</f>
        <v/>
      </c>
      <c r="R179" s="1" t="str">
        <f aca="false">IF(Answers!I179="","",IF(ISNUMBER(IFERROR(VALUE(Answers!I179),"")),IF(AND(VALUE(Answers!I179)&gt;=1,VALUE(Answers!I179)&lt;=5,VALUE(Answers!I179)=INT(VALUE(Answers!I179))),VALUE(Answers!I179),"unread"),IFERROR(MATCH(TRIM(SUBSTITUTE(SUBSTITUTE(SUBSTITUTE(SUBSTITUTE(Answers!I179,"’","'"),"‘","'"),"“",""""),"”","""")),'Scoring key'!$B$5:$B$9,0),"unread")))</f>
        <v/>
      </c>
      <c r="S179" s="1" t="str">
        <f aca="false">IF(Answers!J179="","",IF(ISNUMBER(IFERROR(VALUE(Answers!J179),"")),IF(AND(VALUE(Answers!J179)&gt;=1,VALUE(Answers!J179)&lt;=5,VALUE(Answers!J179)=INT(VALUE(Answers!J179))),VALUE(Answers!J179),"unread"),IFERROR(MATCH(TRIM(SUBSTITUTE(SUBSTITUTE(SUBSTITUTE(SUBSTITUTE(Answers!J179,"’","'"),"‘","'"),"“",""""),"”","""")),'Scoring key'!$B$5:$B$9,0),"unread")))</f>
        <v/>
      </c>
      <c r="T179" s="1" t="str">
        <f aca="false">IF(Answers!K179="","",IF(ISNUMBER(IFERROR(VALUE(Answers!K179),"")),IF(AND(VALUE(Answers!K179)&gt;=1,VALUE(Answers!K179)&lt;=5,VALUE(Answers!K179)=INT(VALUE(Answers!K179))),VALUE(Answers!K179),"unread"),IFERROR(MATCH(TRIM(SUBSTITUTE(SUBSTITUTE(SUBSTITUTE(SUBSTITUTE(Answers!K179,"’","'"),"‘","'"),"“",""""),"”","""")),'Scoring key'!$B$5:$B$9,0),"unread")))</f>
        <v/>
      </c>
      <c r="U179" s="1" t="str">
        <f aca="false">IF(Answers!M179="","",IF(ISNUMBER(IFERROR(VALUE(Answers!M179),"")),IF(AND(VALUE(Answers!M179)&gt;=1,VALUE(Answers!M179)&lt;=5,VALUE(Answers!M179)=INT(VALUE(Answers!M179))),VALUE(Answers!M179),"unread"),IFERROR(MATCH(TRIM(SUBSTITUTE(SUBSTITUTE(SUBSTITUTE(SUBSTITUTE(Answers!M179,"’","'"),"‘","'"),"“",""""),"”","""")),'Scoring key'!$B$5:$B$9,0),"unread")))</f>
        <v/>
      </c>
      <c r="V179" s="1" t="str">
        <f aca="false">IF(Answers!P179="","",IF(ISNUMBER(IFERROR(VALUE(Answers!P179),"")),IF(AND(VALUE(Answers!P179)&gt;=1,VALUE(Answers!P179)&lt;=5,VALUE(Answers!P179)=INT(VALUE(Answers!P179))),VALUE(Answers!P179),"unread"),IFERROR(MATCH(TRIM(SUBSTITUTE(SUBSTITUTE(SUBSTITUTE(SUBSTITUTE(Answers!P179,"’","'"),"‘","'"),"“",""""),"”","""")),'Scoring key'!$B$5:$B$9,0),"unread")))</f>
        <v/>
      </c>
      <c r="W179" s="1" t="str">
        <f aca="false">IF(Answers!Q179="","",IF(ISNUMBER(IFERROR(VALUE(Answers!Q179),"")),IF(AND(VALUE(Answers!Q179)&gt;=1,VALUE(Answers!Q179)&lt;=5,VALUE(Answers!Q179)=INT(VALUE(Answers!Q179))),VALUE(Answers!Q179),"unread"),IFERROR(MATCH(TRIM(SUBSTITUTE(SUBSTITUTE(SUBSTITUTE(SUBSTITUTE(Answers!Q179,"’","'"),"‘","'"),"“",""""),"”","""")),'Scoring key'!$B$5:$B$9,0),"unread")))</f>
        <v/>
      </c>
      <c r="X179" s="1" t="str">
        <f aca="false">IF(Answers!B179="","",ISNUMBER(SEARCH("Drafting or editing emails and documents",TRIM(SUBSTITUTE(SUBSTITUTE(SUBSTITUTE(SUBSTITUTE(Answers!B179,"’","'"),"‘","'"),"“",""""),"”",""""))))*1+ISNUMBER(SEARCH("Summarizing documents, threads or meetings",TRIM(SUBSTITUTE(SUBSTITUTE(SUBSTITUTE(SUBSTITUTE(Answers!B179,"’","'"),"‘","'"),"“",""""),"”",""""))))*1+ISNUMBER(SEARCH("Research, or explaining something unfamiliar",TRIM(SUBSTITUTE(SUBSTITUTE(SUBSTITUTE(SUBSTITUTE(Answers!B179,"’","'"),"‘","'"),"“",""""),"”",""""))))*1+ISNUMBER(SEARCH("Working with data or spreadsheets",TRIM(SUBSTITUTE(SUBSTITUTE(SUBSTITUTE(SUBSTITUTE(Answers!B179,"’","'"),"‘","'"),"“",""""),"”",""""))))*1+ISNUMBER(SEARCH("Writing or reviewing code or scripts",TRIM(SUBSTITUTE(SUBSTITUTE(SUBSTITUTE(SUBSTITUTE(Answers!B179,"’","'"),"‘","'"),"“",""""),"”",""""))))*1+ISNUMBER(SEARCH("Brainstorming or planning",TRIM(SUBSTITUTE(SUBSTITUTE(SUBSTITUTE(SUBSTITUTE(Answers!B179,"’","'"),"‘","'"),"“",""""),"”",""""))))*1+ISNUMBER(SEARCH("Something else",TRIM(SUBSTITUTE(SUBSTITUTE(SUBSTITUTE(SUBSTITUTE(Answers!B179,"’","'"),"‘","'"),"“",""""),"”",""""))))*1)</f>
        <v/>
      </c>
      <c r="Y179" s="1" t="str">
        <f aca="false">IF(X179="","",IF(X179=0,IF(ISNUMBER(SEARCH("I don't use AI tools for work",TRIM(SUBSTITUTE(SUBSTITUTE(SUBSTITUTE(SUBSTITUTE(Answers!B179,"’","'"),"‘","'"),"“",""""),"”","""")))),1,"unread"),MIN(X179+1,5)))</f>
        <v/>
      </c>
      <c r="Z179" s="1" t="n">
        <f aca="false">IF(ISNUMBER(SEARCH("Clear guidance on what's allowed and what information can go in",TRIM(SUBSTITUTE(SUBSTITUTE(SUBSTITUTE(SUBSTITUTE(Answers!R179,"’","'"),"‘","'"),"“",""""),"”","""")))),1,0)</f>
        <v>0</v>
      </c>
      <c r="AA179" s="1" t="n">
        <f aca="false">IF(ISNUMBER(SEARCH("An approved AI tool with a work account",TRIM(SUBSTITUTE(SUBSTITUTE(SUBSTITUTE(SUBSTITUTE(Answers!R179,"’","'"),"‘","'"),"“",""""),"”","""")))),1,0)</f>
        <v>0</v>
      </c>
      <c r="AB179" s="1" t="n">
        <f aca="false">IF(ISNUMBER(SEARCH("Hands-on training using my own work tasks",TRIM(SUBSTITUTE(SUBSTITUTE(SUBSTITUTE(SUBSTITUTE(Answers!R179,"’","'"),"‘","'"),"“",""""),"”","""")))),1,0)</f>
        <v>0</v>
      </c>
      <c r="AC179" s="1" t="n">
        <f aca="false">IF(ISNUMBER(SEARCH("Ready-made prompts and templates for common tasks",TRIM(SUBSTITUTE(SUBSTITUTE(SUBSTITUTE(SUBSTITUTE(Answers!R179,"’","'"),"‘","'"),"“",""""),"”","""")))),1,0)</f>
        <v>0</v>
      </c>
      <c r="AD179" s="1" t="n">
        <f aca="false">IF(ISNUMBER(SEARCH("Help setting up an AI agent for my role",TRIM(SUBSTITUTE(SUBSTITUTE(SUBSTITUTE(SUBSTITUTE(Answers!R179,"’","'"),"‘","'"),"“",""""),"”","""")))),1,0)</f>
        <v>0</v>
      </c>
      <c r="AE179" s="1" t="n">
        <f aca="false">IF(ISNUMBER(SEARCH("Examples from people in jobs like mine",TRIM(SUBSTITUTE(SUBSTITUTE(SUBSTITUTE(SUBSTITUTE(Answers!R179,"’","'"),"‘","'"),"“",""""),"”","""")))),1,0)</f>
        <v>0</v>
      </c>
      <c r="AF179" s="1" t="n">
        <f aca="false">IF(ISNUMBER(SEARCH("Time set aside to practice",TRIM(SUBSTITUTE(SUBSTITUTE(SUBSTITUTE(SUBSTITUTE(Answers!R179,"’","'"),"‘","'"),"“",""""),"”","""")))),1,0)</f>
        <v>0</v>
      </c>
      <c r="AG179" s="1" t="n">
        <f aca="false">IF(ISNUMBER(SEARCH("I don't need help right now",TRIM(SUBSTITUTE(SUBSTITUTE(SUBSTITUTE(SUBSTITUTE(Answers!R179,"’","'"),"‘","'"),"“",""""),"”","""")))),1,0)</f>
        <v>0</v>
      </c>
      <c r="AH179" s="1" t="str">
        <f aca="false">IF(Answers!R179="","",IF(Z179+AA179+AB179+AC179+AD179+AE179+AF179+AG179=0,"unread",""))</f>
        <v/>
      </c>
      <c r="AI179" s="1" t="n">
        <f aca="false">IF(OR(D179=5,E179=5),1,0)</f>
        <v>0</v>
      </c>
    </row>
    <row r="180" customFormat="false" ht="15" hidden="false" customHeight="true" outlineLevel="0" collapsed="false">
      <c r="A180" s="1" t="n">
        <f aca="false">Answers!T180</f>
        <v>0</v>
      </c>
      <c r="B180" s="1" t="str">
        <f aca="false">IF(Answers!A180="","",IFERROR(MATCH(TRIM(SUBSTITUTE(SUBSTITUTE(SUBSTITUTE(SUBSTITUTE(Answers!A180,"’","'"),"‘","'"),"“",""""),"”","""")),'Scoring key'!$B$10:$B$14,0),"unread"))</f>
        <v/>
      </c>
      <c r="C180" s="1" t="str">
        <f aca="false">IF(Answers!C180="","",IFERROR(MATCH(TRIM(SUBSTITUTE(SUBSTITUTE(SUBSTITUTE(SUBSTITUTE(Answers!C180,"’","'"),"‘","'"),"“",""""),"”","""")),'Scoring key'!$B$15:$B$19,0),"unread"))</f>
        <v/>
      </c>
      <c r="D180" s="1" t="str">
        <f aca="false">IF(Answers!D180="","",IFERROR(MATCH(TRIM(SUBSTITUTE(SUBSTITUTE(SUBSTITUTE(SUBSTITUTE(Answers!D180,"’","'"),"‘","'"),"“",""""),"”","""")),'Scoring key'!$B$20:$B$24,0),"unread"))</f>
        <v/>
      </c>
      <c r="E180" s="1" t="str">
        <f aca="false">IF(Answers!E180="","",IFERROR(MATCH(TRIM(SUBSTITUTE(SUBSTITUTE(SUBSTITUTE(SUBSTITUTE(Answers!E180,"’","'"),"‘","'"),"“",""""),"”","""")),'Scoring key'!$B$25:$B$29,0),"unread"))</f>
        <v/>
      </c>
      <c r="F180" s="1" t="str">
        <f aca="false">IF(Answers!L180="","",IFERROR(MATCH(TRIM(SUBSTITUTE(SUBSTITUTE(SUBSTITUTE(SUBSTITUTE(Answers!L180,"’","'"),"‘","'"),"“",""""),"”","""")),'Scoring key'!$B$30:$B$34,0),"unread"))</f>
        <v/>
      </c>
      <c r="G180" s="1" t="str">
        <f aca="false">IF(Answers!N180="","",IFERROR(MATCH(TRIM(SUBSTITUTE(SUBSTITUTE(SUBSTITUTE(SUBSTITUTE(Answers!N180,"’","'"),"‘","'"),"“",""""),"”","""")),'Scoring key'!$B$35:$B$38,0),"unread"))</f>
        <v/>
      </c>
      <c r="H180" s="1" t="str">
        <f aca="false">IF(Answers!O180="","",IFERROR(MATCH(TRIM(SUBSTITUTE(SUBSTITUTE(SUBSTITUTE(SUBSTITUTE(Answers!O180,"’","'"),"‘","'"),"“",""""),"”","""")),'Scoring key'!$B$39:$B$42,0),"unread"))</f>
        <v/>
      </c>
      <c r="I180" s="1" t="str">
        <f aca="false">IF(Answers!S180="","",IFERROR(MATCH(TRIM(SUBSTITUTE(SUBSTITUTE(SUBSTITUTE(SUBSTITUTE(Answers!S180,"’","'"),"‘","'"),"“",""""),"”","""")),'Scoring key'!$B$43:$B$46,0),"unread"))</f>
        <v/>
      </c>
      <c r="J180" s="1" t="str">
        <f aca="false">IF(ISNUMBER(B180),IF(INDEX('Scoring key'!$C$10:$C$14,B180)="","",INDEX('Scoring key'!$C$10:$C$14,B180)),"")</f>
        <v/>
      </c>
      <c r="K180" s="1" t="str">
        <f aca="false">IF(ISNUMBER(E180),IF(INDEX('Scoring key'!$C$25:$C$29,E180)="","",INDEX('Scoring key'!$C$25:$C$29,E180)),"")</f>
        <v/>
      </c>
      <c r="L180" s="1" t="str">
        <f aca="false">IF(ISNUMBER(F180),IF(INDEX('Scoring key'!$C$30:$C$34,F180)="","",INDEX('Scoring key'!$C$30:$C$34,F180)),"")</f>
        <v/>
      </c>
      <c r="M180" s="1" t="str">
        <f aca="false">IF(ISNUMBER(G180),IF(INDEX('Scoring key'!$C$35:$C$38,G180)="","",INDEX('Scoring key'!$C$35:$C$38,G180)),"")</f>
        <v/>
      </c>
      <c r="N180" s="1" t="str">
        <f aca="false">IF(ISNUMBER(H180),IF(INDEX('Scoring key'!$C$39:$C$42,H180)="","",INDEX('Scoring key'!$C$39:$C$42,H180)),"")</f>
        <v/>
      </c>
      <c r="O180" s="1" t="str">
        <f aca="false">IF(Answers!F180="","",IF(ISNUMBER(IFERROR(VALUE(Answers!F180),"")),IF(AND(VALUE(Answers!F180)&gt;=1,VALUE(Answers!F180)&lt;=5,VALUE(Answers!F180)=INT(VALUE(Answers!F180))),VALUE(Answers!F180),"unread"),IFERROR(MATCH(TRIM(SUBSTITUTE(SUBSTITUTE(SUBSTITUTE(SUBSTITUTE(Answers!F180,"’","'"),"‘","'"),"“",""""),"”","""")),'Scoring key'!$B$5:$B$9,0),"unread")))</f>
        <v/>
      </c>
      <c r="P180" s="1" t="str">
        <f aca="false">IF(Answers!G180="","",IF(ISNUMBER(IFERROR(VALUE(Answers!G180),"")),IF(AND(VALUE(Answers!G180)&gt;=1,VALUE(Answers!G180)&lt;=5,VALUE(Answers!G180)=INT(VALUE(Answers!G180))),VALUE(Answers!G180),"unread"),IFERROR(MATCH(TRIM(SUBSTITUTE(SUBSTITUTE(SUBSTITUTE(SUBSTITUTE(Answers!G180,"’","'"),"‘","'"),"“",""""),"”","""")),'Scoring key'!$B$5:$B$9,0),"unread")))</f>
        <v/>
      </c>
      <c r="Q180" s="1" t="str">
        <f aca="false">IF(Answers!H180="","",IF(ISNUMBER(IFERROR(VALUE(Answers!H180),"")),IF(AND(VALUE(Answers!H180)&gt;=1,VALUE(Answers!H180)&lt;=5,VALUE(Answers!H180)=INT(VALUE(Answers!H180))),VALUE(Answers!H180),"unread"),IFERROR(MATCH(TRIM(SUBSTITUTE(SUBSTITUTE(SUBSTITUTE(SUBSTITUTE(Answers!H180,"’","'"),"‘","'"),"“",""""),"”","""")),'Scoring key'!$B$5:$B$9,0),"unread")))</f>
        <v/>
      </c>
      <c r="R180" s="1" t="str">
        <f aca="false">IF(Answers!I180="","",IF(ISNUMBER(IFERROR(VALUE(Answers!I180),"")),IF(AND(VALUE(Answers!I180)&gt;=1,VALUE(Answers!I180)&lt;=5,VALUE(Answers!I180)=INT(VALUE(Answers!I180))),VALUE(Answers!I180),"unread"),IFERROR(MATCH(TRIM(SUBSTITUTE(SUBSTITUTE(SUBSTITUTE(SUBSTITUTE(Answers!I180,"’","'"),"‘","'"),"“",""""),"”","""")),'Scoring key'!$B$5:$B$9,0),"unread")))</f>
        <v/>
      </c>
      <c r="S180" s="1" t="str">
        <f aca="false">IF(Answers!J180="","",IF(ISNUMBER(IFERROR(VALUE(Answers!J180),"")),IF(AND(VALUE(Answers!J180)&gt;=1,VALUE(Answers!J180)&lt;=5,VALUE(Answers!J180)=INT(VALUE(Answers!J180))),VALUE(Answers!J180),"unread"),IFERROR(MATCH(TRIM(SUBSTITUTE(SUBSTITUTE(SUBSTITUTE(SUBSTITUTE(Answers!J180,"’","'"),"‘","'"),"“",""""),"”","""")),'Scoring key'!$B$5:$B$9,0),"unread")))</f>
        <v/>
      </c>
      <c r="T180" s="1" t="str">
        <f aca="false">IF(Answers!K180="","",IF(ISNUMBER(IFERROR(VALUE(Answers!K180),"")),IF(AND(VALUE(Answers!K180)&gt;=1,VALUE(Answers!K180)&lt;=5,VALUE(Answers!K180)=INT(VALUE(Answers!K180))),VALUE(Answers!K180),"unread"),IFERROR(MATCH(TRIM(SUBSTITUTE(SUBSTITUTE(SUBSTITUTE(SUBSTITUTE(Answers!K180,"’","'"),"‘","'"),"“",""""),"”","""")),'Scoring key'!$B$5:$B$9,0),"unread")))</f>
        <v/>
      </c>
      <c r="U180" s="1" t="str">
        <f aca="false">IF(Answers!M180="","",IF(ISNUMBER(IFERROR(VALUE(Answers!M180),"")),IF(AND(VALUE(Answers!M180)&gt;=1,VALUE(Answers!M180)&lt;=5,VALUE(Answers!M180)=INT(VALUE(Answers!M180))),VALUE(Answers!M180),"unread"),IFERROR(MATCH(TRIM(SUBSTITUTE(SUBSTITUTE(SUBSTITUTE(SUBSTITUTE(Answers!M180,"’","'"),"‘","'"),"“",""""),"”","""")),'Scoring key'!$B$5:$B$9,0),"unread")))</f>
        <v/>
      </c>
      <c r="V180" s="1" t="str">
        <f aca="false">IF(Answers!P180="","",IF(ISNUMBER(IFERROR(VALUE(Answers!P180),"")),IF(AND(VALUE(Answers!P180)&gt;=1,VALUE(Answers!P180)&lt;=5,VALUE(Answers!P180)=INT(VALUE(Answers!P180))),VALUE(Answers!P180),"unread"),IFERROR(MATCH(TRIM(SUBSTITUTE(SUBSTITUTE(SUBSTITUTE(SUBSTITUTE(Answers!P180,"’","'"),"‘","'"),"“",""""),"”","""")),'Scoring key'!$B$5:$B$9,0),"unread")))</f>
        <v/>
      </c>
      <c r="W180" s="1" t="str">
        <f aca="false">IF(Answers!Q180="","",IF(ISNUMBER(IFERROR(VALUE(Answers!Q180),"")),IF(AND(VALUE(Answers!Q180)&gt;=1,VALUE(Answers!Q180)&lt;=5,VALUE(Answers!Q180)=INT(VALUE(Answers!Q180))),VALUE(Answers!Q180),"unread"),IFERROR(MATCH(TRIM(SUBSTITUTE(SUBSTITUTE(SUBSTITUTE(SUBSTITUTE(Answers!Q180,"’","'"),"‘","'"),"“",""""),"”","""")),'Scoring key'!$B$5:$B$9,0),"unread")))</f>
        <v/>
      </c>
      <c r="X180" s="1" t="str">
        <f aca="false">IF(Answers!B180="","",ISNUMBER(SEARCH("Drafting or editing emails and documents",TRIM(SUBSTITUTE(SUBSTITUTE(SUBSTITUTE(SUBSTITUTE(Answers!B180,"’","'"),"‘","'"),"“",""""),"”",""""))))*1+ISNUMBER(SEARCH("Summarizing documents, threads or meetings",TRIM(SUBSTITUTE(SUBSTITUTE(SUBSTITUTE(SUBSTITUTE(Answers!B180,"’","'"),"‘","'"),"“",""""),"”",""""))))*1+ISNUMBER(SEARCH("Research, or explaining something unfamiliar",TRIM(SUBSTITUTE(SUBSTITUTE(SUBSTITUTE(SUBSTITUTE(Answers!B180,"’","'"),"‘","'"),"“",""""),"”",""""))))*1+ISNUMBER(SEARCH("Working with data or spreadsheets",TRIM(SUBSTITUTE(SUBSTITUTE(SUBSTITUTE(SUBSTITUTE(Answers!B180,"’","'"),"‘","'"),"“",""""),"”",""""))))*1+ISNUMBER(SEARCH("Writing or reviewing code or scripts",TRIM(SUBSTITUTE(SUBSTITUTE(SUBSTITUTE(SUBSTITUTE(Answers!B180,"’","'"),"‘","'"),"“",""""),"”",""""))))*1+ISNUMBER(SEARCH("Brainstorming or planning",TRIM(SUBSTITUTE(SUBSTITUTE(SUBSTITUTE(SUBSTITUTE(Answers!B180,"’","'"),"‘","'"),"“",""""),"”",""""))))*1+ISNUMBER(SEARCH("Something else",TRIM(SUBSTITUTE(SUBSTITUTE(SUBSTITUTE(SUBSTITUTE(Answers!B180,"’","'"),"‘","'"),"“",""""),"”",""""))))*1)</f>
        <v/>
      </c>
      <c r="Y180" s="1" t="str">
        <f aca="false">IF(X180="","",IF(X180=0,IF(ISNUMBER(SEARCH("I don't use AI tools for work",TRIM(SUBSTITUTE(SUBSTITUTE(SUBSTITUTE(SUBSTITUTE(Answers!B180,"’","'"),"‘","'"),"“",""""),"”","""")))),1,"unread"),MIN(X180+1,5)))</f>
        <v/>
      </c>
      <c r="Z180" s="1" t="n">
        <f aca="false">IF(ISNUMBER(SEARCH("Clear guidance on what's allowed and what information can go in",TRIM(SUBSTITUTE(SUBSTITUTE(SUBSTITUTE(SUBSTITUTE(Answers!R180,"’","'"),"‘","'"),"“",""""),"”","""")))),1,0)</f>
        <v>0</v>
      </c>
      <c r="AA180" s="1" t="n">
        <f aca="false">IF(ISNUMBER(SEARCH("An approved AI tool with a work account",TRIM(SUBSTITUTE(SUBSTITUTE(SUBSTITUTE(SUBSTITUTE(Answers!R180,"’","'"),"‘","'"),"“",""""),"”","""")))),1,0)</f>
        <v>0</v>
      </c>
      <c r="AB180" s="1" t="n">
        <f aca="false">IF(ISNUMBER(SEARCH("Hands-on training using my own work tasks",TRIM(SUBSTITUTE(SUBSTITUTE(SUBSTITUTE(SUBSTITUTE(Answers!R180,"’","'"),"‘","'"),"“",""""),"”","""")))),1,0)</f>
        <v>0</v>
      </c>
      <c r="AC180" s="1" t="n">
        <f aca="false">IF(ISNUMBER(SEARCH("Ready-made prompts and templates for common tasks",TRIM(SUBSTITUTE(SUBSTITUTE(SUBSTITUTE(SUBSTITUTE(Answers!R180,"’","'"),"‘","'"),"“",""""),"”","""")))),1,0)</f>
        <v>0</v>
      </c>
      <c r="AD180" s="1" t="n">
        <f aca="false">IF(ISNUMBER(SEARCH("Help setting up an AI agent for my role",TRIM(SUBSTITUTE(SUBSTITUTE(SUBSTITUTE(SUBSTITUTE(Answers!R180,"’","'"),"‘","'"),"“",""""),"”","""")))),1,0)</f>
        <v>0</v>
      </c>
      <c r="AE180" s="1" t="n">
        <f aca="false">IF(ISNUMBER(SEARCH("Examples from people in jobs like mine",TRIM(SUBSTITUTE(SUBSTITUTE(SUBSTITUTE(SUBSTITUTE(Answers!R180,"’","'"),"‘","'"),"“",""""),"”","""")))),1,0)</f>
        <v>0</v>
      </c>
      <c r="AF180" s="1" t="n">
        <f aca="false">IF(ISNUMBER(SEARCH("Time set aside to practice",TRIM(SUBSTITUTE(SUBSTITUTE(SUBSTITUTE(SUBSTITUTE(Answers!R180,"’","'"),"‘","'"),"“",""""),"”","""")))),1,0)</f>
        <v>0</v>
      </c>
      <c r="AG180" s="1" t="n">
        <f aca="false">IF(ISNUMBER(SEARCH("I don't need help right now",TRIM(SUBSTITUTE(SUBSTITUTE(SUBSTITUTE(SUBSTITUTE(Answers!R180,"’","'"),"‘","'"),"“",""""),"”","""")))),1,0)</f>
        <v>0</v>
      </c>
      <c r="AH180" s="1" t="str">
        <f aca="false">IF(Answers!R180="","",IF(Z180+AA180+AB180+AC180+AD180+AE180+AF180+AG180=0,"unread",""))</f>
        <v/>
      </c>
      <c r="AI180" s="1" t="n">
        <f aca="false">IF(OR(D180=5,E180=5),1,0)</f>
        <v>0</v>
      </c>
    </row>
    <row r="181" customFormat="false" ht="15" hidden="false" customHeight="true" outlineLevel="0" collapsed="false">
      <c r="A181" s="1" t="n">
        <f aca="false">Answers!T181</f>
        <v>0</v>
      </c>
      <c r="B181" s="1" t="str">
        <f aca="false">IF(Answers!A181="","",IFERROR(MATCH(TRIM(SUBSTITUTE(SUBSTITUTE(SUBSTITUTE(SUBSTITUTE(Answers!A181,"’","'"),"‘","'"),"“",""""),"”","""")),'Scoring key'!$B$10:$B$14,0),"unread"))</f>
        <v/>
      </c>
      <c r="C181" s="1" t="str">
        <f aca="false">IF(Answers!C181="","",IFERROR(MATCH(TRIM(SUBSTITUTE(SUBSTITUTE(SUBSTITUTE(SUBSTITUTE(Answers!C181,"’","'"),"‘","'"),"“",""""),"”","""")),'Scoring key'!$B$15:$B$19,0),"unread"))</f>
        <v/>
      </c>
      <c r="D181" s="1" t="str">
        <f aca="false">IF(Answers!D181="","",IFERROR(MATCH(TRIM(SUBSTITUTE(SUBSTITUTE(SUBSTITUTE(SUBSTITUTE(Answers!D181,"’","'"),"‘","'"),"“",""""),"”","""")),'Scoring key'!$B$20:$B$24,0),"unread"))</f>
        <v/>
      </c>
      <c r="E181" s="1" t="str">
        <f aca="false">IF(Answers!E181="","",IFERROR(MATCH(TRIM(SUBSTITUTE(SUBSTITUTE(SUBSTITUTE(SUBSTITUTE(Answers!E181,"’","'"),"‘","'"),"“",""""),"”","""")),'Scoring key'!$B$25:$B$29,0),"unread"))</f>
        <v/>
      </c>
      <c r="F181" s="1" t="str">
        <f aca="false">IF(Answers!L181="","",IFERROR(MATCH(TRIM(SUBSTITUTE(SUBSTITUTE(SUBSTITUTE(SUBSTITUTE(Answers!L181,"’","'"),"‘","'"),"“",""""),"”","""")),'Scoring key'!$B$30:$B$34,0),"unread"))</f>
        <v/>
      </c>
      <c r="G181" s="1" t="str">
        <f aca="false">IF(Answers!N181="","",IFERROR(MATCH(TRIM(SUBSTITUTE(SUBSTITUTE(SUBSTITUTE(SUBSTITUTE(Answers!N181,"’","'"),"‘","'"),"“",""""),"”","""")),'Scoring key'!$B$35:$B$38,0),"unread"))</f>
        <v/>
      </c>
      <c r="H181" s="1" t="str">
        <f aca="false">IF(Answers!O181="","",IFERROR(MATCH(TRIM(SUBSTITUTE(SUBSTITUTE(SUBSTITUTE(SUBSTITUTE(Answers!O181,"’","'"),"‘","'"),"“",""""),"”","""")),'Scoring key'!$B$39:$B$42,0),"unread"))</f>
        <v/>
      </c>
      <c r="I181" s="1" t="str">
        <f aca="false">IF(Answers!S181="","",IFERROR(MATCH(TRIM(SUBSTITUTE(SUBSTITUTE(SUBSTITUTE(SUBSTITUTE(Answers!S181,"’","'"),"‘","'"),"“",""""),"”","""")),'Scoring key'!$B$43:$B$46,0),"unread"))</f>
        <v/>
      </c>
      <c r="J181" s="1" t="str">
        <f aca="false">IF(ISNUMBER(B181),IF(INDEX('Scoring key'!$C$10:$C$14,B181)="","",INDEX('Scoring key'!$C$10:$C$14,B181)),"")</f>
        <v/>
      </c>
      <c r="K181" s="1" t="str">
        <f aca="false">IF(ISNUMBER(E181),IF(INDEX('Scoring key'!$C$25:$C$29,E181)="","",INDEX('Scoring key'!$C$25:$C$29,E181)),"")</f>
        <v/>
      </c>
      <c r="L181" s="1" t="str">
        <f aca="false">IF(ISNUMBER(F181),IF(INDEX('Scoring key'!$C$30:$C$34,F181)="","",INDEX('Scoring key'!$C$30:$C$34,F181)),"")</f>
        <v/>
      </c>
      <c r="M181" s="1" t="str">
        <f aca="false">IF(ISNUMBER(G181),IF(INDEX('Scoring key'!$C$35:$C$38,G181)="","",INDEX('Scoring key'!$C$35:$C$38,G181)),"")</f>
        <v/>
      </c>
      <c r="N181" s="1" t="str">
        <f aca="false">IF(ISNUMBER(H181),IF(INDEX('Scoring key'!$C$39:$C$42,H181)="","",INDEX('Scoring key'!$C$39:$C$42,H181)),"")</f>
        <v/>
      </c>
      <c r="O181" s="1" t="str">
        <f aca="false">IF(Answers!F181="","",IF(ISNUMBER(IFERROR(VALUE(Answers!F181),"")),IF(AND(VALUE(Answers!F181)&gt;=1,VALUE(Answers!F181)&lt;=5,VALUE(Answers!F181)=INT(VALUE(Answers!F181))),VALUE(Answers!F181),"unread"),IFERROR(MATCH(TRIM(SUBSTITUTE(SUBSTITUTE(SUBSTITUTE(SUBSTITUTE(Answers!F181,"’","'"),"‘","'"),"“",""""),"”","""")),'Scoring key'!$B$5:$B$9,0),"unread")))</f>
        <v/>
      </c>
      <c r="P181" s="1" t="str">
        <f aca="false">IF(Answers!G181="","",IF(ISNUMBER(IFERROR(VALUE(Answers!G181),"")),IF(AND(VALUE(Answers!G181)&gt;=1,VALUE(Answers!G181)&lt;=5,VALUE(Answers!G181)=INT(VALUE(Answers!G181))),VALUE(Answers!G181),"unread"),IFERROR(MATCH(TRIM(SUBSTITUTE(SUBSTITUTE(SUBSTITUTE(SUBSTITUTE(Answers!G181,"’","'"),"‘","'"),"“",""""),"”","""")),'Scoring key'!$B$5:$B$9,0),"unread")))</f>
        <v/>
      </c>
      <c r="Q181" s="1" t="str">
        <f aca="false">IF(Answers!H181="","",IF(ISNUMBER(IFERROR(VALUE(Answers!H181),"")),IF(AND(VALUE(Answers!H181)&gt;=1,VALUE(Answers!H181)&lt;=5,VALUE(Answers!H181)=INT(VALUE(Answers!H181))),VALUE(Answers!H181),"unread"),IFERROR(MATCH(TRIM(SUBSTITUTE(SUBSTITUTE(SUBSTITUTE(SUBSTITUTE(Answers!H181,"’","'"),"‘","'"),"“",""""),"”","""")),'Scoring key'!$B$5:$B$9,0),"unread")))</f>
        <v/>
      </c>
      <c r="R181" s="1" t="str">
        <f aca="false">IF(Answers!I181="","",IF(ISNUMBER(IFERROR(VALUE(Answers!I181),"")),IF(AND(VALUE(Answers!I181)&gt;=1,VALUE(Answers!I181)&lt;=5,VALUE(Answers!I181)=INT(VALUE(Answers!I181))),VALUE(Answers!I181),"unread"),IFERROR(MATCH(TRIM(SUBSTITUTE(SUBSTITUTE(SUBSTITUTE(SUBSTITUTE(Answers!I181,"’","'"),"‘","'"),"“",""""),"”","""")),'Scoring key'!$B$5:$B$9,0),"unread")))</f>
        <v/>
      </c>
      <c r="S181" s="1" t="str">
        <f aca="false">IF(Answers!J181="","",IF(ISNUMBER(IFERROR(VALUE(Answers!J181),"")),IF(AND(VALUE(Answers!J181)&gt;=1,VALUE(Answers!J181)&lt;=5,VALUE(Answers!J181)=INT(VALUE(Answers!J181))),VALUE(Answers!J181),"unread"),IFERROR(MATCH(TRIM(SUBSTITUTE(SUBSTITUTE(SUBSTITUTE(SUBSTITUTE(Answers!J181,"’","'"),"‘","'"),"“",""""),"”","""")),'Scoring key'!$B$5:$B$9,0),"unread")))</f>
        <v/>
      </c>
      <c r="T181" s="1" t="str">
        <f aca="false">IF(Answers!K181="","",IF(ISNUMBER(IFERROR(VALUE(Answers!K181),"")),IF(AND(VALUE(Answers!K181)&gt;=1,VALUE(Answers!K181)&lt;=5,VALUE(Answers!K181)=INT(VALUE(Answers!K181))),VALUE(Answers!K181),"unread"),IFERROR(MATCH(TRIM(SUBSTITUTE(SUBSTITUTE(SUBSTITUTE(SUBSTITUTE(Answers!K181,"’","'"),"‘","'"),"“",""""),"”","""")),'Scoring key'!$B$5:$B$9,0),"unread")))</f>
        <v/>
      </c>
      <c r="U181" s="1" t="str">
        <f aca="false">IF(Answers!M181="","",IF(ISNUMBER(IFERROR(VALUE(Answers!M181),"")),IF(AND(VALUE(Answers!M181)&gt;=1,VALUE(Answers!M181)&lt;=5,VALUE(Answers!M181)=INT(VALUE(Answers!M181))),VALUE(Answers!M181),"unread"),IFERROR(MATCH(TRIM(SUBSTITUTE(SUBSTITUTE(SUBSTITUTE(SUBSTITUTE(Answers!M181,"’","'"),"‘","'"),"“",""""),"”","""")),'Scoring key'!$B$5:$B$9,0),"unread")))</f>
        <v/>
      </c>
      <c r="V181" s="1" t="str">
        <f aca="false">IF(Answers!P181="","",IF(ISNUMBER(IFERROR(VALUE(Answers!P181),"")),IF(AND(VALUE(Answers!P181)&gt;=1,VALUE(Answers!P181)&lt;=5,VALUE(Answers!P181)=INT(VALUE(Answers!P181))),VALUE(Answers!P181),"unread"),IFERROR(MATCH(TRIM(SUBSTITUTE(SUBSTITUTE(SUBSTITUTE(SUBSTITUTE(Answers!P181,"’","'"),"‘","'"),"“",""""),"”","""")),'Scoring key'!$B$5:$B$9,0),"unread")))</f>
        <v/>
      </c>
      <c r="W181" s="1" t="str">
        <f aca="false">IF(Answers!Q181="","",IF(ISNUMBER(IFERROR(VALUE(Answers!Q181),"")),IF(AND(VALUE(Answers!Q181)&gt;=1,VALUE(Answers!Q181)&lt;=5,VALUE(Answers!Q181)=INT(VALUE(Answers!Q181))),VALUE(Answers!Q181),"unread"),IFERROR(MATCH(TRIM(SUBSTITUTE(SUBSTITUTE(SUBSTITUTE(SUBSTITUTE(Answers!Q181,"’","'"),"‘","'"),"“",""""),"”","""")),'Scoring key'!$B$5:$B$9,0),"unread")))</f>
        <v/>
      </c>
      <c r="X181" s="1" t="str">
        <f aca="false">IF(Answers!B181="","",ISNUMBER(SEARCH("Drafting or editing emails and documents",TRIM(SUBSTITUTE(SUBSTITUTE(SUBSTITUTE(SUBSTITUTE(Answers!B181,"’","'"),"‘","'"),"“",""""),"”",""""))))*1+ISNUMBER(SEARCH("Summarizing documents, threads or meetings",TRIM(SUBSTITUTE(SUBSTITUTE(SUBSTITUTE(SUBSTITUTE(Answers!B181,"’","'"),"‘","'"),"“",""""),"”",""""))))*1+ISNUMBER(SEARCH("Research, or explaining something unfamiliar",TRIM(SUBSTITUTE(SUBSTITUTE(SUBSTITUTE(SUBSTITUTE(Answers!B181,"’","'"),"‘","'"),"“",""""),"”",""""))))*1+ISNUMBER(SEARCH("Working with data or spreadsheets",TRIM(SUBSTITUTE(SUBSTITUTE(SUBSTITUTE(SUBSTITUTE(Answers!B181,"’","'"),"‘","'"),"“",""""),"”",""""))))*1+ISNUMBER(SEARCH("Writing or reviewing code or scripts",TRIM(SUBSTITUTE(SUBSTITUTE(SUBSTITUTE(SUBSTITUTE(Answers!B181,"’","'"),"‘","'"),"“",""""),"”",""""))))*1+ISNUMBER(SEARCH("Brainstorming or planning",TRIM(SUBSTITUTE(SUBSTITUTE(SUBSTITUTE(SUBSTITUTE(Answers!B181,"’","'"),"‘","'"),"“",""""),"”",""""))))*1+ISNUMBER(SEARCH("Something else",TRIM(SUBSTITUTE(SUBSTITUTE(SUBSTITUTE(SUBSTITUTE(Answers!B181,"’","'"),"‘","'"),"“",""""),"”",""""))))*1)</f>
        <v/>
      </c>
      <c r="Y181" s="1" t="str">
        <f aca="false">IF(X181="","",IF(X181=0,IF(ISNUMBER(SEARCH("I don't use AI tools for work",TRIM(SUBSTITUTE(SUBSTITUTE(SUBSTITUTE(SUBSTITUTE(Answers!B181,"’","'"),"‘","'"),"“",""""),"”","""")))),1,"unread"),MIN(X181+1,5)))</f>
        <v/>
      </c>
      <c r="Z181" s="1" t="n">
        <f aca="false">IF(ISNUMBER(SEARCH("Clear guidance on what's allowed and what information can go in",TRIM(SUBSTITUTE(SUBSTITUTE(SUBSTITUTE(SUBSTITUTE(Answers!R181,"’","'"),"‘","'"),"“",""""),"”","""")))),1,0)</f>
        <v>0</v>
      </c>
      <c r="AA181" s="1" t="n">
        <f aca="false">IF(ISNUMBER(SEARCH("An approved AI tool with a work account",TRIM(SUBSTITUTE(SUBSTITUTE(SUBSTITUTE(SUBSTITUTE(Answers!R181,"’","'"),"‘","'"),"“",""""),"”","""")))),1,0)</f>
        <v>0</v>
      </c>
      <c r="AB181" s="1" t="n">
        <f aca="false">IF(ISNUMBER(SEARCH("Hands-on training using my own work tasks",TRIM(SUBSTITUTE(SUBSTITUTE(SUBSTITUTE(SUBSTITUTE(Answers!R181,"’","'"),"‘","'"),"“",""""),"”","""")))),1,0)</f>
        <v>0</v>
      </c>
      <c r="AC181" s="1" t="n">
        <f aca="false">IF(ISNUMBER(SEARCH("Ready-made prompts and templates for common tasks",TRIM(SUBSTITUTE(SUBSTITUTE(SUBSTITUTE(SUBSTITUTE(Answers!R181,"’","'"),"‘","'"),"“",""""),"”","""")))),1,0)</f>
        <v>0</v>
      </c>
      <c r="AD181" s="1" t="n">
        <f aca="false">IF(ISNUMBER(SEARCH("Help setting up an AI agent for my role",TRIM(SUBSTITUTE(SUBSTITUTE(SUBSTITUTE(SUBSTITUTE(Answers!R181,"’","'"),"‘","'"),"“",""""),"”","""")))),1,0)</f>
        <v>0</v>
      </c>
      <c r="AE181" s="1" t="n">
        <f aca="false">IF(ISNUMBER(SEARCH("Examples from people in jobs like mine",TRIM(SUBSTITUTE(SUBSTITUTE(SUBSTITUTE(SUBSTITUTE(Answers!R181,"’","'"),"‘","'"),"“",""""),"”","""")))),1,0)</f>
        <v>0</v>
      </c>
      <c r="AF181" s="1" t="n">
        <f aca="false">IF(ISNUMBER(SEARCH("Time set aside to practice",TRIM(SUBSTITUTE(SUBSTITUTE(SUBSTITUTE(SUBSTITUTE(Answers!R181,"’","'"),"‘","'"),"“",""""),"”","""")))),1,0)</f>
        <v>0</v>
      </c>
      <c r="AG181" s="1" t="n">
        <f aca="false">IF(ISNUMBER(SEARCH("I don't need help right now",TRIM(SUBSTITUTE(SUBSTITUTE(SUBSTITUTE(SUBSTITUTE(Answers!R181,"’","'"),"‘","'"),"“",""""),"”","""")))),1,0)</f>
        <v>0</v>
      </c>
      <c r="AH181" s="1" t="str">
        <f aca="false">IF(Answers!R181="","",IF(Z181+AA181+AB181+AC181+AD181+AE181+AF181+AG181=0,"unread",""))</f>
        <v/>
      </c>
      <c r="AI181" s="1" t="n">
        <f aca="false">IF(OR(D181=5,E181=5),1,0)</f>
        <v>0</v>
      </c>
    </row>
    <row r="182" customFormat="false" ht="15" hidden="false" customHeight="true" outlineLevel="0" collapsed="false">
      <c r="A182" s="1" t="n">
        <f aca="false">Answers!T182</f>
        <v>0</v>
      </c>
      <c r="B182" s="1" t="str">
        <f aca="false">IF(Answers!A182="","",IFERROR(MATCH(TRIM(SUBSTITUTE(SUBSTITUTE(SUBSTITUTE(SUBSTITUTE(Answers!A182,"’","'"),"‘","'"),"“",""""),"”","""")),'Scoring key'!$B$10:$B$14,0),"unread"))</f>
        <v/>
      </c>
      <c r="C182" s="1" t="str">
        <f aca="false">IF(Answers!C182="","",IFERROR(MATCH(TRIM(SUBSTITUTE(SUBSTITUTE(SUBSTITUTE(SUBSTITUTE(Answers!C182,"’","'"),"‘","'"),"“",""""),"”","""")),'Scoring key'!$B$15:$B$19,0),"unread"))</f>
        <v/>
      </c>
      <c r="D182" s="1" t="str">
        <f aca="false">IF(Answers!D182="","",IFERROR(MATCH(TRIM(SUBSTITUTE(SUBSTITUTE(SUBSTITUTE(SUBSTITUTE(Answers!D182,"’","'"),"‘","'"),"“",""""),"”","""")),'Scoring key'!$B$20:$B$24,0),"unread"))</f>
        <v/>
      </c>
      <c r="E182" s="1" t="str">
        <f aca="false">IF(Answers!E182="","",IFERROR(MATCH(TRIM(SUBSTITUTE(SUBSTITUTE(SUBSTITUTE(SUBSTITUTE(Answers!E182,"’","'"),"‘","'"),"“",""""),"”","""")),'Scoring key'!$B$25:$B$29,0),"unread"))</f>
        <v/>
      </c>
      <c r="F182" s="1" t="str">
        <f aca="false">IF(Answers!L182="","",IFERROR(MATCH(TRIM(SUBSTITUTE(SUBSTITUTE(SUBSTITUTE(SUBSTITUTE(Answers!L182,"’","'"),"‘","'"),"“",""""),"”","""")),'Scoring key'!$B$30:$B$34,0),"unread"))</f>
        <v/>
      </c>
      <c r="G182" s="1" t="str">
        <f aca="false">IF(Answers!N182="","",IFERROR(MATCH(TRIM(SUBSTITUTE(SUBSTITUTE(SUBSTITUTE(SUBSTITUTE(Answers!N182,"’","'"),"‘","'"),"“",""""),"”","""")),'Scoring key'!$B$35:$B$38,0),"unread"))</f>
        <v/>
      </c>
      <c r="H182" s="1" t="str">
        <f aca="false">IF(Answers!O182="","",IFERROR(MATCH(TRIM(SUBSTITUTE(SUBSTITUTE(SUBSTITUTE(SUBSTITUTE(Answers!O182,"’","'"),"‘","'"),"“",""""),"”","""")),'Scoring key'!$B$39:$B$42,0),"unread"))</f>
        <v/>
      </c>
      <c r="I182" s="1" t="str">
        <f aca="false">IF(Answers!S182="","",IFERROR(MATCH(TRIM(SUBSTITUTE(SUBSTITUTE(SUBSTITUTE(SUBSTITUTE(Answers!S182,"’","'"),"‘","'"),"“",""""),"”","""")),'Scoring key'!$B$43:$B$46,0),"unread"))</f>
        <v/>
      </c>
      <c r="J182" s="1" t="str">
        <f aca="false">IF(ISNUMBER(B182),IF(INDEX('Scoring key'!$C$10:$C$14,B182)="","",INDEX('Scoring key'!$C$10:$C$14,B182)),"")</f>
        <v/>
      </c>
      <c r="K182" s="1" t="str">
        <f aca="false">IF(ISNUMBER(E182),IF(INDEX('Scoring key'!$C$25:$C$29,E182)="","",INDEX('Scoring key'!$C$25:$C$29,E182)),"")</f>
        <v/>
      </c>
      <c r="L182" s="1" t="str">
        <f aca="false">IF(ISNUMBER(F182),IF(INDEX('Scoring key'!$C$30:$C$34,F182)="","",INDEX('Scoring key'!$C$30:$C$34,F182)),"")</f>
        <v/>
      </c>
      <c r="M182" s="1" t="str">
        <f aca="false">IF(ISNUMBER(G182),IF(INDEX('Scoring key'!$C$35:$C$38,G182)="","",INDEX('Scoring key'!$C$35:$C$38,G182)),"")</f>
        <v/>
      </c>
      <c r="N182" s="1" t="str">
        <f aca="false">IF(ISNUMBER(H182),IF(INDEX('Scoring key'!$C$39:$C$42,H182)="","",INDEX('Scoring key'!$C$39:$C$42,H182)),"")</f>
        <v/>
      </c>
      <c r="O182" s="1" t="str">
        <f aca="false">IF(Answers!F182="","",IF(ISNUMBER(IFERROR(VALUE(Answers!F182),"")),IF(AND(VALUE(Answers!F182)&gt;=1,VALUE(Answers!F182)&lt;=5,VALUE(Answers!F182)=INT(VALUE(Answers!F182))),VALUE(Answers!F182),"unread"),IFERROR(MATCH(TRIM(SUBSTITUTE(SUBSTITUTE(SUBSTITUTE(SUBSTITUTE(Answers!F182,"’","'"),"‘","'"),"“",""""),"”","""")),'Scoring key'!$B$5:$B$9,0),"unread")))</f>
        <v/>
      </c>
      <c r="P182" s="1" t="str">
        <f aca="false">IF(Answers!G182="","",IF(ISNUMBER(IFERROR(VALUE(Answers!G182),"")),IF(AND(VALUE(Answers!G182)&gt;=1,VALUE(Answers!G182)&lt;=5,VALUE(Answers!G182)=INT(VALUE(Answers!G182))),VALUE(Answers!G182),"unread"),IFERROR(MATCH(TRIM(SUBSTITUTE(SUBSTITUTE(SUBSTITUTE(SUBSTITUTE(Answers!G182,"’","'"),"‘","'"),"“",""""),"”","""")),'Scoring key'!$B$5:$B$9,0),"unread")))</f>
        <v/>
      </c>
      <c r="Q182" s="1" t="str">
        <f aca="false">IF(Answers!H182="","",IF(ISNUMBER(IFERROR(VALUE(Answers!H182),"")),IF(AND(VALUE(Answers!H182)&gt;=1,VALUE(Answers!H182)&lt;=5,VALUE(Answers!H182)=INT(VALUE(Answers!H182))),VALUE(Answers!H182),"unread"),IFERROR(MATCH(TRIM(SUBSTITUTE(SUBSTITUTE(SUBSTITUTE(SUBSTITUTE(Answers!H182,"’","'"),"‘","'"),"“",""""),"”","""")),'Scoring key'!$B$5:$B$9,0),"unread")))</f>
        <v/>
      </c>
      <c r="R182" s="1" t="str">
        <f aca="false">IF(Answers!I182="","",IF(ISNUMBER(IFERROR(VALUE(Answers!I182),"")),IF(AND(VALUE(Answers!I182)&gt;=1,VALUE(Answers!I182)&lt;=5,VALUE(Answers!I182)=INT(VALUE(Answers!I182))),VALUE(Answers!I182),"unread"),IFERROR(MATCH(TRIM(SUBSTITUTE(SUBSTITUTE(SUBSTITUTE(SUBSTITUTE(Answers!I182,"’","'"),"‘","'"),"“",""""),"”","""")),'Scoring key'!$B$5:$B$9,0),"unread")))</f>
        <v/>
      </c>
      <c r="S182" s="1" t="str">
        <f aca="false">IF(Answers!J182="","",IF(ISNUMBER(IFERROR(VALUE(Answers!J182),"")),IF(AND(VALUE(Answers!J182)&gt;=1,VALUE(Answers!J182)&lt;=5,VALUE(Answers!J182)=INT(VALUE(Answers!J182))),VALUE(Answers!J182),"unread"),IFERROR(MATCH(TRIM(SUBSTITUTE(SUBSTITUTE(SUBSTITUTE(SUBSTITUTE(Answers!J182,"’","'"),"‘","'"),"“",""""),"”","""")),'Scoring key'!$B$5:$B$9,0),"unread")))</f>
        <v/>
      </c>
      <c r="T182" s="1" t="str">
        <f aca="false">IF(Answers!K182="","",IF(ISNUMBER(IFERROR(VALUE(Answers!K182),"")),IF(AND(VALUE(Answers!K182)&gt;=1,VALUE(Answers!K182)&lt;=5,VALUE(Answers!K182)=INT(VALUE(Answers!K182))),VALUE(Answers!K182),"unread"),IFERROR(MATCH(TRIM(SUBSTITUTE(SUBSTITUTE(SUBSTITUTE(SUBSTITUTE(Answers!K182,"’","'"),"‘","'"),"“",""""),"”","""")),'Scoring key'!$B$5:$B$9,0),"unread")))</f>
        <v/>
      </c>
      <c r="U182" s="1" t="str">
        <f aca="false">IF(Answers!M182="","",IF(ISNUMBER(IFERROR(VALUE(Answers!M182),"")),IF(AND(VALUE(Answers!M182)&gt;=1,VALUE(Answers!M182)&lt;=5,VALUE(Answers!M182)=INT(VALUE(Answers!M182))),VALUE(Answers!M182),"unread"),IFERROR(MATCH(TRIM(SUBSTITUTE(SUBSTITUTE(SUBSTITUTE(SUBSTITUTE(Answers!M182,"’","'"),"‘","'"),"“",""""),"”","""")),'Scoring key'!$B$5:$B$9,0),"unread")))</f>
        <v/>
      </c>
      <c r="V182" s="1" t="str">
        <f aca="false">IF(Answers!P182="","",IF(ISNUMBER(IFERROR(VALUE(Answers!P182),"")),IF(AND(VALUE(Answers!P182)&gt;=1,VALUE(Answers!P182)&lt;=5,VALUE(Answers!P182)=INT(VALUE(Answers!P182))),VALUE(Answers!P182),"unread"),IFERROR(MATCH(TRIM(SUBSTITUTE(SUBSTITUTE(SUBSTITUTE(SUBSTITUTE(Answers!P182,"’","'"),"‘","'"),"“",""""),"”","""")),'Scoring key'!$B$5:$B$9,0),"unread")))</f>
        <v/>
      </c>
      <c r="W182" s="1" t="str">
        <f aca="false">IF(Answers!Q182="","",IF(ISNUMBER(IFERROR(VALUE(Answers!Q182),"")),IF(AND(VALUE(Answers!Q182)&gt;=1,VALUE(Answers!Q182)&lt;=5,VALUE(Answers!Q182)=INT(VALUE(Answers!Q182))),VALUE(Answers!Q182),"unread"),IFERROR(MATCH(TRIM(SUBSTITUTE(SUBSTITUTE(SUBSTITUTE(SUBSTITUTE(Answers!Q182,"’","'"),"‘","'"),"“",""""),"”","""")),'Scoring key'!$B$5:$B$9,0),"unread")))</f>
        <v/>
      </c>
      <c r="X182" s="1" t="str">
        <f aca="false">IF(Answers!B182="","",ISNUMBER(SEARCH("Drafting or editing emails and documents",TRIM(SUBSTITUTE(SUBSTITUTE(SUBSTITUTE(SUBSTITUTE(Answers!B182,"’","'"),"‘","'"),"“",""""),"”",""""))))*1+ISNUMBER(SEARCH("Summarizing documents, threads or meetings",TRIM(SUBSTITUTE(SUBSTITUTE(SUBSTITUTE(SUBSTITUTE(Answers!B182,"’","'"),"‘","'"),"“",""""),"”",""""))))*1+ISNUMBER(SEARCH("Research, or explaining something unfamiliar",TRIM(SUBSTITUTE(SUBSTITUTE(SUBSTITUTE(SUBSTITUTE(Answers!B182,"’","'"),"‘","'"),"“",""""),"”",""""))))*1+ISNUMBER(SEARCH("Working with data or spreadsheets",TRIM(SUBSTITUTE(SUBSTITUTE(SUBSTITUTE(SUBSTITUTE(Answers!B182,"’","'"),"‘","'"),"“",""""),"”",""""))))*1+ISNUMBER(SEARCH("Writing or reviewing code or scripts",TRIM(SUBSTITUTE(SUBSTITUTE(SUBSTITUTE(SUBSTITUTE(Answers!B182,"’","'"),"‘","'"),"“",""""),"”",""""))))*1+ISNUMBER(SEARCH("Brainstorming or planning",TRIM(SUBSTITUTE(SUBSTITUTE(SUBSTITUTE(SUBSTITUTE(Answers!B182,"’","'"),"‘","'"),"“",""""),"”",""""))))*1+ISNUMBER(SEARCH("Something else",TRIM(SUBSTITUTE(SUBSTITUTE(SUBSTITUTE(SUBSTITUTE(Answers!B182,"’","'"),"‘","'"),"“",""""),"”",""""))))*1)</f>
        <v/>
      </c>
      <c r="Y182" s="1" t="str">
        <f aca="false">IF(X182="","",IF(X182=0,IF(ISNUMBER(SEARCH("I don't use AI tools for work",TRIM(SUBSTITUTE(SUBSTITUTE(SUBSTITUTE(SUBSTITUTE(Answers!B182,"’","'"),"‘","'"),"“",""""),"”","""")))),1,"unread"),MIN(X182+1,5)))</f>
        <v/>
      </c>
      <c r="Z182" s="1" t="n">
        <f aca="false">IF(ISNUMBER(SEARCH("Clear guidance on what's allowed and what information can go in",TRIM(SUBSTITUTE(SUBSTITUTE(SUBSTITUTE(SUBSTITUTE(Answers!R182,"’","'"),"‘","'"),"“",""""),"”","""")))),1,0)</f>
        <v>0</v>
      </c>
      <c r="AA182" s="1" t="n">
        <f aca="false">IF(ISNUMBER(SEARCH("An approved AI tool with a work account",TRIM(SUBSTITUTE(SUBSTITUTE(SUBSTITUTE(SUBSTITUTE(Answers!R182,"’","'"),"‘","'"),"“",""""),"”","""")))),1,0)</f>
        <v>0</v>
      </c>
      <c r="AB182" s="1" t="n">
        <f aca="false">IF(ISNUMBER(SEARCH("Hands-on training using my own work tasks",TRIM(SUBSTITUTE(SUBSTITUTE(SUBSTITUTE(SUBSTITUTE(Answers!R182,"’","'"),"‘","'"),"“",""""),"”","""")))),1,0)</f>
        <v>0</v>
      </c>
      <c r="AC182" s="1" t="n">
        <f aca="false">IF(ISNUMBER(SEARCH("Ready-made prompts and templates for common tasks",TRIM(SUBSTITUTE(SUBSTITUTE(SUBSTITUTE(SUBSTITUTE(Answers!R182,"’","'"),"‘","'"),"“",""""),"”","""")))),1,0)</f>
        <v>0</v>
      </c>
      <c r="AD182" s="1" t="n">
        <f aca="false">IF(ISNUMBER(SEARCH("Help setting up an AI agent for my role",TRIM(SUBSTITUTE(SUBSTITUTE(SUBSTITUTE(SUBSTITUTE(Answers!R182,"’","'"),"‘","'"),"“",""""),"”","""")))),1,0)</f>
        <v>0</v>
      </c>
      <c r="AE182" s="1" t="n">
        <f aca="false">IF(ISNUMBER(SEARCH("Examples from people in jobs like mine",TRIM(SUBSTITUTE(SUBSTITUTE(SUBSTITUTE(SUBSTITUTE(Answers!R182,"’","'"),"‘","'"),"“",""""),"”","""")))),1,0)</f>
        <v>0</v>
      </c>
      <c r="AF182" s="1" t="n">
        <f aca="false">IF(ISNUMBER(SEARCH("Time set aside to practice",TRIM(SUBSTITUTE(SUBSTITUTE(SUBSTITUTE(SUBSTITUTE(Answers!R182,"’","'"),"‘","'"),"“",""""),"”","""")))),1,0)</f>
        <v>0</v>
      </c>
      <c r="AG182" s="1" t="n">
        <f aca="false">IF(ISNUMBER(SEARCH("I don't need help right now",TRIM(SUBSTITUTE(SUBSTITUTE(SUBSTITUTE(SUBSTITUTE(Answers!R182,"’","'"),"‘","'"),"“",""""),"”","""")))),1,0)</f>
        <v>0</v>
      </c>
      <c r="AH182" s="1" t="str">
        <f aca="false">IF(Answers!R182="","",IF(Z182+AA182+AB182+AC182+AD182+AE182+AF182+AG182=0,"unread",""))</f>
        <v/>
      </c>
      <c r="AI182" s="1" t="n">
        <f aca="false">IF(OR(D182=5,E182=5),1,0)</f>
        <v>0</v>
      </c>
    </row>
    <row r="183" customFormat="false" ht="15" hidden="false" customHeight="true" outlineLevel="0" collapsed="false">
      <c r="A183" s="1" t="n">
        <f aca="false">Answers!T183</f>
        <v>0</v>
      </c>
      <c r="B183" s="1" t="str">
        <f aca="false">IF(Answers!A183="","",IFERROR(MATCH(TRIM(SUBSTITUTE(SUBSTITUTE(SUBSTITUTE(SUBSTITUTE(Answers!A183,"’","'"),"‘","'"),"“",""""),"”","""")),'Scoring key'!$B$10:$B$14,0),"unread"))</f>
        <v/>
      </c>
      <c r="C183" s="1" t="str">
        <f aca="false">IF(Answers!C183="","",IFERROR(MATCH(TRIM(SUBSTITUTE(SUBSTITUTE(SUBSTITUTE(SUBSTITUTE(Answers!C183,"’","'"),"‘","'"),"“",""""),"”","""")),'Scoring key'!$B$15:$B$19,0),"unread"))</f>
        <v/>
      </c>
      <c r="D183" s="1" t="str">
        <f aca="false">IF(Answers!D183="","",IFERROR(MATCH(TRIM(SUBSTITUTE(SUBSTITUTE(SUBSTITUTE(SUBSTITUTE(Answers!D183,"’","'"),"‘","'"),"“",""""),"”","""")),'Scoring key'!$B$20:$B$24,0),"unread"))</f>
        <v/>
      </c>
      <c r="E183" s="1" t="str">
        <f aca="false">IF(Answers!E183="","",IFERROR(MATCH(TRIM(SUBSTITUTE(SUBSTITUTE(SUBSTITUTE(SUBSTITUTE(Answers!E183,"’","'"),"‘","'"),"“",""""),"”","""")),'Scoring key'!$B$25:$B$29,0),"unread"))</f>
        <v/>
      </c>
      <c r="F183" s="1" t="str">
        <f aca="false">IF(Answers!L183="","",IFERROR(MATCH(TRIM(SUBSTITUTE(SUBSTITUTE(SUBSTITUTE(SUBSTITUTE(Answers!L183,"’","'"),"‘","'"),"“",""""),"”","""")),'Scoring key'!$B$30:$B$34,0),"unread"))</f>
        <v/>
      </c>
      <c r="G183" s="1" t="str">
        <f aca="false">IF(Answers!N183="","",IFERROR(MATCH(TRIM(SUBSTITUTE(SUBSTITUTE(SUBSTITUTE(SUBSTITUTE(Answers!N183,"’","'"),"‘","'"),"“",""""),"”","""")),'Scoring key'!$B$35:$B$38,0),"unread"))</f>
        <v/>
      </c>
      <c r="H183" s="1" t="str">
        <f aca="false">IF(Answers!O183="","",IFERROR(MATCH(TRIM(SUBSTITUTE(SUBSTITUTE(SUBSTITUTE(SUBSTITUTE(Answers!O183,"’","'"),"‘","'"),"“",""""),"”","""")),'Scoring key'!$B$39:$B$42,0),"unread"))</f>
        <v/>
      </c>
      <c r="I183" s="1" t="str">
        <f aca="false">IF(Answers!S183="","",IFERROR(MATCH(TRIM(SUBSTITUTE(SUBSTITUTE(SUBSTITUTE(SUBSTITUTE(Answers!S183,"’","'"),"‘","'"),"“",""""),"”","""")),'Scoring key'!$B$43:$B$46,0),"unread"))</f>
        <v/>
      </c>
      <c r="J183" s="1" t="str">
        <f aca="false">IF(ISNUMBER(B183),IF(INDEX('Scoring key'!$C$10:$C$14,B183)="","",INDEX('Scoring key'!$C$10:$C$14,B183)),"")</f>
        <v/>
      </c>
      <c r="K183" s="1" t="str">
        <f aca="false">IF(ISNUMBER(E183),IF(INDEX('Scoring key'!$C$25:$C$29,E183)="","",INDEX('Scoring key'!$C$25:$C$29,E183)),"")</f>
        <v/>
      </c>
      <c r="L183" s="1" t="str">
        <f aca="false">IF(ISNUMBER(F183),IF(INDEX('Scoring key'!$C$30:$C$34,F183)="","",INDEX('Scoring key'!$C$30:$C$34,F183)),"")</f>
        <v/>
      </c>
      <c r="M183" s="1" t="str">
        <f aca="false">IF(ISNUMBER(G183),IF(INDEX('Scoring key'!$C$35:$C$38,G183)="","",INDEX('Scoring key'!$C$35:$C$38,G183)),"")</f>
        <v/>
      </c>
      <c r="N183" s="1" t="str">
        <f aca="false">IF(ISNUMBER(H183),IF(INDEX('Scoring key'!$C$39:$C$42,H183)="","",INDEX('Scoring key'!$C$39:$C$42,H183)),"")</f>
        <v/>
      </c>
      <c r="O183" s="1" t="str">
        <f aca="false">IF(Answers!F183="","",IF(ISNUMBER(IFERROR(VALUE(Answers!F183),"")),IF(AND(VALUE(Answers!F183)&gt;=1,VALUE(Answers!F183)&lt;=5,VALUE(Answers!F183)=INT(VALUE(Answers!F183))),VALUE(Answers!F183),"unread"),IFERROR(MATCH(TRIM(SUBSTITUTE(SUBSTITUTE(SUBSTITUTE(SUBSTITUTE(Answers!F183,"’","'"),"‘","'"),"“",""""),"”","""")),'Scoring key'!$B$5:$B$9,0),"unread")))</f>
        <v/>
      </c>
      <c r="P183" s="1" t="str">
        <f aca="false">IF(Answers!G183="","",IF(ISNUMBER(IFERROR(VALUE(Answers!G183),"")),IF(AND(VALUE(Answers!G183)&gt;=1,VALUE(Answers!G183)&lt;=5,VALUE(Answers!G183)=INT(VALUE(Answers!G183))),VALUE(Answers!G183),"unread"),IFERROR(MATCH(TRIM(SUBSTITUTE(SUBSTITUTE(SUBSTITUTE(SUBSTITUTE(Answers!G183,"’","'"),"‘","'"),"“",""""),"”","""")),'Scoring key'!$B$5:$B$9,0),"unread")))</f>
        <v/>
      </c>
      <c r="Q183" s="1" t="str">
        <f aca="false">IF(Answers!H183="","",IF(ISNUMBER(IFERROR(VALUE(Answers!H183),"")),IF(AND(VALUE(Answers!H183)&gt;=1,VALUE(Answers!H183)&lt;=5,VALUE(Answers!H183)=INT(VALUE(Answers!H183))),VALUE(Answers!H183),"unread"),IFERROR(MATCH(TRIM(SUBSTITUTE(SUBSTITUTE(SUBSTITUTE(SUBSTITUTE(Answers!H183,"’","'"),"‘","'"),"“",""""),"”","""")),'Scoring key'!$B$5:$B$9,0),"unread")))</f>
        <v/>
      </c>
      <c r="R183" s="1" t="str">
        <f aca="false">IF(Answers!I183="","",IF(ISNUMBER(IFERROR(VALUE(Answers!I183),"")),IF(AND(VALUE(Answers!I183)&gt;=1,VALUE(Answers!I183)&lt;=5,VALUE(Answers!I183)=INT(VALUE(Answers!I183))),VALUE(Answers!I183),"unread"),IFERROR(MATCH(TRIM(SUBSTITUTE(SUBSTITUTE(SUBSTITUTE(SUBSTITUTE(Answers!I183,"’","'"),"‘","'"),"“",""""),"”","""")),'Scoring key'!$B$5:$B$9,0),"unread")))</f>
        <v/>
      </c>
      <c r="S183" s="1" t="str">
        <f aca="false">IF(Answers!J183="","",IF(ISNUMBER(IFERROR(VALUE(Answers!J183),"")),IF(AND(VALUE(Answers!J183)&gt;=1,VALUE(Answers!J183)&lt;=5,VALUE(Answers!J183)=INT(VALUE(Answers!J183))),VALUE(Answers!J183),"unread"),IFERROR(MATCH(TRIM(SUBSTITUTE(SUBSTITUTE(SUBSTITUTE(SUBSTITUTE(Answers!J183,"’","'"),"‘","'"),"“",""""),"”","""")),'Scoring key'!$B$5:$B$9,0),"unread")))</f>
        <v/>
      </c>
      <c r="T183" s="1" t="str">
        <f aca="false">IF(Answers!K183="","",IF(ISNUMBER(IFERROR(VALUE(Answers!K183),"")),IF(AND(VALUE(Answers!K183)&gt;=1,VALUE(Answers!K183)&lt;=5,VALUE(Answers!K183)=INT(VALUE(Answers!K183))),VALUE(Answers!K183),"unread"),IFERROR(MATCH(TRIM(SUBSTITUTE(SUBSTITUTE(SUBSTITUTE(SUBSTITUTE(Answers!K183,"’","'"),"‘","'"),"“",""""),"”","""")),'Scoring key'!$B$5:$B$9,0),"unread")))</f>
        <v/>
      </c>
      <c r="U183" s="1" t="str">
        <f aca="false">IF(Answers!M183="","",IF(ISNUMBER(IFERROR(VALUE(Answers!M183),"")),IF(AND(VALUE(Answers!M183)&gt;=1,VALUE(Answers!M183)&lt;=5,VALUE(Answers!M183)=INT(VALUE(Answers!M183))),VALUE(Answers!M183),"unread"),IFERROR(MATCH(TRIM(SUBSTITUTE(SUBSTITUTE(SUBSTITUTE(SUBSTITUTE(Answers!M183,"’","'"),"‘","'"),"“",""""),"”","""")),'Scoring key'!$B$5:$B$9,0),"unread")))</f>
        <v/>
      </c>
      <c r="V183" s="1" t="str">
        <f aca="false">IF(Answers!P183="","",IF(ISNUMBER(IFERROR(VALUE(Answers!P183),"")),IF(AND(VALUE(Answers!P183)&gt;=1,VALUE(Answers!P183)&lt;=5,VALUE(Answers!P183)=INT(VALUE(Answers!P183))),VALUE(Answers!P183),"unread"),IFERROR(MATCH(TRIM(SUBSTITUTE(SUBSTITUTE(SUBSTITUTE(SUBSTITUTE(Answers!P183,"’","'"),"‘","'"),"“",""""),"”","""")),'Scoring key'!$B$5:$B$9,0),"unread")))</f>
        <v/>
      </c>
      <c r="W183" s="1" t="str">
        <f aca="false">IF(Answers!Q183="","",IF(ISNUMBER(IFERROR(VALUE(Answers!Q183),"")),IF(AND(VALUE(Answers!Q183)&gt;=1,VALUE(Answers!Q183)&lt;=5,VALUE(Answers!Q183)=INT(VALUE(Answers!Q183))),VALUE(Answers!Q183),"unread"),IFERROR(MATCH(TRIM(SUBSTITUTE(SUBSTITUTE(SUBSTITUTE(SUBSTITUTE(Answers!Q183,"’","'"),"‘","'"),"“",""""),"”","""")),'Scoring key'!$B$5:$B$9,0),"unread")))</f>
        <v/>
      </c>
      <c r="X183" s="1" t="str">
        <f aca="false">IF(Answers!B183="","",ISNUMBER(SEARCH("Drafting or editing emails and documents",TRIM(SUBSTITUTE(SUBSTITUTE(SUBSTITUTE(SUBSTITUTE(Answers!B183,"’","'"),"‘","'"),"“",""""),"”",""""))))*1+ISNUMBER(SEARCH("Summarizing documents, threads or meetings",TRIM(SUBSTITUTE(SUBSTITUTE(SUBSTITUTE(SUBSTITUTE(Answers!B183,"’","'"),"‘","'"),"“",""""),"”",""""))))*1+ISNUMBER(SEARCH("Research, or explaining something unfamiliar",TRIM(SUBSTITUTE(SUBSTITUTE(SUBSTITUTE(SUBSTITUTE(Answers!B183,"’","'"),"‘","'"),"“",""""),"”",""""))))*1+ISNUMBER(SEARCH("Working with data or spreadsheets",TRIM(SUBSTITUTE(SUBSTITUTE(SUBSTITUTE(SUBSTITUTE(Answers!B183,"’","'"),"‘","'"),"“",""""),"”",""""))))*1+ISNUMBER(SEARCH("Writing or reviewing code or scripts",TRIM(SUBSTITUTE(SUBSTITUTE(SUBSTITUTE(SUBSTITUTE(Answers!B183,"’","'"),"‘","'"),"“",""""),"”",""""))))*1+ISNUMBER(SEARCH("Brainstorming or planning",TRIM(SUBSTITUTE(SUBSTITUTE(SUBSTITUTE(SUBSTITUTE(Answers!B183,"’","'"),"‘","'"),"“",""""),"”",""""))))*1+ISNUMBER(SEARCH("Something else",TRIM(SUBSTITUTE(SUBSTITUTE(SUBSTITUTE(SUBSTITUTE(Answers!B183,"’","'"),"‘","'"),"“",""""),"”",""""))))*1)</f>
        <v/>
      </c>
      <c r="Y183" s="1" t="str">
        <f aca="false">IF(X183="","",IF(X183=0,IF(ISNUMBER(SEARCH("I don't use AI tools for work",TRIM(SUBSTITUTE(SUBSTITUTE(SUBSTITUTE(SUBSTITUTE(Answers!B183,"’","'"),"‘","'"),"“",""""),"”","""")))),1,"unread"),MIN(X183+1,5)))</f>
        <v/>
      </c>
      <c r="Z183" s="1" t="n">
        <f aca="false">IF(ISNUMBER(SEARCH("Clear guidance on what's allowed and what information can go in",TRIM(SUBSTITUTE(SUBSTITUTE(SUBSTITUTE(SUBSTITUTE(Answers!R183,"’","'"),"‘","'"),"“",""""),"”","""")))),1,0)</f>
        <v>0</v>
      </c>
      <c r="AA183" s="1" t="n">
        <f aca="false">IF(ISNUMBER(SEARCH("An approved AI tool with a work account",TRIM(SUBSTITUTE(SUBSTITUTE(SUBSTITUTE(SUBSTITUTE(Answers!R183,"’","'"),"‘","'"),"“",""""),"”","""")))),1,0)</f>
        <v>0</v>
      </c>
      <c r="AB183" s="1" t="n">
        <f aca="false">IF(ISNUMBER(SEARCH("Hands-on training using my own work tasks",TRIM(SUBSTITUTE(SUBSTITUTE(SUBSTITUTE(SUBSTITUTE(Answers!R183,"’","'"),"‘","'"),"“",""""),"”","""")))),1,0)</f>
        <v>0</v>
      </c>
      <c r="AC183" s="1" t="n">
        <f aca="false">IF(ISNUMBER(SEARCH("Ready-made prompts and templates for common tasks",TRIM(SUBSTITUTE(SUBSTITUTE(SUBSTITUTE(SUBSTITUTE(Answers!R183,"’","'"),"‘","'"),"“",""""),"”","""")))),1,0)</f>
        <v>0</v>
      </c>
      <c r="AD183" s="1" t="n">
        <f aca="false">IF(ISNUMBER(SEARCH("Help setting up an AI agent for my role",TRIM(SUBSTITUTE(SUBSTITUTE(SUBSTITUTE(SUBSTITUTE(Answers!R183,"’","'"),"‘","'"),"“",""""),"”","""")))),1,0)</f>
        <v>0</v>
      </c>
      <c r="AE183" s="1" t="n">
        <f aca="false">IF(ISNUMBER(SEARCH("Examples from people in jobs like mine",TRIM(SUBSTITUTE(SUBSTITUTE(SUBSTITUTE(SUBSTITUTE(Answers!R183,"’","'"),"‘","'"),"“",""""),"”","""")))),1,0)</f>
        <v>0</v>
      </c>
      <c r="AF183" s="1" t="n">
        <f aca="false">IF(ISNUMBER(SEARCH("Time set aside to practice",TRIM(SUBSTITUTE(SUBSTITUTE(SUBSTITUTE(SUBSTITUTE(Answers!R183,"’","'"),"‘","'"),"“",""""),"”","""")))),1,0)</f>
        <v>0</v>
      </c>
      <c r="AG183" s="1" t="n">
        <f aca="false">IF(ISNUMBER(SEARCH("I don't need help right now",TRIM(SUBSTITUTE(SUBSTITUTE(SUBSTITUTE(SUBSTITUTE(Answers!R183,"’","'"),"‘","'"),"“",""""),"”","""")))),1,0)</f>
        <v>0</v>
      </c>
      <c r="AH183" s="1" t="str">
        <f aca="false">IF(Answers!R183="","",IF(Z183+AA183+AB183+AC183+AD183+AE183+AF183+AG183=0,"unread",""))</f>
        <v/>
      </c>
      <c r="AI183" s="1" t="n">
        <f aca="false">IF(OR(D183=5,E183=5),1,0)</f>
        <v>0</v>
      </c>
    </row>
    <row r="184" customFormat="false" ht="15" hidden="false" customHeight="true" outlineLevel="0" collapsed="false">
      <c r="A184" s="1" t="n">
        <f aca="false">Answers!T184</f>
        <v>0</v>
      </c>
      <c r="B184" s="1" t="str">
        <f aca="false">IF(Answers!A184="","",IFERROR(MATCH(TRIM(SUBSTITUTE(SUBSTITUTE(SUBSTITUTE(SUBSTITUTE(Answers!A184,"’","'"),"‘","'"),"“",""""),"”","""")),'Scoring key'!$B$10:$B$14,0),"unread"))</f>
        <v/>
      </c>
      <c r="C184" s="1" t="str">
        <f aca="false">IF(Answers!C184="","",IFERROR(MATCH(TRIM(SUBSTITUTE(SUBSTITUTE(SUBSTITUTE(SUBSTITUTE(Answers!C184,"’","'"),"‘","'"),"“",""""),"”","""")),'Scoring key'!$B$15:$B$19,0),"unread"))</f>
        <v/>
      </c>
      <c r="D184" s="1" t="str">
        <f aca="false">IF(Answers!D184="","",IFERROR(MATCH(TRIM(SUBSTITUTE(SUBSTITUTE(SUBSTITUTE(SUBSTITUTE(Answers!D184,"’","'"),"‘","'"),"“",""""),"”","""")),'Scoring key'!$B$20:$B$24,0),"unread"))</f>
        <v/>
      </c>
      <c r="E184" s="1" t="str">
        <f aca="false">IF(Answers!E184="","",IFERROR(MATCH(TRIM(SUBSTITUTE(SUBSTITUTE(SUBSTITUTE(SUBSTITUTE(Answers!E184,"’","'"),"‘","'"),"“",""""),"”","""")),'Scoring key'!$B$25:$B$29,0),"unread"))</f>
        <v/>
      </c>
      <c r="F184" s="1" t="str">
        <f aca="false">IF(Answers!L184="","",IFERROR(MATCH(TRIM(SUBSTITUTE(SUBSTITUTE(SUBSTITUTE(SUBSTITUTE(Answers!L184,"’","'"),"‘","'"),"“",""""),"”","""")),'Scoring key'!$B$30:$B$34,0),"unread"))</f>
        <v/>
      </c>
      <c r="G184" s="1" t="str">
        <f aca="false">IF(Answers!N184="","",IFERROR(MATCH(TRIM(SUBSTITUTE(SUBSTITUTE(SUBSTITUTE(SUBSTITUTE(Answers!N184,"’","'"),"‘","'"),"“",""""),"”","""")),'Scoring key'!$B$35:$B$38,0),"unread"))</f>
        <v/>
      </c>
      <c r="H184" s="1" t="str">
        <f aca="false">IF(Answers!O184="","",IFERROR(MATCH(TRIM(SUBSTITUTE(SUBSTITUTE(SUBSTITUTE(SUBSTITUTE(Answers!O184,"’","'"),"‘","'"),"“",""""),"”","""")),'Scoring key'!$B$39:$B$42,0),"unread"))</f>
        <v/>
      </c>
      <c r="I184" s="1" t="str">
        <f aca="false">IF(Answers!S184="","",IFERROR(MATCH(TRIM(SUBSTITUTE(SUBSTITUTE(SUBSTITUTE(SUBSTITUTE(Answers!S184,"’","'"),"‘","'"),"“",""""),"”","""")),'Scoring key'!$B$43:$B$46,0),"unread"))</f>
        <v/>
      </c>
      <c r="J184" s="1" t="str">
        <f aca="false">IF(ISNUMBER(B184),IF(INDEX('Scoring key'!$C$10:$C$14,B184)="","",INDEX('Scoring key'!$C$10:$C$14,B184)),"")</f>
        <v/>
      </c>
      <c r="K184" s="1" t="str">
        <f aca="false">IF(ISNUMBER(E184),IF(INDEX('Scoring key'!$C$25:$C$29,E184)="","",INDEX('Scoring key'!$C$25:$C$29,E184)),"")</f>
        <v/>
      </c>
      <c r="L184" s="1" t="str">
        <f aca="false">IF(ISNUMBER(F184),IF(INDEX('Scoring key'!$C$30:$C$34,F184)="","",INDEX('Scoring key'!$C$30:$C$34,F184)),"")</f>
        <v/>
      </c>
      <c r="M184" s="1" t="str">
        <f aca="false">IF(ISNUMBER(G184),IF(INDEX('Scoring key'!$C$35:$C$38,G184)="","",INDEX('Scoring key'!$C$35:$C$38,G184)),"")</f>
        <v/>
      </c>
      <c r="N184" s="1" t="str">
        <f aca="false">IF(ISNUMBER(H184),IF(INDEX('Scoring key'!$C$39:$C$42,H184)="","",INDEX('Scoring key'!$C$39:$C$42,H184)),"")</f>
        <v/>
      </c>
      <c r="O184" s="1" t="str">
        <f aca="false">IF(Answers!F184="","",IF(ISNUMBER(IFERROR(VALUE(Answers!F184),"")),IF(AND(VALUE(Answers!F184)&gt;=1,VALUE(Answers!F184)&lt;=5,VALUE(Answers!F184)=INT(VALUE(Answers!F184))),VALUE(Answers!F184),"unread"),IFERROR(MATCH(TRIM(SUBSTITUTE(SUBSTITUTE(SUBSTITUTE(SUBSTITUTE(Answers!F184,"’","'"),"‘","'"),"“",""""),"”","""")),'Scoring key'!$B$5:$B$9,0),"unread")))</f>
        <v/>
      </c>
      <c r="P184" s="1" t="str">
        <f aca="false">IF(Answers!G184="","",IF(ISNUMBER(IFERROR(VALUE(Answers!G184),"")),IF(AND(VALUE(Answers!G184)&gt;=1,VALUE(Answers!G184)&lt;=5,VALUE(Answers!G184)=INT(VALUE(Answers!G184))),VALUE(Answers!G184),"unread"),IFERROR(MATCH(TRIM(SUBSTITUTE(SUBSTITUTE(SUBSTITUTE(SUBSTITUTE(Answers!G184,"’","'"),"‘","'"),"“",""""),"”","""")),'Scoring key'!$B$5:$B$9,0),"unread")))</f>
        <v/>
      </c>
      <c r="Q184" s="1" t="str">
        <f aca="false">IF(Answers!H184="","",IF(ISNUMBER(IFERROR(VALUE(Answers!H184),"")),IF(AND(VALUE(Answers!H184)&gt;=1,VALUE(Answers!H184)&lt;=5,VALUE(Answers!H184)=INT(VALUE(Answers!H184))),VALUE(Answers!H184),"unread"),IFERROR(MATCH(TRIM(SUBSTITUTE(SUBSTITUTE(SUBSTITUTE(SUBSTITUTE(Answers!H184,"’","'"),"‘","'"),"“",""""),"”","""")),'Scoring key'!$B$5:$B$9,0),"unread")))</f>
        <v/>
      </c>
      <c r="R184" s="1" t="str">
        <f aca="false">IF(Answers!I184="","",IF(ISNUMBER(IFERROR(VALUE(Answers!I184),"")),IF(AND(VALUE(Answers!I184)&gt;=1,VALUE(Answers!I184)&lt;=5,VALUE(Answers!I184)=INT(VALUE(Answers!I184))),VALUE(Answers!I184),"unread"),IFERROR(MATCH(TRIM(SUBSTITUTE(SUBSTITUTE(SUBSTITUTE(SUBSTITUTE(Answers!I184,"’","'"),"‘","'"),"“",""""),"”","""")),'Scoring key'!$B$5:$B$9,0),"unread")))</f>
        <v/>
      </c>
      <c r="S184" s="1" t="str">
        <f aca="false">IF(Answers!J184="","",IF(ISNUMBER(IFERROR(VALUE(Answers!J184),"")),IF(AND(VALUE(Answers!J184)&gt;=1,VALUE(Answers!J184)&lt;=5,VALUE(Answers!J184)=INT(VALUE(Answers!J184))),VALUE(Answers!J184),"unread"),IFERROR(MATCH(TRIM(SUBSTITUTE(SUBSTITUTE(SUBSTITUTE(SUBSTITUTE(Answers!J184,"’","'"),"‘","'"),"“",""""),"”","""")),'Scoring key'!$B$5:$B$9,0),"unread")))</f>
        <v/>
      </c>
      <c r="T184" s="1" t="str">
        <f aca="false">IF(Answers!K184="","",IF(ISNUMBER(IFERROR(VALUE(Answers!K184),"")),IF(AND(VALUE(Answers!K184)&gt;=1,VALUE(Answers!K184)&lt;=5,VALUE(Answers!K184)=INT(VALUE(Answers!K184))),VALUE(Answers!K184),"unread"),IFERROR(MATCH(TRIM(SUBSTITUTE(SUBSTITUTE(SUBSTITUTE(SUBSTITUTE(Answers!K184,"’","'"),"‘","'"),"“",""""),"”","""")),'Scoring key'!$B$5:$B$9,0),"unread")))</f>
        <v/>
      </c>
      <c r="U184" s="1" t="str">
        <f aca="false">IF(Answers!M184="","",IF(ISNUMBER(IFERROR(VALUE(Answers!M184),"")),IF(AND(VALUE(Answers!M184)&gt;=1,VALUE(Answers!M184)&lt;=5,VALUE(Answers!M184)=INT(VALUE(Answers!M184))),VALUE(Answers!M184),"unread"),IFERROR(MATCH(TRIM(SUBSTITUTE(SUBSTITUTE(SUBSTITUTE(SUBSTITUTE(Answers!M184,"’","'"),"‘","'"),"“",""""),"”","""")),'Scoring key'!$B$5:$B$9,0),"unread")))</f>
        <v/>
      </c>
      <c r="V184" s="1" t="str">
        <f aca="false">IF(Answers!P184="","",IF(ISNUMBER(IFERROR(VALUE(Answers!P184),"")),IF(AND(VALUE(Answers!P184)&gt;=1,VALUE(Answers!P184)&lt;=5,VALUE(Answers!P184)=INT(VALUE(Answers!P184))),VALUE(Answers!P184),"unread"),IFERROR(MATCH(TRIM(SUBSTITUTE(SUBSTITUTE(SUBSTITUTE(SUBSTITUTE(Answers!P184,"’","'"),"‘","'"),"“",""""),"”","""")),'Scoring key'!$B$5:$B$9,0),"unread")))</f>
        <v/>
      </c>
      <c r="W184" s="1" t="str">
        <f aca="false">IF(Answers!Q184="","",IF(ISNUMBER(IFERROR(VALUE(Answers!Q184),"")),IF(AND(VALUE(Answers!Q184)&gt;=1,VALUE(Answers!Q184)&lt;=5,VALUE(Answers!Q184)=INT(VALUE(Answers!Q184))),VALUE(Answers!Q184),"unread"),IFERROR(MATCH(TRIM(SUBSTITUTE(SUBSTITUTE(SUBSTITUTE(SUBSTITUTE(Answers!Q184,"’","'"),"‘","'"),"“",""""),"”","""")),'Scoring key'!$B$5:$B$9,0),"unread")))</f>
        <v/>
      </c>
      <c r="X184" s="1" t="str">
        <f aca="false">IF(Answers!B184="","",ISNUMBER(SEARCH("Drafting or editing emails and documents",TRIM(SUBSTITUTE(SUBSTITUTE(SUBSTITUTE(SUBSTITUTE(Answers!B184,"’","'"),"‘","'"),"“",""""),"”",""""))))*1+ISNUMBER(SEARCH("Summarizing documents, threads or meetings",TRIM(SUBSTITUTE(SUBSTITUTE(SUBSTITUTE(SUBSTITUTE(Answers!B184,"’","'"),"‘","'"),"“",""""),"”",""""))))*1+ISNUMBER(SEARCH("Research, or explaining something unfamiliar",TRIM(SUBSTITUTE(SUBSTITUTE(SUBSTITUTE(SUBSTITUTE(Answers!B184,"’","'"),"‘","'"),"“",""""),"”",""""))))*1+ISNUMBER(SEARCH("Working with data or spreadsheets",TRIM(SUBSTITUTE(SUBSTITUTE(SUBSTITUTE(SUBSTITUTE(Answers!B184,"’","'"),"‘","'"),"“",""""),"”",""""))))*1+ISNUMBER(SEARCH("Writing or reviewing code or scripts",TRIM(SUBSTITUTE(SUBSTITUTE(SUBSTITUTE(SUBSTITUTE(Answers!B184,"’","'"),"‘","'"),"“",""""),"”",""""))))*1+ISNUMBER(SEARCH("Brainstorming or planning",TRIM(SUBSTITUTE(SUBSTITUTE(SUBSTITUTE(SUBSTITUTE(Answers!B184,"’","'"),"‘","'"),"“",""""),"”",""""))))*1+ISNUMBER(SEARCH("Something else",TRIM(SUBSTITUTE(SUBSTITUTE(SUBSTITUTE(SUBSTITUTE(Answers!B184,"’","'"),"‘","'"),"“",""""),"”",""""))))*1)</f>
        <v/>
      </c>
      <c r="Y184" s="1" t="str">
        <f aca="false">IF(X184="","",IF(X184=0,IF(ISNUMBER(SEARCH("I don't use AI tools for work",TRIM(SUBSTITUTE(SUBSTITUTE(SUBSTITUTE(SUBSTITUTE(Answers!B184,"’","'"),"‘","'"),"“",""""),"”","""")))),1,"unread"),MIN(X184+1,5)))</f>
        <v/>
      </c>
      <c r="Z184" s="1" t="n">
        <f aca="false">IF(ISNUMBER(SEARCH("Clear guidance on what's allowed and what information can go in",TRIM(SUBSTITUTE(SUBSTITUTE(SUBSTITUTE(SUBSTITUTE(Answers!R184,"’","'"),"‘","'"),"“",""""),"”","""")))),1,0)</f>
        <v>0</v>
      </c>
      <c r="AA184" s="1" t="n">
        <f aca="false">IF(ISNUMBER(SEARCH("An approved AI tool with a work account",TRIM(SUBSTITUTE(SUBSTITUTE(SUBSTITUTE(SUBSTITUTE(Answers!R184,"’","'"),"‘","'"),"“",""""),"”","""")))),1,0)</f>
        <v>0</v>
      </c>
      <c r="AB184" s="1" t="n">
        <f aca="false">IF(ISNUMBER(SEARCH("Hands-on training using my own work tasks",TRIM(SUBSTITUTE(SUBSTITUTE(SUBSTITUTE(SUBSTITUTE(Answers!R184,"’","'"),"‘","'"),"“",""""),"”","""")))),1,0)</f>
        <v>0</v>
      </c>
      <c r="AC184" s="1" t="n">
        <f aca="false">IF(ISNUMBER(SEARCH("Ready-made prompts and templates for common tasks",TRIM(SUBSTITUTE(SUBSTITUTE(SUBSTITUTE(SUBSTITUTE(Answers!R184,"’","'"),"‘","'"),"“",""""),"”","""")))),1,0)</f>
        <v>0</v>
      </c>
      <c r="AD184" s="1" t="n">
        <f aca="false">IF(ISNUMBER(SEARCH("Help setting up an AI agent for my role",TRIM(SUBSTITUTE(SUBSTITUTE(SUBSTITUTE(SUBSTITUTE(Answers!R184,"’","'"),"‘","'"),"“",""""),"”","""")))),1,0)</f>
        <v>0</v>
      </c>
      <c r="AE184" s="1" t="n">
        <f aca="false">IF(ISNUMBER(SEARCH("Examples from people in jobs like mine",TRIM(SUBSTITUTE(SUBSTITUTE(SUBSTITUTE(SUBSTITUTE(Answers!R184,"’","'"),"‘","'"),"“",""""),"”","""")))),1,0)</f>
        <v>0</v>
      </c>
      <c r="AF184" s="1" t="n">
        <f aca="false">IF(ISNUMBER(SEARCH("Time set aside to practice",TRIM(SUBSTITUTE(SUBSTITUTE(SUBSTITUTE(SUBSTITUTE(Answers!R184,"’","'"),"‘","'"),"“",""""),"”","""")))),1,0)</f>
        <v>0</v>
      </c>
      <c r="AG184" s="1" t="n">
        <f aca="false">IF(ISNUMBER(SEARCH("I don't need help right now",TRIM(SUBSTITUTE(SUBSTITUTE(SUBSTITUTE(SUBSTITUTE(Answers!R184,"’","'"),"‘","'"),"“",""""),"”","""")))),1,0)</f>
        <v>0</v>
      </c>
      <c r="AH184" s="1" t="str">
        <f aca="false">IF(Answers!R184="","",IF(Z184+AA184+AB184+AC184+AD184+AE184+AF184+AG184=0,"unread",""))</f>
        <v/>
      </c>
      <c r="AI184" s="1" t="n">
        <f aca="false">IF(OR(D184=5,E184=5),1,0)</f>
        <v>0</v>
      </c>
    </row>
    <row r="185" customFormat="false" ht="15" hidden="false" customHeight="true" outlineLevel="0" collapsed="false">
      <c r="A185" s="1" t="n">
        <f aca="false">Answers!T185</f>
        <v>0</v>
      </c>
      <c r="B185" s="1" t="str">
        <f aca="false">IF(Answers!A185="","",IFERROR(MATCH(TRIM(SUBSTITUTE(SUBSTITUTE(SUBSTITUTE(SUBSTITUTE(Answers!A185,"’","'"),"‘","'"),"“",""""),"”","""")),'Scoring key'!$B$10:$B$14,0),"unread"))</f>
        <v/>
      </c>
      <c r="C185" s="1" t="str">
        <f aca="false">IF(Answers!C185="","",IFERROR(MATCH(TRIM(SUBSTITUTE(SUBSTITUTE(SUBSTITUTE(SUBSTITUTE(Answers!C185,"’","'"),"‘","'"),"“",""""),"”","""")),'Scoring key'!$B$15:$B$19,0),"unread"))</f>
        <v/>
      </c>
      <c r="D185" s="1" t="str">
        <f aca="false">IF(Answers!D185="","",IFERROR(MATCH(TRIM(SUBSTITUTE(SUBSTITUTE(SUBSTITUTE(SUBSTITUTE(Answers!D185,"’","'"),"‘","'"),"“",""""),"”","""")),'Scoring key'!$B$20:$B$24,0),"unread"))</f>
        <v/>
      </c>
      <c r="E185" s="1" t="str">
        <f aca="false">IF(Answers!E185="","",IFERROR(MATCH(TRIM(SUBSTITUTE(SUBSTITUTE(SUBSTITUTE(SUBSTITUTE(Answers!E185,"’","'"),"‘","'"),"“",""""),"”","""")),'Scoring key'!$B$25:$B$29,0),"unread"))</f>
        <v/>
      </c>
      <c r="F185" s="1" t="str">
        <f aca="false">IF(Answers!L185="","",IFERROR(MATCH(TRIM(SUBSTITUTE(SUBSTITUTE(SUBSTITUTE(SUBSTITUTE(Answers!L185,"’","'"),"‘","'"),"“",""""),"”","""")),'Scoring key'!$B$30:$B$34,0),"unread"))</f>
        <v/>
      </c>
      <c r="G185" s="1" t="str">
        <f aca="false">IF(Answers!N185="","",IFERROR(MATCH(TRIM(SUBSTITUTE(SUBSTITUTE(SUBSTITUTE(SUBSTITUTE(Answers!N185,"’","'"),"‘","'"),"“",""""),"”","""")),'Scoring key'!$B$35:$B$38,0),"unread"))</f>
        <v/>
      </c>
      <c r="H185" s="1" t="str">
        <f aca="false">IF(Answers!O185="","",IFERROR(MATCH(TRIM(SUBSTITUTE(SUBSTITUTE(SUBSTITUTE(SUBSTITUTE(Answers!O185,"’","'"),"‘","'"),"“",""""),"”","""")),'Scoring key'!$B$39:$B$42,0),"unread"))</f>
        <v/>
      </c>
      <c r="I185" s="1" t="str">
        <f aca="false">IF(Answers!S185="","",IFERROR(MATCH(TRIM(SUBSTITUTE(SUBSTITUTE(SUBSTITUTE(SUBSTITUTE(Answers!S185,"’","'"),"‘","'"),"“",""""),"”","""")),'Scoring key'!$B$43:$B$46,0),"unread"))</f>
        <v/>
      </c>
      <c r="J185" s="1" t="str">
        <f aca="false">IF(ISNUMBER(B185),IF(INDEX('Scoring key'!$C$10:$C$14,B185)="","",INDEX('Scoring key'!$C$10:$C$14,B185)),"")</f>
        <v/>
      </c>
      <c r="K185" s="1" t="str">
        <f aca="false">IF(ISNUMBER(E185),IF(INDEX('Scoring key'!$C$25:$C$29,E185)="","",INDEX('Scoring key'!$C$25:$C$29,E185)),"")</f>
        <v/>
      </c>
      <c r="L185" s="1" t="str">
        <f aca="false">IF(ISNUMBER(F185),IF(INDEX('Scoring key'!$C$30:$C$34,F185)="","",INDEX('Scoring key'!$C$30:$C$34,F185)),"")</f>
        <v/>
      </c>
      <c r="M185" s="1" t="str">
        <f aca="false">IF(ISNUMBER(G185),IF(INDEX('Scoring key'!$C$35:$C$38,G185)="","",INDEX('Scoring key'!$C$35:$C$38,G185)),"")</f>
        <v/>
      </c>
      <c r="N185" s="1" t="str">
        <f aca="false">IF(ISNUMBER(H185),IF(INDEX('Scoring key'!$C$39:$C$42,H185)="","",INDEX('Scoring key'!$C$39:$C$42,H185)),"")</f>
        <v/>
      </c>
      <c r="O185" s="1" t="str">
        <f aca="false">IF(Answers!F185="","",IF(ISNUMBER(IFERROR(VALUE(Answers!F185),"")),IF(AND(VALUE(Answers!F185)&gt;=1,VALUE(Answers!F185)&lt;=5,VALUE(Answers!F185)=INT(VALUE(Answers!F185))),VALUE(Answers!F185),"unread"),IFERROR(MATCH(TRIM(SUBSTITUTE(SUBSTITUTE(SUBSTITUTE(SUBSTITUTE(Answers!F185,"’","'"),"‘","'"),"“",""""),"”","""")),'Scoring key'!$B$5:$B$9,0),"unread")))</f>
        <v/>
      </c>
      <c r="P185" s="1" t="str">
        <f aca="false">IF(Answers!G185="","",IF(ISNUMBER(IFERROR(VALUE(Answers!G185),"")),IF(AND(VALUE(Answers!G185)&gt;=1,VALUE(Answers!G185)&lt;=5,VALUE(Answers!G185)=INT(VALUE(Answers!G185))),VALUE(Answers!G185),"unread"),IFERROR(MATCH(TRIM(SUBSTITUTE(SUBSTITUTE(SUBSTITUTE(SUBSTITUTE(Answers!G185,"’","'"),"‘","'"),"“",""""),"”","""")),'Scoring key'!$B$5:$B$9,0),"unread")))</f>
        <v/>
      </c>
      <c r="Q185" s="1" t="str">
        <f aca="false">IF(Answers!H185="","",IF(ISNUMBER(IFERROR(VALUE(Answers!H185),"")),IF(AND(VALUE(Answers!H185)&gt;=1,VALUE(Answers!H185)&lt;=5,VALUE(Answers!H185)=INT(VALUE(Answers!H185))),VALUE(Answers!H185),"unread"),IFERROR(MATCH(TRIM(SUBSTITUTE(SUBSTITUTE(SUBSTITUTE(SUBSTITUTE(Answers!H185,"’","'"),"‘","'"),"“",""""),"”","""")),'Scoring key'!$B$5:$B$9,0),"unread")))</f>
        <v/>
      </c>
      <c r="R185" s="1" t="str">
        <f aca="false">IF(Answers!I185="","",IF(ISNUMBER(IFERROR(VALUE(Answers!I185),"")),IF(AND(VALUE(Answers!I185)&gt;=1,VALUE(Answers!I185)&lt;=5,VALUE(Answers!I185)=INT(VALUE(Answers!I185))),VALUE(Answers!I185),"unread"),IFERROR(MATCH(TRIM(SUBSTITUTE(SUBSTITUTE(SUBSTITUTE(SUBSTITUTE(Answers!I185,"’","'"),"‘","'"),"“",""""),"”","""")),'Scoring key'!$B$5:$B$9,0),"unread")))</f>
        <v/>
      </c>
      <c r="S185" s="1" t="str">
        <f aca="false">IF(Answers!J185="","",IF(ISNUMBER(IFERROR(VALUE(Answers!J185),"")),IF(AND(VALUE(Answers!J185)&gt;=1,VALUE(Answers!J185)&lt;=5,VALUE(Answers!J185)=INT(VALUE(Answers!J185))),VALUE(Answers!J185),"unread"),IFERROR(MATCH(TRIM(SUBSTITUTE(SUBSTITUTE(SUBSTITUTE(SUBSTITUTE(Answers!J185,"’","'"),"‘","'"),"“",""""),"”","""")),'Scoring key'!$B$5:$B$9,0),"unread")))</f>
        <v/>
      </c>
      <c r="T185" s="1" t="str">
        <f aca="false">IF(Answers!K185="","",IF(ISNUMBER(IFERROR(VALUE(Answers!K185),"")),IF(AND(VALUE(Answers!K185)&gt;=1,VALUE(Answers!K185)&lt;=5,VALUE(Answers!K185)=INT(VALUE(Answers!K185))),VALUE(Answers!K185),"unread"),IFERROR(MATCH(TRIM(SUBSTITUTE(SUBSTITUTE(SUBSTITUTE(SUBSTITUTE(Answers!K185,"’","'"),"‘","'"),"“",""""),"”","""")),'Scoring key'!$B$5:$B$9,0),"unread")))</f>
        <v/>
      </c>
      <c r="U185" s="1" t="str">
        <f aca="false">IF(Answers!M185="","",IF(ISNUMBER(IFERROR(VALUE(Answers!M185),"")),IF(AND(VALUE(Answers!M185)&gt;=1,VALUE(Answers!M185)&lt;=5,VALUE(Answers!M185)=INT(VALUE(Answers!M185))),VALUE(Answers!M185),"unread"),IFERROR(MATCH(TRIM(SUBSTITUTE(SUBSTITUTE(SUBSTITUTE(SUBSTITUTE(Answers!M185,"’","'"),"‘","'"),"“",""""),"”","""")),'Scoring key'!$B$5:$B$9,0),"unread")))</f>
        <v/>
      </c>
      <c r="V185" s="1" t="str">
        <f aca="false">IF(Answers!P185="","",IF(ISNUMBER(IFERROR(VALUE(Answers!P185),"")),IF(AND(VALUE(Answers!P185)&gt;=1,VALUE(Answers!P185)&lt;=5,VALUE(Answers!P185)=INT(VALUE(Answers!P185))),VALUE(Answers!P185),"unread"),IFERROR(MATCH(TRIM(SUBSTITUTE(SUBSTITUTE(SUBSTITUTE(SUBSTITUTE(Answers!P185,"’","'"),"‘","'"),"“",""""),"”","""")),'Scoring key'!$B$5:$B$9,0),"unread")))</f>
        <v/>
      </c>
      <c r="W185" s="1" t="str">
        <f aca="false">IF(Answers!Q185="","",IF(ISNUMBER(IFERROR(VALUE(Answers!Q185),"")),IF(AND(VALUE(Answers!Q185)&gt;=1,VALUE(Answers!Q185)&lt;=5,VALUE(Answers!Q185)=INT(VALUE(Answers!Q185))),VALUE(Answers!Q185),"unread"),IFERROR(MATCH(TRIM(SUBSTITUTE(SUBSTITUTE(SUBSTITUTE(SUBSTITUTE(Answers!Q185,"’","'"),"‘","'"),"“",""""),"”","""")),'Scoring key'!$B$5:$B$9,0),"unread")))</f>
        <v/>
      </c>
      <c r="X185" s="1" t="str">
        <f aca="false">IF(Answers!B185="","",ISNUMBER(SEARCH("Drafting or editing emails and documents",TRIM(SUBSTITUTE(SUBSTITUTE(SUBSTITUTE(SUBSTITUTE(Answers!B185,"’","'"),"‘","'"),"“",""""),"”",""""))))*1+ISNUMBER(SEARCH("Summarizing documents, threads or meetings",TRIM(SUBSTITUTE(SUBSTITUTE(SUBSTITUTE(SUBSTITUTE(Answers!B185,"’","'"),"‘","'"),"“",""""),"”",""""))))*1+ISNUMBER(SEARCH("Research, or explaining something unfamiliar",TRIM(SUBSTITUTE(SUBSTITUTE(SUBSTITUTE(SUBSTITUTE(Answers!B185,"’","'"),"‘","'"),"“",""""),"”",""""))))*1+ISNUMBER(SEARCH("Working with data or spreadsheets",TRIM(SUBSTITUTE(SUBSTITUTE(SUBSTITUTE(SUBSTITUTE(Answers!B185,"’","'"),"‘","'"),"“",""""),"”",""""))))*1+ISNUMBER(SEARCH("Writing or reviewing code or scripts",TRIM(SUBSTITUTE(SUBSTITUTE(SUBSTITUTE(SUBSTITUTE(Answers!B185,"’","'"),"‘","'"),"“",""""),"”",""""))))*1+ISNUMBER(SEARCH("Brainstorming or planning",TRIM(SUBSTITUTE(SUBSTITUTE(SUBSTITUTE(SUBSTITUTE(Answers!B185,"’","'"),"‘","'"),"“",""""),"”",""""))))*1+ISNUMBER(SEARCH("Something else",TRIM(SUBSTITUTE(SUBSTITUTE(SUBSTITUTE(SUBSTITUTE(Answers!B185,"’","'"),"‘","'"),"“",""""),"”",""""))))*1)</f>
        <v/>
      </c>
      <c r="Y185" s="1" t="str">
        <f aca="false">IF(X185="","",IF(X185=0,IF(ISNUMBER(SEARCH("I don't use AI tools for work",TRIM(SUBSTITUTE(SUBSTITUTE(SUBSTITUTE(SUBSTITUTE(Answers!B185,"’","'"),"‘","'"),"“",""""),"”","""")))),1,"unread"),MIN(X185+1,5)))</f>
        <v/>
      </c>
      <c r="Z185" s="1" t="n">
        <f aca="false">IF(ISNUMBER(SEARCH("Clear guidance on what's allowed and what information can go in",TRIM(SUBSTITUTE(SUBSTITUTE(SUBSTITUTE(SUBSTITUTE(Answers!R185,"’","'"),"‘","'"),"“",""""),"”","""")))),1,0)</f>
        <v>0</v>
      </c>
      <c r="AA185" s="1" t="n">
        <f aca="false">IF(ISNUMBER(SEARCH("An approved AI tool with a work account",TRIM(SUBSTITUTE(SUBSTITUTE(SUBSTITUTE(SUBSTITUTE(Answers!R185,"’","'"),"‘","'"),"“",""""),"”","""")))),1,0)</f>
        <v>0</v>
      </c>
      <c r="AB185" s="1" t="n">
        <f aca="false">IF(ISNUMBER(SEARCH("Hands-on training using my own work tasks",TRIM(SUBSTITUTE(SUBSTITUTE(SUBSTITUTE(SUBSTITUTE(Answers!R185,"’","'"),"‘","'"),"“",""""),"”","""")))),1,0)</f>
        <v>0</v>
      </c>
      <c r="AC185" s="1" t="n">
        <f aca="false">IF(ISNUMBER(SEARCH("Ready-made prompts and templates for common tasks",TRIM(SUBSTITUTE(SUBSTITUTE(SUBSTITUTE(SUBSTITUTE(Answers!R185,"’","'"),"‘","'"),"“",""""),"”","""")))),1,0)</f>
        <v>0</v>
      </c>
      <c r="AD185" s="1" t="n">
        <f aca="false">IF(ISNUMBER(SEARCH("Help setting up an AI agent for my role",TRIM(SUBSTITUTE(SUBSTITUTE(SUBSTITUTE(SUBSTITUTE(Answers!R185,"’","'"),"‘","'"),"“",""""),"”","""")))),1,0)</f>
        <v>0</v>
      </c>
      <c r="AE185" s="1" t="n">
        <f aca="false">IF(ISNUMBER(SEARCH("Examples from people in jobs like mine",TRIM(SUBSTITUTE(SUBSTITUTE(SUBSTITUTE(SUBSTITUTE(Answers!R185,"’","'"),"‘","'"),"“",""""),"”","""")))),1,0)</f>
        <v>0</v>
      </c>
      <c r="AF185" s="1" t="n">
        <f aca="false">IF(ISNUMBER(SEARCH("Time set aside to practice",TRIM(SUBSTITUTE(SUBSTITUTE(SUBSTITUTE(SUBSTITUTE(Answers!R185,"’","'"),"‘","'"),"“",""""),"”","""")))),1,0)</f>
        <v>0</v>
      </c>
      <c r="AG185" s="1" t="n">
        <f aca="false">IF(ISNUMBER(SEARCH("I don't need help right now",TRIM(SUBSTITUTE(SUBSTITUTE(SUBSTITUTE(SUBSTITUTE(Answers!R185,"’","'"),"‘","'"),"“",""""),"”","""")))),1,0)</f>
        <v>0</v>
      </c>
      <c r="AH185" s="1" t="str">
        <f aca="false">IF(Answers!R185="","",IF(Z185+AA185+AB185+AC185+AD185+AE185+AF185+AG185=0,"unread",""))</f>
        <v/>
      </c>
      <c r="AI185" s="1" t="n">
        <f aca="false">IF(OR(D185=5,E185=5),1,0)</f>
        <v>0</v>
      </c>
    </row>
    <row r="186" customFormat="false" ht="15" hidden="false" customHeight="true" outlineLevel="0" collapsed="false">
      <c r="A186" s="1" t="n">
        <f aca="false">Answers!T186</f>
        <v>0</v>
      </c>
      <c r="B186" s="1" t="str">
        <f aca="false">IF(Answers!A186="","",IFERROR(MATCH(TRIM(SUBSTITUTE(SUBSTITUTE(SUBSTITUTE(SUBSTITUTE(Answers!A186,"’","'"),"‘","'"),"“",""""),"”","""")),'Scoring key'!$B$10:$B$14,0),"unread"))</f>
        <v/>
      </c>
      <c r="C186" s="1" t="str">
        <f aca="false">IF(Answers!C186="","",IFERROR(MATCH(TRIM(SUBSTITUTE(SUBSTITUTE(SUBSTITUTE(SUBSTITUTE(Answers!C186,"’","'"),"‘","'"),"“",""""),"”","""")),'Scoring key'!$B$15:$B$19,0),"unread"))</f>
        <v/>
      </c>
      <c r="D186" s="1" t="str">
        <f aca="false">IF(Answers!D186="","",IFERROR(MATCH(TRIM(SUBSTITUTE(SUBSTITUTE(SUBSTITUTE(SUBSTITUTE(Answers!D186,"’","'"),"‘","'"),"“",""""),"”","""")),'Scoring key'!$B$20:$B$24,0),"unread"))</f>
        <v/>
      </c>
      <c r="E186" s="1" t="str">
        <f aca="false">IF(Answers!E186="","",IFERROR(MATCH(TRIM(SUBSTITUTE(SUBSTITUTE(SUBSTITUTE(SUBSTITUTE(Answers!E186,"’","'"),"‘","'"),"“",""""),"”","""")),'Scoring key'!$B$25:$B$29,0),"unread"))</f>
        <v/>
      </c>
      <c r="F186" s="1" t="str">
        <f aca="false">IF(Answers!L186="","",IFERROR(MATCH(TRIM(SUBSTITUTE(SUBSTITUTE(SUBSTITUTE(SUBSTITUTE(Answers!L186,"’","'"),"‘","'"),"“",""""),"”","""")),'Scoring key'!$B$30:$B$34,0),"unread"))</f>
        <v/>
      </c>
      <c r="G186" s="1" t="str">
        <f aca="false">IF(Answers!N186="","",IFERROR(MATCH(TRIM(SUBSTITUTE(SUBSTITUTE(SUBSTITUTE(SUBSTITUTE(Answers!N186,"’","'"),"‘","'"),"“",""""),"”","""")),'Scoring key'!$B$35:$B$38,0),"unread"))</f>
        <v/>
      </c>
      <c r="H186" s="1" t="str">
        <f aca="false">IF(Answers!O186="","",IFERROR(MATCH(TRIM(SUBSTITUTE(SUBSTITUTE(SUBSTITUTE(SUBSTITUTE(Answers!O186,"’","'"),"‘","'"),"“",""""),"”","""")),'Scoring key'!$B$39:$B$42,0),"unread"))</f>
        <v/>
      </c>
      <c r="I186" s="1" t="str">
        <f aca="false">IF(Answers!S186="","",IFERROR(MATCH(TRIM(SUBSTITUTE(SUBSTITUTE(SUBSTITUTE(SUBSTITUTE(Answers!S186,"’","'"),"‘","'"),"“",""""),"”","""")),'Scoring key'!$B$43:$B$46,0),"unread"))</f>
        <v/>
      </c>
      <c r="J186" s="1" t="str">
        <f aca="false">IF(ISNUMBER(B186),IF(INDEX('Scoring key'!$C$10:$C$14,B186)="","",INDEX('Scoring key'!$C$10:$C$14,B186)),"")</f>
        <v/>
      </c>
      <c r="K186" s="1" t="str">
        <f aca="false">IF(ISNUMBER(E186),IF(INDEX('Scoring key'!$C$25:$C$29,E186)="","",INDEX('Scoring key'!$C$25:$C$29,E186)),"")</f>
        <v/>
      </c>
      <c r="L186" s="1" t="str">
        <f aca="false">IF(ISNUMBER(F186),IF(INDEX('Scoring key'!$C$30:$C$34,F186)="","",INDEX('Scoring key'!$C$30:$C$34,F186)),"")</f>
        <v/>
      </c>
      <c r="M186" s="1" t="str">
        <f aca="false">IF(ISNUMBER(G186),IF(INDEX('Scoring key'!$C$35:$C$38,G186)="","",INDEX('Scoring key'!$C$35:$C$38,G186)),"")</f>
        <v/>
      </c>
      <c r="N186" s="1" t="str">
        <f aca="false">IF(ISNUMBER(H186),IF(INDEX('Scoring key'!$C$39:$C$42,H186)="","",INDEX('Scoring key'!$C$39:$C$42,H186)),"")</f>
        <v/>
      </c>
      <c r="O186" s="1" t="str">
        <f aca="false">IF(Answers!F186="","",IF(ISNUMBER(IFERROR(VALUE(Answers!F186),"")),IF(AND(VALUE(Answers!F186)&gt;=1,VALUE(Answers!F186)&lt;=5,VALUE(Answers!F186)=INT(VALUE(Answers!F186))),VALUE(Answers!F186),"unread"),IFERROR(MATCH(TRIM(SUBSTITUTE(SUBSTITUTE(SUBSTITUTE(SUBSTITUTE(Answers!F186,"’","'"),"‘","'"),"“",""""),"”","""")),'Scoring key'!$B$5:$B$9,0),"unread")))</f>
        <v/>
      </c>
      <c r="P186" s="1" t="str">
        <f aca="false">IF(Answers!G186="","",IF(ISNUMBER(IFERROR(VALUE(Answers!G186),"")),IF(AND(VALUE(Answers!G186)&gt;=1,VALUE(Answers!G186)&lt;=5,VALUE(Answers!G186)=INT(VALUE(Answers!G186))),VALUE(Answers!G186),"unread"),IFERROR(MATCH(TRIM(SUBSTITUTE(SUBSTITUTE(SUBSTITUTE(SUBSTITUTE(Answers!G186,"’","'"),"‘","'"),"“",""""),"”","""")),'Scoring key'!$B$5:$B$9,0),"unread")))</f>
        <v/>
      </c>
      <c r="Q186" s="1" t="str">
        <f aca="false">IF(Answers!H186="","",IF(ISNUMBER(IFERROR(VALUE(Answers!H186),"")),IF(AND(VALUE(Answers!H186)&gt;=1,VALUE(Answers!H186)&lt;=5,VALUE(Answers!H186)=INT(VALUE(Answers!H186))),VALUE(Answers!H186),"unread"),IFERROR(MATCH(TRIM(SUBSTITUTE(SUBSTITUTE(SUBSTITUTE(SUBSTITUTE(Answers!H186,"’","'"),"‘","'"),"“",""""),"”","""")),'Scoring key'!$B$5:$B$9,0),"unread")))</f>
        <v/>
      </c>
      <c r="R186" s="1" t="str">
        <f aca="false">IF(Answers!I186="","",IF(ISNUMBER(IFERROR(VALUE(Answers!I186),"")),IF(AND(VALUE(Answers!I186)&gt;=1,VALUE(Answers!I186)&lt;=5,VALUE(Answers!I186)=INT(VALUE(Answers!I186))),VALUE(Answers!I186),"unread"),IFERROR(MATCH(TRIM(SUBSTITUTE(SUBSTITUTE(SUBSTITUTE(SUBSTITUTE(Answers!I186,"’","'"),"‘","'"),"“",""""),"”","""")),'Scoring key'!$B$5:$B$9,0),"unread")))</f>
        <v/>
      </c>
      <c r="S186" s="1" t="str">
        <f aca="false">IF(Answers!J186="","",IF(ISNUMBER(IFERROR(VALUE(Answers!J186),"")),IF(AND(VALUE(Answers!J186)&gt;=1,VALUE(Answers!J186)&lt;=5,VALUE(Answers!J186)=INT(VALUE(Answers!J186))),VALUE(Answers!J186),"unread"),IFERROR(MATCH(TRIM(SUBSTITUTE(SUBSTITUTE(SUBSTITUTE(SUBSTITUTE(Answers!J186,"’","'"),"‘","'"),"“",""""),"”","""")),'Scoring key'!$B$5:$B$9,0),"unread")))</f>
        <v/>
      </c>
      <c r="T186" s="1" t="str">
        <f aca="false">IF(Answers!K186="","",IF(ISNUMBER(IFERROR(VALUE(Answers!K186),"")),IF(AND(VALUE(Answers!K186)&gt;=1,VALUE(Answers!K186)&lt;=5,VALUE(Answers!K186)=INT(VALUE(Answers!K186))),VALUE(Answers!K186),"unread"),IFERROR(MATCH(TRIM(SUBSTITUTE(SUBSTITUTE(SUBSTITUTE(SUBSTITUTE(Answers!K186,"’","'"),"‘","'"),"“",""""),"”","""")),'Scoring key'!$B$5:$B$9,0),"unread")))</f>
        <v/>
      </c>
      <c r="U186" s="1" t="str">
        <f aca="false">IF(Answers!M186="","",IF(ISNUMBER(IFERROR(VALUE(Answers!M186),"")),IF(AND(VALUE(Answers!M186)&gt;=1,VALUE(Answers!M186)&lt;=5,VALUE(Answers!M186)=INT(VALUE(Answers!M186))),VALUE(Answers!M186),"unread"),IFERROR(MATCH(TRIM(SUBSTITUTE(SUBSTITUTE(SUBSTITUTE(SUBSTITUTE(Answers!M186,"’","'"),"‘","'"),"“",""""),"”","""")),'Scoring key'!$B$5:$B$9,0),"unread")))</f>
        <v/>
      </c>
      <c r="V186" s="1" t="str">
        <f aca="false">IF(Answers!P186="","",IF(ISNUMBER(IFERROR(VALUE(Answers!P186),"")),IF(AND(VALUE(Answers!P186)&gt;=1,VALUE(Answers!P186)&lt;=5,VALUE(Answers!P186)=INT(VALUE(Answers!P186))),VALUE(Answers!P186),"unread"),IFERROR(MATCH(TRIM(SUBSTITUTE(SUBSTITUTE(SUBSTITUTE(SUBSTITUTE(Answers!P186,"’","'"),"‘","'"),"“",""""),"”","""")),'Scoring key'!$B$5:$B$9,0),"unread")))</f>
        <v/>
      </c>
      <c r="W186" s="1" t="str">
        <f aca="false">IF(Answers!Q186="","",IF(ISNUMBER(IFERROR(VALUE(Answers!Q186),"")),IF(AND(VALUE(Answers!Q186)&gt;=1,VALUE(Answers!Q186)&lt;=5,VALUE(Answers!Q186)=INT(VALUE(Answers!Q186))),VALUE(Answers!Q186),"unread"),IFERROR(MATCH(TRIM(SUBSTITUTE(SUBSTITUTE(SUBSTITUTE(SUBSTITUTE(Answers!Q186,"’","'"),"‘","'"),"“",""""),"”","""")),'Scoring key'!$B$5:$B$9,0),"unread")))</f>
        <v/>
      </c>
      <c r="X186" s="1" t="str">
        <f aca="false">IF(Answers!B186="","",ISNUMBER(SEARCH("Drafting or editing emails and documents",TRIM(SUBSTITUTE(SUBSTITUTE(SUBSTITUTE(SUBSTITUTE(Answers!B186,"’","'"),"‘","'"),"“",""""),"”",""""))))*1+ISNUMBER(SEARCH("Summarizing documents, threads or meetings",TRIM(SUBSTITUTE(SUBSTITUTE(SUBSTITUTE(SUBSTITUTE(Answers!B186,"’","'"),"‘","'"),"“",""""),"”",""""))))*1+ISNUMBER(SEARCH("Research, or explaining something unfamiliar",TRIM(SUBSTITUTE(SUBSTITUTE(SUBSTITUTE(SUBSTITUTE(Answers!B186,"’","'"),"‘","'"),"“",""""),"”",""""))))*1+ISNUMBER(SEARCH("Working with data or spreadsheets",TRIM(SUBSTITUTE(SUBSTITUTE(SUBSTITUTE(SUBSTITUTE(Answers!B186,"’","'"),"‘","'"),"“",""""),"”",""""))))*1+ISNUMBER(SEARCH("Writing or reviewing code or scripts",TRIM(SUBSTITUTE(SUBSTITUTE(SUBSTITUTE(SUBSTITUTE(Answers!B186,"’","'"),"‘","'"),"“",""""),"”",""""))))*1+ISNUMBER(SEARCH("Brainstorming or planning",TRIM(SUBSTITUTE(SUBSTITUTE(SUBSTITUTE(SUBSTITUTE(Answers!B186,"’","'"),"‘","'"),"“",""""),"”",""""))))*1+ISNUMBER(SEARCH("Something else",TRIM(SUBSTITUTE(SUBSTITUTE(SUBSTITUTE(SUBSTITUTE(Answers!B186,"’","'"),"‘","'"),"“",""""),"”",""""))))*1)</f>
        <v/>
      </c>
      <c r="Y186" s="1" t="str">
        <f aca="false">IF(X186="","",IF(X186=0,IF(ISNUMBER(SEARCH("I don't use AI tools for work",TRIM(SUBSTITUTE(SUBSTITUTE(SUBSTITUTE(SUBSTITUTE(Answers!B186,"’","'"),"‘","'"),"“",""""),"”","""")))),1,"unread"),MIN(X186+1,5)))</f>
        <v/>
      </c>
      <c r="Z186" s="1" t="n">
        <f aca="false">IF(ISNUMBER(SEARCH("Clear guidance on what's allowed and what information can go in",TRIM(SUBSTITUTE(SUBSTITUTE(SUBSTITUTE(SUBSTITUTE(Answers!R186,"’","'"),"‘","'"),"“",""""),"”","""")))),1,0)</f>
        <v>0</v>
      </c>
      <c r="AA186" s="1" t="n">
        <f aca="false">IF(ISNUMBER(SEARCH("An approved AI tool with a work account",TRIM(SUBSTITUTE(SUBSTITUTE(SUBSTITUTE(SUBSTITUTE(Answers!R186,"’","'"),"‘","'"),"“",""""),"”","""")))),1,0)</f>
        <v>0</v>
      </c>
      <c r="AB186" s="1" t="n">
        <f aca="false">IF(ISNUMBER(SEARCH("Hands-on training using my own work tasks",TRIM(SUBSTITUTE(SUBSTITUTE(SUBSTITUTE(SUBSTITUTE(Answers!R186,"’","'"),"‘","'"),"“",""""),"”","""")))),1,0)</f>
        <v>0</v>
      </c>
      <c r="AC186" s="1" t="n">
        <f aca="false">IF(ISNUMBER(SEARCH("Ready-made prompts and templates for common tasks",TRIM(SUBSTITUTE(SUBSTITUTE(SUBSTITUTE(SUBSTITUTE(Answers!R186,"’","'"),"‘","'"),"“",""""),"”","""")))),1,0)</f>
        <v>0</v>
      </c>
      <c r="AD186" s="1" t="n">
        <f aca="false">IF(ISNUMBER(SEARCH("Help setting up an AI agent for my role",TRIM(SUBSTITUTE(SUBSTITUTE(SUBSTITUTE(SUBSTITUTE(Answers!R186,"’","'"),"‘","'"),"“",""""),"”","""")))),1,0)</f>
        <v>0</v>
      </c>
      <c r="AE186" s="1" t="n">
        <f aca="false">IF(ISNUMBER(SEARCH("Examples from people in jobs like mine",TRIM(SUBSTITUTE(SUBSTITUTE(SUBSTITUTE(SUBSTITUTE(Answers!R186,"’","'"),"‘","'"),"“",""""),"”","""")))),1,0)</f>
        <v>0</v>
      </c>
      <c r="AF186" s="1" t="n">
        <f aca="false">IF(ISNUMBER(SEARCH("Time set aside to practice",TRIM(SUBSTITUTE(SUBSTITUTE(SUBSTITUTE(SUBSTITUTE(Answers!R186,"’","'"),"‘","'"),"“",""""),"”","""")))),1,0)</f>
        <v>0</v>
      </c>
      <c r="AG186" s="1" t="n">
        <f aca="false">IF(ISNUMBER(SEARCH("I don't need help right now",TRIM(SUBSTITUTE(SUBSTITUTE(SUBSTITUTE(SUBSTITUTE(Answers!R186,"’","'"),"‘","'"),"“",""""),"”","""")))),1,0)</f>
        <v>0</v>
      </c>
      <c r="AH186" s="1" t="str">
        <f aca="false">IF(Answers!R186="","",IF(Z186+AA186+AB186+AC186+AD186+AE186+AF186+AG186=0,"unread",""))</f>
        <v/>
      </c>
      <c r="AI186" s="1" t="n">
        <f aca="false">IF(OR(D186=5,E186=5),1,0)</f>
        <v>0</v>
      </c>
    </row>
    <row r="187" customFormat="false" ht="15" hidden="false" customHeight="true" outlineLevel="0" collapsed="false">
      <c r="A187" s="1" t="n">
        <f aca="false">Answers!T187</f>
        <v>0</v>
      </c>
      <c r="B187" s="1" t="str">
        <f aca="false">IF(Answers!A187="","",IFERROR(MATCH(TRIM(SUBSTITUTE(SUBSTITUTE(SUBSTITUTE(SUBSTITUTE(Answers!A187,"’","'"),"‘","'"),"“",""""),"”","""")),'Scoring key'!$B$10:$B$14,0),"unread"))</f>
        <v/>
      </c>
      <c r="C187" s="1" t="str">
        <f aca="false">IF(Answers!C187="","",IFERROR(MATCH(TRIM(SUBSTITUTE(SUBSTITUTE(SUBSTITUTE(SUBSTITUTE(Answers!C187,"’","'"),"‘","'"),"“",""""),"”","""")),'Scoring key'!$B$15:$B$19,0),"unread"))</f>
        <v/>
      </c>
      <c r="D187" s="1" t="str">
        <f aca="false">IF(Answers!D187="","",IFERROR(MATCH(TRIM(SUBSTITUTE(SUBSTITUTE(SUBSTITUTE(SUBSTITUTE(Answers!D187,"’","'"),"‘","'"),"“",""""),"”","""")),'Scoring key'!$B$20:$B$24,0),"unread"))</f>
        <v/>
      </c>
      <c r="E187" s="1" t="str">
        <f aca="false">IF(Answers!E187="","",IFERROR(MATCH(TRIM(SUBSTITUTE(SUBSTITUTE(SUBSTITUTE(SUBSTITUTE(Answers!E187,"’","'"),"‘","'"),"“",""""),"”","""")),'Scoring key'!$B$25:$B$29,0),"unread"))</f>
        <v/>
      </c>
      <c r="F187" s="1" t="str">
        <f aca="false">IF(Answers!L187="","",IFERROR(MATCH(TRIM(SUBSTITUTE(SUBSTITUTE(SUBSTITUTE(SUBSTITUTE(Answers!L187,"’","'"),"‘","'"),"“",""""),"”","""")),'Scoring key'!$B$30:$B$34,0),"unread"))</f>
        <v/>
      </c>
      <c r="G187" s="1" t="str">
        <f aca="false">IF(Answers!N187="","",IFERROR(MATCH(TRIM(SUBSTITUTE(SUBSTITUTE(SUBSTITUTE(SUBSTITUTE(Answers!N187,"’","'"),"‘","'"),"“",""""),"”","""")),'Scoring key'!$B$35:$B$38,0),"unread"))</f>
        <v/>
      </c>
      <c r="H187" s="1" t="str">
        <f aca="false">IF(Answers!O187="","",IFERROR(MATCH(TRIM(SUBSTITUTE(SUBSTITUTE(SUBSTITUTE(SUBSTITUTE(Answers!O187,"’","'"),"‘","'"),"“",""""),"”","""")),'Scoring key'!$B$39:$B$42,0),"unread"))</f>
        <v/>
      </c>
      <c r="I187" s="1" t="str">
        <f aca="false">IF(Answers!S187="","",IFERROR(MATCH(TRIM(SUBSTITUTE(SUBSTITUTE(SUBSTITUTE(SUBSTITUTE(Answers!S187,"’","'"),"‘","'"),"“",""""),"”","""")),'Scoring key'!$B$43:$B$46,0),"unread"))</f>
        <v/>
      </c>
      <c r="J187" s="1" t="str">
        <f aca="false">IF(ISNUMBER(B187),IF(INDEX('Scoring key'!$C$10:$C$14,B187)="","",INDEX('Scoring key'!$C$10:$C$14,B187)),"")</f>
        <v/>
      </c>
      <c r="K187" s="1" t="str">
        <f aca="false">IF(ISNUMBER(E187),IF(INDEX('Scoring key'!$C$25:$C$29,E187)="","",INDEX('Scoring key'!$C$25:$C$29,E187)),"")</f>
        <v/>
      </c>
      <c r="L187" s="1" t="str">
        <f aca="false">IF(ISNUMBER(F187),IF(INDEX('Scoring key'!$C$30:$C$34,F187)="","",INDEX('Scoring key'!$C$30:$C$34,F187)),"")</f>
        <v/>
      </c>
      <c r="M187" s="1" t="str">
        <f aca="false">IF(ISNUMBER(G187),IF(INDEX('Scoring key'!$C$35:$C$38,G187)="","",INDEX('Scoring key'!$C$35:$C$38,G187)),"")</f>
        <v/>
      </c>
      <c r="N187" s="1" t="str">
        <f aca="false">IF(ISNUMBER(H187),IF(INDEX('Scoring key'!$C$39:$C$42,H187)="","",INDEX('Scoring key'!$C$39:$C$42,H187)),"")</f>
        <v/>
      </c>
      <c r="O187" s="1" t="str">
        <f aca="false">IF(Answers!F187="","",IF(ISNUMBER(IFERROR(VALUE(Answers!F187),"")),IF(AND(VALUE(Answers!F187)&gt;=1,VALUE(Answers!F187)&lt;=5,VALUE(Answers!F187)=INT(VALUE(Answers!F187))),VALUE(Answers!F187),"unread"),IFERROR(MATCH(TRIM(SUBSTITUTE(SUBSTITUTE(SUBSTITUTE(SUBSTITUTE(Answers!F187,"’","'"),"‘","'"),"“",""""),"”","""")),'Scoring key'!$B$5:$B$9,0),"unread")))</f>
        <v/>
      </c>
      <c r="P187" s="1" t="str">
        <f aca="false">IF(Answers!G187="","",IF(ISNUMBER(IFERROR(VALUE(Answers!G187),"")),IF(AND(VALUE(Answers!G187)&gt;=1,VALUE(Answers!G187)&lt;=5,VALUE(Answers!G187)=INT(VALUE(Answers!G187))),VALUE(Answers!G187),"unread"),IFERROR(MATCH(TRIM(SUBSTITUTE(SUBSTITUTE(SUBSTITUTE(SUBSTITUTE(Answers!G187,"’","'"),"‘","'"),"“",""""),"”","""")),'Scoring key'!$B$5:$B$9,0),"unread")))</f>
        <v/>
      </c>
      <c r="Q187" s="1" t="str">
        <f aca="false">IF(Answers!H187="","",IF(ISNUMBER(IFERROR(VALUE(Answers!H187),"")),IF(AND(VALUE(Answers!H187)&gt;=1,VALUE(Answers!H187)&lt;=5,VALUE(Answers!H187)=INT(VALUE(Answers!H187))),VALUE(Answers!H187),"unread"),IFERROR(MATCH(TRIM(SUBSTITUTE(SUBSTITUTE(SUBSTITUTE(SUBSTITUTE(Answers!H187,"’","'"),"‘","'"),"“",""""),"”","""")),'Scoring key'!$B$5:$B$9,0),"unread")))</f>
        <v/>
      </c>
      <c r="R187" s="1" t="str">
        <f aca="false">IF(Answers!I187="","",IF(ISNUMBER(IFERROR(VALUE(Answers!I187),"")),IF(AND(VALUE(Answers!I187)&gt;=1,VALUE(Answers!I187)&lt;=5,VALUE(Answers!I187)=INT(VALUE(Answers!I187))),VALUE(Answers!I187),"unread"),IFERROR(MATCH(TRIM(SUBSTITUTE(SUBSTITUTE(SUBSTITUTE(SUBSTITUTE(Answers!I187,"’","'"),"‘","'"),"“",""""),"”","""")),'Scoring key'!$B$5:$B$9,0),"unread")))</f>
        <v/>
      </c>
      <c r="S187" s="1" t="str">
        <f aca="false">IF(Answers!J187="","",IF(ISNUMBER(IFERROR(VALUE(Answers!J187),"")),IF(AND(VALUE(Answers!J187)&gt;=1,VALUE(Answers!J187)&lt;=5,VALUE(Answers!J187)=INT(VALUE(Answers!J187))),VALUE(Answers!J187),"unread"),IFERROR(MATCH(TRIM(SUBSTITUTE(SUBSTITUTE(SUBSTITUTE(SUBSTITUTE(Answers!J187,"’","'"),"‘","'"),"“",""""),"”","""")),'Scoring key'!$B$5:$B$9,0),"unread")))</f>
        <v/>
      </c>
      <c r="T187" s="1" t="str">
        <f aca="false">IF(Answers!K187="","",IF(ISNUMBER(IFERROR(VALUE(Answers!K187),"")),IF(AND(VALUE(Answers!K187)&gt;=1,VALUE(Answers!K187)&lt;=5,VALUE(Answers!K187)=INT(VALUE(Answers!K187))),VALUE(Answers!K187),"unread"),IFERROR(MATCH(TRIM(SUBSTITUTE(SUBSTITUTE(SUBSTITUTE(SUBSTITUTE(Answers!K187,"’","'"),"‘","'"),"“",""""),"”","""")),'Scoring key'!$B$5:$B$9,0),"unread")))</f>
        <v/>
      </c>
      <c r="U187" s="1" t="str">
        <f aca="false">IF(Answers!M187="","",IF(ISNUMBER(IFERROR(VALUE(Answers!M187),"")),IF(AND(VALUE(Answers!M187)&gt;=1,VALUE(Answers!M187)&lt;=5,VALUE(Answers!M187)=INT(VALUE(Answers!M187))),VALUE(Answers!M187),"unread"),IFERROR(MATCH(TRIM(SUBSTITUTE(SUBSTITUTE(SUBSTITUTE(SUBSTITUTE(Answers!M187,"’","'"),"‘","'"),"“",""""),"”","""")),'Scoring key'!$B$5:$B$9,0),"unread")))</f>
        <v/>
      </c>
      <c r="V187" s="1" t="str">
        <f aca="false">IF(Answers!P187="","",IF(ISNUMBER(IFERROR(VALUE(Answers!P187),"")),IF(AND(VALUE(Answers!P187)&gt;=1,VALUE(Answers!P187)&lt;=5,VALUE(Answers!P187)=INT(VALUE(Answers!P187))),VALUE(Answers!P187),"unread"),IFERROR(MATCH(TRIM(SUBSTITUTE(SUBSTITUTE(SUBSTITUTE(SUBSTITUTE(Answers!P187,"’","'"),"‘","'"),"“",""""),"”","""")),'Scoring key'!$B$5:$B$9,0),"unread")))</f>
        <v/>
      </c>
      <c r="W187" s="1" t="str">
        <f aca="false">IF(Answers!Q187="","",IF(ISNUMBER(IFERROR(VALUE(Answers!Q187),"")),IF(AND(VALUE(Answers!Q187)&gt;=1,VALUE(Answers!Q187)&lt;=5,VALUE(Answers!Q187)=INT(VALUE(Answers!Q187))),VALUE(Answers!Q187),"unread"),IFERROR(MATCH(TRIM(SUBSTITUTE(SUBSTITUTE(SUBSTITUTE(SUBSTITUTE(Answers!Q187,"’","'"),"‘","'"),"“",""""),"”","""")),'Scoring key'!$B$5:$B$9,0),"unread")))</f>
        <v/>
      </c>
      <c r="X187" s="1" t="str">
        <f aca="false">IF(Answers!B187="","",ISNUMBER(SEARCH("Drafting or editing emails and documents",TRIM(SUBSTITUTE(SUBSTITUTE(SUBSTITUTE(SUBSTITUTE(Answers!B187,"’","'"),"‘","'"),"“",""""),"”",""""))))*1+ISNUMBER(SEARCH("Summarizing documents, threads or meetings",TRIM(SUBSTITUTE(SUBSTITUTE(SUBSTITUTE(SUBSTITUTE(Answers!B187,"’","'"),"‘","'"),"“",""""),"”",""""))))*1+ISNUMBER(SEARCH("Research, or explaining something unfamiliar",TRIM(SUBSTITUTE(SUBSTITUTE(SUBSTITUTE(SUBSTITUTE(Answers!B187,"’","'"),"‘","'"),"“",""""),"”",""""))))*1+ISNUMBER(SEARCH("Working with data or spreadsheets",TRIM(SUBSTITUTE(SUBSTITUTE(SUBSTITUTE(SUBSTITUTE(Answers!B187,"’","'"),"‘","'"),"“",""""),"”",""""))))*1+ISNUMBER(SEARCH("Writing or reviewing code or scripts",TRIM(SUBSTITUTE(SUBSTITUTE(SUBSTITUTE(SUBSTITUTE(Answers!B187,"’","'"),"‘","'"),"“",""""),"”",""""))))*1+ISNUMBER(SEARCH("Brainstorming or planning",TRIM(SUBSTITUTE(SUBSTITUTE(SUBSTITUTE(SUBSTITUTE(Answers!B187,"’","'"),"‘","'"),"“",""""),"”",""""))))*1+ISNUMBER(SEARCH("Something else",TRIM(SUBSTITUTE(SUBSTITUTE(SUBSTITUTE(SUBSTITUTE(Answers!B187,"’","'"),"‘","'"),"“",""""),"”",""""))))*1)</f>
        <v/>
      </c>
      <c r="Y187" s="1" t="str">
        <f aca="false">IF(X187="","",IF(X187=0,IF(ISNUMBER(SEARCH("I don't use AI tools for work",TRIM(SUBSTITUTE(SUBSTITUTE(SUBSTITUTE(SUBSTITUTE(Answers!B187,"’","'"),"‘","'"),"“",""""),"”","""")))),1,"unread"),MIN(X187+1,5)))</f>
        <v/>
      </c>
      <c r="Z187" s="1" t="n">
        <f aca="false">IF(ISNUMBER(SEARCH("Clear guidance on what's allowed and what information can go in",TRIM(SUBSTITUTE(SUBSTITUTE(SUBSTITUTE(SUBSTITUTE(Answers!R187,"’","'"),"‘","'"),"“",""""),"”","""")))),1,0)</f>
        <v>0</v>
      </c>
      <c r="AA187" s="1" t="n">
        <f aca="false">IF(ISNUMBER(SEARCH("An approved AI tool with a work account",TRIM(SUBSTITUTE(SUBSTITUTE(SUBSTITUTE(SUBSTITUTE(Answers!R187,"’","'"),"‘","'"),"“",""""),"”","""")))),1,0)</f>
        <v>0</v>
      </c>
      <c r="AB187" s="1" t="n">
        <f aca="false">IF(ISNUMBER(SEARCH("Hands-on training using my own work tasks",TRIM(SUBSTITUTE(SUBSTITUTE(SUBSTITUTE(SUBSTITUTE(Answers!R187,"’","'"),"‘","'"),"“",""""),"”","""")))),1,0)</f>
        <v>0</v>
      </c>
      <c r="AC187" s="1" t="n">
        <f aca="false">IF(ISNUMBER(SEARCH("Ready-made prompts and templates for common tasks",TRIM(SUBSTITUTE(SUBSTITUTE(SUBSTITUTE(SUBSTITUTE(Answers!R187,"’","'"),"‘","'"),"“",""""),"”","""")))),1,0)</f>
        <v>0</v>
      </c>
      <c r="AD187" s="1" t="n">
        <f aca="false">IF(ISNUMBER(SEARCH("Help setting up an AI agent for my role",TRIM(SUBSTITUTE(SUBSTITUTE(SUBSTITUTE(SUBSTITUTE(Answers!R187,"’","'"),"‘","'"),"“",""""),"”","""")))),1,0)</f>
        <v>0</v>
      </c>
      <c r="AE187" s="1" t="n">
        <f aca="false">IF(ISNUMBER(SEARCH("Examples from people in jobs like mine",TRIM(SUBSTITUTE(SUBSTITUTE(SUBSTITUTE(SUBSTITUTE(Answers!R187,"’","'"),"‘","'"),"“",""""),"”","""")))),1,0)</f>
        <v>0</v>
      </c>
      <c r="AF187" s="1" t="n">
        <f aca="false">IF(ISNUMBER(SEARCH("Time set aside to practice",TRIM(SUBSTITUTE(SUBSTITUTE(SUBSTITUTE(SUBSTITUTE(Answers!R187,"’","'"),"‘","'"),"“",""""),"”","""")))),1,0)</f>
        <v>0</v>
      </c>
      <c r="AG187" s="1" t="n">
        <f aca="false">IF(ISNUMBER(SEARCH("I don't need help right now",TRIM(SUBSTITUTE(SUBSTITUTE(SUBSTITUTE(SUBSTITUTE(Answers!R187,"’","'"),"‘","'"),"“",""""),"”","""")))),1,0)</f>
        <v>0</v>
      </c>
      <c r="AH187" s="1" t="str">
        <f aca="false">IF(Answers!R187="","",IF(Z187+AA187+AB187+AC187+AD187+AE187+AF187+AG187=0,"unread",""))</f>
        <v/>
      </c>
      <c r="AI187" s="1" t="n">
        <f aca="false">IF(OR(D187=5,E187=5),1,0)</f>
        <v>0</v>
      </c>
    </row>
    <row r="188" customFormat="false" ht="15" hidden="false" customHeight="true" outlineLevel="0" collapsed="false">
      <c r="A188" s="1" t="n">
        <f aca="false">Answers!T188</f>
        <v>0</v>
      </c>
      <c r="B188" s="1" t="str">
        <f aca="false">IF(Answers!A188="","",IFERROR(MATCH(TRIM(SUBSTITUTE(SUBSTITUTE(SUBSTITUTE(SUBSTITUTE(Answers!A188,"’","'"),"‘","'"),"“",""""),"”","""")),'Scoring key'!$B$10:$B$14,0),"unread"))</f>
        <v/>
      </c>
      <c r="C188" s="1" t="str">
        <f aca="false">IF(Answers!C188="","",IFERROR(MATCH(TRIM(SUBSTITUTE(SUBSTITUTE(SUBSTITUTE(SUBSTITUTE(Answers!C188,"’","'"),"‘","'"),"“",""""),"”","""")),'Scoring key'!$B$15:$B$19,0),"unread"))</f>
        <v/>
      </c>
      <c r="D188" s="1" t="str">
        <f aca="false">IF(Answers!D188="","",IFERROR(MATCH(TRIM(SUBSTITUTE(SUBSTITUTE(SUBSTITUTE(SUBSTITUTE(Answers!D188,"’","'"),"‘","'"),"“",""""),"”","""")),'Scoring key'!$B$20:$B$24,0),"unread"))</f>
        <v/>
      </c>
      <c r="E188" s="1" t="str">
        <f aca="false">IF(Answers!E188="","",IFERROR(MATCH(TRIM(SUBSTITUTE(SUBSTITUTE(SUBSTITUTE(SUBSTITUTE(Answers!E188,"’","'"),"‘","'"),"“",""""),"”","""")),'Scoring key'!$B$25:$B$29,0),"unread"))</f>
        <v/>
      </c>
      <c r="F188" s="1" t="str">
        <f aca="false">IF(Answers!L188="","",IFERROR(MATCH(TRIM(SUBSTITUTE(SUBSTITUTE(SUBSTITUTE(SUBSTITUTE(Answers!L188,"’","'"),"‘","'"),"“",""""),"”","""")),'Scoring key'!$B$30:$B$34,0),"unread"))</f>
        <v/>
      </c>
      <c r="G188" s="1" t="str">
        <f aca="false">IF(Answers!N188="","",IFERROR(MATCH(TRIM(SUBSTITUTE(SUBSTITUTE(SUBSTITUTE(SUBSTITUTE(Answers!N188,"’","'"),"‘","'"),"“",""""),"”","""")),'Scoring key'!$B$35:$B$38,0),"unread"))</f>
        <v/>
      </c>
      <c r="H188" s="1" t="str">
        <f aca="false">IF(Answers!O188="","",IFERROR(MATCH(TRIM(SUBSTITUTE(SUBSTITUTE(SUBSTITUTE(SUBSTITUTE(Answers!O188,"’","'"),"‘","'"),"“",""""),"”","""")),'Scoring key'!$B$39:$B$42,0),"unread"))</f>
        <v/>
      </c>
      <c r="I188" s="1" t="str">
        <f aca="false">IF(Answers!S188="","",IFERROR(MATCH(TRIM(SUBSTITUTE(SUBSTITUTE(SUBSTITUTE(SUBSTITUTE(Answers!S188,"’","'"),"‘","'"),"“",""""),"”","""")),'Scoring key'!$B$43:$B$46,0),"unread"))</f>
        <v/>
      </c>
      <c r="J188" s="1" t="str">
        <f aca="false">IF(ISNUMBER(B188),IF(INDEX('Scoring key'!$C$10:$C$14,B188)="","",INDEX('Scoring key'!$C$10:$C$14,B188)),"")</f>
        <v/>
      </c>
      <c r="K188" s="1" t="str">
        <f aca="false">IF(ISNUMBER(E188),IF(INDEX('Scoring key'!$C$25:$C$29,E188)="","",INDEX('Scoring key'!$C$25:$C$29,E188)),"")</f>
        <v/>
      </c>
      <c r="L188" s="1" t="str">
        <f aca="false">IF(ISNUMBER(F188),IF(INDEX('Scoring key'!$C$30:$C$34,F188)="","",INDEX('Scoring key'!$C$30:$C$34,F188)),"")</f>
        <v/>
      </c>
      <c r="M188" s="1" t="str">
        <f aca="false">IF(ISNUMBER(G188),IF(INDEX('Scoring key'!$C$35:$C$38,G188)="","",INDEX('Scoring key'!$C$35:$C$38,G188)),"")</f>
        <v/>
      </c>
      <c r="N188" s="1" t="str">
        <f aca="false">IF(ISNUMBER(H188),IF(INDEX('Scoring key'!$C$39:$C$42,H188)="","",INDEX('Scoring key'!$C$39:$C$42,H188)),"")</f>
        <v/>
      </c>
      <c r="O188" s="1" t="str">
        <f aca="false">IF(Answers!F188="","",IF(ISNUMBER(IFERROR(VALUE(Answers!F188),"")),IF(AND(VALUE(Answers!F188)&gt;=1,VALUE(Answers!F188)&lt;=5,VALUE(Answers!F188)=INT(VALUE(Answers!F188))),VALUE(Answers!F188),"unread"),IFERROR(MATCH(TRIM(SUBSTITUTE(SUBSTITUTE(SUBSTITUTE(SUBSTITUTE(Answers!F188,"’","'"),"‘","'"),"“",""""),"”","""")),'Scoring key'!$B$5:$B$9,0),"unread")))</f>
        <v/>
      </c>
      <c r="P188" s="1" t="str">
        <f aca="false">IF(Answers!G188="","",IF(ISNUMBER(IFERROR(VALUE(Answers!G188),"")),IF(AND(VALUE(Answers!G188)&gt;=1,VALUE(Answers!G188)&lt;=5,VALUE(Answers!G188)=INT(VALUE(Answers!G188))),VALUE(Answers!G188),"unread"),IFERROR(MATCH(TRIM(SUBSTITUTE(SUBSTITUTE(SUBSTITUTE(SUBSTITUTE(Answers!G188,"’","'"),"‘","'"),"“",""""),"”","""")),'Scoring key'!$B$5:$B$9,0),"unread")))</f>
        <v/>
      </c>
      <c r="Q188" s="1" t="str">
        <f aca="false">IF(Answers!H188="","",IF(ISNUMBER(IFERROR(VALUE(Answers!H188),"")),IF(AND(VALUE(Answers!H188)&gt;=1,VALUE(Answers!H188)&lt;=5,VALUE(Answers!H188)=INT(VALUE(Answers!H188))),VALUE(Answers!H188),"unread"),IFERROR(MATCH(TRIM(SUBSTITUTE(SUBSTITUTE(SUBSTITUTE(SUBSTITUTE(Answers!H188,"’","'"),"‘","'"),"“",""""),"”","""")),'Scoring key'!$B$5:$B$9,0),"unread")))</f>
        <v/>
      </c>
      <c r="R188" s="1" t="str">
        <f aca="false">IF(Answers!I188="","",IF(ISNUMBER(IFERROR(VALUE(Answers!I188),"")),IF(AND(VALUE(Answers!I188)&gt;=1,VALUE(Answers!I188)&lt;=5,VALUE(Answers!I188)=INT(VALUE(Answers!I188))),VALUE(Answers!I188),"unread"),IFERROR(MATCH(TRIM(SUBSTITUTE(SUBSTITUTE(SUBSTITUTE(SUBSTITUTE(Answers!I188,"’","'"),"‘","'"),"“",""""),"”","""")),'Scoring key'!$B$5:$B$9,0),"unread")))</f>
        <v/>
      </c>
      <c r="S188" s="1" t="str">
        <f aca="false">IF(Answers!J188="","",IF(ISNUMBER(IFERROR(VALUE(Answers!J188),"")),IF(AND(VALUE(Answers!J188)&gt;=1,VALUE(Answers!J188)&lt;=5,VALUE(Answers!J188)=INT(VALUE(Answers!J188))),VALUE(Answers!J188),"unread"),IFERROR(MATCH(TRIM(SUBSTITUTE(SUBSTITUTE(SUBSTITUTE(SUBSTITUTE(Answers!J188,"’","'"),"‘","'"),"“",""""),"”","""")),'Scoring key'!$B$5:$B$9,0),"unread")))</f>
        <v/>
      </c>
      <c r="T188" s="1" t="str">
        <f aca="false">IF(Answers!K188="","",IF(ISNUMBER(IFERROR(VALUE(Answers!K188),"")),IF(AND(VALUE(Answers!K188)&gt;=1,VALUE(Answers!K188)&lt;=5,VALUE(Answers!K188)=INT(VALUE(Answers!K188))),VALUE(Answers!K188),"unread"),IFERROR(MATCH(TRIM(SUBSTITUTE(SUBSTITUTE(SUBSTITUTE(SUBSTITUTE(Answers!K188,"’","'"),"‘","'"),"“",""""),"”","""")),'Scoring key'!$B$5:$B$9,0),"unread")))</f>
        <v/>
      </c>
      <c r="U188" s="1" t="str">
        <f aca="false">IF(Answers!M188="","",IF(ISNUMBER(IFERROR(VALUE(Answers!M188),"")),IF(AND(VALUE(Answers!M188)&gt;=1,VALUE(Answers!M188)&lt;=5,VALUE(Answers!M188)=INT(VALUE(Answers!M188))),VALUE(Answers!M188),"unread"),IFERROR(MATCH(TRIM(SUBSTITUTE(SUBSTITUTE(SUBSTITUTE(SUBSTITUTE(Answers!M188,"’","'"),"‘","'"),"“",""""),"”","""")),'Scoring key'!$B$5:$B$9,0),"unread")))</f>
        <v/>
      </c>
      <c r="V188" s="1" t="str">
        <f aca="false">IF(Answers!P188="","",IF(ISNUMBER(IFERROR(VALUE(Answers!P188),"")),IF(AND(VALUE(Answers!P188)&gt;=1,VALUE(Answers!P188)&lt;=5,VALUE(Answers!P188)=INT(VALUE(Answers!P188))),VALUE(Answers!P188),"unread"),IFERROR(MATCH(TRIM(SUBSTITUTE(SUBSTITUTE(SUBSTITUTE(SUBSTITUTE(Answers!P188,"’","'"),"‘","'"),"“",""""),"”","""")),'Scoring key'!$B$5:$B$9,0),"unread")))</f>
        <v/>
      </c>
      <c r="W188" s="1" t="str">
        <f aca="false">IF(Answers!Q188="","",IF(ISNUMBER(IFERROR(VALUE(Answers!Q188),"")),IF(AND(VALUE(Answers!Q188)&gt;=1,VALUE(Answers!Q188)&lt;=5,VALUE(Answers!Q188)=INT(VALUE(Answers!Q188))),VALUE(Answers!Q188),"unread"),IFERROR(MATCH(TRIM(SUBSTITUTE(SUBSTITUTE(SUBSTITUTE(SUBSTITUTE(Answers!Q188,"’","'"),"‘","'"),"“",""""),"”","""")),'Scoring key'!$B$5:$B$9,0),"unread")))</f>
        <v/>
      </c>
      <c r="X188" s="1" t="str">
        <f aca="false">IF(Answers!B188="","",ISNUMBER(SEARCH("Drafting or editing emails and documents",TRIM(SUBSTITUTE(SUBSTITUTE(SUBSTITUTE(SUBSTITUTE(Answers!B188,"’","'"),"‘","'"),"“",""""),"”",""""))))*1+ISNUMBER(SEARCH("Summarizing documents, threads or meetings",TRIM(SUBSTITUTE(SUBSTITUTE(SUBSTITUTE(SUBSTITUTE(Answers!B188,"’","'"),"‘","'"),"“",""""),"”",""""))))*1+ISNUMBER(SEARCH("Research, or explaining something unfamiliar",TRIM(SUBSTITUTE(SUBSTITUTE(SUBSTITUTE(SUBSTITUTE(Answers!B188,"’","'"),"‘","'"),"“",""""),"”",""""))))*1+ISNUMBER(SEARCH("Working with data or spreadsheets",TRIM(SUBSTITUTE(SUBSTITUTE(SUBSTITUTE(SUBSTITUTE(Answers!B188,"’","'"),"‘","'"),"“",""""),"”",""""))))*1+ISNUMBER(SEARCH("Writing or reviewing code or scripts",TRIM(SUBSTITUTE(SUBSTITUTE(SUBSTITUTE(SUBSTITUTE(Answers!B188,"’","'"),"‘","'"),"“",""""),"”",""""))))*1+ISNUMBER(SEARCH("Brainstorming or planning",TRIM(SUBSTITUTE(SUBSTITUTE(SUBSTITUTE(SUBSTITUTE(Answers!B188,"’","'"),"‘","'"),"“",""""),"”",""""))))*1+ISNUMBER(SEARCH("Something else",TRIM(SUBSTITUTE(SUBSTITUTE(SUBSTITUTE(SUBSTITUTE(Answers!B188,"’","'"),"‘","'"),"“",""""),"”",""""))))*1)</f>
        <v/>
      </c>
      <c r="Y188" s="1" t="str">
        <f aca="false">IF(X188="","",IF(X188=0,IF(ISNUMBER(SEARCH("I don't use AI tools for work",TRIM(SUBSTITUTE(SUBSTITUTE(SUBSTITUTE(SUBSTITUTE(Answers!B188,"’","'"),"‘","'"),"“",""""),"”","""")))),1,"unread"),MIN(X188+1,5)))</f>
        <v/>
      </c>
      <c r="Z188" s="1" t="n">
        <f aca="false">IF(ISNUMBER(SEARCH("Clear guidance on what's allowed and what information can go in",TRIM(SUBSTITUTE(SUBSTITUTE(SUBSTITUTE(SUBSTITUTE(Answers!R188,"’","'"),"‘","'"),"“",""""),"”","""")))),1,0)</f>
        <v>0</v>
      </c>
      <c r="AA188" s="1" t="n">
        <f aca="false">IF(ISNUMBER(SEARCH("An approved AI tool with a work account",TRIM(SUBSTITUTE(SUBSTITUTE(SUBSTITUTE(SUBSTITUTE(Answers!R188,"’","'"),"‘","'"),"“",""""),"”","""")))),1,0)</f>
        <v>0</v>
      </c>
      <c r="AB188" s="1" t="n">
        <f aca="false">IF(ISNUMBER(SEARCH("Hands-on training using my own work tasks",TRIM(SUBSTITUTE(SUBSTITUTE(SUBSTITUTE(SUBSTITUTE(Answers!R188,"’","'"),"‘","'"),"“",""""),"”","""")))),1,0)</f>
        <v>0</v>
      </c>
      <c r="AC188" s="1" t="n">
        <f aca="false">IF(ISNUMBER(SEARCH("Ready-made prompts and templates for common tasks",TRIM(SUBSTITUTE(SUBSTITUTE(SUBSTITUTE(SUBSTITUTE(Answers!R188,"’","'"),"‘","'"),"“",""""),"”","""")))),1,0)</f>
        <v>0</v>
      </c>
      <c r="AD188" s="1" t="n">
        <f aca="false">IF(ISNUMBER(SEARCH("Help setting up an AI agent for my role",TRIM(SUBSTITUTE(SUBSTITUTE(SUBSTITUTE(SUBSTITUTE(Answers!R188,"’","'"),"‘","'"),"“",""""),"”","""")))),1,0)</f>
        <v>0</v>
      </c>
      <c r="AE188" s="1" t="n">
        <f aca="false">IF(ISNUMBER(SEARCH("Examples from people in jobs like mine",TRIM(SUBSTITUTE(SUBSTITUTE(SUBSTITUTE(SUBSTITUTE(Answers!R188,"’","'"),"‘","'"),"“",""""),"”","""")))),1,0)</f>
        <v>0</v>
      </c>
      <c r="AF188" s="1" t="n">
        <f aca="false">IF(ISNUMBER(SEARCH("Time set aside to practice",TRIM(SUBSTITUTE(SUBSTITUTE(SUBSTITUTE(SUBSTITUTE(Answers!R188,"’","'"),"‘","'"),"“",""""),"”","""")))),1,0)</f>
        <v>0</v>
      </c>
      <c r="AG188" s="1" t="n">
        <f aca="false">IF(ISNUMBER(SEARCH("I don't need help right now",TRIM(SUBSTITUTE(SUBSTITUTE(SUBSTITUTE(SUBSTITUTE(Answers!R188,"’","'"),"‘","'"),"“",""""),"”","""")))),1,0)</f>
        <v>0</v>
      </c>
      <c r="AH188" s="1" t="str">
        <f aca="false">IF(Answers!R188="","",IF(Z188+AA188+AB188+AC188+AD188+AE188+AF188+AG188=0,"unread",""))</f>
        <v/>
      </c>
      <c r="AI188" s="1" t="n">
        <f aca="false">IF(OR(D188=5,E188=5),1,0)</f>
        <v>0</v>
      </c>
    </row>
    <row r="189" customFormat="false" ht="15" hidden="false" customHeight="true" outlineLevel="0" collapsed="false">
      <c r="A189" s="1" t="n">
        <f aca="false">Answers!T189</f>
        <v>0</v>
      </c>
      <c r="B189" s="1" t="str">
        <f aca="false">IF(Answers!A189="","",IFERROR(MATCH(TRIM(SUBSTITUTE(SUBSTITUTE(SUBSTITUTE(SUBSTITUTE(Answers!A189,"’","'"),"‘","'"),"“",""""),"”","""")),'Scoring key'!$B$10:$B$14,0),"unread"))</f>
        <v/>
      </c>
      <c r="C189" s="1" t="str">
        <f aca="false">IF(Answers!C189="","",IFERROR(MATCH(TRIM(SUBSTITUTE(SUBSTITUTE(SUBSTITUTE(SUBSTITUTE(Answers!C189,"’","'"),"‘","'"),"“",""""),"”","""")),'Scoring key'!$B$15:$B$19,0),"unread"))</f>
        <v/>
      </c>
      <c r="D189" s="1" t="str">
        <f aca="false">IF(Answers!D189="","",IFERROR(MATCH(TRIM(SUBSTITUTE(SUBSTITUTE(SUBSTITUTE(SUBSTITUTE(Answers!D189,"’","'"),"‘","'"),"“",""""),"”","""")),'Scoring key'!$B$20:$B$24,0),"unread"))</f>
        <v/>
      </c>
      <c r="E189" s="1" t="str">
        <f aca="false">IF(Answers!E189="","",IFERROR(MATCH(TRIM(SUBSTITUTE(SUBSTITUTE(SUBSTITUTE(SUBSTITUTE(Answers!E189,"’","'"),"‘","'"),"“",""""),"”","""")),'Scoring key'!$B$25:$B$29,0),"unread"))</f>
        <v/>
      </c>
      <c r="F189" s="1" t="str">
        <f aca="false">IF(Answers!L189="","",IFERROR(MATCH(TRIM(SUBSTITUTE(SUBSTITUTE(SUBSTITUTE(SUBSTITUTE(Answers!L189,"’","'"),"‘","'"),"“",""""),"”","""")),'Scoring key'!$B$30:$B$34,0),"unread"))</f>
        <v/>
      </c>
      <c r="G189" s="1" t="str">
        <f aca="false">IF(Answers!N189="","",IFERROR(MATCH(TRIM(SUBSTITUTE(SUBSTITUTE(SUBSTITUTE(SUBSTITUTE(Answers!N189,"’","'"),"‘","'"),"“",""""),"”","""")),'Scoring key'!$B$35:$B$38,0),"unread"))</f>
        <v/>
      </c>
      <c r="H189" s="1" t="str">
        <f aca="false">IF(Answers!O189="","",IFERROR(MATCH(TRIM(SUBSTITUTE(SUBSTITUTE(SUBSTITUTE(SUBSTITUTE(Answers!O189,"’","'"),"‘","'"),"“",""""),"”","""")),'Scoring key'!$B$39:$B$42,0),"unread"))</f>
        <v/>
      </c>
      <c r="I189" s="1" t="str">
        <f aca="false">IF(Answers!S189="","",IFERROR(MATCH(TRIM(SUBSTITUTE(SUBSTITUTE(SUBSTITUTE(SUBSTITUTE(Answers!S189,"’","'"),"‘","'"),"“",""""),"”","""")),'Scoring key'!$B$43:$B$46,0),"unread"))</f>
        <v/>
      </c>
      <c r="J189" s="1" t="str">
        <f aca="false">IF(ISNUMBER(B189),IF(INDEX('Scoring key'!$C$10:$C$14,B189)="","",INDEX('Scoring key'!$C$10:$C$14,B189)),"")</f>
        <v/>
      </c>
      <c r="K189" s="1" t="str">
        <f aca="false">IF(ISNUMBER(E189),IF(INDEX('Scoring key'!$C$25:$C$29,E189)="","",INDEX('Scoring key'!$C$25:$C$29,E189)),"")</f>
        <v/>
      </c>
      <c r="L189" s="1" t="str">
        <f aca="false">IF(ISNUMBER(F189),IF(INDEX('Scoring key'!$C$30:$C$34,F189)="","",INDEX('Scoring key'!$C$30:$C$34,F189)),"")</f>
        <v/>
      </c>
      <c r="M189" s="1" t="str">
        <f aca="false">IF(ISNUMBER(G189),IF(INDEX('Scoring key'!$C$35:$C$38,G189)="","",INDEX('Scoring key'!$C$35:$C$38,G189)),"")</f>
        <v/>
      </c>
      <c r="N189" s="1" t="str">
        <f aca="false">IF(ISNUMBER(H189),IF(INDEX('Scoring key'!$C$39:$C$42,H189)="","",INDEX('Scoring key'!$C$39:$C$42,H189)),"")</f>
        <v/>
      </c>
      <c r="O189" s="1" t="str">
        <f aca="false">IF(Answers!F189="","",IF(ISNUMBER(IFERROR(VALUE(Answers!F189),"")),IF(AND(VALUE(Answers!F189)&gt;=1,VALUE(Answers!F189)&lt;=5,VALUE(Answers!F189)=INT(VALUE(Answers!F189))),VALUE(Answers!F189),"unread"),IFERROR(MATCH(TRIM(SUBSTITUTE(SUBSTITUTE(SUBSTITUTE(SUBSTITUTE(Answers!F189,"’","'"),"‘","'"),"“",""""),"”","""")),'Scoring key'!$B$5:$B$9,0),"unread")))</f>
        <v/>
      </c>
      <c r="P189" s="1" t="str">
        <f aca="false">IF(Answers!G189="","",IF(ISNUMBER(IFERROR(VALUE(Answers!G189),"")),IF(AND(VALUE(Answers!G189)&gt;=1,VALUE(Answers!G189)&lt;=5,VALUE(Answers!G189)=INT(VALUE(Answers!G189))),VALUE(Answers!G189),"unread"),IFERROR(MATCH(TRIM(SUBSTITUTE(SUBSTITUTE(SUBSTITUTE(SUBSTITUTE(Answers!G189,"’","'"),"‘","'"),"“",""""),"”","""")),'Scoring key'!$B$5:$B$9,0),"unread")))</f>
        <v/>
      </c>
      <c r="Q189" s="1" t="str">
        <f aca="false">IF(Answers!H189="","",IF(ISNUMBER(IFERROR(VALUE(Answers!H189),"")),IF(AND(VALUE(Answers!H189)&gt;=1,VALUE(Answers!H189)&lt;=5,VALUE(Answers!H189)=INT(VALUE(Answers!H189))),VALUE(Answers!H189),"unread"),IFERROR(MATCH(TRIM(SUBSTITUTE(SUBSTITUTE(SUBSTITUTE(SUBSTITUTE(Answers!H189,"’","'"),"‘","'"),"“",""""),"”","""")),'Scoring key'!$B$5:$B$9,0),"unread")))</f>
        <v/>
      </c>
      <c r="R189" s="1" t="str">
        <f aca="false">IF(Answers!I189="","",IF(ISNUMBER(IFERROR(VALUE(Answers!I189),"")),IF(AND(VALUE(Answers!I189)&gt;=1,VALUE(Answers!I189)&lt;=5,VALUE(Answers!I189)=INT(VALUE(Answers!I189))),VALUE(Answers!I189),"unread"),IFERROR(MATCH(TRIM(SUBSTITUTE(SUBSTITUTE(SUBSTITUTE(SUBSTITUTE(Answers!I189,"’","'"),"‘","'"),"“",""""),"”","""")),'Scoring key'!$B$5:$B$9,0),"unread")))</f>
        <v/>
      </c>
      <c r="S189" s="1" t="str">
        <f aca="false">IF(Answers!J189="","",IF(ISNUMBER(IFERROR(VALUE(Answers!J189),"")),IF(AND(VALUE(Answers!J189)&gt;=1,VALUE(Answers!J189)&lt;=5,VALUE(Answers!J189)=INT(VALUE(Answers!J189))),VALUE(Answers!J189),"unread"),IFERROR(MATCH(TRIM(SUBSTITUTE(SUBSTITUTE(SUBSTITUTE(SUBSTITUTE(Answers!J189,"’","'"),"‘","'"),"“",""""),"”","""")),'Scoring key'!$B$5:$B$9,0),"unread")))</f>
        <v/>
      </c>
      <c r="T189" s="1" t="str">
        <f aca="false">IF(Answers!K189="","",IF(ISNUMBER(IFERROR(VALUE(Answers!K189),"")),IF(AND(VALUE(Answers!K189)&gt;=1,VALUE(Answers!K189)&lt;=5,VALUE(Answers!K189)=INT(VALUE(Answers!K189))),VALUE(Answers!K189),"unread"),IFERROR(MATCH(TRIM(SUBSTITUTE(SUBSTITUTE(SUBSTITUTE(SUBSTITUTE(Answers!K189,"’","'"),"‘","'"),"“",""""),"”","""")),'Scoring key'!$B$5:$B$9,0),"unread")))</f>
        <v/>
      </c>
      <c r="U189" s="1" t="str">
        <f aca="false">IF(Answers!M189="","",IF(ISNUMBER(IFERROR(VALUE(Answers!M189),"")),IF(AND(VALUE(Answers!M189)&gt;=1,VALUE(Answers!M189)&lt;=5,VALUE(Answers!M189)=INT(VALUE(Answers!M189))),VALUE(Answers!M189),"unread"),IFERROR(MATCH(TRIM(SUBSTITUTE(SUBSTITUTE(SUBSTITUTE(SUBSTITUTE(Answers!M189,"’","'"),"‘","'"),"“",""""),"”","""")),'Scoring key'!$B$5:$B$9,0),"unread")))</f>
        <v/>
      </c>
      <c r="V189" s="1" t="str">
        <f aca="false">IF(Answers!P189="","",IF(ISNUMBER(IFERROR(VALUE(Answers!P189),"")),IF(AND(VALUE(Answers!P189)&gt;=1,VALUE(Answers!P189)&lt;=5,VALUE(Answers!P189)=INT(VALUE(Answers!P189))),VALUE(Answers!P189),"unread"),IFERROR(MATCH(TRIM(SUBSTITUTE(SUBSTITUTE(SUBSTITUTE(SUBSTITUTE(Answers!P189,"’","'"),"‘","'"),"“",""""),"”","""")),'Scoring key'!$B$5:$B$9,0),"unread")))</f>
        <v/>
      </c>
      <c r="W189" s="1" t="str">
        <f aca="false">IF(Answers!Q189="","",IF(ISNUMBER(IFERROR(VALUE(Answers!Q189),"")),IF(AND(VALUE(Answers!Q189)&gt;=1,VALUE(Answers!Q189)&lt;=5,VALUE(Answers!Q189)=INT(VALUE(Answers!Q189))),VALUE(Answers!Q189),"unread"),IFERROR(MATCH(TRIM(SUBSTITUTE(SUBSTITUTE(SUBSTITUTE(SUBSTITUTE(Answers!Q189,"’","'"),"‘","'"),"“",""""),"”","""")),'Scoring key'!$B$5:$B$9,0),"unread")))</f>
        <v/>
      </c>
      <c r="X189" s="1" t="str">
        <f aca="false">IF(Answers!B189="","",ISNUMBER(SEARCH("Drafting or editing emails and documents",TRIM(SUBSTITUTE(SUBSTITUTE(SUBSTITUTE(SUBSTITUTE(Answers!B189,"’","'"),"‘","'"),"“",""""),"”",""""))))*1+ISNUMBER(SEARCH("Summarizing documents, threads or meetings",TRIM(SUBSTITUTE(SUBSTITUTE(SUBSTITUTE(SUBSTITUTE(Answers!B189,"’","'"),"‘","'"),"“",""""),"”",""""))))*1+ISNUMBER(SEARCH("Research, or explaining something unfamiliar",TRIM(SUBSTITUTE(SUBSTITUTE(SUBSTITUTE(SUBSTITUTE(Answers!B189,"’","'"),"‘","'"),"“",""""),"”",""""))))*1+ISNUMBER(SEARCH("Working with data or spreadsheets",TRIM(SUBSTITUTE(SUBSTITUTE(SUBSTITUTE(SUBSTITUTE(Answers!B189,"’","'"),"‘","'"),"“",""""),"”",""""))))*1+ISNUMBER(SEARCH("Writing or reviewing code or scripts",TRIM(SUBSTITUTE(SUBSTITUTE(SUBSTITUTE(SUBSTITUTE(Answers!B189,"’","'"),"‘","'"),"“",""""),"”",""""))))*1+ISNUMBER(SEARCH("Brainstorming or planning",TRIM(SUBSTITUTE(SUBSTITUTE(SUBSTITUTE(SUBSTITUTE(Answers!B189,"’","'"),"‘","'"),"“",""""),"”",""""))))*1+ISNUMBER(SEARCH("Something else",TRIM(SUBSTITUTE(SUBSTITUTE(SUBSTITUTE(SUBSTITUTE(Answers!B189,"’","'"),"‘","'"),"“",""""),"”",""""))))*1)</f>
        <v/>
      </c>
      <c r="Y189" s="1" t="str">
        <f aca="false">IF(X189="","",IF(X189=0,IF(ISNUMBER(SEARCH("I don't use AI tools for work",TRIM(SUBSTITUTE(SUBSTITUTE(SUBSTITUTE(SUBSTITUTE(Answers!B189,"’","'"),"‘","'"),"“",""""),"”","""")))),1,"unread"),MIN(X189+1,5)))</f>
        <v/>
      </c>
      <c r="Z189" s="1" t="n">
        <f aca="false">IF(ISNUMBER(SEARCH("Clear guidance on what's allowed and what information can go in",TRIM(SUBSTITUTE(SUBSTITUTE(SUBSTITUTE(SUBSTITUTE(Answers!R189,"’","'"),"‘","'"),"“",""""),"”","""")))),1,0)</f>
        <v>0</v>
      </c>
      <c r="AA189" s="1" t="n">
        <f aca="false">IF(ISNUMBER(SEARCH("An approved AI tool with a work account",TRIM(SUBSTITUTE(SUBSTITUTE(SUBSTITUTE(SUBSTITUTE(Answers!R189,"’","'"),"‘","'"),"“",""""),"”","""")))),1,0)</f>
        <v>0</v>
      </c>
      <c r="AB189" s="1" t="n">
        <f aca="false">IF(ISNUMBER(SEARCH("Hands-on training using my own work tasks",TRIM(SUBSTITUTE(SUBSTITUTE(SUBSTITUTE(SUBSTITUTE(Answers!R189,"’","'"),"‘","'"),"“",""""),"”","""")))),1,0)</f>
        <v>0</v>
      </c>
      <c r="AC189" s="1" t="n">
        <f aca="false">IF(ISNUMBER(SEARCH("Ready-made prompts and templates for common tasks",TRIM(SUBSTITUTE(SUBSTITUTE(SUBSTITUTE(SUBSTITUTE(Answers!R189,"’","'"),"‘","'"),"“",""""),"”","""")))),1,0)</f>
        <v>0</v>
      </c>
      <c r="AD189" s="1" t="n">
        <f aca="false">IF(ISNUMBER(SEARCH("Help setting up an AI agent for my role",TRIM(SUBSTITUTE(SUBSTITUTE(SUBSTITUTE(SUBSTITUTE(Answers!R189,"’","'"),"‘","'"),"“",""""),"”","""")))),1,0)</f>
        <v>0</v>
      </c>
      <c r="AE189" s="1" t="n">
        <f aca="false">IF(ISNUMBER(SEARCH("Examples from people in jobs like mine",TRIM(SUBSTITUTE(SUBSTITUTE(SUBSTITUTE(SUBSTITUTE(Answers!R189,"’","'"),"‘","'"),"“",""""),"”","""")))),1,0)</f>
        <v>0</v>
      </c>
      <c r="AF189" s="1" t="n">
        <f aca="false">IF(ISNUMBER(SEARCH("Time set aside to practice",TRIM(SUBSTITUTE(SUBSTITUTE(SUBSTITUTE(SUBSTITUTE(Answers!R189,"’","'"),"‘","'"),"“",""""),"”","""")))),1,0)</f>
        <v>0</v>
      </c>
      <c r="AG189" s="1" t="n">
        <f aca="false">IF(ISNUMBER(SEARCH("I don't need help right now",TRIM(SUBSTITUTE(SUBSTITUTE(SUBSTITUTE(SUBSTITUTE(Answers!R189,"’","'"),"‘","'"),"“",""""),"”","""")))),1,0)</f>
        <v>0</v>
      </c>
      <c r="AH189" s="1" t="str">
        <f aca="false">IF(Answers!R189="","",IF(Z189+AA189+AB189+AC189+AD189+AE189+AF189+AG189=0,"unread",""))</f>
        <v/>
      </c>
      <c r="AI189" s="1" t="n">
        <f aca="false">IF(OR(D189=5,E189=5),1,0)</f>
        <v>0</v>
      </c>
    </row>
    <row r="190" customFormat="false" ht="15" hidden="false" customHeight="true" outlineLevel="0" collapsed="false">
      <c r="A190" s="1" t="n">
        <f aca="false">Answers!T190</f>
        <v>0</v>
      </c>
      <c r="B190" s="1" t="str">
        <f aca="false">IF(Answers!A190="","",IFERROR(MATCH(TRIM(SUBSTITUTE(SUBSTITUTE(SUBSTITUTE(SUBSTITUTE(Answers!A190,"’","'"),"‘","'"),"“",""""),"”","""")),'Scoring key'!$B$10:$B$14,0),"unread"))</f>
        <v/>
      </c>
      <c r="C190" s="1" t="str">
        <f aca="false">IF(Answers!C190="","",IFERROR(MATCH(TRIM(SUBSTITUTE(SUBSTITUTE(SUBSTITUTE(SUBSTITUTE(Answers!C190,"’","'"),"‘","'"),"“",""""),"”","""")),'Scoring key'!$B$15:$B$19,0),"unread"))</f>
        <v/>
      </c>
      <c r="D190" s="1" t="str">
        <f aca="false">IF(Answers!D190="","",IFERROR(MATCH(TRIM(SUBSTITUTE(SUBSTITUTE(SUBSTITUTE(SUBSTITUTE(Answers!D190,"’","'"),"‘","'"),"“",""""),"”","""")),'Scoring key'!$B$20:$B$24,0),"unread"))</f>
        <v/>
      </c>
      <c r="E190" s="1" t="str">
        <f aca="false">IF(Answers!E190="","",IFERROR(MATCH(TRIM(SUBSTITUTE(SUBSTITUTE(SUBSTITUTE(SUBSTITUTE(Answers!E190,"’","'"),"‘","'"),"“",""""),"”","""")),'Scoring key'!$B$25:$B$29,0),"unread"))</f>
        <v/>
      </c>
      <c r="F190" s="1" t="str">
        <f aca="false">IF(Answers!L190="","",IFERROR(MATCH(TRIM(SUBSTITUTE(SUBSTITUTE(SUBSTITUTE(SUBSTITUTE(Answers!L190,"’","'"),"‘","'"),"“",""""),"”","""")),'Scoring key'!$B$30:$B$34,0),"unread"))</f>
        <v/>
      </c>
      <c r="G190" s="1" t="str">
        <f aca="false">IF(Answers!N190="","",IFERROR(MATCH(TRIM(SUBSTITUTE(SUBSTITUTE(SUBSTITUTE(SUBSTITUTE(Answers!N190,"’","'"),"‘","'"),"“",""""),"”","""")),'Scoring key'!$B$35:$B$38,0),"unread"))</f>
        <v/>
      </c>
      <c r="H190" s="1" t="str">
        <f aca="false">IF(Answers!O190="","",IFERROR(MATCH(TRIM(SUBSTITUTE(SUBSTITUTE(SUBSTITUTE(SUBSTITUTE(Answers!O190,"’","'"),"‘","'"),"“",""""),"”","""")),'Scoring key'!$B$39:$B$42,0),"unread"))</f>
        <v/>
      </c>
      <c r="I190" s="1" t="str">
        <f aca="false">IF(Answers!S190="","",IFERROR(MATCH(TRIM(SUBSTITUTE(SUBSTITUTE(SUBSTITUTE(SUBSTITUTE(Answers!S190,"’","'"),"‘","'"),"“",""""),"”","""")),'Scoring key'!$B$43:$B$46,0),"unread"))</f>
        <v/>
      </c>
      <c r="J190" s="1" t="str">
        <f aca="false">IF(ISNUMBER(B190),IF(INDEX('Scoring key'!$C$10:$C$14,B190)="","",INDEX('Scoring key'!$C$10:$C$14,B190)),"")</f>
        <v/>
      </c>
      <c r="K190" s="1" t="str">
        <f aca="false">IF(ISNUMBER(E190),IF(INDEX('Scoring key'!$C$25:$C$29,E190)="","",INDEX('Scoring key'!$C$25:$C$29,E190)),"")</f>
        <v/>
      </c>
      <c r="L190" s="1" t="str">
        <f aca="false">IF(ISNUMBER(F190),IF(INDEX('Scoring key'!$C$30:$C$34,F190)="","",INDEX('Scoring key'!$C$30:$C$34,F190)),"")</f>
        <v/>
      </c>
      <c r="M190" s="1" t="str">
        <f aca="false">IF(ISNUMBER(G190),IF(INDEX('Scoring key'!$C$35:$C$38,G190)="","",INDEX('Scoring key'!$C$35:$C$38,G190)),"")</f>
        <v/>
      </c>
      <c r="N190" s="1" t="str">
        <f aca="false">IF(ISNUMBER(H190),IF(INDEX('Scoring key'!$C$39:$C$42,H190)="","",INDEX('Scoring key'!$C$39:$C$42,H190)),"")</f>
        <v/>
      </c>
      <c r="O190" s="1" t="str">
        <f aca="false">IF(Answers!F190="","",IF(ISNUMBER(IFERROR(VALUE(Answers!F190),"")),IF(AND(VALUE(Answers!F190)&gt;=1,VALUE(Answers!F190)&lt;=5,VALUE(Answers!F190)=INT(VALUE(Answers!F190))),VALUE(Answers!F190),"unread"),IFERROR(MATCH(TRIM(SUBSTITUTE(SUBSTITUTE(SUBSTITUTE(SUBSTITUTE(Answers!F190,"’","'"),"‘","'"),"“",""""),"”","""")),'Scoring key'!$B$5:$B$9,0),"unread")))</f>
        <v/>
      </c>
      <c r="P190" s="1" t="str">
        <f aca="false">IF(Answers!G190="","",IF(ISNUMBER(IFERROR(VALUE(Answers!G190),"")),IF(AND(VALUE(Answers!G190)&gt;=1,VALUE(Answers!G190)&lt;=5,VALUE(Answers!G190)=INT(VALUE(Answers!G190))),VALUE(Answers!G190),"unread"),IFERROR(MATCH(TRIM(SUBSTITUTE(SUBSTITUTE(SUBSTITUTE(SUBSTITUTE(Answers!G190,"’","'"),"‘","'"),"“",""""),"”","""")),'Scoring key'!$B$5:$B$9,0),"unread")))</f>
        <v/>
      </c>
      <c r="Q190" s="1" t="str">
        <f aca="false">IF(Answers!H190="","",IF(ISNUMBER(IFERROR(VALUE(Answers!H190),"")),IF(AND(VALUE(Answers!H190)&gt;=1,VALUE(Answers!H190)&lt;=5,VALUE(Answers!H190)=INT(VALUE(Answers!H190))),VALUE(Answers!H190),"unread"),IFERROR(MATCH(TRIM(SUBSTITUTE(SUBSTITUTE(SUBSTITUTE(SUBSTITUTE(Answers!H190,"’","'"),"‘","'"),"“",""""),"”","""")),'Scoring key'!$B$5:$B$9,0),"unread")))</f>
        <v/>
      </c>
      <c r="R190" s="1" t="str">
        <f aca="false">IF(Answers!I190="","",IF(ISNUMBER(IFERROR(VALUE(Answers!I190),"")),IF(AND(VALUE(Answers!I190)&gt;=1,VALUE(Answers!I190)&lt;=5,VALUE(Answers!I190)=INT(VALUE(Answers!I190))),VALUE(Answers!I190),"unread"),IFERROR(MATCH(TRIM(SUBSTITUTE(SUBSTITUTE(SUBSTITUTE(SUBSTITUTE(Answers!I190,"’","'"),"‘","'"),"“",""""),"”","""")),'Scoring key'!$B$5:$B$9,0),"unread")))</f>
        <v/>
      </c>
      <c r="S190" s="1" t="str">
        <f aca="false">IF(Answers!J190="","",IF(ISNUMBER(IFERROR(VALUE(Answers!J190),"")),IF(AND(VALUE(Answers!J190)&gt;=1,VALUE(Answers!J190)&lt;=5,VALUE(Answers!J190)=INT(VALUE(Answers!J190))),VALUE(Answers!J190),"unread"),IFERROR(MATCH(TRIM(SUBSTITUTE(SUBSTITUTE(SUBSTITUTE(SUBSTITUTE(Answers!J190,"’","'"),"‘","'"),"“",""""),"”","""")),'Scoring key'!$B$5:$B$9,0),"unread")))</f>
        <v/>
      </c>
      <c r="T190" s="1" t="str">
        <f aca="false">IF(Answers!K190="","",IF(ISNUMBER(IFERROR(VALUE(Answers!K190),"")),IF(AND(VALUE(Answers!K190)&gt;=1,VALUE(Answers!K190)&lt;=5,VALUE(Answers!K190)=INT(VALUE(Answers!K190))),VALUE(Answers!K190),"unread"),IFERROR(MATCH(TRIM(SUBSTITUTE(SUBSTITUTE(SUBSTITUTE(SUBSTITUTE(Answers!K190,"’","'"),"‘","'"),"“",""""),"”","""")),'Scoring key'!$B$5:$B$9,0),"unread")))</f>
        <v/>
      </c>
      <c r="U190" s="1" t="str">
        <f aca="false">IF(Answers!M190="","",IF(ISNUMBER(IFERROR(VALUE(Answers!M190),"")),IF(AND(VALUE(Answers!M190)&gt;=1,VALUE(Answers!M190)&lt;=5,VALUE(Answers!M190)=INT(VALUE(Answers!M190))),VALUE(Answers!M190),"unread"),IFERROR(MATCH(TRIM(SUBSTITUTE(SUBSTITUTE(SUBSTITUTE(SUBSTITUTE(Answers!M190,"’","'"),"‘","'"),"“",""""),"”","""")),'Scoring key'!$B$5:$B$9,0),"unread")))</f>
        <v/>
      </c>
      <c r="V190" s="1" t="str">
        <f aca="false">IF(Answers!P190="","",IF(ISNUMBER(IFERROR(VALUE(Answers!P190),"")),IF(AND(VALUE(Answers!P190)&gt;=1,VALUE(Answers!P190)&lt;=5,VALUE(Answers!P190)=INT(VALUE(Answers!P190))),VALUE(Answers!P190),"unread"),IFERROR(MATCH(TRIM(SUBSTITUTE(SUBSTITUTE(SUBSTITUTE(SUBSTITUTE(Answers!P190,"’","'"),"‘","'"),"“",""""),"”","""")),'Scoring key'!$B$5:$B$9,0),"unread")))</f>
        <v/>
      </c>
      <c r="W190" s="1" t="str">
        <f aca="false">IF(Answers!Q190="","",IF(ISNUMBER(IFERROR(VALUE(Answers!Q190),"")),IF(AND(VALUE(Answers!Q190)&gt;=1,VALUE(Answers!Q190)&lt;=5,VALUE(Answers!Q190)=INT(VALUE(Answers!Q190))),VALUE(Answers!Q190),"unread"),IFERROR(MATCH(TRIM(SUBSTITUTE(SUBSTITUTE(SUBSTITUTE(SUBSTITUTE(Answers!Q190,"’","'"),"‘","'"),"“",""""),"”","""")),'Scoring key'!$B$5:$B$9,0),"unread")))</f>
        <v/>
      </c>
      <c r="X190" s="1" t="str">
        <f aca="false">IF(Answers!B190="","",ISNUMBER(SEARCH("Drafting or editing emails and documents",TRIM(SUBSTITUTE(SUBSTITUTE(SUBSTITUTE(SUBSTITUTE(Answers!B190,"’","'"),"‘","'"),"“",""""),"”",""""))))*1+ISNUMBER(SEARCH("Summarizing documents, threads or meetings",TRIM(SUBSTITUTE(SUBSTITUTE(SUBSTITUTE(SUBSTITUTE(Answers!B190,"’","'"),"‘","'"),"“",""""),"”",""""))))*1+ISNUMBER(SEARCH("Research, or explaining something unfamiliar",TRIM(SUBSTITUTE(SUBSTITUTE(SUBSTITUTE(SUBSTITUTE(Answers!B190,"’","'"),"‘","'"),"“",""""),"”",""""))))*1+ISNUMBER(SEARCH("Working with data or spreadsheets",TRIM(SUBSTITUTE(SUBSTITUTE(SUBSTITUTE(SUBSTITUTE(Answers!B190,"’","'"),"‘","'"),"“",""""),"”",""""))))*1+ISNUMBER(SEARCH("Writing or reviewing code or scripts",TRIM(SUBSTITUTE(SUBSTITUTE(SUBSTITUTE(SUBSTITUTE(Answers!B190,"’","'"),"‘","'"),"“",""""),"”",""""))))*1+ISNUMBER(SEARCH("Brainstorming or planning",TRIM(SUBSTITUTE(SUBSTITUTE(SUBSTITUTE(SUBSTITUTE(Answers!B190,"’","'"),"‘","'"),"“",""""),"”",""""))))*1+ISNUMBER(SEARCH("Something else",TRIM(SUBSTITUTE(SUBSTITUTE(SUBSTITUTE(SUBSTITUTE(Answers!B190,"’","'"),"‘","'"),"“",""""),"”",""""))))*1)</f>
        <v/>
      </c>
      <c r="Y190" s="1" t="str">
        <f aca="false">IF(X190="","",IF(X190=0,IF(ISNUMBER(SEARCH("I don't use AI tools for work",TRIM(SUBSTITUTE(SUBSTITUTE(SUBSTITUTE(SUBSTITUTE(Answers!B190,"’","'"),"‘","'"),"“",""""),"”","""")))),1,"unread"),MIN(X190+1,5)))</f>
        <v/>
      </c>
      <c r="Z190" s="1" t="n">
        <f aca="false">IF(ISNUMBER(SEARCH("Clear guidance on what's allowed and what information can go in",TRIM(SUBSTITUTE(SUBSTITUTE(SUBSTITUTE(SUBSTITUTE(Answers!R190,"’","'"),"‘","'"),"“",""""),"”","""")))),1,0)</f>
        <v>0</v>
      </c>
      <c r="AA190" s="1" t="n">
        <f aca="false">IF(ISNUMBER(SEARCH("An approved AI tool with a work account",TRIM(SUBSTITUTE(SUBSTITUTE(SUBSTITUTE(SUBSTITUTE(Answers!R190,"’","'"),"‘","'"),"“",""""),"”","""")))),1,0)</f>
        <v>0</v>
      </c>
      <c r="AB190" s="1" t="n">
        <f aca="false">IF(ISNUMBER(SEARCH("Hands-on training using my own work tasks",TRIM(SUBSTITUTE(SUBSTITUTE(SUBSTITUTE(SUBSTITUTE(Answers!R190,"’","'"),"‘","'"),"“",""""),"”","""")))),1,0)</f>
        <v>0</v>
      </c>
      <c r="AC190" s="1" t="n">
        <f aca="false">IF(ISNUMBER(SEARCH("Ready-made prompts and templates for common tasks",TRIM(SUBSTITUTE(SUBSTITUTE(SUBSTITUTE(SUBSTITUTE(Answers!R190,"’","'"),"‘","'"),"“",""""),"”","""")))),1,0)</f>
        <v>0</v>
      </c>
      <c r="AD190" s="1" t="n">
        <f aca="false">IF(ISNUMBER(SEARCH("Help setting up an AI agent for my role",TRIM(SUBSTITUTE(SUBSTITUTE(SUBSTITUTE(SUBSTITUTE(Answers!R190,"’","'"),"‘","'"),"“",""""),"”","""")))),1,0)</f>
        <v>0</v>
      </c>
      <c r="AE190" s="1" t="n">
        <f aca="false">IF(ISNUMBER(SEARCH("Examples from people in jobs like mine",TRIM(SUBSTITUTE(SUBSTITUTE(SUBSTITUTE(SUBSTITUTE(Answers!R190,"’","'"),"‘","'"),"“",""""),"”","""")))),1,0)</f>
        <v>0</v>
      </c>
      <c r="AF190" s="1" t="n">
        <f aca="false">IF(ISNUMBER(SEARCH("Time set aside to practice",TRIM(SUBSTITUTE(SUBSTITUTE(SUBSTITUTE(SUBSTITUTE(Answers!R190,"’","'"),"‘","'"),"“",""""),"”","""")))),1,0)</f>
        <v>0</v>
      </c>
      <c r="AG190" s="1" t="n">
        <f aca="false">IF(ISNUMBER(SEARCH("I don't need help right now",TRIM(SUBSTITUTE(SUBSTITUTE(SUBSTITUTE(SUBSTITUTE(Answers!R190,"’","'"),"‘","'"),"“",""""),"”","""")))),1,0)</f>
        <v>0</v>
      </c>
      <c r="AH190" s="1" t="str">
        <f aca="false">IF(Answers!R190="","",IF(Z190+AA190+AB190+AC190+AD190+AE190+AF190+AG190=0,"unread",""))</f>
        <v/>
      </c>
      <c r="AI190" s="1" t="n">
        <f aca="false">IF(OR(D190=5,E190=5),1,0)</f>
        <v>0</v>
      </c>
    </row>
    <row r="191" customFormat="false" ht="15" hidden="false" customHeight="true" outlineLevel="0" collapsed="false">
      <c r="A191" s="1" t="n">
        <f aca="false">Answers!T191</f>
        <v>0</v>
      </c>
      <c r="B191" s="1" t="str">
        <f aca="false">IF(Answers!A191="","",IFERROR(MATCH(TRIM(SUBSTITUTE(SUBSTITUTE(SUBSTITUTE(SUBSTITUTE(Answers!A191,"’","'"),"‘","'"),"“",""""),"”","""")),'Scoring key'!$B$10:$B$14,0),"unread"))</f>
        <v/>
      </c>
      <c r="C191" s="1" t="str">
        <f aca="false">IF(Answers!C191="","",IFERROR(MATCH(TRIM(SUBSTITUTE(SUBSTITUTE(SUBSTITUTE(SUBSTITUTE(Answers!C191,"’","'"),"‘","'"),"“",""""),"”","""")),'Scoring key'!$B$15:$B$19,0),"unread"))</f>
        <v/>
      </c>
      <c r="D191" s="1" t="str">
        <f aca="false">IF(Answers!D191="","",IFERROR(MATCH(TRIM(SUBSTITUTE(SUBSTITUTE(SUBSTITUTE(SUBSTITUTE(Answers!D191,"’","'"),"‘","'"),"“",""""),"”","""")),'Scoring key'!$B$20:$B$24,0),"unread"))</f>
        <v/>
      </c>
      <c r="E191" s="1" t="str">
        <f aca="false">IF(Answers!E191="","",IFERROR(MATCH(TRIM(SUBSTITUTE(SUBSTITUTE(SUBSTITUTE(SUBSTITUTE(Answers!E191,"’","'"),"‘","'"),"“",""""),"”","""")),'Scoring key'!$B$25:$B$29,0),"unread"))</f>
        <v/>
      </c>
      <c r="F191" s="1" t="str">
        <f aca="false">IF(Answers!L191="","",IFERROR(MATCH(TRIM(SUBSTITUTE(SUBSTITUTE(SUBSTITUTE(SUBSTITUTE(Answers!L191,"’","'"),"‘","'"),"“",""""),"”","""")),'Scoring key'!$B$30:$B$34,0),"unread"))</f>
        <v/>
      </c>
      <c r="G191" s="1" t="str">
        <f aca="false">IF(Answers!N191="","",IFERROR(MATCH(TRIM(SUBSTITUTE(SUBSTITUTE(SUBSTITUTE(SUBSTITUTE(Answers!N191,"’","'"),"‘","'"),"“",""""),"”","""")),'Scoring key'!$B$35:$B$38,0),"unread"))</f>
        <v/>
      </c>
      <c r="H191" s="1" t="str">
        <f aca="false">IF(Answers!O191="","",IFERROR(MATCH(TRIM(SUBSTITUTE(SUBSTITUTE(SUBSTITUTE(SUBSTITUTE(Answers!O191,"’","'"),"‘","'"),"“",""""),"”","""")),'Scoring key'!$B$39:$B$42,0),"unread"))</f>
        <v/>
      </c>
      <c r="I191" s="1" t="str">
        <f aca="false">IF(Answers!S191="","",IFERROR(MATCH(TRIM(SUBSTITUTE(SUBSTITUTE(SUBSTITUTE(SUBSTITUTE(Answers!S191,"’","'"),"‘","'"),"“",""""),"”","""")),'Scoring key'!$B$43:$B$46,0),"unread"))</f>
        <v/>
      </c>
      <c r="J191" s="1" t="str">
        <f aca="false">IF(ISNUMBER(B191),IF(INDEX('Scoring key'!$C$10:$C$14,B191)="","",INDEX('Scoring key'!$C$10:$C$14,B191)),"")</f>
        <v/>
      </c>
      <c r="K191" s="1" t="str">
        <f aca="false">IF(ISNUMBER(E191),IF(INDEX('Scoring key'!$C$25:$C$29,E191)="","",INDEX('Scoring key'!$C$25:$C$29,E191)),"")</f>
        <v/>
      </c>
      <c r="L191" s="1" t="str">
        <f aca="false">IF(ISNUMBER(F191),IF(INDEX('Scoring key'!$C$30:$C$34,F191)="","",INDEX('Scoring key'!$C$30:$C$34,F191)),"")</f>
        <v/>
      </c>
      <c r="M191" s="1" t="str">
        <f aca="false">IF(ISNUMBER(G191),IF(INDEX('Scoring key'!$C$35:$C$38,G191)="","",INDEX('Scoring key'!$C$35:$C$38,G191)),"")</f>
        <v/>
      </c>
      <c r="N191" s="1" t="str">
        <f aca="false">IF(ISNUMBER(H191),IF(INDEX('Scoring key'!$C$39:$C$42,H191)="","",INDEX('Scoring key'!$C$39:$C$42,H191)),"")</f>
        <v/>
      </c>
      <c r="O191" s="1" t="str">
        <f aca="false">IF(Answers!F191="","",IF(ISNUMBER(IFERROR(VALUE(Answers!F191),"")),IF(AND(VALUE(Answers!F191)&gt;=1,VALUE(Answers!F191)&lt;=5,VALUE(Answers!F191)=INT(VALUE(Answers!F191))),VALUE(Answers!F191),"unread"),IFERROR(MATCH(TRIM(SUBSTITUTE(SUBSTITUTE(SUBSTITUTE(SUBSTITUTE(Answers!F191,"’","'"),"‘","'"),"“",""""),"”","""")),'Scoring key'!$B$5:$B$9,0),"unread")))</f>
        <v/>
      </c>
      <c r="P191" s="1" t="str">
        <f aca="false">IF(Answers!G191="","",IF(ISNUMBER(IFERROR(VALUE(Answers!G191),"")),IF(AND(VALUE(Answers!G191)&gt;=1,VALUE(Answers!G191)&lt;=5,VALUE(Answers!G191)=INT(VALUE(Answers!G191))),VALUE(Answers!G191),"unread"),IFERROR(MATCH(TRIM(SUBSTITUTE(SUBSTITUTE(SUBSTITUTE(SUBSTITUTE(Answers!G191,"’","'"),"‘","'"),"“",""""),"”","""")),'Scoring key'!$B$5:$B$9,0),"unread")))</f>
        <v/>
      </c>
      <c r="Q191" s="1" t="str">
        <f aca="false">IF(Answers!H191="","",IF(ISNUMBER(IFERROR(VALUE(Answers!H191),"")),IF(AND(VALUE(Answers!H191)&gt;=1,VALUE(Answers!H191)&lt;=5,VALUE(Answers!H191)=INT(VALUE(Answers!H191))),VALUE(Answers!H191),"unread"),IFERROR(MATCH(TRIM(SUBSTITUTE(SUBSTITUTE(SUBSTITUTE(SUBSTITUTE(Answers!H191,"’","'"),"‘","'"),"“",""""),"”","""")),'Scoring key'!$B$5:$B$9,0),"unread")))</f>
        <v/>
      </c>
      <c r="R191" s="1" t="str">
        <f aca="false">IF(Answers!I191="","",IF(ISNUMBER(IFERROR(VALUE(Answers!I191),"")),IF(AND(VALUE(Answers!I191)&gt;=1,VALUE(Answers!I191)&lt;=5,VALUE(Answers!I191)=INT(VALUE(Answers!I191))),VALUE(Answers!I191),"unread"),IFERROR(MATCH(TRIM(SUBSTITUTE(SUBSTITUTE(SUBSTITUTE(SUBSTITUTE(Answers!I191,"’","'"),"‘","'"),"“",""""),"”","""")),'Scoring key'!$B$5:$B$9,0),"unread")))</f>
        <v/>
      </c>
      <c r="S191" s="1" t="str">
        <f aca="false">IF(Answers!J191="","",IF(ISNUMBER(IFERROR(VALUE(Answers!J191),"")),IF(AND(VALUE(Answers!J191)&gt;=1,VALUE(Answers!J191)&lt;=5,VALUE(Answers!J191)=INT(VALUE(Answers!J191))),VALUE(Answers!J191),"unread"),IFERROR(MATCH(TRIM(SUBSTITUTE(SUBSTITUTE(SUBSTITUTE(SUBSTITUTE(Answers!J191,"’","'"),"‘","'"),"“",""""),"”","""")),'Scoring key'!$B$5:$B$9,0),"unread")))</f>
        <v/>
      </c>
      <c r="T191" s="1" t="str">
        <f aca="false">IF(Answers!K191="","",IF(ISNUMBER(IFERROR(VALUE(Answers!K191),"")),IF(AND(VALUE(Answers!K191)&gt;=1,VALUE(Answers!K191)&lt;=5,VALUE(Answers!K191)=INT(VALUE(Answers!K191))),VALUE(Answers!K191),"unread"),IFERROR(MATCH(TRIM(SUBSTITUTE(SUBSTITUTE(SUBSTITUTE(SUBSTITUTE(Answers!K191,"’","'"),"‘","'"),"“",""""),"”","""")),'Scoring key'!$B$5:$B$9,0),"unread")))</f>
        <v/>
      </c>
      <c r="U191" s="1" t="str">
        <f aca="false">IF(Answers!M191="","",IF(ISNUMBER(IFERROR(VALUE(Answers!M191),"")),IF(AND(VALUE(Answers!M191)&gt;=1,VALUE(Answers!M191)&lt;=5,VALUE(Answers!M191)=INT(VALUE(Answers!M191))),VALUE(Answers!M191),"unread"),IFERROR(MATCH(TRIM(SUBSTITUTE(SUBSTITUTE(SUBSTITUTE(SUBSTITUTE(Answers!M191,"’","'"),"‘","'"),"“",""""),"”","""")),'Scoring key'!$B$5:$B$9,0),"unread")))</f>
        <v/>
      </c>
      <c r="V191" s="1" t="str">
        <f aca="false">IF(Answers!P191="","",IF(ISNUMBER(IFERROR(VALUE(Answers!P191),"")),IF(AND(VALUE(Answers!P191)&gt;=1,VALUE(Answers!P191)&lt;=5,VALUE(Answers!P191)=INT(VALUE(Answers!P191))),VALUE(Answers!P191),"unread"),IFERROR(MATCH(TRIM(SUBSTITUTE(SUBSTITUTE(SUBSTITUTE(SUBSTITUTE(Answers!P191,"’","'"),"‘","'"),"“",""""),"”","""")),'Scoring key'!$B$5:$B$9,0),"unread")))</f>
        <v/>
      </c>
      <c r="W191" s="1" t="str">
        <f aca="false">IF(Answers!Q191="","",IF(ISNUMBER(IFERROR(VALUE(Answers!Q191),"")),IF(AND(VALUE(Answers!Q191)&gt;=1,VALUE(Answers!Q191)&lt;=5,VALUE(Answers!Q191)=INT(VALUE(Answers!Q191))),VALUE(Answers!Q191),"unread"),IFERROR(MATCH(TRIM(SUBSTITUTE(SUBSTITUTE(SUBSTITUTE(SUBSTITUTE(Answers!Q191,"’","'"),"‘","'"),"“",""""),"”","""")),'Scoring key'!$B$5:$B$9,0),"unread")))</f>
        <v/>
      </c>
      <c r="X191" s="1" t="str">
        <f aca="false">IF(Answers!B191="","",ISNUMBER(SEARCH("Drafting or editing emails and documents",TRIM(SUBSTITUTE(SUBSTITUTE(SUBSTITUTE(SUBSTITUTE(Answers!B191,"’","'"),"‘","'"),"“",""""),"”",""""))))*1+ISNUMBER(SEARCH("Summarizing documents, threads or meetings",TRIM(SUBSTITUTE(SUBSTITUTE(SUBSTITUTE(SUBSTITUTE(Answers!B191,"’","'"),"‘","'"),"“",""""),"”",""""))))*1+ISNUMBER(SEARCH("Research, or explaining something unfamiliar",TRIM(SUBSTITUTE(SUBSTITUTE(SUBSTITUTE(SUBSTITUTE(Answers!B191,"’","'"),"‘","'"),"“",""""),"”",""""))))*1+ISNUMBER(SEARCH("Working with data or spreadsheets",TRIM(SUBSTITUTE(SUBSTITUTE(SUBSTITUTE(SUBSTITUTE(Answers!B191,"’","'"),"‘","'"),"“",""""),"”",""""))))*1+ISNUMBER(SEARCH("Writing or reviewing code or scripts",TRIM(SUBSTITUTE(SUBSTITUTE(SUBSTITUTE(SUBSTITUTE(Answers!B191,"’","'"),"‘","'"),"“",""""),"”",""""))))*1+ISNUMBER(SEARCH("Brainstorming or planning",TRIM(SUBSTITUTE(SUBSTITUTE(SUBSTITUTE(SUBSTITUTE(Answers!B191,"’","'"),"‘","'"),"“",""""),"”",""""))))*1+ISNUMBER(SEARCH("Something else",TRIM(SUBSTITUTE(SUBSTITUTE(SUBSTITUTE(SUBSTITUTE(Answers!B191,"’","'"),"‘","'"),"“",""""),"”",""""))))*1)</f>
        <v/>
      </c>
      <c r="Y191" s="1" t="str">
        <f aca="false">IF(X191="","",IF(X191=0,IF(ISNUMBER(SEARCH("I don't use AI tools for work",TRIM(SUBSTITUTE(SUBSTITUTE(SUBSTITUTE(SUBSTITUTE(Answers!B191,"’","'"),"‘","'"),"“",""""),"”","""")))),1,"unread"),MIN(X191+1,5)))</f>
        <v/>
      </c>
      <c r="Z191" s="1" t="n">
        <f aca="false">IF(ISNUMBER(SEARCH("Clear guidance on what's allowed and what information can go in",TRIM(SUBSTITUTE(SUBSTITUTE(SUBSTITUTE(SUBSTITUTE(Answers!R191,"’","'"),"‘","'"),"“",""""),"”","""")))),1,0)</f>
        <v>0</v>
      </c>
      <c r="AA191" s="1" t="n">
        <f aca="false">IF(ISNUMBER(SEARCH("An approved AI tool with a work account",TRIM(SUBSTITUTE(SUBSTITUTE(SUBSTITUTE(SUBSTITUTE(Answers!R191,"’","'"),"‘","'"),"“",""""),"”","""")))),1,0)</f>
        <v>0</v>
      </c>
      <c r="AB191" s="1" t="n">
        <f aca="false">IF(ISNUMBER(SEARCH("Hands-on training using my own work tasks",TRIM(SUBSTITUTE(SUBSTITUTE(SUBSTITUTE(SUBSTITUTE(Answers!R191,"’","'"),"‘","'"),"“",""""),"”","""")))),1,0)</f>
        <v>0</v>
      </c>
      <c r="AC191" s="1" t="n">
        <f aca="false">IF(ISNUMBER(SEARCH("Ready-made prompts and templates for common tasks",TRIM(SUBSTITUTE(SUBSTITUTE(SUBSTITUTE(SUBSTITUTE(Answers!R191,"’","'"),"‘","'"),"“",""""),"”","""")))),1,0)</f>
        <v>0</v>
      </c>
      <c r="AD191" s="1" t="n">
        <f aca="false">IF(ISNUMBER(SEARCH("Help setting up an AI agent for my role",TRIM(SUBSTITUTE(SUBSTITUTE(SUBSTITUTE(SUBSTITUTE(Answers!R191,"’","'"),"‘","'"),"“",""""),"”","""")))),1,0)</f>
        <v>0</v>
      </c>
      <c r="AE191" s="1" t="n">
        <f aca="false">IF(ISNUMBER(SEARCH("Examples from people in jobs like mine",TRIM(SUBSTITUTE(SUBSTITUTE(SUBSTITUTE(SUBSTITUTE(Answers!R191,"’","'"),"‘","'"),"“",""""),"”","""")))),1,0)</f>
        <v>0</v>
      </c>
      <c r="AF191" s="1" t="n">
        <f aca="false">IF(ISNUMBER(SEARCH("Time set aside to practice",TRIM(SUBSTITUTE(SUBSTITUTE(SUBSTITUTE(SUBSTITUTE(Answers!R191,"’","'"),"‘","'"),"“",""""),"”","""")))),1,0)</f>
        <v>0</v>
      </c>
      <c r="AG191" s="1" t="n">
        <f aca="false">IF(ISNUMBER(SEARCH("I don't need help right now",TRIM(SUBSTITUTE(SUBSTITUTE(SUBSTITUTE(SUBSTITUTE(Answers!R191,"’","'"),"‘","'"),"“",""""),"”","""")))),1,0)</f>
        <v>0</v>
      </c>
      <c r="AH191" s="1" t="str">
        <f aca="false">IF(Answers!R191="","",IF(Z191+AA191+AB191+AC191+AD191+AE191+AF191+AG191=0,"unread",""))</f>
        <v/>
      </c>
      <c r="AI191" s="1" t="n">
        <f aca="false">IF(OR(D191=5,E191=5),1,0)</f>
        <v>0</v>
      </c>
    </row>
    <row r="192" customFormat="false" ht="15" hidden="false" customHeight="true" outlineLevel="0" collapsed="false">
      <c r="A192" s="1" t="n">
        <f aca="false">Answers!T192</f>
        <v>0</v>
      </c>
      <c r="B192" s="1" t="str">
        <f aca="false">IF(Answers!A192="","",IFERROR(MATCH(TRIM(SUBSTITUTE(SUBSTITUTE(SUBSTITUTE(SUBSTITUTE(Answers!A192,"’","'"),"‘","'"),"“",""""),"”","""")),'Scoring key'!$B$10:$B$14,0),"unread"))</f>
        <v/>
      </c>
      <c r="C192" s="1" t="str">
        <f aca="false">IF(Answers!C192="","",IFERROR(MATCH(TRIM(SUBSTITUTE(SUBSTITUTE(SUBSTITUTE(SUBSTITUTE(Answers!C192,"’","'"),"‘","'"),"“",""""),"”","""")),'Scoring key'!$B$15:$B$19,0),"unread"))</f>
        <v/>
      </c>
      <c r="D192" s="1" t="str">
        <f aca="false">IF(Answers!D192="","",IFERROR(MATCH(TRIM(SUBSTITUTE(SUBSTITUTE(SUBSTITUTE(SUBSTITUTE(Answers!D192,"’","'"),"‘","'"),"“",""""),"”","""")),'Scoring key'!$B$20:$B$24,0),"unread"))</f>
        <v/>
      </c>
      <c r="E192" s="1" t="str">
        <f aca="false">IF(Answers!E192="","",IFERROR(MATCH(TRIM(SUBSTITUTE(SUBSTITUTE(SUBSTITUTE(SUBSTITUTE(Answers!E192,"’","'"),"‘","'"),"“",""""),"”","""")),'Scoring key'!$B$25:$B$29,0),"unread"))</f>
        <v/>
      </c>
      <c r="F192" s="1" t="str">
        <f aca="false">IF(Answers!L192="","",IFERROR(MATCH(TRIM(SUBSTITUTE(SUBSTITUTE(SUBSTITUTE(SUBSTITUTE(Answers!L192,"’","'"),"‘","'"),"“",""""),"”","""")),'Scoring key'!$B$30:$B$34,0),"unread"))</f>
        <v/>
      </c>
      <c r="G192" s="1" t="str">
        <f aca="false">IF(Answers!N192="","",IFERROR(MATCH(TRIM(SUBSTITUTE(SUBSTITUTE(SUBSTITUTE(SUBSTITUTE(Answers!N192,"’","'"),"‘","'"),"“",""""),"”","""")),'Scoring key'!$B$35:$B$38,0),"unread"))</f>
        <v/>
      </c>
      <c r="H192" s="1" t="str">
        <f aca="false">IF(Answers!O192="","",IFERROR(MATCH(TRIM(SUBSTITUTE(SUBSTITUTE(SUBSTITUTE(SUBSTITUTE(Answers!O192,"’","'"),"‘","'"),"“",""""),"”","""")),'Scoring key'!$B$39:$B$42,0),"unread"))</f>
        <v/>
      </c>
      <c r="I192" s="1" t="str">
        <f aca="false">IF(Answers!S192="","",IFERROR(MATCH(TRIM(SUBSTITUTE(SUBSTITUTE(SUBSTITUTE(SUBSTITUTE(Answers!S192,"’","'"),"‘","'"),"“",""""),"”","""")),'Scoring key'!$B$43:$B$46,0),"unread"))</f>
        <v/>
      </c>
      <c r="J192" s="1" t="str">
        <f aca="false">IF(ISNUMBER(B192),IF(INDEX('Scoring key'!$C$10:$C$14,B192)="","",INDEX('Scoring key'!$C$10:$C$14,B192)),"")</f>
        <v/>
      </c>
      <c r="K192" s="1" t="str">
        <f aca="false">IF(ISNUMBER(E192),IF(INDEX('Scoring key'!$C$25:$C$29,E192)="","",INDEX('Scoring key'!$C$25:$C$29,E192)),"")</f>
        <v/>
      </c>
      <c r="L192" s="1" t="str">
        <f aca="false">IF(ISNUMBER(F192),IF(INDEX('Scoring key'!$C$30:$C$34,F192)="","",INDEX('Scoring key'!$C$30:$C$34,F192)),"")</f>
        <v/>
      </c>
      <c r="M192" s="1" t="str">
        <f aca="false">IF(ISNUMBER(G192),IF(INDEX('Scoring key'!$C$35:$C$38,G192)="","",INDEX('Scoring key'!$C$35:$C$38,G192)),"")</f>
        <v/>
      </c>
      <c r="N192" s="1" t="str">
        <f aca="false">IF(ISNUMBER(H192),IF(INDEX('Scoring key'!$C$39:$C$42,H192)="","",INDEX('Scoring key'!$C$39:$C$42,H192)),"")</f>
        <v/>
      </c>
      <c r="O192" s="1" t="str">
        <f aca="false">IF(Answers!F192="","",IF(ISNUMBER(IFERROR(VALUE(Answers!F192),"")),IF(AND(VALUE(Answers!F192)&gt;=1,VALUE(Answers!F192)&lt;=5,VALUE(Answers!F192)=INT(VALUE(Answers!F192))),VALUE(Answers!F192),"unread"),IFERROR(MATCH(TRIM(SUBSTITUTE(SUBSTITUTE(SUBSTITUTE(SUBSTITUTE(Answers!F192,"’","'"),"‘","'"),"“",""""),"”","""")),'Scoring key'!$B$5:$B$9,0),"unread")))</f>
        <v/>
      </c>
      <c r="P192" s="1" t="str">
        <f aca="false">IF(Answers!G192="","",IF(ISNUMBER(IFERROR(VALUE(Answers!G192),"")),IF(AND(VALUE(Answers!G192)&gt;=1,VALUE(Answers!G192)&lt;=5,VALUE(Answers!G192)=INT(VALUE(Answers!G192))),VALUE(Answers!G192),"unread"),IFERROR(MATCH(TRIM(SUBSTITUTE(SUBSTITUTE(SUBSTITUTE(SUBSTITUTE(Answers!G192,"’","'"),"‘","'"),"“",""""),"”","""")),'Scoring key'!$B$5:$B$9,0),"unread")))</f>
        <v/>
      </c>
      <c r="Q192" s="1" t="str">
        <f aca="false">IF(Answers!H192="","",IF(ISNUMBER(IFERROR(VALUE(Answers!H192),"")),IF(AND(VALUE(Answers!H192)&gt;=1,VALUE(Answers!H192)&lt;=5,VALUE(Answers!H192)=INT(VALUE(Answers!H192))),VALUE(Answers!H192),"unread"),IFERROR(MATCH(TRIM(SUBSTITUTE(SUBSTITUTE(SUBSTITUTE(SUBSTITUTE(Answers!H192,"’","'"),"‘","'"),"“",""""),"”","""")),'Scoring key'!$B$5:$B$9,0),"unread")))</f>
        <v/>
      </c>
      <c r="R192" s="1" t="str">
        <f aca="false">IF(Answers!I192="","",IF(ISNUMBER(IFERROR(VALUE(Answers!I192),"")),IF(AND(VALUE(Answers!I192)&gt;=1,VALUE(Answers!I192)&lt;=5,VALUE(Answers!I192)=INT(VALUE(Answers!I192))),VALUE(Answers!I192),"unread"),IFERROR(MATCH(TRIM(SUBSTITUTE(SUBSTITUTE(SUBSTITUTE(SUBSTITUTE(Answers!I192,"’","'"),"‘","'"),"“",""""),"”","""")),'Scoring key'!$B$5:$B$9,0),"unread")))</f>
        <v/>
      </c>
      <c r="S192" s="1" t="str">
        <f aca="false">IF(Answers!J192="","",IF(ISNUMBER(IFERROR(VALUE(Answers!J192),"")),IF(AND(VALUE(Answers!J192)&gt;=1,VALUE(Answers!J192)&lt;=5,VALUE(Answers!J192)=INT(VALUE(Answers!J192))),VALUE(Answers!J192),"unread"),IFERROR(MATCH(TRIM(SUBSTITUTE(SUBSTITUTE(SUBSTITUTE(SUBSTITUTE(Answers!J192,"’","'"),"‘","'"),"“",""""),"”","""")),'Scoring key'!$B$5:$B$9,0),"unread")))</f>
        <v/>
      </c>
      <c r="T192" s="1" t="str">
        <f aca="false">IF(Answers!K192="","",IF(ISNUMBER(IFERROR(VALUE(Answers!K192),"")),IF(AND(VALUE(Answers!K192)&gt;=1,VALUE(Answers!K192)&lt;=5,VALUE(Answers!K192)=INT(VALUE(Answers!K192))),VALUE(Answers!K192),"unread"),IFERROR(MATCH(TRIM(SUBSTITUTE(SUBSTITUTE(SUBSTITUTE(SUBSTITUTE(Answers!K192,"’","'"),"‘","'"),"“",""""),"”","""")),'Scoring key'!$B$5:$B$9,0),"unread")))</f>
        <v/>
      </c>
      <c r="U192" s="1" t="str">
        <f aca="false">IF(Answers!M192="","",IF(ISNUMBER(IFERROR(VALUE(Answers!M192),"")),IF(AND(VALUE(Answers!M192)&gt;=1,VALUE(Answers!M192)&lt;=5,VALUE(Answers!M192)=INT(VALUE(Answers!M192))),VALUE(Answers!M192),"unread"),IFERROR(MATCH(TRIM(SUBSTITUTE(SUBSTITUTE(SUBSTITUTE(SUBSTITUTE(Answers!M192,"’","'"),"‘","'"),"“",""""),"”","""")),'Scoring key'!$B$5:$B$9,0),"unread")))</f>
        <v/>
      </c>
      <c r="V192" s="1" t="str">
        <f aca="false">IF(Answers!P192="","",IF(ISNUMBER(IFERROR(VALUE(Answers!P192),"")),IF(AND(VALUE(Answers!P192)&gt;=1,VALUE(Answers!P192)&lt;=5,VALUE(Answers!P192)=INT(VALUE(Answers!P192))),VALUE(Answers!P192),"unread"),IFERROR(MATCH(TRIM(SUBSTITUTE(SUBSTITUTE(SUBSTITUTE(SUBSTITUTE(Answers!P192,"’","'"),"‘","'"),"“",""""),"”","""")),'Scoring key'!$B$5:$B$9,0),"unread")))</f>
        <v/>
      </c>
      <c r="W192" s="1" t="str">
        <f aca="false">IF(Answers!Q192="","",IF(ISNUMBER(IFERROR(VALUE(Answers!Q192),"")),IF(AND(VALUE(Answers!Q192)&gt;=1,VALUE(Answers!Q192)&lt;=5,VALUE(Answers!Q192)=INT(VALUE(Answers!Q192))),VALUE(Answers!Q192),"unread"),IFERROR(MATCH(TRIM(SUBSTITUTE(SUBSTITUTE(SUBSTITUTE(SUBSTITUTE(Answers!Q192,"’","'"),"‘","'"),"“",""""),"”","""")),'Scoring key'!$B$5:$B$9,0),"unread")))</f>
        <v/>
      </c>
      <c r="X192" s="1" t="str">
        <f aca="false">IF(Answers!B192="","",ISNUMBER(SEARCH("Drafting or editing emails and documents",TRIM(SUBSTITUTE(SUBSTITUTE(SUBSTITUTE(SUBSTITUTE(Answers!B192,"’","'"),"‘","'"),"“",""""),"”",""""))))*1+ISNUMBER(SEARCH("Summarizing documents, threads or meetings",TRIM(SUBSTITUTE(SUBSTITUTE(SUBSTITUTE(SUBSTITUTE(Answers!B192,"’","'"),"‘","'"),"“",""""),"”",""""))))*1+ISNUMBER(SEARCH("Research, or explaining something unfamiliar",TRIM(SUBSTITUTE(SUBSTITUTE(SUBSTITUTE(SUBSTITUTE(Answers!B192,"’","'"),"‘","'"),"“",""""),"”",""""))))*1+ISNUMBER(SEARCH("Working with data or spreadsheets",TRIM(SUBSTITUTE(SUBSTITUTE(SUBSTITUTE(SUBSTITUTE(Answers!B192,"’","'"),"‘","'"),"“",""""),"”",""""))))*1+ISNUMBER(SEARCH("Writing or reviewing code or scripts",TRIM(SUBSTITUTE(SUBSTITUTE(SUBSTITUTE(SUBSTITUTE(Answers!B192,"’","'"),"‘","'"),"“",""""),"”",""""))))*1+ISNUMBER(SEARCH("Brainstorming or planning",TRIM(SUBSTITUTE(SUBSTITUTE(SUBSTITUTE(SUBSTITUTE(Answers!B192,"’","'"),"‘","'"),"“",""""),"”",""""))))*1+ISNUMBER(SEARCH("Something else",TRIM(SUBSTITUTE(SUBSTITUTE(SUBSTITUTE(SUBSTITUTE(Answers!B192,"’","'"),"‘","'"),"“",""""),"”",""""))))*1)</f>
        <v/>
      </c>
      <c r="Y192" s="1" t="str">
        <f aca="false">IF(X192="","",IF(X192=0,IF(ISNUMBER(SEARCH("I don't use AI tools for work",TRIM(SUBSTITUTE(SUBSTITUTE(SUBSTITUTE(SUBSTITUTE(Answers!B192,"’","'"),"‘","'"),"“",""""),"”","""")))),1,"unread"),MIN(X192+1,5)))</f>
        <v/>
      </c>
      <c r="Z192" s="1" t="n">
        <f aca="false">IF(ISNUMBER(SEARCH("Clear guidance on what's allowed and what information can go in",TRIM(SUBSTITUTE(SUBSTITUTE(SUBSTITUTE(SUBSTITUTE(Answers!R192,"’","'"),"‘","'"),"“",""""),"”","""")))),1,0)</f>
        <v>0</v>
      </c>
      <c r="AA192" s="1" t="n">
        <f aca="false">IF(ISNUMBER(SEARCH("An approved AI tool with a work account",TRIM(SUBSTITUTE(SUBSTITUTE(SUBSTITUTE(SUBSTITUTE(Answers!R192,"’","'"),"‘","'"),"“",""""),"”","""")))),1,0)</f>
        <v>0</v>
      </c>
      <c r="AB192" s="1" t="n">
        <f aca="false">IF(ISNUMBER(SEARCH("Hands-on training using my own work tasks",TRIM(SUBSTITUTE(SUBSTITUTE(SUBSTITUTE(SUBSTITUTE(Answers!R192,"’","'"),"‘","'"),"“",""""),"”","""")))),1,0)</f>
        <v>0</v>
      </c>
      <c r="AC192" s="1" t="n">
        <f aca="false">IF(ISNUMBER(SEARCH("Ready-made prompts and templates for common tasks",TRIM(SUBSTITUTE(SUBSTITUTE(SUBSTITUTE(SUBSTITUTE(Answers!R192,"’","'"),"‘","'"),"“",""""),"”","""")))),1,0)</f>
        <v>0</v>
      </c>
      <c r="AD192" s="1" t="n">
        <f aca="false">IF(ISNUMBER(SEARCH("Help setting up an AI agent for my role",TRIM(SUBSTITUTE(SUBSTITUTE(SUBSTITUTE(SUBSTITUTE(Answers!R192,"’","'"),"‘","'"),"“",""""),"”","""")))),1,0)</f>
        <v>0</v>
      </c>
      <c r="AE192" s="1" t="n">
        <f aca="false">IF(ISNUMBER(SEARCH("Examples from people in jobs like mine",TRIM(SUBSTITUTE(SUBSTITUTE(SUBSTITUTE(SUBSTITUTE(Answers!R192,"’","'"),"‘","'"),"“",""""),"”","""")))),1,0)</f>
        <v>0</v>
      </c>
      <c r="AF192" s="1" t="n">
        <f aca="false">IF(ISNUMBER(SEARCH("Time set aside to practice",TRIM(SUBSTITUTE(SUBSTITUTE(SUBSTITUTE(SUBSTITUTE(Answers!R192,"’","'"),"‘","'"),"“",""""),"”","""")))),1,0)</f>
        <v>0</v>
      </c>
      <c r="AG192" s="1" t="n">
        <f aca="false">IF(ISNUMBER(SEARCH("I don't need help right now",TRIM(SUBSTITUTE(SUBSTITUTE(SUBSTITUTE(SUBSTITUTE(Answers!R192,"’","'"),"‘","'"),"“",""""),"”","""")))),1,0)</f>
        <v>0</v>
      </c>
      <c r="AH192" s="1" t="str">
        <f aca="false">IF(Answers!R192="","",IF(Z192+AA192+AB192+AC192+AD192+AE192+AF192+AG192=0,"unread",""))</f>
        <v/>
      </c>
      <c r="AI192" s="1" t="n">
        <f aca="false">IF(OR(D192=5,E192=5),1,0)</f>
        <v>0</v>
      </c>
    </row>
    <row r="193" customFormat="false" ht="15" hidden="false" customHeight="true" outlineLevel="0" collapsed="false">
      <c r="A193" s="1" t="n">
        <f aca="false">Answers!T193</f>
        <v>0</v>
      </c>
      <c r="B193" s="1" t="str">
        <f aca="false">IF(Answers!A193="","",IFERROR(MATCH(TRIM(SUBSTITUTE(SUBSTITUTE(SUBSTITUTE(SUBSTITUTE(Answers!A193,"’","'"),"‘","'"),"“",""""),"”","""")),'Scoring key'!$B$10:$B$14,0),"unread"))</f>
        <v/>
      </c>
      <c r="C193" s="1" t="str">
        <f aca="false">IF(Answers!C193="","",IFERROR(MATCH(TRIM(SUBSTITUTE(SUBSTITUTE(SUBSTITUTE(SUBSTITUTE(Answers!C193,"’","'"),"‘","'"),"“",""""),"”","""")),'Scoring key'!$B$15:$B$19,0),"unread"))</f>
        <v/>
      </c>
      <c r="D193" s="1" t="str">
        <f aca="false">IF(Answers!D193="","",IFERROR(MATCH(TRIM(SUBSTITUTE(SUBSTITUTE(SUBSTITUTE(SUBSTITUTE(Answers!D193,"’","'"),"‘","'"),"“",""""),"”","""")),'Scoring key'!$B$20:$B$24,0),"unread"))</f>
        <v/>
      </c>
      <c r="E193" s="1" t="str">
        <f aca="false">IF(Answers!E193="","",IFERROR(MATCH(TRIM(SUBSTITUTE(SUBSTITUTE(SUBSTITUTE(SUBSTITUTE(Answers!E193,"’","'"),"‘","'"),"“",""""),"”","""")),'Scoring key'!$B$25:$B$29,0),"unread"))</f>
        <v/>
      </c>
      <c r="F193" s="1" t="str">
        <f aca="false">IF(Answers!L193="","",IFERROR(MATCH(TRIM(SUBSTITUTE(SUBSTITUTE(SUBSTITUTE(SUBSTITUTE(Answers!L193,"’","'"),"‘","'"),"“",""""),"”","""")),'Scoring key'!$B$30:$B$34,0),"unread"))</f>
        <v/>
      </c>
      <c r="G193" s="1" t="str">
        <f aca="false">IF(Answers!N193="","",IFERROR(MATCH(TRIM(SUBSTITUTE(SUBSTITUTE(SUBSTITUTE(SUBSTITUTE(Answers!N193,"’","'"),"‘","'"),"“",""""),"”","""")),'Scoring key'!$B$35:$B$38,0),"unread"))</f>
        <v/>
      </c>
      <c r="H193" s="1" t="str">
        <f aca="false">IF(Answers!O193="","",IFERROR(MATCH(TRIM(SUBSTITUTE(SUBSTITUTE(SUBSTITUTE(SUBSTITUTE(Answers!O193,"’","'"),"‘","'"),"“",""""),"”","""")),'Scoring key'!$B$39:$B$42,0),"unread"))</f>
        <v/>
      </c>
      <c r="I193" s="1" t="str">
        <f aca="false">IF(Answers!S193="","",IFERROR(MATCH(TRIM(SUBSTITUTE(SUBSTITUTE(SUBSTITUTE(SUBSTITUTE(Answers!S193,"’","'"),"‘","'"),"“",""""),"”","""")),'Scoring key'!$B$43:$B$46,0),"unread"))</f>
        <v/>
      </c>
      <c r="J193" s="1" t="str">
        <f aca="false">IF(ISNUMBER(B193),IF(INDEX('Scoring key'!$C$10:$C$14,B193)="","",INDEX('Scoring key'!$C$10:$C$14,B193)),"")</f>
        <v/>
      </c>
      <c r="K193" s="1" t="str">
        <f aca="false">IF(ISNUMBER(E193),IF(INDEX('Scoring key'!$C$25:$C$29,E193)="","",INDEX('Scoring key'!$C$25:$C$29,E193)),"")</f>
        <v/>
      </c>
      <c r="L193" s="1" t="str">
        <f aca="false">IF(ISNUMBER(F193),IF(INDEX('Scoring key'!$C$30:$C$34,F193)="","",INDEX('Scoring key'!$C$30:$C$34,F193)),"")</f>
        <v/>
      </c>
      <c r="M193" s="1" t="str">
        <f aca="false">IF(ISNUMBER(G193),IF(INDEX('Scoring key'!$C$35:$C$38,G193)="","",INDEX('Scoring key'!$C$35:$C$38,G193)),"")</f>
        <v/>
      </c>
      <c r="N193" s="1" t="str">
        <f aca="false">IF(ISNUMBER(H193),IF(INDEX('Scoring key'!$C$39:$C$42,H193)="","",INDEX('Scoring key'!$C$39:$C$42,H193)),"")</f>
        <v/>
      </c>
      <c r="O193" s="1" t="str">
        <f aca="false">IF(Answers!F193="","",IF(ISNUMBER(IFERROR(VALUE(Answers!F193),"")),IF(AND(VALUE(Answers!F193)&gt;=1,VALUE(Answers!F193)&lt;=5,VALUE(Answers!F193)=INT(VALUE(Answers!F193))),VALUE(Answers!F193),"unread"),IFERROR(MATCH(TRIM(SUBSTITUTE(SUBSTITUTE(SUBSTITUTE(SUBSTITUTE(Answers!F193,"’","'"),"‘","'"),"“",""""),"”","""")),'Scoring key'!$B$5:$B$9,0),"unread")))</f>
        <v/>
      </c>
      <c r="P193" s="1" t="str">
        <f aca="false">IF(Answers!G193="","",IF(ISNUMBER(IFERROR(VALUE(Answers!G193),"")),IF(AND(VALUE(Answers!G193)&gt;=1,VALUE(Answers!G193)&lt;=5,VALUE(Answers!G193)=INT(VALUE(Answers!G193))),VALUE(Answers!G193),"unread"),IFERROR(MATCH(TRIM(SUBSTITUTE(SUBSTITUTE(SUBSTITUTE(SUBSTITUTE(Answers!G193,"’","'"),"‘","'"),"“",""""),"”","""")),'Scoring key'!$B$5:$B$9,0),"unread")))</f>
        <v/>
      </c>
      <c r="Q193" s="1" t="str">
        <f aca="false">IF(Answers!H193="","",IF(ISNUMBER(IFERROR(VALUE(Answers!H193),"")),IF(AND(VALUE(Answers!H193)&gt;=1,VALUE(Answers!H193)&lt;=5,VALUE(Answers!H193)=INT(VALUE(Answers!H193))),VALUE(Answers!H193),"unread"),IFERROR(MATCH(TRIM(SUBSTITUTE(SUBSTITUTE(SUBSTITUTE(SUBSTITUTE(Answers!H193,"’","'"),"‘","'"),"“",""""),"”","""")),'Scoring key'!$B$5:$B$9,0),"unread")))</f>
        <v/>
      </c>
      <c r="R193" s="1" t="str">
        <f aca="false">IF(Answers!I193="","",IF(ISNUMBER(IFERROR(VALUE(Answers!I193),"")),IF(AND(VALUE(Answers!I193)&gt;=1,VALUE(Answers!I193)&lt;=5,VALUE(Answers!I193)=INT(VALUE(Answers!I193))),VALUE(Answers!I193),"unread"),IFERROR(MATCH(TRIM(SUBSTITUTE(SUBSTITUTE(SUBSTITUTE(SUBSTITUTE(Answers!I193,"’","'"),"‘","'"),"“",""""),"”","""")),'Scoring key'!$B$5:$B$9,0),"unread")))</f>
        <v/>
      </c>
      <c r="S193" s="1" t="str">
        <f aca="false">IF(Answers!J193="","",IF(ISNUMBER(IFERROR(VALUE(Answers!J193),"")),IF(AND(VALUE(Answers!J193)&gt;=1,VALUE(Answers!J193)&lt;=5,VALUE(Answers!J193)=INT(VALUE(Answers!J193))),VALUE(Answers!J193),"unread"),IFERROR(MATCH(TRIM(SUBSTITUTE(SUBSTITUTE(SUBSTITUTE(SUBSTITUTE(Answers!J193,"’","'"),"‘","'"),"“",""""),"”","""")),'Scoring key'!$B$5:$B$9,0),"unread")))</f>
        <v/>
      </c>
      <c r="T193" s="1" t="str">
        <f aca="false">IF(Answers!K193="","",IF(ISNUMBER(IFERROR(VALUE(Answers!K193),"")),IF(AND(VALUE(Answers!K193)&gt;=1,VALUE(Answers!K193)&lt;=5,VALUE(Answers!K193)=INT(VALUE(Answers!K193))),VALUE(Answers!K193),"unread"),IFERROR(MATCH(TRIM(SUBSTITUTE(SUBSTITUTE(SUBSTITUTE(SUBSTITUTE(Answers!K193,"’","'"),"‘","'"),"“",""""),"”","""")),'Scoring key'!$B$5:$B$9,0),"unread")))</f>
        <v/>
      </c>
      <c r="U193" s="1" t="str">
        <f aca="false">IF(Answers!M193="","",IF(ISNUMBER(IFERROR(VALUE(Answers!M193),"")),IF(AND(VALUE(Answers!M193)&gt;=1,VALUE(Answers!M193)&lt;=5,VALUE(Answers!M193)=INT(VALUE(Answers!M193))),VALUE(Answers!M193),"unread"),IFERROR(MATCH(TRIM(SUBSTITUTE(SUBSTITUTE(SUBSTITUTE(SUBSTITUTE(Answers!M193,"’","'"),"‘","'"),"“",""""),"”","""")),'Scoring key'!$B$5:$B$9,0),"unread")))</f>
        <v/>
      </c>
      <c r="V193" s="1" t="str">
        <f aca="false">IF(Answers!P193="","",IF(ISNUMBER(IFERROR(VALUE(Answers!P193),"")),IF(AND(VALUE(Answers!P193)&gt;=1,VALUE(Answers!P193)&lt;=5,VALUE(Answers!P193)=INT(VALUE(Answers!P193))),VALUE(Answers!P193),"unread"),IFERROR(MATCH(TRIM(SUBSTITUTE(SUBSTITUTE(SUBSTITUTE(SUBSTITUTE(Answers!P193,"’","'"),"‘","'"),"“",""""),"”","""")),'Scoring key'!$B$5:$B$9,0),"unread")))</f>
        <v/>
      </c>
      <c r="W193" s="1" t="str">
        <f aca="false">IF(Answers!Q193="","",IF(ISNUMBER(IFERROR(VALUE(Answers!Q193),"")),IF(AND(VALUE(Answers!Q193)&gt;=1,VALUE(Answers!Q193)&lt;=5,VALUE(Answers!Q193)=INT(VALUE(Answers!Q193))),VALUE(Answers!Q193),"unread"),IFERROR(MATCH(TRIM(SUBSTITUTE(SUBSTITUTE(SUBSTITUTE(SUBSTITUTE(Answers!Q193,"’","'"),"‘","'"),"“",""""),"”","""")),'Scoring key'!$B$5:$B$9,0),"unread")))</f>
        <v/>
      </c>
      <c r="X193" s="1" t="str">
        <f aca="false">IF(Answers!B193="","",ISNUMBER(SEARCH("Drafting or editing emails and documents",TRIM(SUBSTITUTE(SUBSTITUTE(SUBSTITUTE(SUBSTITUTE(Answers!B193,"’","'"),"‘","'"),"“",""""),"”",""""))))*1+ISNUMBER(SEARCH("Summarizing documents, threads or meetings",TRIM(SUBSTITUTE(SUBSTITUTE(SUBSTITUTE(SUBSTITUTE(Answers!B193,"’","'"),"‘","'"),"“",""""),"”",""""))))*1+ISNUMBER(SEARCH("Research, or explaining something unfamiliar",TRIM(SUBSTITUTE(SUBSTITUTE(SUBSTITUTE(SUBSTITUTE(Answers!B193,"’","'"),"‘","'"),"“",""""),"”",""""))))*1+ISNUMBER(SEARCH("Working with data or spreadsheets",TRIM(SUBSTITUTE(SUBSTITUTE(SUBSTITUTE(SUBSTITUTE(Answers!B193,"’","'"),"‘","'"),"“",""""),"”",""""))))*1+ISNUMBER(SEARCH("Writing or reviewing code or scripts",TRIM(SUBSTITUTE(SUBSTITUTE(SUBSTITUTE(SUBSTITUTE(Answers!B193,"’","'"),"‘","'"),"“",""""),"”",""""))))*1+ISNUMBER(SEARCH("Brainstorming or planning",TRIM(SUBSTITUTE(SUBSTITUTE(SUBSTITUTE(SUBSTITUTE(Answers!B193,"’","'"),"‘","'"),"“",""""),"”",""""))))*1+ISNUMBER(SEARCH("Something else",TRIM(SUBSTITUTE(SUBSTITUTE(SUBSTITUTE(SUBSTITUTE(Answers!B193,"’","'"),"‘","'"),"“",""""),"”",""""))))*1)</f>
        <v/>
      </c>
      <c r="Y193" s="1" t="str">
        <f aca="false">IF(X193="","",IF(X193=0,IF(ISNUMBER(SEARCH("I don't use AI tools for work",TRIM(SUBSTITUTE(SUBSTITUTE(SUBSTITUTE(SUBSTITUTE(Answers!B193,"’","'"),"‘","'"),"“",""""),"”","""")))),1,"unread"),MIN(X193+1,5)))</f>
        <v/>
      </c>
      <c r="Z193" s="1" t="n">
        <f aca="false">IF(ISNUMBER(SEARCH("Clear guidance on what's allowed and what information can go in",TRIM(SUBSTITUTE(SUBSTITUTE(SUBSTITUTE(SUBSTITUTE(Answers!R193,"’","'"),"‘","'"),"“",""""),"”","""")))),1,0)</f>
        <v>0</v>
      </c>
      <c r="AA193" s="1" t="n">
        <f aca="false">IF(ISNUMBER(SEARCH("An approved AI tool with a work account",TRIM(SUBSTITUTE(SUBSTITUTE(SUBSTITUTE(SUBSTITUTE(Answers!R193,"’","'"),"‘","'"),"“",""""),"”","""")))),1,0)</f>
        <v>0</v>
      </c>
      <c r="AB193" s="1" t="n">
        <f aca="false">IF(ISNUMBER(SEARCH("Hands-on training using my own work tasks",TRIM(SUBSTITUTE(SUBSTITUTE(SUBSTITUTE(SUBSTITUTE(Answers!R193,"’","'"),"‘","'"),"“",""""),"”","""")))),1,0)</f>
        <v>0</v>
      </c>
      <c r="AC193" s="1" t="n">
        <f aca="false">IF(ISNUMBER(SEARCH("Ready-made prompts and templates for common tasks",TRIM(SUBSTITUTE(SUBSTITUTE(SUBSTITUTE(SUBSTITUTE(Answers!R193,"’","'"),"‘","'"),"“",""""),"”","""")))),1,0)</f>
        <v>0</v>
      </c>
      <c r="AD193" s="1" t="n">
        <f aca="false">IF(ISNUMBER(SEARCH("Help setting up an AI agent for my role",TRIM(SUBSTITUTE(SUBSTITUTE(SUBSTITUTE(SUBSTITUTE(Answers!R193,"’","'"),"‘","'"),"“",""""),"”","""")))),1,0)</f>
        <v>0</v>
      </c>
      <c r="AE193" s="1" t="n">
        <f aca="false">IF(ISNUMBER(SEARCH("Examples from people in jobs like mine",TRIM(SUBSTITUTE(SUBSTITUTE(SUBSTITUTE(SUBSTITUTE(Answers!R193,"’","'"),"‘","'"),"“",""""),"”","""")))),1,0)</f>
        <v>0</v>
      </c>
      <c r="AF193" s="1" t="n">
        <f aca="false">IF(ISNUMBER(SEARCH("Time set aside to practice",TRIM(SUBSTITUTE(SUBSTITUTE(SUBSTITUTE(SUBSTITUTE(Answers!R193,"’","'"),"‘","'"),"“",""""),"”","""")))),1,0)</f>
        <v>0</v>
      </c>
      <c r="AG193" s="1" t="n">
        <f aca="false">IF(ISNUMBER(SEARCH("I don't need help right now",TRIM(SUBSTITUTE(SUBSTITUTE(SUBSTITUTE(SUBSTITUTE(Answers!R193,"’","'"),"‘","'"),"“",""""),"”","""")))),1,0)</f>
        <v>0</v>
      </c>
      <c r="AH193" s="1" t="str">
        <f aca="false">IF(Answers!R193="","",IF(Z193+AA193+AB193+AC193+AD193+AE193+AF193+AG193=0,"unread",""))</f>
        <v/>
      </c>
      <c r="AI193" s="1" t="n">
        <f aca="false">IF(OR(D193=5,E193=5),1,0)</f>
        <v>0</v>
      </c>
    </row>
    <row r="194" customFormat="false" ht="15" hidden="false" customHeight="true" outlineLevel="0" collapsed="false">
      <c r="A194" s="1" t="n">
        <f aca="false">Answers!T194</f>
        <v>0</v>
      </c>
      <c r="B194" s="1" t="str">
        <f aca="false">IF(Answers!A194="","",IFERROR(MATCH(TRIM(SUBSTITUTE(SUBSTITUTE(SUBSTITUTE(SUBSTITUTE(Answers!A194,"’","'"),"‘","'"),"“",""""),"”","""")),'Scoring key'!$B$10:$B$14,0),"unread"))</f>
        <v/>
      </c>
      <c r="C194" s="1" t="str">
        <f aca="false">IF(Answers!C194="","",IFERROR(MATCH(TRIM(SUBSTITUTE(SUBSTITUTE(SUBSTITUTE(SUBSTITUTE(Answers!C194,"’","'"),"‘","'"),"“",""""),"”","""")),'Scoring key'!$B$15:$B$19,0),"unread"))</f>
        <v/>
      </c>
      <c r="D194" s="1" t="str">
        <f aca="false">IF(Answers!D194="","",IFERROR(MATCH(TRIM(SUBSTITUTE(SUBSTITUTE(SUBSTITUTE(SUBSTITUTE(Answers!D194,"’","'"),"‘","'"),"“",""""),"”","""")),'Scoring key'!$B$20:$B$24,0),"unread"))</f>
        <v/>
      </c>
      <c r="E194" s="1" t="str">
        <f aca="false">IF(Answers!E194="","",IFERROR(MATCH(TRIM(SUBSTITUTE(SUBSTITUTE(SUBSTITUTE(SUBSTITUTE(Answers!E194,"’","'"),"‘","'"),"“",""""),"”","""")),'Scoring key'!$B$25:$B$29,0),"unread"))</f>
        <v/>
      </c>
      <c r="F194" s="1" t="str">
        <f aca="false">IF(Answers!L194="","",IFERROR(MATCH(TRIM(SUBSTITUTE(SUBSTITUTE(SUBSTITUTE(SUBSTITUTE(Answers!L194,"’","'"),"‘","'"),"“",""""),"”","""")),'Scoring key'!$B$30:$B$34,0),"unread"))</f>
        <v/>
      </c>
      <c r="G194" s="1" t="str">
        <f aca="false">IF(Answers!N194="","",IFERROR(MATCH(TRIM(SUBSTITUTE(SUBSTITUTE(SUBSTITUTE(SUBSTITUTE(Answers!N194,"’","'"),"‘","'"),"“",""""),"”","""")),'Scoring key'!$B$35:$B$38,0),"unread"))</f>
        <v/>
      </c>
      <c r="H194" s="1" t="str">
        <f aca="false">IF(Answers!O194="","",IFERROR(MATCH(TRIM(SUBSTITUTE(SUBSTITUTE(SUBSTITUTE(SUBSTITUTE(Answers!O194,"’","'"),"‘","'"),"“",""""),"”","""")),'Scoring key'!$B$39:$B$42,0),"unread"))</f>
        <v/>
      </c>
      <c r="I194" s="1" t="str">
        <f aca="false">IF(Answers!S194="","",IFERROR(MATCH(TRIM(SUBSTITUTE(SUBSTITUTE(SUBSTITUTE(SUBSTITUTE(Answers!S194,"’","'"),"‘","'"),"“",""""),"”","""")),'Scoring key'!$B$43:$B$46,0),"unread"))</f>
        <v/>
      </c>
      <c r="J194" s="1" t="str">
        <f aca="false">IF(ISNUMBER(B194),IF(INDEX('Scoring key'!$C$10:$C$14,B194)="","",INDEX('Scoring key'!$C$10:$C$14,B194)),"")</f>
        <v/>
      </c>
      <c r="K194" s="1" t="str">
        <f aca="false">IF(ISNUMBER(E194),IF(INDEX('Scoring key'!$C$25:$C$29,E194)="","",INDEX('Scoring key'!$C$25:$C$29,E194)),"")</f>
        <v/>
      </c>
      <c r="L194" s="1" t="str">
        <f aca="false">IF(ISNUMBER(F194),IF(INDEX('Scoring key'!$C$30:$C$34,F194)="","",INDEX('Scoring key'!$C$30:$C$34,F194)),"")</f>
        <v/>
      </c>
      <c r="M194" s="1" t="str">
        <f aca="false">IF(ISNUMBER(G194),IF(INDEX('Scoring key'!$C$35:$C$38,G194)="","",INDEX('Scoring key'!$C$35:$C$38,G194)),"")</f>
        <v/>
      </c>
      <c r="N194" s="1" t="str">
        <f aca="false">IF(ISNUMBER(H194),IF(INDEX('Scoring key'!$C$39:$C$42,H194)="","",INDEX('Scoring key'!$C$39:$C$42,H194)),"")</f>
        <v/>
      </c>
      <c r="O194" s="1" t="str">
        <f aca="false">IF(Answers!F194="","",IF(ISNUMBER(IFERROR(VALUE(Answers!F194),"")),IF(AND(VALUE(Answers!F194)&gt;=1,VALUE(Answers!F194)&lt;=5,VALUE(Answers!F194)=INT(VALUE(Answers!F194))),VALUE(Answers!F194),"unread"),IFERROR(MATCH(TRIM(SUBSTITUTE(SUBSTITUTE(SUBSTITUTE(SUBSTITUTE(Answers!F194,"’","'"),"‘","'"),"“",""""),"”","""")),'Scoring key'!$B$5:$B$9,0),"unread")))</f>
        <v/>
      </c>
      <c r="P194" s="1" t="str">
        <f aca="false">IF(Answers!G194="","",IF(ISNUMBER(IFERROR(VALUE(Answers!G194),"")),IF(AND(VALUE(Answers!G194)&gt;=1,VALUE(Answers!G194)&lt;=5,VALUE(Answers!G194)=INT(VALUE(Answers!G194))),VALUE(Answers!G194),"unread"),IFERROR(MATCH(TRIM(SUBSTITUTE(SUBSTITUTE(SUBSTITUTE(SUBSTITUTE(Answers!G194,"’","'"),"‘","'"),"“",""""),"”","""")),'Scoring key'!$B$5:$B$9,0),"unread")))</f>
        <v/>
      </c>
      <c r="Q194" s="1" t="str">
        <f aca="false">IF(Answers!H194="","",IF(ISNUMBER(IFERROR(VALUE(Answers!H194),"")),IF(AND(VALUE(Answers!H194)&gt;=1,VALUE(Answers!H194)&lt;=5,VALUE(Answers!H194)=INT(VALUE(Answers!H194))),VALUE(Answers!H194),"unread"),IFERROR(MATCH(TRIM(SUBSTITUTE(SUBSTITUTE(SUBSTITUTE(SUBSTITUTE(Answers!H194,"’","'"),"‘","'"),"“",""""),"”","""")),'Scoring key'!$B$5:$B$9,0),"unread")))</f>
        <v/>
      </c>
      <c r="R194" s="1" t="str">
        <f aca="false">IF(Answers!I194="","",IF(ISNUMBER(IFERROR(VALUE(Answers!I194),"")),IF(AND(VALUE(Answers!I194)&gt;=1,VALUE(Answers!I194)&lt;=5,VALUE(Answers!I194)=INT(VALUE(Answers!I194))),VALUE(Answers!I194),"unread"),IFERROR(MATCH(TRIM(SUBSTITUTE(SUBSTITUTE(SUBSTITUTE(SUBSTITUTE(Answers!I194,"’","'"),"‘","'"),"“",""""),"”","""")),'Scoring key'!$B$5:$B$9,0),"unread")))</f>
        <v/>
      </c>
      <c r="S194" s="1" t="str">
        <f aca="false">IF(Answers!J194="","",IF(ISNUMBER(IFERROR(VALUE(Answers!J194),"")),IF(AND(VALUE(Answers!J194)&gt;=1,VALUE(Answers!J194)&lt;=5,VALUE(Answers!J194)=INT(VALUE(Answers!J194))),VALUE(Answers!J194),"unread"),IFERROR(MATCH(TRIM(SUBSTITUTE(SUBSTITUTE(SUBSTITUTE(SUBSTITUTE(Answers!J194,"’","'"),"‘","'"),"“",""""),"”","""")),'Scoring key'!$B$5:$B$9,0),"unread")))</f>
        <v/>
      </c>
      <c r="T194" s="1" t="str">
        <f aca="false">IF(Answers!K194="","",IF(ISNUMBER(IFERROR(VALUE(Answers!K194),"")),IF(AND(VALUE(Answers!K194)&gt;=1,VALUE(Answers!K194)&lt;=5,VALUE(Answers!K194)=INT(VALUE(Answers!K194))),VALUE(Answers!K194),"unread"),IFERROR(MATCH(TRIM(SUBSTITUTE(SUBSTITUTE(SUBSTITUTE(SUBSTITUTE(Answers!K194,"’","'"),"‘","'"),"“",""""),"”","""")),'Scoring key'!$B$5:$B$9,0),"unread")))</f>
        <v/>
      </c>
      <c r="U194" s="1" t="str">
        <f aca="false">IF(Answers!M194="","",IF(ISNUMBER(IFERROR(VALUE(Answers!M194),"")),IF(AND(VALUE(Answers!M194)&gt;=1,VALUE(Answers!M194)&lt;=5,VALUE(Answers!M194)=INT(VALUE(Answers!M194))),VALUE(Answers!M194),"unread"),IFERROR(MATCH(TRIM(SUBSTITUTE(SUBSTITUTE(SUBSTITUTE(SUBSTITUTE(Answers!M194,"’","'"),"‘","'"),"“",""""),"”","""")),'Scoring key'!$B$5:$B$9,0),"unread")))</f>
        <v/>
      </c>
      <c r="V194" s="1" t="str">
        <f aca="false">IF(Answers!P194="","",IF(ISNUMBER(IFERROR(VALUE(Answers!P194),"")),IF(AND(VALUE(Answers!P194)&gt;=1,VALUE(Answers!P194)&lt;=5,VALUE(Answers!P194)=INT(VALUE(Answers!P194))),VALUE(Answers!P194),"unread"),IFERROR(MATCH(TRIM(SUBSTITUTE(SUBSTITUTE(SUBSTITUTE(SUBSTITUTE(Answers!P194,"’","'"),"‘","'"),"“",""""),"”","""")),'Scoring key'!$B$5:$B$9,0),"unread")))</f>
        <v/>
      </c>
      <c r="W194" s="1" t="str">
        <f aca="false">IF(Answers!Q194="","",IF(ISNUMBER(IFERROR(VALUE(Answers!Q194),"")),IF(AND(VALUE(Answers!Q194)&gt;=1,VALUE(Answers!Q194)&lt;=5,VALUE(Answers!Q194)=INT(VALUE(Answers!Q194))),VALUE(Answers!Q194),"unread"),IFERROR(MATCH(TRIM(SUBSTITUTE(SUBSTITUTE(SUBSTITUTE(SUBSTITUTE(Answers!Q194,"’","'"),"‘","'"),"“",""""),"”","""")),'Scoring key'!$B$5:$B$9,0),"unread")))</f>
        <v/>
      </c>
      <c r="X194" s="1" t="str">
        <f aca="false">IF(Answers!B194="","",ISNUMBER(SEARCH("Drafting or editing emails and documents",TRIM(SUBSTITUTE(SUBSTITUTE(SUBSTITUTE(SUBSTITUTE(Answers!B194,"’","'"),"‘","'"),"“",""""),"”",""""))))*1+ISNUMBER(SEARCH("Summarizing documents, threads or meetings",TRIM(SUBSTITUTE(SUBSTITUTE(SUBSTITUTE(SUBSTITUTE(Answers!B194,"’","'"),"‘","'"),"“",""""),"”",""""))))*1+ISNUMBER(SEARCH("Research, or explaining something unfamiliar",TRIM(SUBSTITUTE(SUBSTITUTE(SUBSTITUTE(SUBSTITUTE(Answers!B194,"’","'"),"‘","'"),"“",""""),"”",""""))))*1+ISNUMBER(SEARCH("Working with data or spreadsheets",TRIM(SUBSTITUTE(SUBSTITUTE(SUBSTITUTE(SUBSTITUTE(Answers!B194,"’","'"),"‘","'"),"“",""""),"”",""""))))*1+ISNUMBER(SEARCH("Writing or reviewing code or scripts",TRIM(SUBSTITUTE(SUBSTITUTE(SUBSTITUTE(SUBSTITUTE(Answers!B194,"’","'"),"‘","'"),"“",""""),"”",""""))))*1+ISNUMBER(SEARCH("Brainstorming or planning",TRIM(SUBSTITUTE(SUBSTITUTE(SUBSTITUTE(SUBSTITUTE(Answers!B194,"’","'"),"‘","'"),"“",""""),"”",""""))))*1+ISNUMBER(SEARCH("Something else",TRIM(SUBSTITUTE(SUBSTITUTE(SUBSTITUTE(SUBSTITUTE(Answers!B194,"’","'"),"‘","'"),"“",""""),"”",""""))))*1)</f>
        <v/>
      </c>
      <c r="Y194" s="1" t="str">
        <f aca="false">IF(X194="","",IF(X194=0,IF(ISNUMBER(SEARCH("I don't use AI tools for work",TRIM(SUBSTITUTE(SUBSTITUTE(SUBSTITUTE(SUBSTITUTE(Answers!B194,"’","'"),"‘","'"),"“",""""),"”","""")))),1,"unread"),MIN(X194+1,5)))</f>
        <v/>
      </c>
      <c r="Z194" s="1" t="n">
        <f aca="false">IF(ISNUMBER(SEARCH("Clear guidance on what's allowed and what information can go in",TRIM(SUBSTITUTE(SUBSTITUTE(SUBSTITUTE(SUBSTITUTE(Answers!R194,"’","'"),"‘","'"),"“",""""),"”","""")))),1,0)</f>
        <v>0</v>
      </c>
      <c r="AA194" s="1" t="n">
        <f aca="false">IF(ISNUMBER(SEARCH("An approved AI tool with a work account",TRIM(SUBSTITUTE(SUBSTITUTE(SUBSTITUTE(SUBSTITUTE(Answers!R194,"’","'"),"‘","'"),"“",""""),"”","""")))),1,0)</f>
        <v>0</v>
      </c>
      <c r="AB194" s="1" t="n">
        <f aca="false">IF(ISNUMBER(SEARCH("Hands-on training using my own work tasks",TRIM(SUBSTITUTE(SUBSTITUTE(SUBSTITUTE(SUBSTITUTE(Answers!R194,"’","'"),"‘","'"),"“",""""),"”","""")))),1,0)</f>
        <v>0</v>
      </c>
      <c r="AC194" s="1" t="n">
        <f aca="false">IF(ISNUMBER(SEARCH("Ready-made prompts and templates for common tasks",TRIM(SUBSTITUTE(SUBSTITUTE(SUBSTITUTE(SUBSTITUTE(Answers!R194,"’","'"),"‘","'"),"“",""""),"”","""")))),1,0)</f>
        <v>0</v>
      </c>
      <c r="AD194" s="1" t="n">
        <f aca="false">IF(ISNUMBER(SEARCH("Help setting up an AI agent for my role",TRIM(SUBSTITUTE(SUBSTITUTE(SUBSTITUTE(SUBSTITUTE(Answers!R194,"’","'"),"‘","'"),"“",""""),"”","""")))),1,0)</f>
        <v>0</v>
      </c>
      <c r="AE194" s="1" t="n">
        <f aca="false">IF(ISNUMBER(SEARCH("Examples from people in jobs like mine",TRIM(SUBSTITUTE(SUBSTITUTE(SUBSTITUTE(SUBSTITUTE(Answers!R194,"’","'"),"‘","'"),"“",""""),"”","""")))),1,0)</f>
        <v>0</v>
      </c>
      <c r="AF194" s="1" t="n">
        <f aca="false">IF(ISNUMBER(SEARCH("Time set aside to practice",TRIM(SUBSTITUTE(SUBSTITUTE(SUBSTITUTE(SUBSTITUTE(Answers!R194,"’","'"),"‘","'"),"“",""""),"”","""")))),1,0)</f>
        <v>0</v>
      </c>
      <c r="AG194" s="1" t="n">
        <f aca="false">IF(ISNUMBER(SEARCH("I don't need help right now",TRIM(SUBSTITUTE(SUBSTITUTE(SUBSTITUTE(SUBSTITUTE(Answers!R194,"’","'"),"‘","'"),"“",""""),"”","""")))),1,0)</f>
        <v>0</v>
      </c>
      <c r="AH194" s="1" t="str">
        <f aca="false">IF(Answers!R194="","",IF(Z194+AA194+AB194+AC194+AD194+AE194+AF194+AG194=0,"unread",""))</f>
        <v/>
      </c>
      <c r="AI194" s="1" t="n">
        <f aca="false">IF(OR(D194=5,E194=5),1,0)</f>
        <v>0</v>
      </c>
    </row>
    <row r="195" customFormat="false" ht="15" hidden="false" customHeight="true" outlineLevel="0" collapsed="false">
      <c r="A195" s="1" t="n">
        <f aca="false">Answers!T195</f>
        <v>0</v>
      </c>
      <c r="B195" s="1" t="str">
        <f aca="false">IF(Answers!A195="","",IFERROR(MATCH(TRIM(SUBSTITUTE(SUBSTITUTE(SUBSTITUTE(SUBSTITUTE(Answers!A195,"’","'"),"‘","'"),"“",""""),"”","""")),'Scoring key'!$B$10:$B$14,0),"unread"))</f>
        <v/>
      </c>
      <c r="C195" s="1" t="str">
        <f aca="false">IF(Answers!C195="","",IFERROR(MATCH(TRIM(SUBSTITUTE(SUBSTITUTE(SUBSTITUTE(SUBSTITUTE(Answers!C195,"’","'"),"‘","'"),"“",""""),"”","""")),'Scoring key'!$B$15:$B$19,0),"unread"))</f>
        <v/>
      </c>
      <c r="D195" s="1" t="str">
        <f aca="false">IF(Answers!D195="","",IFERROR(MATCH(TRIM(SUBSTITUTE(SUBSTITUTE(SUBSTITUTE(SUBSTITUTE(Answers!D195,"’","'"),"‘","'"),"“",""""),"”","""")),'Scoring key'!$B$20:$B$24,0),"unread"))</f>
        <v/>
      </c>
      <c r="E195" s="1" t="str">
        <f aca="false">IF(Answers!E195="","",IFERROR(MATCH(TRIM(SUBSTITUTE(SUBSTITUTE(SUBSTITUTE(SUBSTITUTE(Answers!E195,"’","'"),"‘","'"),"“",""""),"”","""")),'Scoring key'!$B$25:$B$29,0),"unread"))</f>
        <v/>
      </c>
      <c r="F195" s="1" t="str">
        <f aca="false">IF(Answers!L195="","",IFERROR(MATCH(TRIM(SUBSTITUTE(SUBSTITUTE(SUBSTITUTE(SUBSTITUTE(Answers!L195,"’","'"),"‘","'"),"“",""""),"”","""")),'Scoring key'!$B$30:$B$34,0),"unread"))</f>
        <v/>
      </c>
      <c r="G195" s="1" t="str">
        <f aca="false">IF(Answers!N195="","",IFERROR(MATCH(TRIM(SUBSTITUTE(SUBSTITUTE(SUBSTITUTE(SUBSTITUTE(Answers!N195,"’","'"),"‘","'"),"“",""""),"”","""")),'Scoring key'!$B$35:$B$38,0),"unread"))</f>
        <v/>
      </c>
      <c r="H195" s="1" t="str">
        <f aca="false">IF(Answers!O195="","",IFERROR(MATCH(TRIM(SUBSTITUTE(SUBSTITUTE(SUBSTITUTE(SUBSTITUTE(Answers!O195,"’","'"),"‘","'"),"“",""""),"”","""")),'Scoring key'!$B$39:$B$42,0),"unread"))</f>
        <v/>
      </c>
      <c r="I195" s="1" t="str">
        <f aca="false">IF(Answers!S195="","",IFERROR(MATCH(TRIM(SUBSTITUTE(SUBSTITUTE(SUBSTITUTE(SUBSTITUTE(Answers!S195,"’","'"),"‘","'"),"“",""""),"”","""")),'Scoring key'!$B$43:$B$46,0),"unread"))</f>
        <v/>
      </c>
      <c r="J195" s="1" t="str">
        <f aca="false">IF(ISNUMBER(B195),IF(INDEX('Scoring key'!$C$10:$C$14,B195)="","",INDEX('Scoring key'!$C$10:$C$14,B195)),"")</f>
        <v/>
      </c>
      <c r="K195" s="1" t="str">
        <f aca="false">IF(ISNUMBER(E195),IF(INDEX('Scoring key'!$C$25:$C$29,E195)="","",INDEX('Scoring key'!$C$25:$C$29,E195)),"")</f>
        <v/>
      </c>
      <c r="L195" s="1" t="str">
        <f aca="false">IF(ISNUMBER(F195),IF(INDEX('Scoring key'!$C$30:$C$34,F195)="","",INDEX('Scoring key'!$C$30:$C$34,F195)),"")</f>
        <v/>
      </c>
      <c r="M195" s="1" t="str">
        <f aca="false">IF(ISNUMBER(G195),IF(INDEX('Scoring key'!$C$35:$C$38,G195)="","",INDEX('Scoring key'!$C$35:$C$38,G195)),"")</f>
        <v/>
      </c>
      <c r="N195" s="1" t="str">
        <f aca="false">IF(ISNUMBER(H195),IF(INDEX('Scoring key'!$C$39:$C$42,H195)="","",INDEX('Scoring key'!$C$39:$C$42,H195)),"")</f>
        <v/>
      </c>
      <c r="O195" s="1" t="str">
        <f aca="false">IF(Answers!F195="","",IF(ISNUMBER(IFERROR(VALUE(Answers!F195),"")),IF(AND(VALUE(Answers!F195)&gt;=1,VALUE(Answers!F195)&lt;=5,VALUE(Answers!F195)=INT(VALUE(Answers!F195))),VALUE(Answers!F195),"unread"),IFERROR(MATCH(TRIM(SUBSTITUTE(SUBSTITUTE(SUBSTITUTE(SUBSTITUTE(Answers!F195,"’","'"),"‘","'"),"“",""""),"”","""")),'Scoring key'!$B$5:$B$9,0),"unread")))</f>
        <v/>
      </c>
      <c r="P195" s="1" t="str">
        <f aca="false">IF(Answers!G195="","",IF(ISNUMBER(IFERROR(VALUE(Answers!G195),"")),IF(AND(VALUE(Answers!G195)&gt;=1,VALUE(Answers!G195)&lt;=5,VALUE(Answers!G195)=INT(VALUE(Answers!G195))),VALUE(Answers!G195),"unread"),IFERROR(MATCH(TRIM(SUBSTITUTE(SUBSTITUTE(SUBSTITUTE(SUBSTITUTE(Answers!G195,"’","'"),"‘","'"),"“",""""),"”","""")),'Scoring key'!$B$5:$B$9,0),"unread")))</f>
        <v/>
      </c>
      <c r="Q195" s="1" t="str">
        <f aca="false">IF(Answers!H195="","",IF(ISNUMBER(IFERROR(VALUE(Answers!H195),"")),IF(AND(VALUE(Answers!H195)&gt;=1,VALUE(Answers!H195)&lt;=5,VALUE(Answers!H195)=INT(VALUE(Answers!H195))),VALUE(Answers!H195),"unread"),IFERROR(MATCH(TRIM(SUBSTITUTE(SUBSTITUTE(SUBSTITUTE(SUBSTITUTE(Answers!H195,"’","'"),"‘","'"),"“",""""),"”","""")),'Scoring key'!$B$5:$B$9,0),"unread")))</f>
        <v/>
      </c>
      <c r="R195" s="1" t="str">
        <f aca="false">IF(Answers!I195="","",IF(ISNUMBER(IFERROR(VALUE(Answers!I195),"")),IF(AND(VALUE(Answers!I195)&gt;=1,VALUE(Answers!I195)&lt;=5,VALUE(Answers!I195)=INT(VALUE(Answers!I195))),VALUE(Answers!I195),"unread"),IFERROR(MATCH(TRIM(SUBSTITUTE(SUBSTITUTE(SUBSTITUTE(SUBSTITUTE(Answers!I195,"’","'"),"‘","'"),"“",""""),"”","""")),'Scoring key'!$B$5:$B$9,0),"unread")))</f>
        <v/>
      </c>
      <c r="S195" s="1" t="str">
        <f aca="false">IF(Answers!J195="","",IF(ISNUMBER(IFERROR(VALUE(Answers!J195),"")),IF(AND(VALUE(Answers!J195)&gt;=1,VALUE(Answers!J195)&lt;=5,VALUE(Answers!J195)=INT(VALUE(Answers!J195))),VALUE(Answers!J195),"unread"),IFERROR(MATCH(TRIM(SUBSTITUTE(SUBSTITUTE(SUBSTITUTE(SUBSTITUTE(Answers!J195,"’","'"),"‘","'"),"“",""""),"”","""")),'Scoring key'!$B$5:$B$9,0),"unread")))</f>
        <v/>
      </c>
      <c r="T195" s="1" t="str">
        <f aca="false">IF(Answers!K195="","",IF(ISNUMBER(IFERROR(VALUE(Answers!K195),"")),IF(AND(VALUE(Answers!K195)&gt;=1,VALUE(Answers!K195)&lt;=5,VALUE(Answers!K195)=INT(VALUE(Answers!K195))),VALUE(Answers!K195),"unread"),IFERROR(MATCH(TRIM(SUBSTITUTE(SUBSTITUTE(SUBSTITUTE(SUBSTITUTE(Answers!K195,"’","'"),"‘","'"),"“",""""),"”","""")),'Scoring key'!$B$5:$B$9,0),"unread")))</f>
        <v/>
      </c>
      <c r="U195" s="1" t="str">
        <f aca="false">IF(Answers!M195="","",IF(ISNUMBER(IFERROR(VALUE(Answers!M195),"")),IF(AND(VALUE(Answers!M195)&gt;=1,VALUE(Answers!M195)&lt;=5,VALUE(Answers!M195)=INT(VALUE(Answers!M195))),VALUE(Answers!M195),"unread"),IFERROR(MATCH(TRIM(SUBSTITUTE(SUBSTITUTE(SUBSTITUTE(SUBSTITUTE(Answers!M195,"’","'"),"‘","'"),"“",""""),"”","""")),'Scoring key'!$B$5:$B$9,0),"unread")))</f>
        <v/>
      </c>
      <c r="V195" s="1" t="str">
        <f aca="false">IF(Answers!P195="","",IF(ISNUMBER(IFERROR(VALUE(Answers!P195),"")),IF(AND(VALUE(Answers!P195)&gt;=1,VALUE(Answers!P195)&lt;=5,VALUE(Answers!P195)=INT(VALUE(Answers!P195))),VALUE(Answers!P195),"unread"),IFERROR(MATCH(TRIM(SUBSTITUTE(SUBSTITUTE(SUBSTITUTE(SUBSTITUTE(Answers!P195,"’","'"),"‘","'"),"“",""""),"”","""")),'Scoring key'!$B$5:$B$9,0),"unread")))</f>
        <v/>
      </c>
      <c r="W195" s="1" t="str">
        <f aca="false">IF(Answers!Q195="","",IF(ISNUMBER(IFERROR(VALUE(Answers!Q195),"")),IF(AND(VALUE(Answers!Q195)&gt;=1,VALUE(Answers!Q195)&lt;=5,VALUE(Answers!Q195)=INT(VALUE(Answers!Q195))),VALUE(Answers!Q195),"unread"),IFERROR(MATCH(TRIM(SUBSTITUTE(SUBSTITUTE(SUBSTITUTE(SUBSTITUTE(Answers!Q195,"’","'"),"‘","'"),"“",""""),"”","""")),'Scoring key'!$B$5:$B$9,0),"unread")))</f>
        <v/>
      </c>
      <c r="X195" s="1" t="str">
        <f aca="false">IF(Answers!B195="","",ISNUMBER(SEARCH("Drafting or editing emails and documents",TRIM(SUBSTITUTE(SUBSTITUTE(SUBSTITUTE(SUBSTITUTE(Answers!B195,"’","'"),"‘","'"),"“",""""),"”",""""))))*1+ISNUMBER(SEARCH("Summarizing documents, threads or meetings",TRIM(SUBSTITUTE(SUBSTITUTE(SUBSTITUTE(SUBSTITUTE(Answers!B195,"’","'"),"‘","'"),"“",""""),"”",""""))))*1+ISNUMBER(SEARCH("Research, or explaining something unfamiliar",TRIM(SUBSTITUTE(SUBSTITUTE(SUBSTITUTE(SUBSTITUTE(Answers!B195,"’","'"),"‘","'"),"“",""""),"”",""""))))*1+ISNUMBER(SEARCH("Working with data or spreadsheets",TRIM(SUBSTITUTE(SUBSTITUTE(SUBSTITUTE(SUBSTITUTE(Answers!B195,"’","'"),"‘","'"),"“",""""),"”",""""))))*1+ISNUMBER(SEARCH("Writing or reviewing code or scripts",TRIM(SUBSTITUTE(SUBSTITUTE(SUBSTITUTE(SUBSTITUTE(Answers!B195,"’","'"),"‘","'"),"“",""""),"”",""""))))*1+ISNUMBER(SEARCH("Brainstorming or planning",TRIM(SUBSTITUTE(SUBSTITUTE(SUBSTITUTE(SUBSTITUTE(Answers!B195,"’","'"),"‘","'"),"“",""""),"”",""""))))*1+ISNUMBER(SEARCH("Something else",TRIM(SUBSTITUTE(SUBSTITUTE(SUBSTITUTE(SUBSTITUTE(Answers!B195,"’","'"),"‘","'"),"“",""""),"”",""""))))*1)</f>
        <v/>
      </c>
      <c r="Y195" s="1" t="str">
        <f aca="false">IF(X195="","",IF(X195=0,IF(ISNUMBER(SEARCH("I don't use AI tools for work",TRIM(SUBSTITUTE(SUBSTITUTE(SUBSTITUTE(SUBSTITUTE(Answers!B195,"’","'"),"‘","'"),"“",""""),"”","""")))),1,"unread"),MIN(X195+1,5)))</f>
        <v/>
      </c>
      <c r="Z195" s="1" t="n">
        <f aca="false">IF(ISNUMBER(SEARCH("Clear guidance on what's allowed and what information can go in",TRIM(SUBSTITUTE(SUBSTITUTE(SUBSTITUTE(SUBSTITUTE(Answers!R195,"’","'"),"‘","'"),"“",""""),"”","""")))),1,0)</f>
        <v>0</v>
      </c>
      <c r="AA195" s="1" t="n">
        <f aca="false">IF(ISNUMBER(SEARCH("An approved AI tool with a work account",TRIM(SUBSTITUTE(SUBSTITUTE(SUBSTITUTE(SUBSTITUTE(Answers!R195,"’","'"),"‘","'"),"“",""""),"”","""")))),1,0)</f>
        <v>0</v>
      </c>
      <c r="AB195" s="1" t="n">
        <f aca="false">IF(ISNUMBER(SEARCH("Hands-on training using my own work tasks",TRIM(SUBSTITUTE(SUBSTITUTE(SUBSTITUTE(SUBSTITUTE(Answers!R195,"’","'"),"‘","'"),"“",""""),"”","""")))),1,0)</f>
        <v>0</v>
      </c>
      <c r="AC195" s="1" t="n">
        <f aca="false">IF(ISNUMBER(SEARCH("Ready-made prompts and templates for common tasks",TRIM(SUBSTITUTE(SUBSTITUTE(SUBSTITUTE(SUBSTITUTE(Answers!R195,"’","'"),"‘","'"),"“",""""),"”","""")))),1,0)</f>
        <v>0</v>
      </c>
      <c r="AD195" s="1" t="n">
        <f aca="false">IF(ISNUMBER(SEARCH("Help setting up an AI agent for my role",TRIM(SUBSTITUTE(SUBSTITUTE(SUBSTITUTE(SUBSTITUTE(Answers!R195,"’","'"),"‘","'"),"“",""""),"”","""")))),1,0)</f>
        <v>0</v>
      </c>
      <c r="AE195" s="1" t="n">
        <f aca="false">IF(ISNUMBER(SEARCH("Examples from people in jobs like mine",TRIM(SUBSTITUTE(SUBSTITUTE(SUBSTITUTE(SUBSTITUTE(Answers!R195,"’","'"),"‘","'"),"“",""""),"”","""")))),1,0)</f>
        <v>0</v>
      </c>
      <c r="AF195" s="1" t="n">
        <f aca="false">IF(ISNUMBER(SEARCH("Time set aside to practice",TRIM(SUBSTITUTE(SUBSTITUTE(SUBSTITUTE(SUBSTITUTE(Answers!R195,"’","'"),"‘","'"),"“",""""),"”","""")))),1,0)</f>
        <v>0</v>
      </c>
      <c r="AG195" s="1" t="n">
        <f aca="false">IF(ISNUMBER(SEARCH("I don't need help right now",TRIM(SUBSTITUTE(SUBSTITUTE(SUBSTITUTE(SUBSTITUTE(Answers!R195,"’","'"),"‘","'"),"“",""""),"”","""")))),1,0)</f>
        <v>0</v>
      </c>
      <c r="AH195" s="1" t="str">
        <f aca="false">IF(Answers!R195="","",IF(Z195+AA195+AB195+AC195+AD195+AE195+AF195+AG195=0,"unread",""))</f>
        <v/>
      </c>
      <c r="AI195" s="1" t="n">
        <f aca="false">IF(OR(D195=5,E195=5),1,0)</f>
        <v>0</v>
      </c>
    </row>
    <row r="196" customFormat="false" ht="15" hidden="false" customHeight="true" outlineLevel="0" collapsed="false">
      <c r="A196" s="1" t="n">
        <f aca="false">Answers!T196</f>
        <v>0</v>
      </c>
      <c r="B196" s="1" t="str">
        <f aca="false">IF(Answers!A196="","",IFERROR(MATCH(TRIM(SUBSTITUTE(SUBSTITUTE(SUBSTITUTE(SUBSTITUTE(Answers!A196,"’","'"),"‘","'"),"“",""""),"”","""")),'Scoring key'!$B$10:$B$14,0),"unread"))</f>
        <v/>
      </c>
      <c r="C196" s="1" t="str">
        <f aca="false">IF(Answers!C196="","",IFERROR(MATCH(TRIM(SUBSTITUTE(SUBSTITUTE(SUBSTITUTE(SUBSTITUTE(Answers!C196,"’","'"),"‘","'"),"“",""""),"”","""")),'Scoring key'!$B$15:$B$19,0),"unread"))</f>
        <v/>
      </c>
      <c r="D196" s="1" t="str">
        <f aca="false">IF(Answers!D196="","",IFERROR(MATCH(TRIM(SUBSTITUTE(SUBSTITUTE(SUBSTITUTE(SUBSTITUTE(Answers!D196,"’","'"),"‘","'"),"“",""""),"”","""")),'Scoring key'!$B$20:$B$24,0),"unread"))</f>
        <v/>
      </c>
      <c r="E196" s="1" t="str">
        <f aca="false">IF(Answers!E196="","",IFERROR(MATCH(TRIM(SUBSTITUTE(SUBSTITUTE(SUBSTITUTE(SUBSTITUTE(Answers!E196,"’","'"),"‘","'"),"“",""""),"”","""")),'Scoring key'!$B$25:$B$29,0),"unread"))</f>
        <v/>
      </c>
      <c r="F196" s="1" t="str">
        <f aca="false">IF(Answers!L196="","",IFERROR(MATCH(TRIM(SUBSTITUTE(SUBSTITUTE(SUBSTITUTE(SUBSTITUTE(Answers!L196,"’","'"),"‘","'"),"“",""""),"”","""")),'Scoring key'!$B$30:$B$34,0),"unread"))</f>
        <v/>
      </c>
      <c r="G196" s="1" t="str">
        <f aca="false">IF(Answers!N196="","",IFERROR(MATCH(TRIM(SUBSTITUTE(SUBSTITUTE(SUBSTITUTE(SUBSTITUTE(Answers!N196,"’","'"),"‘","'"),"“",""""),"”","""")),'Scoring key'!$B$35:$B$38,0),"unread"))</f>
        <v/>
      </c>
      <c r="H196" s="1" t="str">
        <f aca="false">IF(Answers!O196="","",IFERROR(MATCH(TRIM(SUBSTITUTE(SUBSTITUTE(SUBSTITUTE(SUBSTITUTE(Answers!O196,"’","'"),"‘","'"),"“",""""),"”","""")),'Scoring key'!$B$39:$B$42,0),"unread"))</f>
        <v/>
      </c>
      <c r="I196" s="1" t="str">
        <f aca="false">IF(Answers!S196="","",IFERROR(MATCH(TRIM(SUBSTITUTE(SUBSTITUTE(SUBSTITUTE(SUBSTITUTE(Answers!S196,"’","'"),"‘","'"),"“",""""),"”","""")),'Scoring key'!$B$43:$B$46,0),"unread"))</f>
        <v/>
      </c>
      <c r="J196" s="1" t="str">
        <f aca="false">IF(ISNUMBER(B196),IF(INDEX('Scoring key'!$C$10:$C$14,B196)="","",INDEX('Scoring key'!$C$10:$C$14,B196)),"")</f>
        <v/>
      </c>
      <c r="K196" s="1" t="str">
        <f aca="false">IF(ISNUMBER(E196),IF(INDEX('Scoring key'!$C$25:$C$29,E196)="","",INDEX('Scoring key'!$C$25:$C$29,E196)),"")</f>
        <v/>
      </c>
      <c r="L196" s="1" t="str">
        <f aca="false">IF(ISNUMBER(F196),IF(INDEX('Scoring key'!$C$30:$C$34,F196)="","",INDEX('Scoring key'!$C$30:$C$34,F196)),"")</f>
        <v/>
      </c>
      <c r="M196" s="1" t="str">
        <f aca="false">IF(ISNUMBER(G196),IF(INDEX('Scoring key'!$C$35:$C$38,G196)="","",INDEX('Scoring key'!$C$35:$C$38,G196)),"")</f>
        <v/>
      </c>
      <c r="N196" s="1" t="str">
        <f aca="false">IF(ISNUMBER(H196),IF(INDEX('Scoring key'!$C$39:$C$42,H196)="","",INDEX('Scoring key'!$C$39:$C$42,H196)),"")</f>
        <v/>
      </c>
      <c r="O196" s="1" t="str">
        <f aca="false">IF(Answers!F196="","",IF(ISNUMBER(IFERROR(VALUE(Answers!F196),"")),IF(AND(VALUE(Answers!F196)&gt;=1,VALUE(Answers!F196)&lt;=5,VALUE(Answers!F196)=INT(VALUE(Answers!F196))),VALUE(Answers!F196),"unread"),IFERROR(MATCH(TRIM(SUBSTITUTE(SUBSTITUTE(SUBSTITUTE(SUBSTITUTE(Answers!F196,"’","'"),"‘","'"),"“",""""),"”","""")),'Scoring key'!$B$5:$B$9,0),"unread")))</f>
        <v/>
      </c>
      <c r="P196" s="1" t="str">
        <f aca="false">IF(Answers!G196="","",IF(ISNUMBER(IFERROR(VALUE(Answers!G196),"")),IF(AND(VALUE(Answers!G196)&gt;=1,VALUE(Answers!G196)&lt;=5,VALUE(Answers!G196)=INT(VALUE(Answers!G196))),VALUE(Answers!G196),"unread"),IFERROR(MATCH(TRIM(SUBSTITUTE(SUBSTITUTE(SUBSTITUTE(SUBSTITUTE(Answers!G196,"’","'"),"‘","'"),"“",""""),"”","""")),'Scoring key'!$B$5:$B$9,0),"unread")))</f>
        <v/>
      </c>
      <c r="Q196" s="1" t="str">
        <f aca="false">IF(Answers!H196="","",IF(ISNUMBER(IFERROR(VALUE(Answers!H196),"")),IF(AND(VALUE(Answers!H196)&gt;=1,VALUE(Answers!H196)&lt;=5,VALUE(Answers!H196)=INT(VALUE(Answers!H196))),VALUE(Answers!H196),"unread"),IFERROR(MATCH(TRIM(SUBSTITUTE(SUBSTITUTE(SUBSTITUTE(SUBSTITUTE(Answers!H196,"’","'"),"‘","'"),"“",""""),"”","""")),'Scoring key'!$B$5:$B$9,0),"unread")))</f>
        <v/>
      </c>
      <c r="R196" s="1" t="str">
        <f aca="false">IF(Answers!I196="","",IF(ISNUMBER(IFERROR(VALUE(Answers!I196),"")),IF(AND(VALUE(Answers!I196)&gt;=1,VALUE(Answers!I196)&lt;=5,VALUE(Answers!I196)=INT(VALUE(Answers!I196))),VALUE(Answers!I196),"unread"),IFERROR(MATCH(TRIM(SUBSTITUTE(SUBSTITUTE(SUBSTITUTE(SUBSTITUTE(Answers!I196,"’","'"),"‘","'"),"“",""""),"”","""")),'Scoring key'!$B$5:$B$9,0),"unread")))</f>
        <v/>
      </c>
      <c r="S196" s="1" t="str">
        <f aca="false">IF(Answers!J196="","",IF(ISNUMBER(IFERROR(VALUE(Answers!J196),"")),IF(AND(VALUE(Answers!J196)&gt;=1,VALUE(Answers!J196)&lt;=5,VALUE(Answers!J196)=INT(VALUE(Answers!J196))),VALUE(Answers!J196),"unread"),IFERROR(MATCH(TRIM(SUBSTITUTE(SUBSTITUTE(SUBSTITUTE(SUBSTITUTE(Answers!J196,"’","'"),"‘","'"),"“",""""),"”","""")),'Scoring key'!$B$5:$B$9,0),"unread")))</f>
        <v/>
      </c>
      <c r="T196" s="1" t="str">
        <f aca="false">IF(Answers!K196="","",IF(ISNUMBER(IFERROR(VALUE(Answers!K196),"")),IF(AND(VALUE(Answers!K196)&gt;=1,VALUE(Answers!K196)&lt;=5,VALUE(Answers!K196)=INT(VALUE(Answers!K196))),VALUE(Answers!K196),"unread"),IFERROR(MATCH(TRIM(SUBSTITUTE(SUBSTITUTE(SUBSTITUTE(SUBSTITUTE(Answers!K196,"’","'"),"‘","'"),"“",""""),"”","""")),'Scoring key'!$B$5:$B$9,0),"unread")))</f>
        <v/>
      </c>
      <c r="U196" s="1" t="str">
        <f aca="false">IF(Answers!M196="","",IF(ISNUMBER(IFERROR(VALUE(Answers!M196),"")),IF(AND(VALUE(Answers!M196)&gt;=1,VALUE(Answers!M196)&lt;=5,VALUE(Answers!M196)=INT(VALUE(Answers!M196))),VALUE(Answers!M196),"unread"),IFERROR(MATCH(TRIM(SUBSTITUTE(SUBSTITUTE(SUBSTITUTE(SUBSTITUTE(Answers!M196,"’","'"),"‘","'"),"“",""""),"”","""")),'Scoring key'!$B$5:$B$9,0),"unread")))</f>
        <v/>
      </c>
      <c r="V196" s="1" t="str">
        <f aca="false">IF(Answers!P196="","",IF(ISNUMBER(IFERROR(VALUE(Answers!P196),"")),IF(AND(VALUE(Answers!P196)&gt;=1,VALUE(Answers!P196)&lt;=5,VALUE(Answers!P196)=INT(VALUE(Answers!P196))),VALUE(Answers!P196),"unread"),IFERROR(MATCH(TRIM(SUBSTITUTE(SUBSTITUTE(SUBSTITUTE(SUBSTITUTE(Answers!P196,"’","'"),"‘","'"),"“",""""),"”","""")),'Scoring key'!$B$5:$B$9,0),"unread")))</f>
        <v/>
      </c>
      <c r="W196" s="1" t="str">
        <f aca="false">IF(Answers!Q196="","",IF(ISNUMBER(IFERROR(VALUE(Answers!Q196),"")),IF(AND(VALUE(Answers!Q196)&gt;=1,VALUE(Answers!Q196)&lt;=5,VALUE(Answers!Q196)=INT(VALUE(Answers!Q196))),VALUE(Answers!Q196),"unread"),IFERROR(MATCH(TRIM(SUBSTITUTE(SUBSTITUTE(SUBSTITUTE(SUBSTITUTE(Answers!Q196,"’","'"),"‘","'"),"“",""""),"”","""")),'Scoring key'!$B$5:$B$9,0),"unread")))</f>
        <v/>
      </c>
      <c r="X196" s="1" t="str">
        <f aca="false">IF(Answers!B196="","",ISNUMBER(SEARCH("Drafting or editing emails and documents",TRIM(SUBSTITUTE(SUBSTITUTE(SUBSTITUTE(SUBSTITUTE(Answers!B196,"’","'"),"‘","'"),"“",""""),"”",""""))))*1+ISNUMBER(SEARCH("Summarizing documents, threads or meetings",TRIM(SUBSTITUTE(SUBSTITUTE(SUBSTITUTE(SUBSTITUTE(Answers!B196,"’","'"),"‘","'"),"“",""""),"”",""""))))*1+ISNUMBER(SEARCH("Research, or explaining something unfamiliar",TRIM(SUBSTITUTE(SUBSTITUTE(SUBSTITUTE(SUBSTITUTE(Answers!B196,"’","'"),"‘","'"),"“",""""),"”",""""))))*1+ISNUMBER(SEARCH("Working with data or spreadsheets",TRIM(SUBSTITUTE(SUBSTITUTE(SUBSTITUTE(SUBSTITUTE(Answers!B196,"’","'"),"‘","'"),"“",""""),"”",""""))))*1+ISNUMBER(SEARCH("Writing or reviewing code or scripts",TRIM(SUBSTITUTE(SUBSTITUTE(SUBSTITUTE(SUBSTITUTE(Answers!B196,"’","'"),"‘","'"),"“",""""),"”",""""))))*1+ISNUMBER(SEARCH("Brainstorming or planning",TRIM(SUBSTITUTE(SUBSTITUTE(SUBSTITUTE(SUBSTITUTE(Answers!B196,"’","'"),"‘","'"),"“",""""),"”",""""))))*1+ISNUMBER(SEARCH("Something else",TRIM(SUBSTITUTE(SUBSTITUTE(SUBSTITUTE(SUBSTITUTE(Answers!B196,"’","'"),"‘","'"),"“",""""),"”",""""))))*1)</f>
        <v/>
      </c>
      <c r="Y196" s="1" t="str">
        <f aca="false">IF(X196="","",IF(X196=0,IF(ISNUMBER(SEARCH("I don't use AI tools for work",TRIM(SUBSTITUTE(SUBSTITUTE(SUBSTITUTE(SUBSTITUTE(Answers!B196,"’","'"),"‘","'"),"“",""""),"”","""")))),1,"unread"),MIN(X196+1,5)))</f>
        <v/>
      </c>
      <c r="Z196" s="1" t="n">
        <f aca="false">IF(ISNUMBER(SEARCH("Clear guidance on what's allowed and what information can go in",TRIM(SUBSTITUTE(SUBSTITUTE(SUBSTITUTE(SUBSTITUTE(Answers!R196,"’","'"),"‘","'"),"“",""""),"”","""")))),1,0)</f>
        <v>0</v>
      </c>
      <c r="AA196" s="1" t="n">
        <f aca="false">IF(ISNUMBER(SEARCH("An approved AI tool with a work account",TRIM(SUBSTITUTE(SUBSTITUTE(SUBSTITUTE(SUBSTITUTE(Answers!R196,"’","'"),"‘","'"),"“",""""),"”","""")))),1,0)</f>
        <v>0</v>
      </c>
      <c r="AB196" s="1" t="n">
        <f aca="false">IF(ISNUMBER(SEARCH("Hands-on training using my own work tasks",TRIM(SUBSTITUTE(SUBSTITUTE(SUBSTITUTE(SUBSTITUTE(Answers!R196,"’","'"),"‘","'"),"“",""""),"”","""")))),1,0)</f>
        <v>0</v>
      </c>
      <c r="AC196" s="1" t="n">
        <f aca="false">IF(ISNUMBER(SEARCH("Ready-made prompts and templates for common tasks",TRIM(SUBSTITUTE(SUBSTITUTE(SUBSTITUTE(SUBSTITUTE(Answers!R196,"’","'"),"‘","'"),"“",""""),"”","""")))),1,0)</f>
        <v>0</v>
      </c>
      <c r="AD196" s="1" t="n">
        <f aca="false">IF(ISNUMBER(SEARCH("Help setting up an AI agent for my role",TRIM(SUBSTITUTE(SUBSTITUTE(SUBSTITUTE(SUBSTITUTE(Answers!R196,"’","'"),"‘","'"),"“",""""),"”","""")))),1,0)</f>
        <v>0</v>
      </c>
      <c r="AE196" s="1" t="n">
        <f aca="false">IF(ISNUMBER(SEARCH("Examples from people in jobs like mine",TRIM(SUBSTITUTE(SUBSTITUTE(SUBSTITUTE(SUBSTITUTE(Answers!R196,"’","'"),"‘","'"),"“",""""),"”","""")))),1,0)</f>
        <v>0</v>
      </c>
      <c r="AF196" s="1" t="n">
        <f aca="false">IF(ISNUMBER(SEARCH("Time set aside to practice",TRIM(SUBSTITUTE(SUBSTITUTE(SUBSTITUTE(SUBSTITUTE(Answers!R196,"’","'"),"‘","'"),"“",""""),"”","""")))),1,0)</f>
        <v>0</v>
      </c>
      <c r="AG196" s="1" t="n">
        <f aca="false">IF(ISNUMBER(SEARCH("I don't need help right now",TRIM(SUBSTITUTE(SUBSTITUTE(SUBSTITUTE(SUBSTITUTE(Answers!R196,"’","'"),"‘","'"),"“",""""),"”","""")))),1,0)</f>
        <v>0</v>
      </c>
      <c r="AH196" s="1" t="str">
        <f aca="false">IF(Answers!R196="","",IF(Z196+AA196+AB196+AC196+AD196+AE196+AF196+AG196=0,"unread",""))</f>
        <v/>
      </c>
      <c r="AI196" s="1" t="n">
        <f aca="false">IF(OR(D196=5,E196=5),1,0)</f>
        <v>0</v>
      </c>
    </row>
    <row r="197" customFormat="false" ht="15" hidden="false" customHeight="true" outlineLevel="0" collapsed="false">
      <c r="A197" s="1" t="n">
        <f aca="false">Answers!T197</f>
        <v>0</v>
      </c>
      <c r="B197" s="1" t="str">
        <f aca="false">IF(Answers!A197="","",IFERROR(MATCH(TRIM(SUBSTITUTE(SUBSTITUTE(SUBSTITUTE(SUBSTITUTE(Answers!A197,"’","'"),"‘","'"),"“",""""),"”","""")),'Scoring key'!$B$10:$B$14,0),"unread"))</f>
        <v/>
      </c>
      <c r="C197" s="1" t="str">
        <f aca="false">IF(Answers!C197="","",IFERROR(MATCH(TRIM(SUBSTITUTE(SUBSTITUTE(SUBSTITUTE(SUBSTITUTE(Answers!C197,"’","'"),"‘","'"),"“",""""),"”","""")),'Scoring key'!$B$15:$B$19,0),"unread"))</f>
        <v/>
      </c>
      <c r="D197" s="1" t="str">
        <f aca="false">IF(Answers!D197="","",IFERROR(MATCH(TRIM(SUBSTITUTE(SUBSTITUTE(SUBSTITUTE(SUBSTITUTE(Answers!D197,"’","'"),"‘","'"),"“",""""),"”","""")),'Scoring key'!$B$20:$B$24,0),"unread"))</f>
        <v/>
      </c>
      <c r="E197" s="1" t="str">
        <f aca="false">IF(Answers!E197="","",IFERROR(MATCH(TRIM(SUBSTITUTE(SUBSTITUTE(SUBSTITUTE(SUBSTITUTE(Answers!E197,"’","'"),"‘","'"),"“",""""),"”","""")),'Scoring key'!$B$25:$B$29,0),"unread"))</f>
        <v/>
      </c>
      <c r="F197" s="1" t="str">
        <f aca="false">IF(Answers!L197="","",IFERROR(MATCH(TRIM(SUBSTITUTE(SUBSTITUTE(SUBSTITUTE(SUBSTITUTE(Answers!L197,"’","'"),"‘","'"),"“",""""),"”","""")),'Scoring key'!$B$30:$B$34,0),"unread"))</f>
        <v/>
      </c>
      <c r="G197" s="1" t="str">
        <f aca="false">IF(Answers!N197="","",IFERROR(MATCH(TRIM(SUBSTITUTE(SUBSTITUTE(SUBSTITUTE(SUBSTITUTE(Answers!N197,"’","'"),"‘","'"),"“",""""),"”","""")),'Scoring key'!$B$35:$B$38,0),"unread"))</f>
        <v/>
      </c>
      <c r="H197" s="1" t="str">
        <f aca="false">IF(Answers!O197="","",IFERROR(MATCH(TRIM(SUBSTITUTE(SUBSTITUTE(SUBSTITUTE(SUBSTITUTE(Answers!O197,"’","'"),"‘","'"),"“",""""),"”","""")),'Scoring key'!$B$39:$B$42,0),"unread"))</f>
        <v/>
      </c>
      <c r="I197" s="1" t="str">
        <f aca="false">IF(Answers!S197="","",IFERROR(MATCH(TRIM(SUBSTITUTE(SUBSTITUTE(SUBSTITUTE(SUBSTITUTE(Answers!S197,"’","'"),"‘","'"),"“",""""),"”","""")),'Scoring key'!$B$43:$B$46,0),"unread"))</f>
        <v/>
      </c>
      <c r="J197" s="1" t="str">
        <f aca="false">IF(ISNUMBER(B197),IF(INDEX('Scoring key'!$C$10:$C$14,B197)="","",INDEX('Scoring key'!$C$10:$C$14,B197)),"")</f>
        <v/>
      </c>
      <c r="K197" s="1" t="str">
        <f aca="false">IF(ISNUMBER(E197),IF(INDEX('Scoring key'!$C$25:$C$29,E197)="","",INDEX('Scoring key'!$C$25:$C$29,E197)),"")</f>
        <v/>
      </c>
      <c r="L197" s="1" t="str">
        <f aca="false">IF(ISNUMBER(F197),IF(INDEX('Scoring key'!$C$30:$C$34,F197)="","",INDEX('Scoring key'!$C$30:$C$34,F197)),"")</f>
        <v/>
      </c>
      <c r="M197" s="1" t="str">
        <f aca="false">IF(ISNUMBER(G197),IF(INDEX('Scoring key'!$C$35:$C$38,G197)="","",INDEX('Scoring key'!$C$35:$C$38,G197)),"")</f>
        <v/>
      </c>
      <c r="N197" s="1" t="str">
        <f aca="false">IF(ISNUMBER(H197),IF(INDEX('Scoring key'!$C$39:$C$42,H197)="","",INDEX('Scoring key'!$C$39:$C$42,H197)),"")</f>
        <v/>
      </c>
      <c r="O197" s="1" t="str">
        <f aca="false">IF(Answers!F197="","",IF(ISNUMBER(IFERROR(VALUE(Answers!F197),"")),IF(AND(VALUE(Answers!F197)&gt;=1,VALUE(Answers!F197)&lt;=5,VALUE(Answers!F197)=INT(VALUE(Answers!F197))),VALUE(Answers!F197),"unread"),IFERROR(MATCH(TRIM(SUBSTITUTE(SUBSTITUTE(SUBSTITUTE(SUBSTITUTE(Answers!F197,"’","'"),"‘","'"),"“",""""),"”","""")),'Scoring key'!$B$5:$B$9,0),"unread")))</f>
        <v/>
      </c>
      <c r="P197" s="1" t="str">
        <f aca="false">IF(Answers!G197="","",IF(ISNUMBER(IFERROR(VALUE(Answers!G197),"")),IF(AND(VALUE(Answers!G197)&gt;=1,VALUE(Answers!G197)&lt;=5,VALUE(Answers!G197)=INT(VALUE(Answers!G197))),VALUE(Answers!G197),"unread"),IFERROR(MATCH(TRIM(SUBSTITUTE(SUBSTITUTE(SUBSTITUTE(SUBSTITUTE(Answers!G197,"’","'"),"‘","'"),"“",""""),"”","""")),'Scoring key'!$B$5:$B$9,0),"unread")))</f>
        <v/>
      </c>
      <c r="Q197" s="1" t="str">
        <f aca="false">IF(Answers!H197="","",IF(ISNUMBER(IFERROR(VALUE(Answers!H197),"")),IF(AND(VALUE(Answers!H197)&gt;=1,VALUE(Answers!H197)&lt;=5,VALUE(Answers!H197)=INT(VALUE(Answers!H197))),VALUE(Answers!H197),"unread"),IFERROR(MATCH(TRIM(SUBSTITUTE(SUBSTITUTE(SUBSTITUTE(SUBSTITUTE(Answers!H197,"’","'"),"‘","'"),"“",""""),"”","""")),'Scoring key'!$B$5:$B$9,0),"unread")))</f>
        <v/>
      </c>
      <c r="R197" s="1" t="str">
        <f aca="false">IF(Answers!I197="","",IF(ISNUMBER(IFERROR(VALUE(Answers!I197),"")),IF(AND(VALUE(Answers!I197)&gt;=1,VALUE(Answers!I197)&lt;=5,VALUE(Answers!I197)=INT(VALUE(Answers!I197))),VALUE(Answers!I197),"unread"),IFERROR(MATCH(TRIM(SUBSTITUTE(SUBSTITUTE(SUBSTITUTE(SUBSTITUTE(Answers!I197,"’","'"),"‘","'"),"“",""""),"”","""")),'Scoring key'!$B$5:$B$9,0),"unread")))</f>
        <v/>
      </c>
      <c r="S197" s="1" t="str">
        <f aca="false">IF(Answers!J197="","",IF(ISNUMBER(IFERROR(VALUE(Answers!J197),"")),IF(AND(VALUE(Answers!J197)&gt;=1,VALUE(Answers!J197)&lt;=5,VALUE(Answers!J197)=INT(VALUE(Answers!J197))),VALUE(Answers!J197),"unread"),IFERROR(MATCH(TRIM(SUBSTITUTE(SUBSTITUTE(SUBSTITUTE(SUBSTITUTE(Answers!J197,"’","'"),"‘","'"),"“",""""),"”","""")),'Scoring key'!$B$5:$B$9,0),"unread")))</f>
        <v/>
      </c>
      <c r="T197" s="1" t="str">
        <f aca="false">IF(Answers!K197="","",IF(ISNUMBER(IFERROR(VALUE(Answers!K197),"")),IF(AND(VALUE(Answers!K197)&gt;=1,VALUE(Answers!K197)&lt;=5,VALUE(Answers!K197)=INT(VALUE(Answers!K197))),VALUE(Answers!K197),"unread"),IFERROR(MATCH(TRIM(SUBSTITUTE(SUBSTITUTE(SUBSTITUTE(SUBSTITUTE(Answers!K197,"’","'"),"‘","'"),"“",""""),"”","""")),'Scoring key'!$B$5:$B$9,0),"unread")))</f>
        <v/>
      </c>
      <c r="U197" s="1" t="str">
        <f aca="false">IF(Answers!M197="","",IF(ISNUMBER(IFERROR(VALUE(Answers!M197),"")),IF(AND(VALUE(Answers!M197)&gt;=1,VALUE(Answers!M197)&lt;=5,VALUE(Answers!M197)=INT(VALUE(Answers!M197))),VALUE(Answers!M197),"unread"),IFERROR(MATCH(TRIM(SUBSTITUTE(SUBSTITUTE(SUBSTITUTE(SUBSTITUTE(Answers!M197,"’","'"),"‘","'"),"“",""""),"”","""")),'Scoring key'!$B$5:$B$9,0),"unread")))</f>
        <v/>
      </c>
      <c r="V197" s="1" t="str">
        <f aca="false">IF(Answers!P197="","",IF(ISNUMBER(IFERROR(VALUE(Answers!P197),"")),IF(AND(VALUE(Answers!P197)&gt;=1,VALUE(Answers!P197)&lt;=5,VALUE(Answers!P197)=INT(VALUE(Answers!P197))),VALUE(Answers!P197),"unread"),IFERROR(MATCH(TRIM(SUBSTITUTE(SUBSTITUTE(SUBSTITUTE(SUBSTITUTE(Answers!P197,"’","'"),"‘","'"),"“",""""),"”","""")),'Scoring key'!$B$5:$B$9,0),"unread")))</f>
        <v/>
      </c>
      <c r="W197" s="1" t="str">
        <f aca="false">IF(Answers!Q197="","",IF(ISNUMBER(IFERROR(VALUE(Answers!Q197),"")),IF(AND(VALUE(Answers!Q197)&gt;=1,VALUE(Answers!Q197)&lt;=5,VALUE(Answers!Q197)=INT(VALUE(Answers!Q197))),VALUE(Answers!Q197),"unread"),IFERROR(MATCH(TRIM(SUBSTITUTE(SUBSTITUTE(SUBSTITUTE(SUBSTITUTE(Answers!Q197,"’","'"),"‘","'"),"“",""""),"”","""")),'Scoring key'!$B$5:$B$9,0),"unread")))</f>
        <v/>
      </c>
      <c r="X197" s="1" t="str">
        <f aca="false">IF(Answers!B197="","",ISNUMBER(SEARCH("Drafting or editing emails and documents",TRIM(SUBSTITUTE(SUBSTITUTE(SUBSTITUTE(SUBSTITUTE(Answers!B197,"’","'"),"‘","'"),"“",""""),"”",""""))))*1+ISNUMBER(SEARCH("Summarizing documents, threads or meetings",TRIM(SUBSTITUTE(SUBSTITUTE(SUBSTITUTE(SUBSTITUTE(Answers!B197,"’","'"),"‘","'"),"“",""""),"”",""""))))*1+ISNUMBER(SEARCH("Research, or explaining something unfamiliar",TRIM(SUBSTITUTE(SUBSTITUTE(SUBSTITUTE(SUBSTITUTE(Answers!B197,"’","'"),"‘","'"),"“",""""),"”",""""))))*1+ISNUMBER(SEARCH("Working with data or spreadsheets",TRIM(SUBSTITUTE(SUBSTITUTE(SUBSTITUTE(SUBSTITUTE(Answers!B197,"’","'"),"‘","'"),"“",""""),"”",""""))))*1+ISNUMBER(SEARCH("Writing or reviewing code or scripts",TRIM(SUBSTITUTE(SUBSTITUTE(SUBSTITUTE(SUBSTITUTE(Answers!B197,"’","'"),"‘","'"),"“",""""),"”",""""))))*1+ISNUMBER(SEARCH("Brainstorming or planning",TRIM(SUBSTITUTE(SUBSTITUTE(SUBSTITUTE(SUBSTITUTE(Answers!B197,"’","'"),"‘","'"),"“",""""),"”",""""))))*1+ISNUMBER(SEARCH("Something else",TRIM(SUBSTITUTE(SUBSTITUTE(SUBSTITUTE(SUBSTITUTE(Answers!B197,"’","'"),"‘","'"),"“",""""),"”",""""))))*1)</f>
        <v/>
      </c>
      <c r="Y197" s="1" t="str">
        <f aca="false">IF(X197="","",IF(X197=0,IF(ISNUMBER(SEARCH("I don't use AI tools for work",TRIM(SUBSTITUTE(SUBSTITUTE(SUBSTITUTE(SUBSTITUTE(Answers!B197,"’","'"),"‘","'"),"“",""""),"”","""")))),1,"unread"),MIN(X197+1,5)))</f>
        <v/>
      </c>
      <c r="Z197" s="1" t="n">
        <f aca="false">IF(ISNUMBER(SEARCH("Clear guidance on what's allowed and what information can go in",TRIM(SUBSTITUTE(SUBSTITUTE(SUBSTITUTE(SUBSTITUTE(Answers!R197,"’","'"),"‘","'"),"“",""""),"”","""")))),1,0)</f>
        <v>0</v>
      </c>
      <c r="AA197" s="1" t="n">
        <f aca="false">IF(ISNUMBER(SEARCH("An approved AI tool with a work account",TRIM(SUBSTITUTE(SUBSTITUTE(SUBSTITUTE(SUBSTITUTE(Answers!R197,"’","'"),"‘","'"),"“",""""),"”","""")))),1,0)</f>
        <v>0</v>
      </c>
      <c r="AB197" s="1" t="n">
        <f aca="false">IF(ISNUMBER(SEARCH("Hands-on training using my own work tasks",TRIM(SUBSTITUTE(SUBSTITUTE(SUBSTITUTE(SUBSTITUTE(Answers!R197,"’","'"),"‘","'"),"“",""""),"”","""")))),1,0)</f>
        <v>0</v>
      </c>
      <c r="AC197" s="1" t="n">
        <f aca="false">IF(ISNUMBER(SEARCH("Ready-made prompts and templates for common tasks",TRIM(SUBSTITUTE(SUBSTITUTE(SUBSTITUTE(SUBSTITUTE(Answers!R197,"’","'"),"‘","'"),"“",""""),"”","""")))),1,0)</f>
        <v>0</v>
      </c>
      <c r="AD197" s="1" t="n">
        <f aca="false">IF(ISNUMBER(SEARCH("Help setting up an AI agent for my role",TRIM(SUBSTITUTE(SUBSTITUTE(SUBSTITUTE(SUBSTITUTE(Answers!R197,"’","'"),"‘","'"),"“",""""),"”","""")))),1,0)</f>
        <v>0</v>
      </c>
      <c r="AE197" s="1" t="n">
        <f aca="false">IF(ISNUMBER(SEARCH("Examples from people in jobs like mine",TRIM(SUBSTITUTE(SUBSTITUTE(SUBSTITUTE(SUBSTITUTE(Answers!R197,"’","'"),"‘","'"),"“",""""),"”","""")))),1,0)</f>
        <v>0</v>
      </c>
      <c r="AF197" s="1" t="n">
        <f aca="false">IF(ISNUMBER(SEARCH("Time set aside to practice",TRIM(SUBSTITUTE(SUBSTITUTE(SUBSTITUTE(SUBSTITUTE(Answers!R197,"’","'"),"‘","'"),"“",""""),"”","""")))),1,0)</f>
        <v>0</v>
      </c>
      <c r="AG197" s="1" t="n">
        <f aca="false">IF(ISNUMBER(SEARCH("I don't need help right now",TRIM(SUBSTITUTE(SUBSTITUTE(SUBSTITUTE(SUBSTITUTE(Answers!R197,"’","'"),"‘","'"),"“",""""),"”","""")))),1,0)</f>
        <v>0</v>
      </c>
      <c r="AH197" s="1" t="str">
        <f aca="false">IF(Answers!R197="","",IF(Z197+AA197+AB197+AC197+AD197+AE197+AF197+AG197=0,"unread",""))</f>
        <v/>
      </c>
      <c r="AI197" s="1" t="n">
        <f aca="false">IF(OR(D197=5,E197=5),1,0)</f>
        <v>0</v>
      </c>
    </row>
    <row r="198" customFormat="false" ht="15" hidden="false" customHeight="true" outlineLevel="0" collapsed="false">
      <c r="A198" s="1" t="n">
        <f aca="false">Answers!T198</f>
        <v>0</v>
      </c>
      <c r="B198" s="1" t="str">
        <f aca="false">IF(Answers!A198="","",IFERROR(MATCH(TRIM(SUBSTITUTE(SUBSTITUTE(SUBSTITUTE(SUBSTITUTE(Answers!A198,"’","'"),"‘","'"),"“",""""),"”","""")),'Scoring key'!$B$10:$B$14,0),"unread"))</f>
        <v/>
      </c>
      <c r="C198" s="1" t="str">
        <f aca="false">IF(Answers!C198="","",IFERROR(MATCH(TRIM(SUBSTITUTE(SUBSTITUTE(SUBSTITUTE(SUBSTITUTE(Answers!C198,"’","'"),"‘","'"),"“",""""),"”","""")),'Scoring key'!$B$15:$B$19,0),"unread"))</f>
        <v/>
      </c>
      <c r="D198" s="1" t="str">
        <f aca="false">IF(Answers!D198="","",IFERROR(MATCH(TRIM(SUBSTITUTE(SUBSTITUTE(SUBSTITUTE(SUBSTITUTE(Answers!D198,"’","'"),"‘","'"),"“",""""),"”","""")),'Scoring key'!$B$20:$B$24,0),"unread"))</f>
        <v/>
      </c>
      <c r="E198" s="1" t="str">
        <f aca="false">IF(Answers!E198="","",IFERROR(MATCH(TRIM(SUBSTITUTE(SUBSTITUTE(SUBSTITUTE(SUBSTITUTE(Answers!E198,"’","'"),"‘","'"),"“",""""),"”","""")),'Scoring key'!$B$25:$B$29,0),"unread"))</f>
        <v/>
      </c>
      <c r="F198" s="1" t="str">
        <f aca="false">IF(Answers!L198="","",IFERROR(MATCH(TRIM(SUBSTITUTE(SUBSTITUTE(SUBSTITUTE(SUBSTITUTE(Answers!L198,"’","'"),"‘","'"),"“",""""),"”","""")),'Scoring key'!$B$30:$B$34,0),"unread"))</f>
        <v/>
      </c>
      <c r="G198" s="1" t="str">
        <f aca="false">IF(Answers!N198="","",IFERROR(MATCH(TRIM(SUBSTITUTE(SUBSTITUTE(SUBSTITUTE(SUBSTITUTE(Answers!N198,"’","'"),"‘","'"),"“",""""),"”","""")),'Scoring key'!$B$35:$B$38,0),"unread"))</f>
        <v/>
      </c>
      <c r="H198" s="1" t="str">
        <f aca="false">IF(Answers!O198="","",IFERROR(MATCH(TRIM(SUBSTITUTE(SUBSTITUTE(SUBSTITUTE(SUBSTITUTE(Answers!O198,"’","'"),"‘","'"),"“",""""),"”","""")),'Scoring key'!$B$39:$B$42,0),"unread"))</f>
        <v/>
      </c>
      <c r="I198" s="1" t="str">
        <f aca="false">IF(Answers!S198="","",IFERROR(MATCH(TRIM(SUBSTITUTE(SUBSTITUTE(SUBSTITUTE(SUBSTITUTE(Answers!S198,"’","'"),"‘","'"),"“",""""),"”","""")),'Scoring key'!$B$43:$B$46,0),"unread"))</f>
        <v/>
      </c>
      <c r="J198" s="1" t="str">
        <f aca="false">IF(ISNUMBER(B198),IF(INDEX('Scoring key'!$C$10:$C$14,B198)="","",INDEX('Scoring key'!$C$10:$C$14,B198)),"")</f>
        <v/>
      </c>
      <c r="K198" s="1" t="str">
        <f aca="false">IF(ISNUMBER(E198),IF(INDEX('Scoring key'!$C$25:$C$29,E198)="","",INDEX('Scoring key'!$C$25:$C$29,E198)),"")</f>
        <v/>
      </c>
      <c r="L198" s="1" t="str">
        <f aca="false">IF(ISNUMBER(F198),IF(INDEX('Scoring key'!$C$30:$C$34,F198)="","",INDEX('Scoring key'!$C$30:$C$34,F198)),"")</f>
        <v/>
      </c>
      <c r="M198" s="1" t="str">
        <f aca="false">IF(ISNUMBER(G198),IF(INDEX('Scoring key'!$C$35:$C$38,G198)="","",INDEX('Scoring key'!$C$35:$C$38,G198)),"")</f>
        <v/>
      </c>
      <c r="N198" s="1" t="str">
        <f aca="false">IF(ISNUMBER(H198),IF(INDEX('Scoring key'!$C$39:$C$42,H198)="","",INDEX('Scoring key'!$C$39:$C$42,H198)),"")</f>
        <v/>
      </c>
      <c r="O198" s="1" t="str">
        <f aca="false">IF(Answers!F198="","",IF(ISNUMBER(IFERROR(VALUE(Answers!F198),"")),IF(AND(VALUE(Answers!F198)&gt;=1,VALUE(Answers!F198)&lt;=5,VALUE(Answers!F198)=INT(VALUE(Answers!F198))),VALUE(Answers!F198),"unread"),IFERROR(MATCH(TRIM(SUBSTITUTE(SUBSTITUTE(SUBSTITUTE(SUBSTITUTE(Answers!F198,"’","'"),"‘","'"),"“",""""),"”","""")),'Scoring key'!$B$5:$B$9,0),"unread")))</f>
        <v/>
      </c>
      <c r="P198" s="1" t="str">
        <f aca="false">IF(Answers!G198="","",IF(ISNUMBER(IFERROR(VALUE(Answers!G198),"")),IF(AND(VALUE(Answers!G198)&gt;=1,VALUE(Answers!G198)&lt;=5,VALUE(Answers!G198)=INT(VALUE(Answers!G198))),VALUE(Answers!G198),"unread"),IFERROR(MATCH(TRIM(SUBSTITUTE(SUBSTITUTE(SUBSTITUTE(SUBSTITUTE(Answers!G198,"’","'"),"‘","'"),"“",""""),"”","""")),'Scoring key'!$B$5:$B$9,0),"unread")))</f>
        <v/>
      </c>
      <c r="Q198" s="1" t="str">
        <f aca="false">IF(Answers!H198="","",IF(ISNUMBER(IFERROR(VALUE(Answers!H198),"")),IF(AND(VALUE(Answers!H198)&gt;=1,VALUE(Answers!H198)&lt;=5,VALUE(Answers!H198)=INT(VALUE(Answers!H198))),VALUE(Answers!H198),"unread"),IFERROR(MATCH(TRIM(SUBSTITUTE(SUBSTITUTE(SUBSTITUTE(SUBSTITUTE(Answers!H198,"’","'"),"‘","'"),"“",""""),"”","""")),'Scoring key'!$B$5:$B$9,0),"unread")))</f>
        <v/>
      </c>
      <c r="R198" s="1" t="str">
        <f aca="false">IF(Answers!I198="","",IF(ISNUMBER(IFERROR(VALUE(Answers!I198),"")),IF(AND(VALUE(Answers!I198)&gt;=1,VALUE(Answers!I198)&lt;=5,VALUE(Answers!I198)=INT(VALUE(Answers!I198))),VALUE(Answers!I198),"unread"),IFERROR(MATCH(TRIM(SUBSTITUTE(SUBSTITUTE(SUBSTITUTE(SUBSTITUTE(Answers!I198,"’","'"),"‘","'"),"“",""""),"”","""")),'Scoring key'!$B$5:$B$9,0),"unread")))</f>
        <v/>
      </c>
      <c r="S198" s="1" t="str">
        <f aca="false">IF(Answers!J198="","",IF(ISNUMBER(IFERROR(VALUE(Answers!J198),"")),IF(AND(VALUE(Answers!J198)&gt;=1,VALUE(Answers!J198)&lt;=5,VALUE(Answers!J198)=INT(VALUE(Answers!J198))),VALUE(Answers!J198),"unread"),IFERROR(MATCH(TRIM(SUBSTITUTE(SUBSTITUTE(SUBSTITUTE(SUBSTITUTE(Answers!J198,"’","'"),"‘","'"),"“",""""),"”","""")),'Scoring key'!$B$5:$B$9,0),"unread")))</f>
        <v/>
      </c>
      <c r="T198" s="1" t="str">
        <f aca="false">IF(Answers!K198="","",IF(ISNUMBER(IFERROR(VALUE(Answers!K198),"")),IF(AND(VALUE(Answers!K198)&gt;=1,VALUE(Answers!K198)&lt;=5,VALUE(Answers!K198)=INT(VALUE(Answers!K198))),VALUE(Answers!K198),"unread"),IFERROR(MATCH(TRIM(SUBSTITUTE(SUBSTITUTE(SUBSTITUTE(SUBSTITUTE(Answers!K198,"’","'"),"‘","'"),"“",""""),"”","""")),'Scoring key'!$B$5:$B$9,0),"unread")))</f>
        <v/>
      </c>
      <c r="U198" s="1" t="str">
        <f aca="false">IF(Answers!M198="","",IF(ISNUMBER(IFERROR(VALUE(Answers!M198),"")),IF(AND(VALUE(Answers!M198)&gt;=1,VALUE(Answers!M198)&lt;=5,VALUE(Answers!M198)=INT(VALUE(Answers!M198))),VALUE(Answers!M198),"unread"),IFERROR(MATCH(TRIM(SUBSTITUTE(SUBSTITUTE(SUBSTITUTE(SUBSTITUTE(Answers!M198,"’","'"),"‘","'"),"“",""""),"”","""")),'Scoring key'!$B$5:$B$9,0),"unread")))</f>
        <v/>
      </c>
      <c r="V198" s="1" t="str">
        <f aca="false">IF(Answers!P198="","",IF(ISNUMBER(IFERROR(VALUE(Answers!P198),"")),IF(AND(VALUE(Answers!P198)&gt;=1,VALUE(Answers!P198)&lt;=5,VALUE(Answers!P198)=INT(VALUE(Answers!P198))),VALUE(Answers!P198),"unread"),IFERROR(MATCH(TRIM(SUBSTITUTE(SUBSTITUTE(SUBSTITUTE(SUBSTITUTE(Answers!P198,"’","'"),"‘","'"),"“",""""),"”","""")),'Scoring key'!$B$5:$B$9,0),"unread")))</f>
        <v/>
      </c>
      <c r="W198" s="1" t="str">
        <f aca="false">IF(Answers!Q198="","",IF(ISNUMBER(IFERROR(VALUE(Answers!Q198),"")),IF(AND(VALUE(Answers!Q198)&gt;=1,VALUE(Answers!Q198)&lt;=5,VALUE(Answers!Q198)=INT(VALUE(Answers!Q198))),VALUE(Answers!Q198),"unread"),IFERROR(MATCH(TRIM(SUBSTITUTE(SUBSTITUTE(SUBSTITUTE(SUBSTITUTE(Answers!Q198,"’","'"),"‘","'"),"“",""""),"”","""")),'Scoring key'!$B$5:$B$9,0),"unread")))</f>
        <v/>
      </c>
      <c r="X198" s="1" t="str">
        <f aca="false">IF(Answers!B198="","",ISNUMBER(SEARCH("Drafting or editing emails and documents",TRIM(SUBSTITUTE(SUBSTITUTE(SUBSTITUTE(SUBSTITUTE(Answers!B198,"’","'"),"‘","'"),"“",""""),"”",""""))))*1+ISNUMBER(SEARCH("Summarizing documents, threads or meetings",TRIM(SUBSTITUTE(SUBSTITUTE(SUBSTITUTE(SUBSTITUTE(Answers!B198,"’","'"),"‘","'"),"“",""""),"”",""""))))*1+ISNUMBER(SEARCH("Research, or explaining something unfamiliar",TRIM(SUBSTITUTE(SUBSTITUTE(SUBSTITUTE(SUBSTITUTE(Answers!B198,"’","'"),"‘","'"),"“",""""),"”",""""))))*1+ISNUMBER(SEARCH("Working with data or spreadsheets",TRIM(SUBSTITUTE(SUBSTITUTE(SUBSTITUTE(SUBSTITUTE(Answers!B198,"’","'"),"‘","'"),"“",""""),"”",""""))))*1+ISNUMBER(SEARCH("Writing or reviewing code or scripts",TRIM(SUBSTITUTE(SUBSTITUTE(SUBSTITUTE(SUBSTITUTE(Answers!B198,"’","'"),"‘","'"),"“",""""),"”",""""))))*1+ISNUMBER(SEARCH("Brainstorming or planning",TRIM(SUBSTITUTE(SUBSTITUTE(SUBSTITUTE(SUBSTITUTE(Answers!B198,"’","'"),"‘","'"),"“",""""),"”",""""))))*1+ISNUMBER(SEARCH("Something else",TRIM(SUBSTITUTE(SUBSTITUTE(SUBSTITUTE(SUBSTITUTE(Answers!B198,"’","'"),"‘","'"),"“",""""),"”",""""))))*1)</f>
        <v/>
      </c>
      <c r="Y198" s="1" t="str">
        <f aca="false">IF(X198="","",IF(X198=0,IF(ISNUMBER(SEARCH("I don't use AI tools for work",TRIM(SUBSTITUTE(SUBSTITUTE(SUBSTITUTE(SUBSTITUTE(Answers!B198,"’","'"),"‘","'"),"“",""""),"”","""")))),1,"unread"),MIN(X198+1,5)))</f>
        <v/>
      </c>
      <c r="Z198" s="1" t="n">
        <f aca="false">IF(ISNUMBER(SEARCH("Clear guidance on what's allowed and what information can go in",TRIM(SUBSTITUTE(SUBSTITUTE(SUBSTITUTE(SUBSTITUTE(Answers!R198,"’","'"),"‘","'"),"“",""""),"”","""")))),1,0)</f>
        <v>0</v>
      </c>
      <c r="AA198" s="1" t="n">
        <f aca="false">IF(ISNUMBER(SEARCH("An approved AI tool with a work account",TRIM(SUBSTITUTE(SUBSTITUTE(SUBSTITUTE(SUBSTITUTE(Answers!R198,"’","'"),"‘","'"),"“",""""),"”","""")))),1,0)</f>
        <v>0</v>
      </c>
      <c r="AB198" s="1" t="n">
        <f aca="false">IF(ISNUMBER(SEARCH("Hands-on training using my own work tasks",TRIM(SUBSTITUTE(SUBSTITUTE(SUBSTITUTE(SUBSTITUTE(Answers!R198,"’","'"),"‘","'"),"“",""""),"”","""")))),1,0)</f>
        <v>0</v>
      </c>
      <c r="AC198" s="1" t="n">
        <f aca="false">IF(ISNUMBER(SEARCH("Ready-made prompts and templates for common tasks",TRIM(SUBSTITUTE(SUBSTITUTE(SUBSTITUTE(SUBSTITUTE(Answers!R198,"’","'"),"‘","'"),"“",""""),"”","""")))),1,0)</f>
        <v>0</v>
      </c>
      <c r="AD198" s="1" t="n">
        <f aca="false">IF(ISNUMBER(SEARCH("Help setting up an AI agent for my role",TRIM(SUBSTITUTE(SUBSTITUTE(SUBSTITUTE(SUBSTITUTE(Answers!R198,"’","'"),"‘","'"),"“",""""),"”","""")))),1,0)</f>
        <v>0</v>
      </c>
      <c r="AE198" s="1" t="n">
        <f aca="false">IF(ISNUMBER(SEARCH("Examples from people in jobs like mine",TRIM(SUBSTITUTE(SUBSTITUTE(SUBSTITUTE(SUBSTITUTE(Answers!R198,"’","'"),"‘","'"),"“",""""),"”","""")))),1,0)</f>
        <v>0</v>
      </c>
      <c r="AF198" s="1" t="n">
        <f aca="false">IF(ISNUMBER(SEARCH("Time set aside to practice",TRIM(SUBSTITUTE(SUBSTITUTE(SUBSTITUTE(SUBSTITUTE(Answers!R198,"’","'"),"‘","'"),"“",""""),"”","""")))),1,0)</f>
        <v>0</v>
      </c>
      <c r="AG198" s="1" t="n">
        <f aca="false">IF(ISNUMBER(SEARCH("I don't need help right now",TRIM(SUBSTITUTE(SUBSTITUTE(SUBSTITUTE(SUBSTITUTE(Answers!R198,"’","'"),"‘","'"),"“",""""),"”","""")))),1,0)</f>
        <v>0</v>
      </c>
      <c r="AH198" s="1" t="str">
        <f aca="false">IF(Answers!R198="","",IF(Z198+AA198+AB198+AC198+AD198+AE198+AF198+AG198=0,"unread",""))</f>
        <v/>
      </c>
      <c r="AI198" s="1" t="n">
        <f aca="false">IF(OR(D198=5,E198=5),1,0)</f>
        <v>0</v>
      </c>
    </row>
    <row r="199" customFormat="false" ht="15" hidden="false" customHeight="true" outlineLevel="0" collapsed="false">
      <c r="A199" s="1" t="n">
        <f aca="false">Answers!T199</f>
        <v>0</v>
      </c>
      <c r="B199" s="1" t="str">
        <f aca="false">IF(Answers!A199="","",IFERROR(MATCH(TRIM(SUBSTITUTE(SUBSTITUTE(SUBSTITUTE(SUBSTITUTE(Answers!A199,"’","'"),"‘","'"),"“",""""),"”","""")),'Scoring key'!$B$10:$B$14,0),"unread"))</f>
        <v/>
      </c>
      <c r="C199" s="1" t="str">
        <f aca="false">IF(Answers!C199="","",IFERROR(MATCH(TRIM(SUBSTITUTE(SUBSTITUTE(SUBSTITUTE(SUBSTITUTE(Answers!C199,"’","'"),"‘","'"),"“",""""),"”","""")),'Scoring key'!$B$15:$B$19,0),"unread"))</f>
        <v/>
      </c>
      <c r="D199" s="1" t="str">
        <f aca="false">IF(Answers!D199="","",IFERROR(MATCH(TRIM(SUBSTITUTE(SUBSTITUTE(SUBSTITUTE(SUBSTITUTE(Answers!D199,"’","'"),"‘","'"),"“",""""),"”","""")),'Scoring key'!$B$20:$B$24,0),"unread"))</f>
        <v/>
      </c>
      <c r="E199" s="1" t="str">
        <f aca="false">IF(Answers!E199="","",IFERROR(MATCH(TRIM(SUBSTITUTE(SUBSTITUTE(SUBSTITUTE(SUBSTITUTE(Answers!E199,"’","'"),"‘","'"),"“",""""),"”","""")),'Scoring key'!$B$25:$B$29,0),"unread"))</f>
        <v/>
      </c>
      <c r="F199" s="1" t="str">
        <f aca="false">IF(Answers!L199="","",IFERROR(MATCH(TRIM(SUBSTITUTE(SUBSTITUTE(SUBSTITUTE(SUBSTITUTE(Answers!L199,"’","'"),"‘","'"),"“",""""),"”","""")),'Scoring key'!$B$30:$B$34,0),"unread"))</f>
        <v/>
      </c>
      <c r="G199" s="1" t="str">
        <f aca="false">IF(Answers!N199="","",IFERROR(MATCH(TRIM(SUBSTITUTE(SUBSTITUTE(SUBSTITUTE(SUBSTITUTE(Answers!N199,"’","'"),"‘","'"),"“",""""),"”","""")),'Scoring key'!$B$35:$B$38,0),"unread"))</f>
        <v/>
      </c>
      <c r="H199" s="1" t="str">
        <f aca="false">IF(Answers!O199="","",IFERROR(MATCH(TRIM(SUBSTITUTE(SUBSTITUTE(SUBSTITUTE(SUBSTITUTE(Answers!O199,"’","'"),"‘","'"),"“",""""),"”","""")),'Scoring key'!$B$39:$B$42,0),"unread"))</f>
        <v/>
      </c>
      <c r="I199" s="1" t="str">
        <f aca="false">IF(Answers!S199="","",IFERROR(MATCH(TRIM(SUBSTITUTE(SUBSTITUTE(SUBSTITUTE(SUBSTITUTE(Answers!S199,"’","'"),"‘","'"),"“",""""),"”","""")),'Scoring key'!$B$43:$B$46,0),"unread"))</f>
        <v/>
      </c>
      <c r="J199" s="1" t="str">
        <f aca="false">IF(ISNUMBER(B199),IF(INDEX('Scoring key'!$C$10:$C$14,B199)="","",INDEX('Scoring key'!$C$10:$C$14,B199)),"")</f>
        <v/>
      </c>
      <c r="K199" s="1" t="str">
        <f aca="false">IF(ISNUMBER(E199),IF(INDEX('Scoring key'!$C$25:$C$29,E199)="","",INDEX('Scoring key'!$C$25:$C$29,E199)),"")</f>
        <v/>
      </c>
      <c r="L199" s="1" t="str">
        <f aca="false">IF(ISNUMBER(F199),IF(INDEX('Scoring key'!$C$30:$C$34,F199)="","",INDEX('Scoring key'!$C$30:$C$34,F199)),"")</f>
        <v/>
      </c>
      <c r="M199" s="1" t="str">
        <f aca="false">IF(ISNUMBER(G199),IF(INDEX('Scoring key'!$C$35:$C$38,G199)="","",INDEX('Scoring key'!$C$35:$C$38,G199)),"")</f>
        <v/>
      </c>
      <c r="N199" s="1" t="str">
        <f aca="false">IF(ISNUMBER(H199),IF(INDEX('Scoring key'!$C$39:$C$42,H199)="","",INDEX('Scoring key'!$C$39:$C$42,H199)),"")</f>
        <v/>
      </c>
      <c r="O199" s="1" t="str">
        <f aca="false">IF(Answers!F199="","",IF(ISNUMBER(IFERROR(VALUE(Answers!F199),"")),IF(AND(VALUE(Answers!F199)&gt;=1,VALUE(Answers!F199)&lt;=5,VALUE(Answers!F199)=INT(VALUE(Answers!F199))),VALUE(Answers!F199),"unread"),IFERROR(MATCH(TRIM(SUBSTITUTE(SUBSTITUTE(SUBSTITUTE(SUBSTITUTE(Answers!F199,"’","'"),"‘","'"),"“",""""),"”","""")),'Scoring key'!$B$5:$B$9,0),"unread")))</f>
        <v/>
      </c>
      <c r="P199" s="1" t="str">
        <f aca="false">IF(Answers!G199="","",IF(ISNUMBER(IFERROR(VALUE(Answers!G199),"")),IF(AND(VALUE(Answers!G199)&gt;=1,VALUE(Answers!G199)&lt;=5,VALUE(Answers!G199)=INT(VALUE(Answers!G199))),VALUE(Answers!G199),"unread"),IFERROR(MATCH(TRIM(SUBSTITUTE(SUBSTITUTE(SUBSTITUTE(SUBSTITUTE(Answers!G199,"’","'"),"‘","'"),"“",""""),"”","""")),'Scoring key'!$B$5:$B$9,0),"unread")))</f>
        <v/>
      </c>
      <c r="Q199" s="1" t="str">
        <f aca="false">IF(Answers!H199="","",IF(ISNUMBER(IFERROR(VALUE(Answers!H199),"")),IF(AND(VALUE(Answers!H199)&gt;=1,VALUE(Answers!H199)&lt;=5,VALUE(Answers!H199)=INT(VALUE(Answers!H199))),VALUE(Answers!H199),"unread"),IFERROR(MATCH(TRIM(SUBSTITUTE(SUBSTITUTE(SUBSTITUTE(SUBSTITUTE(Answers!H199,"’","'"),"‘","'"),"“",""""),"”","""")),'Scoring key'!$B$5:$B$9,0),"unread")))</f>
        <v/>
      </c>
      <c r="R199" s="1" t="str">
        <f aca="false">IF(Answers!I199="","",IF(ISNUMBER(IFERROR(VALUE(Answers!I199),"")),IF(AND(VALUE(Answers!I199)&gt;=1,VALUE(Answers!I199)&lt;=5,VALUE(Answers!I199)=INT(VALUE(Answers!I199))),VALUE(Answers!I199),"unread"),IFERROR(MATCH(TRIM(SUBSTITUTE(SUBSTITUTE(SUBSTITUTE(SUBSTITUTE(Answers!I199,"’","'"),"‘","'"),"“",""""),"”","""")),'Scoring key'!$B$5:$B$9,0),"unread")))</f>
        <v/>
      </c>
      <c r="S199" s="1" t="str">
        <f aca="false">IF(Answers!J199="","",IF(ISNUMBER(IFERROR(VALUE(Answers!J199),"")),IF(AND(VALUE(Answers!J199)&gt;=1,VALUE(Answers!J199)&lt;=5,VALUE(Answers!J199)=INT(VALUE(Answers!J199))),VALUE(Answers!J199),"unread"),IFERROR(MATCH(TRIM(SUBSTITUTE(SUBSTITUTE(SUBSTITUTE(SUBSTITUTE(Answers!J199,"’","'"),"‘","'"),"“",""""),"”","""")),'Scoring key'!$B$5:$B$9,0),"unread")))</f>
        <v/>
      </c>
      <c r="T199" s="1" t="str">
        <f aca="false">IF(Answers!K199="","",IF(ISNUMBER(IFERROR(VALUE(Answers!K199),"")),IF(AND(VALUE(Answers!K199)&gt;=1,VALUE(Answers!K199)&lt;=5,VALUE(Answers!K199)=INT(VALUE(Answers!K199))),VALUE(Answers!K199),"unread"),IFERROR(MATCH(TRIM(SUBSTITUTE(SUBSTITUTE(SUBSTITUTE(SUBSTITUTE(Answers!K199,"’","'"),"‘","'"),"“",""""),"”","""")),'Scoring key'!$B$5:$B$9,0),"unread")))</f>
        <v/>
      </c>
      <c r="U199" s="1" t="str">
        <f aca="false">IF(Answers!M199="","",IF(ISNUMBER(IFERROR(VALUE(Answers!M199),"")),IF(AND(VALUE(Answers!M199)&gt;=1,VALUE(Answers!M199)&lt;=5,VALUE(Answers!M199)=INT(VALUE(Answers!M199))),VALUE(Answers!M199),"unread"),IFERROR(MATCH(TRIM(SUBSTITUTE(SUBSTITUTE(SUBSTITUTE(SUBSTITUTE(Answers!M199,"’","'"),"‘","'"),"“",""""),"”","""")),'Scoring key'!$B$5:$B$9,0),"unread")))</f>
        <v/>
      </c>
      <c r="V199" s="1" t="str">
        <f aca="false">IF(Answers!P199="","",IF(ISNUMBER(IFERROR(VALUE(Answers!P199),"")),IF(AND(VALUE(Answers!P199)&gt;=1,VALUE(Answers!P199)&lt;=5,VALUE(Answers!P199)=INT(VALUE(Answers!P199))),VALUE(Answers!P199),"unread"),IFERROR(MATCH(TRIM(SUBSTITUTE(SUBSTITUTE(SUBSTITUTE(SUBSTITUTE(Answers!P199,"’","'"),"‘","'"),"“",""""),"”","""")),'Scoring key'!$B$5:$B$9,0),"unread")))</f>
        <v/>
      </c>
      <c r="W199" s="1" t="str">
        <f aca="false">IF(Answers!Q199="","",IF(ISNUMBER(IFERROR(VALUE(Answers!Q199),"")),IF(AND(VALUE(Answers!Q199)&gt;=1,VALUE(Answers!Q199)&lt;=5,VALUE(Answers!Q199)=INT(VALUE(Answers!Q199))),VALUE(Answers!Q199),"unread"),IFERROR(MATCH(TRIM(SUBSTITUTE(SUBSTITUTE(SUBSTITUTE(SUBSTITUTE(Answers!Q199,"’","'"),"‘","'"),"“",""""),"”","""")),'Scoring key'!$B$5:$B$9,0),"unread")))</f>
        <v/>
      </c>
      <c r="X199" s="1" t="str">
        <f aca="false">IF(Answers!B199="","",ISNUMBER(SEARCH("Drafting or editing emails and documents",TRIM(SUBSTITUTE(SUBSTITUTE(SUBSTITUTE(SUBSTITUTE(Answers!B199,"’","'"),"‘","'"),"“",""""),"”",""""))))*1+ISNUMBER(SEARCH("Summarizing documents, threads or meetings",TRIM(SUBSTITUTE(SUBSTITUTE(SUBSTITUTE(SUBSTITUTE(Answers!B199,"’","'"),"‘","'"),"“",""""),"”",""""))))*1+ISNUMBER(SEARCH("Research, or explaining something unfamiliar",TRIM(SUBSTITUTE(SUBSTITUTE(SUBSTITUTE(SUBSTITUTE(Answers!B199,"’","'"),"‘","'"),"“",""""),"”",""""))))*1+ISNUMBER(SEARCH("Working with data or spreadsheets",TRIM(SUBSTITUTE(SUBSTITUTE(SUBSTITUTE(SUBSTITUTE(Answers!B199,"’","'"),"‘","'"),"“",""""),"”",""""))))*1+ISNUMBER(SEARCH("Writing or reviewing code or scripts",TRIM(SUBSTITUTE(SUBSTITUTE(SUBSTITUTE(SUBSTITUTE(Answers!B199,"’","'"),"‘","'"),"“",""""),"”",""""))))*1+ISNUMBER(SEARCH("Brainstorming or planning",TRIM(SUBSTITUTE(SUBSTITUTE(SUBSTITUTE(SUBSTITUTE(Answers!B199,"’","'"),"‘","'"),"“",""""),"”",""""))))*1+ISNUMBER(SEARCH("Something else",TRIM(SUBSTITUTE(SUBSTITUTE(SUBSTITUTE(SUBSTITUTE(Answers!B199,"’","'"),"‘","'"),"“",""""),"”",""""))))*1)</f>
        <v/>
      </c>
      <c r="Y199" s="1" t="str">
        <f aca="false">IF(X199="","",IF(X199=0,IF(ISNUMBER(SEARCH("I don't use AI tools for work",TRIM(SUBSTITUTE(SUBSTITUTE(SUBSTITUTE(SUBSTITUTE(Answers!B199,"’","'"),"‘","'"),"“",""""),"”","""")))),1,"unread"),MIN(X199+1,5)))</f>
        <v/>
      </c>
      <c r="Z199" s="1" t="n">
        <f aca="false">IF(ISNUMBER(SEARCH("Clear guidance on what's allowed and what information can go in",TRIM(SUBSTITUTE(SUBSTITUTE(SUBSTITUTE(SUBSTITUTE(Answers!R199,"’","'"),"‘","'"),"“",""""),"”","""")))),1,0)</f>
        <v>0</v>
      </c>
      <c r="AA199" s="1" t="n">
        <f aca="false">IF(ISNUMBER(SEARCH("An approved AI tool with a work account",TRIM(SUBSTITUTE(SUBSTITUTE(SUBSTITUTE(SUBSTITUTE(Answers!R199,"’","'"),"‘","'"),"“",""""),"”","""")))),1,0)</f>
        <v>0</v>
      </c>
      <c r="AB199" s="1" t="n">
        <f aca="false">IF(ISNUMBER(SEARCH("Hands-on training using my own work tasks",TRIM(SUBSTITUTE(SUBSTITUTE(SUBSTITUTE(SUBSTITUTE(Answers!R199,"’","'"),"‘","'"),"“",""""),"”","""")))),1,0)</f>
        <v>0</v>
      </c>
      <c r="AC199" s="1" t="n">
        <f aca="false">IF(ISNUMBER(SEARCH("Ready-made prompts and templates for common tasks",TRIM(SUBSTITUTE(SUBSTITUTE(SUBSTITUTE(SUBSTITUTE(Answers!R199,"’","'"),"‘","'"),"“",""""),"”","""")))),1,0)</f>
        <v>0</v>
      </c>
      <c r="AD199" s="1" t="n">
        <f aca="false">IF(ISNUMBER(SEARCH("Help setting up an AI agent for my role",TRIM(SUBSTITUTE(SUBSTITUTE(SUBSTITUTE(SUBSTITUTE(Answers!R199,"’","'"),"‘","'"),"“",""""),"”","""")))),1,0)</f>
        <v>0</v>
      </c>
      <c r="AE199" s="1" t="n">
        <f aca="false">IF(ISNUMBER(SEARCH("Examples from people in jobs like mine",TRIM(SUBSTITUTE(SUBSTITUTE(SUBSTITUTE(SUBSTITUTE(Answers!R199,"’","'"),"‘","'"),"“",""""),"”","""")))),1,0)</f>
        <v>0</v>
      </c>
      <c r="AF199" s="1" t="n">
        <f aca="false">IF(ISNUMBER(SEARCH("Time set aside to practice",TRIM(SUBSTITUTE(SUBSTITUTE(SUBSTITUTE(SUBSTITUTE(Answers!R199,"’","'"),"‘","'"),"“",""""),"”","""")))),1,0)</f>
        <v>0</v>
      </c>
      <c r="AG199" s="1" t="n">
        <f aca="false">IF(ISNUMBER(SEARCH("I don't need help right now",TRIM(SUBSTITUTE(SUBSTITUTE(SUBSTITUTE(SUBSTITUTE(Answers!R199,"’","'"),"‘","'"),"“",""""),"”","""")))),1,0)</f>
        <v>0</v>
      </c>
      <c r="AH199" s="1" t="str">
        <f aca="false">IF(Answers!R199="","",IF(Z199+AA199+AB199+AC199+AD199+AE199+AF199+AG199=0,"unread",""))</f>
        <v/>
      </c>
      <c r="AI199" s="1" t="n">
        <f aca="false">IF(OR(D199=5,E199=5),1,0)</f>
        <v>0</v>
      </c>
    </row>
    <row r="200" customFormat="false" ht="15" hidden="false" customHeight="true" outlineLevel="0" collapsed="false">
      <c r="A200" s="1" t="n">
        <f aca="false">Answers!T200</f>
        <v>0</v>
      </c>
      <c r="B200" s="1" t="str">
        <f aca="false">IF(Answers!A200="","",IFERROR(MATCH(TRIM(SUBSTITUTE(SUBSTITUTE(SUBSTITUTE(SUBSTITUTE(Answers!A200,"’","'"),"‘","'"),"“",""""),"”","""")),'Scoring key'!$B$10:$B$14,0),"unread"))</f>
        <v/>
      </c>
      <c r="C200" s="1" t="str">
        <f aca="false">IF(Answers!C200="","",IFERROR(MATCH(TRIM(SUBSTITUTE(SUBSTITUTE(SUBSTITUTE(SUBSTITUTE(Answers!C200,"’","'"),"‘","'"),"“",""""),"”","""")),'Scoring key'!$B$15:$B$19,0),"unread"))</f>
        <v/>
      </c>
      <c r="D200" s="1" t="str">
        <f aca="false">IF(Answers!D200="","",IFERROR(MATCH(TRIM(SUBSTITUTE(SUBSTITUTE(SUBSTITUTE(SUBSTITUTE(Answers!D200,"’","'"),"‘","'"),"“",""""),"”","""")),'Scoring key'!$B$20:$B$24,0),"unread"))</f>
        <v/>
      </c>
      <c r="E200" s="1" t="str">
        <f aca="false">IF(Answers!E200="","",IFERROR(MATCH(TRIM(SUBSTITUTE(SUBSTITUTE(SUBSTITUTE(SUBSTITUTE(Answers!E200,"’","'"),"‘","'"),"“",""""),"”","""")),'Scoring key'!$B$25:$B$29,0),"unread"))</f>
        <v/>
      </c>
      <c r="F200" s="1" t="str">
        <f aca="false">IF(Answers!L200="","",IFERROR(MATCH(TRIM(SUBSTITUTE(SUBSTITUTE(SUBSTITUTE(SUBSTITUTE(Answers!L200,"’","'"),"‘","'"),"“",""""),"”","""")),'Scoring key'!$B$30:$B$34,0),"unread"))</f>
        <v/>
      </c>
      <c r="G200" s="1" t="str">
        <f aca="false">IF(Answers!N200="","",IFERROR(MATCH(TRIM(SUBSTITUTE(SUBSTITUTE(SUBSTITUTE(SUBSTITUTE(Answers!N200,"’","'"),"‘","'"),"“",""""),"”","""")),'Scoring key'!$B$35:$B$38,0),"unread"))</f>
        <v/>
      </c>
      <c r="H200" s="1" t="str">
        <f aca="false">IF(Answers!O200="","",IFERROR(MATCH(TRIM(SUBSTITUTE(SUBSTITUTE(SUBSTITUTE(SUBSTITUTE(Answers!O200,"’","'"),"‘","'"),"“",""""),"”","""")),'Scoring key'!$B$39:$B$42,0),"unread"))</f>
        <v/>
      </c>
      <c r="I200" s="1" t="str">
        <f aca="false">IF(Answers!S200="","",IFERROR(MATCH(TRIM(SUBSTITUTE(SUBSTITUTE(SUBSTITUTE(SUBSTITUTE(Answers!S200,"’","'"),"‘","'"),"“",""""),"”","""")),'Scoring key'!$B$43:$B$46,0),"unread"))</f>
        <v/>
      </c>
      <c r="J200" s="1" t="str">
        <f aca="false">IF(ISNUMBER(B200),IF(INDEX('Scoring key'!$C$10:$C$14,B200)="","",INDEX('Scoring key'!$C$10:$C$14,B200)),"")</f>
        <v/>
      </c>
      <c r="K200" s="1" t="str">
        <f aca="false">IF(ISNUMBER(E200),IF(INDEX('Scoring key'!$C$25:$C$29,E200)="","",INDEX('Scoring key'!$C$25:$C$29,E200)),"")</f>
        <v/>
      </c>
      <c r="L200" s="1" t="str">
        <f aca="false">IF(ISNUMBER(F200),IF(INDEX('Scoring key'!$C$30:$C$34,F200)="","",INDEX('Scoring key'!$C$30:$C$34,F200)),"")</f>
        <v/>
      </c>
      <c r="M200" s="1" t="str">
        <f aca="false">IF(ISNUMBER(G200),IF(INDEX('Scoring key'!$C$35:$C$38,G200)="","",INDEX('Scoring key'!$C$35:$C$38,G200)),"")</f>
        <v/>
      </c>
      <c r="N200" s="1" t="str">
        <f aca="false">IF(ISNUMBER(H200),IF(INDEX('Scoring key'!$C$39:$C$42,H200)="","",INDEX('Scoring key'!$C$39:$C$42,H200)),"")</f>
        <v/>
      </c>
      <c r="O200" s="1" t="str">
        <f aca="false">IF(Answers!F200="","",IF(ISNUMBER(IFERROR(VALUE(Answers!F200),"")),IF(AND(VALUE(Answers!F200)&gt;=1,VALUE(Answers!F200)&lt;=5,VALUE(Answers!F200)=INT(VALUE(Answers!F200))),VALUE(Answers!F200),"unread"),IFERROR(MATCH(TRIM(SUBSTITUTE(SUBSTITUTE(SUBSTITUTE(SUBSTITUTE(Answers!F200,"’","'"),"‘","'"),"“",""""),"”","""")),'Scoring key'!$B$5:$B$9,0),"unread")))</f>
        <v/>
      </c>
      <c r="P200" s="1" t="str">
        <f aca="false">IF(Answers!G200="","",IF(ISNUMBER(IFERROR(VALUE(Answers!G200),"")),IF(AND(VALUE(Answers!G200)&gt;=1,VALUE(Answers!G200)&lt;=5,VALUE(Answers!G200)=INT(VALUE(Answers!G200))),VALUE(Answers!G200),"unread"),IFERROR(MATCH(TRIM(SUBSTITUTE(SUBSTITUTE(SUBSTITUTE(SUBSTITUTE(Answers!G200,"’","'"),"‘","'"),"“",""""),"”","""")),'Scoring key'!$B$5:$B$9,0),"unread")))</f>
        <v/>
      </c>
      <c r="Q200" s="1" t="str">
        <f aca="false">IF(Answers!H200="","",IF(ISNUMBER(IFERROR(VALUE(Answers!H200),"")),IF(AND(VALUE(Answers!H200)&gt;=1,VALUE(Answers!H200)&lt;=5,VALUE(Answers!H200)=INT(VALUE(Answers!H200))),VALUE(Answers!H200),"unread"),IFERROR(MATCH(TRIM(SUBSTITUTE(SUBSTITUTE(SUBSTITUTE(SUBSTITUTE(Answers!H200,"’","'"),"‘","'"),"“",""""),"”","""")),'Scoring key'!$B$5:$B$9,0),"unread")))</f>
        <v/>
      </c>
      <c r="R200" s="1" t="str">
        <f aca="false">IF(Answers!I200="","",IF(ISNUMBER(IFERROR(VALUE(Answers!I200),"")),IF(AND(VALUE(Answers!I200)&gt;=1,VALUE(Answers!I200)&lt;=5,VALUE(Answers!I200)=INT(VALUE(Answers!I200))),VALUE(Answers!I200),"unread"),IFERROR(MATCH(TRIM(SUBSTITUTE(SUBSTITUTE(SUBSTITUTE(SUBSTITUTE(Answers!I200,"’","'"),"‘","'"),"“",""""),"”","""")),'Scoring key'!$B$5:$B$9,0),"unread")))</f>
        <v/>
      </c>
      <c r="S200" s="1" t="str">
        <f aca="false">IF(Answers!J200="","",IF(ISNUMBER(IFERROR(VALUE(Answers!J200),"")),IF(AND(VALUE(Answers!J200)&gt;=1,VALUE(Answers!J200)&lt;=5,VALUE(Answers!J200)=INT(VALUE(Answers!J200))),VALUE(Answers!J200),"unread"),IFERROR(MATCH(TRIM(SUBSTITUTE(SUBSTITUTE(SUBSTITUTE(SUBSTITUTE(Answers!J200,"’","'"),"‘","'"),"“",""""),"”","""")),'Scoring key'!$B$5:$B$9,0),"unread")))</f>
        <v/>
      </c>
      <c r="T200" s="1" t="str">
        <f aca="false">IF(Answers!K200="","",IF(ISNUMBER(IFERROR(VALUE(Answers!K200),"")),IF(AND(VALUE(Answers!K200)&gt;=1,VALUE(Answers!K200)&lt;=5,VALUE(Answers!K200)=INT(VALUE(Answers!K200))),VALUE(Answers!K200),"unread"),IFERROR(MATCH(TRIM(SUBSTITUTE(SUBSTITUTE(SUBSTITUTE(SUBSTITUTE(Answers!K200,"’","'"),"‘","'"),"“",""""),"”","""")),'Scoring key'!$B$5:$B$9,0),"unread")))</f>
        <v/>
      </c>
      <c r="U200" s="1" t="str">
        <f aca="false">IF(Answers!M200="","",IF(ISNUMBER(IFERROR(VALUE(Answers!M200),"")),IF(AND(VALUE(Answers!M200)&gt;=1,VALUE(Answers!M200)&lt;=5,VALUE(Answers!M200)=INT(VALUE(Answers!M200))),VALUE(Answers!M200),"unread"),IFERROR(MATCH(TRIM(SUBSTITUTE(SUBSTITUTE(SUBSTITUTE(SUBSTITUTE(Answers!M200,"’","'"),"‘","'"),"“",""""),"”","""")),'Scoring key'!$B$5:$B$9,0),"unread")))</f>
        <v/>
      </c>
      <c r="V200" s="1" t="str">
        <f aca="false">IF(Answers!P200="","",IF(ISNUMBER(IFERROR(VALUE(Answers!P200),"")),IF(AND(VALUE(Answers!P200)&gt;=1,VALUE(Answers!P200)&lt;=5,VALUE(Answers!P200)=INT(VALUE(Answers!P200))),VALUE(Answers!P200),"unread"),IFERROR(MATCH(TRIM(SUBSTITUTE(SUBSTITUTE(SUBSTITUTE(SUBSTITUTE(Answers!P200,"’","'"),"‘","'"),"“",""""),"”","""")),'Scoring key'!$B$5:$B$9,0),"unread")))</f>
        <v/>
      </c>
      <c r="W200" s="1" t="str">
        <f aca="false">IF(Answers!Q200="","",IF(ISNUMBER(IFERROR(VALUE(Answers!Q200),"")),IF(AND(VALUE(Answers!Q200)&gt;=1,VALUE(Answers!Q200)&lt;=5,VALUE(Answers!Q200)=INT(VALUE(Answers!Q200))),VALUE(Answers!Q200),"unread"),IFERROR(MATCH(TRIM(SUBSTITUTE(SUBSTITUTE(SUBSTITUTE(SUBSTITUTE(Answers!Q200,"’","'"),"‘","'"),"“",""""),"”","""")),'Scoring key'!$B$5:$B$9,0),"unread")))</f>
        <v/>
      </c>
      <c r="X200" s="1" t="str">
        <f aca="false">IF(Answers!B200="","",ISNUMBER(SEARCH("Drafting or editing emails and documents",TRIM(SUBSTITUTE(SUBSTITUTE(SUBSTITUTE(SUBSTITUTE(Answers!B200,"’","'"),"‘","'"),"“",""""),"”",""""))))*1+ISNUMBER(SEARCH("Summarizing documents, threads or meetings",TRIM(SUBSTITUTE(SUBSTITUTE(SUBSTITUTE(SUBSTITUTE(Answers!B200,"’","'"),"‘","'"),"“",""""),"”",""""))))*1+ISNUMBER(SEARCH("Research, or explaining something unfamiliar",TRIM(SUBSTITUTE(SUBSTITUTE(SUBSTITUTE(SUBSTITUTE(Answers!B200,"’","'"),"‘","'"),"“",""""),"”",""""))))*1+ISNUMBER(SEARCH("Working with data or spreadsheets",TRIM(SUBSTITUTE(SUBSTITUTE(SUBSTITUTE(SUBSTITUTE(Answers!B200,"’","'"),"‘","'"),"“",""""),"”",""""))))*1+ISNUMBER(SEARCH("Writing or reviewing code or scripts",TRIM(SUBSTITUTE(SUBSTITUTE(SUBSTITUTE(SUBSTITUTE(Answers!B200,"’","'"),"‘","'"),"“",""""),"”",""""))))*1+ISNUMBER(SEARCH("Brainstorming or planning",TRIM(SUBSTITUTE(SUBSTITUTE(SUBSTITUTE(SUBSTITUTE(Answers!B200,"’","'"),"‘","'"),"“",""""),"”",""""))))*1+ISNUMBER(SEARCH("Something else",TRIM(SUBSTITUTE(SUBSTITUTE(SUBSTITUTE(SUBSTITUTE(Answers!B200,"’","'"),"‘","'"),"“",""""),"”",""""))))*1)</f>
        <v/>
      </c>
      <c r="Y200" s="1" t="str">
        <f aca="false">IF(X200="","",IF(X200=0,IF(ISNUMBER(SEARCH("I don't use AI tools for work",TRIM(SUBSTITUTE(SUBSTITUTE(SUBSTITUTE(SUBSTITUTE(Answers!B200,"’","'"),"‘","'"),"“",""""),"”","""")))),1,"unread"),MIN(X200+1,5)))</f>
        <v/>
      </c>
      <c r="Z200" s="1" t="n">
        <f aca="false">IF(ISNUMBER(SEARCH("Clear guidance on what's allowed and what information can go in",TRIM(SUBSTITUTE(SUBSTITUTE(SUBSTITUTE(SUBSTITUTE(Answers!R200,"’","'"),"‘","'"),"“",""""),"”","""")))),1,0)</f>
        <v>0</v>
      </c>
      <c r="AA200" s="1" t="n">
        <f aca="false">IF(ISNUMBER(SEARCH("An approved AI tool with a work account",TRIM(SUBSTITUTE(SUBSTITUTE(SUBSTITUTE(SUBSTITUTE(Answers!R200,"’","'"),"‘","'"),"“",""""),"”","""")))),1,0)</f>
        <v>0</v>
      </c>
      <c r="AB200" s="1" t="n">
        <f aca="false">IF(ISNUMBER(SEARCH("Hands-on training using my own work tasks",TRIM(SUBSTITUTE(SUBSTITUTE(SUBSTITUTE(SUBSTITUTE(Answers!R200,"’","'"),"‘","'"),"“",""""),"”","""")))),1,0)</f>
        <v>0</v>
      </c>
      <c r="AC200" s="1" t="n">
        <f aca="false">IF(ISNUMBER(SEARCH("Ready-made prompts and templates for common tasks",TRIM(SUBSTITUTE(SUBSTITUTE(SUBSTITUTE(SUBSTITUTE(Answers!R200,"’","'"),"‘","'"),"“",""""),"”","""")))),1,0)</f>
        <v>0</v>
      </c>
      <c r="AD200" s="1" t="n">
        <f aca="false">IF(ISNUMBER(SEARCH("Help setting up an AI agent for my role",TRIM(SUBSTITUTE(SUBSTITUTE(SUBSTITUTE(SUBSTITUTE(Answers!R200,"’","'"),"‘","'"),"“",""""),"”","""")))),1,0)</f>
        <v>0</v>
      </c>
      <c r="AE200" s="1" t="n">
        <f aca="false">IF(ISNUMBER(SEARCH("Examples from people in jobs like mine",TRIM(SUBSTITUTE(SUBSTITUTE(SUBSTITUTE(SUBSTITUTE(Answers!R200,"’","'"),"‘","'"),"“",""""),"”","""")))),1,0)</f>
        <v>0</v>
      </c>
      <c r="AF200" s="1" t="n">
        <f aca="false">IF(ISNUMBER(SEARCH("Time set aside to practice",TRIM(SUBSTITUTE(SUBSTITUTE(SUBSTITUTE(SUBSTITUTE(Answers!R200,"’","'"),"‘","'"),"“",""""),"”","""")))),1,0)</f>
        <v>0</v>
      </c>
      <c r="AG200" s="1" t="n">
        <f aca="false">IF(ISNUMBER(SEARCH("I don't need help right now",TRIM(SUBSTITUTE(SUBSTITUTE(SUBSTITUTE(SUBSTITUTE(Answers!R200,"’","'"),"‘","'"),"“",""""),"”","""")))),1,0)</f>
        <v>0</v>
      </c>
      <c r="AH200" s="1" t="str">
        <f aca="false">IF(Answers!R200="","",IF(Z200+AA200+AB200+AC200+AD200+AE200+AF200+AG200=0,"unread",""))</f>
        <v/>
      </c>
      <c r="AI200" s="1" t="n">
        <f aca="false">IF(OR(D200=5,E200=5),1,0)</f>
        <v>0</v>
      </c>
    </row>
    <row r="201" customFormat="false" ht="15" hidden="false" customHeight="true" outlineLevel="0" collapsed="false">
      <c r="A201" s="1" t="n">
        <f aca="false">Answers!T201</f>
        <v>0</v>
      </c>
      <c r="B201" s="1" t="str">
        <f aca="false">IF(Answers!A201="","",IFERROR(MATCH(TRIM(SUBSTITUTE(SUBSTITUTE(SUBSTITUTE(SUBSTITUTE(Answers!A201,"’","'"),"‘","'"),"“",""""),"”","""")),'Scoring key'!$B$10:$B$14,0),"unread"))</f>
        <v/>
      </c>
      <c r="C201" s="1" t="str">
        <f aca="false">IF(Answers!C201="","",IFERROR(MATCH(TRIM(SUBSTITUTE(SUBSTITUTE(SUBSTITUTE(SUBSTITUTE(Answers!C201,"’","'"),"‘","'"),"“",""""),"”","""")),'Scoring key'!$B$15:$B$19,0),"unread"))</f>
        <v/>
      </c>
      <c r="D201" s="1" t="str">
        <f aca="false">IF(Answers!D201="","",IFERROR(MATCH(TRIM(SUBSTITUTE(SUBSTITUTE(SUBSTITUTE(SUBSTITUTE(Answers!D201,"’","'"),"‘","'"),"“",""""),"”","""")),'Scoring key'!$B$20:$B$24,0),"unread"))</f>
        <v/>
      </c>
      <c r="E201" s="1" t="str">
        <f aca="false">IF(Answers!E201="","",IFERROR(MATCH(TRIM(SUBSTITUTE(SUBSTITUTE(SUBSTITUTE(SUBSTITUTE(Answers!E201,"’","'"),"‘","'"),"“",""""),"”","""")),'Scoring key'!$B$25:$B$29,0),"unread"))</f>
        <v/>
      </c>
      <c r="F201" s="1" t="str">
        <f aca="false">IF(Answers!L201="","",IFERROR(MATCH(TRIM(SUBSTITUTE(SUBSTITUTE(SUBSTITUTE(SUBSTITUTE(Answers!L201,"’","'"),"‘","'"),"“",""""),"”","""")),'Scoring key'!$B$30:$B$34,0),"unread"))</f>
        <v/>
      </c>
      <c r="G201" s="1" t="str">
        <f aca="false">IF(Answers!N201="","",IFERROR(MATCH(TRIM(SUBSTITUTE(SUBSTITUTE(SUBSTITUTE(SUBSTITUTE(Answers!N201,"’","'"),"‘","'"),"“",""""),"”","""")),'Scoring key'!$B$35:$B$38,0),"unread"))</f>
        <v/>
      </c>
      <c r="H201" s="1" t="str">
        <f aca="false">IF(Answers!O201="","",IFERROR(MATCH(TRIM(SUBSTITUTE(SUBSTITUTE(SUBSTITUTE(SUBSTITUTE(Answers!O201,"’","'"),"‘","'"),"“",""""),"”","""")),'Scoring key'!$B$39:$B$42,0),"unread"))</f>
        <v/>
      </c>
      <c r="I201" s="1" t="str">
        <f aca="false">IF(Answers!S201="","",IFERROR(MATCH(TRIM(SUBSTITUTE(SUBSTITUTE(SUBSTITUTE(SUBSTITUTE(Answers!S201,"’","'"),"‘","'"),"“",""""),"”","""")),'Scoring key'!$B$43:$B$46,0),"unread"))</f>
        <v/>
      </c>
      <c r="J201" s="1" t="str">
        <f aca="false">IF(ISNUMBER(B201),IF(INDEX('Scoring key'!$C$10:$C$14,B201)="","",INDEX('Scoring key'!$C$10:$C$14,B201)),"")</f>
        <v/>
      </c>
      <c r="K201" s="1" t="str">
        <f aca="false">IF(ISNUMBER(E201),IF(INDEX('Scoring key'!$C$25:$C$29,E201)="","",INDEX('Scoring key'!$C$25:$C$29,E201)),"")</f>
        <v/>
      </c>
      <c r="L201" s="1" t="str">
        <f aca="false">IF(ISNUMBER(F201),IF(INDEX('Scoring key'!$C$30:$C$34,F201)="","",INDEX('Scoring key'!$C$30:$C$34,F201)),"")</f>
        <v/>
      </c>
      <c r="M201" s="1" t="str">
        <f aca="false">IF(ISNUMBER(G201),IF(INDEX('Scoring key'!$C$35:$C$38,G201)="","",INDEX('Scoring key'!$C$35:$C$38,G201)),"")</f>
        <v/>
      </c>
      <c r="N201" s="1" t="str">
        <f aca="false">IF(ISNUMBER(H201),IF(INDEX('Scoring key'!$C$39:$C$42,H201)="","",INDEX('Scoring key'!$C$39:$C$42,H201)),"")</f>
        <v/>
      </c>
      <c r="O201" s="1" t="str">
        <f aca="false">IF(Answers!F201="","",IF(ISNUMBER(IFERROR(VALUE(Answers!F201),"")),IF(AND(VALUE(Answers!F201)&gt;=1,VALUE(Answers!F201)&lt;=5,VALUE(Answers!F201)=INT(VALUE(Answers!F201))),VALUE(Answers!F201),"unread"),IFERROR(MATCH(TRIM(SUBSTITUTE(SUBSTITUTE(SUBSTITUTE(SUBSTITUTE(Answers!F201,"’","'"),"‘","'"),"“",""""),"”","""")),'Scoring key'!$B$5:$B$9,0),"unread")))</f>
        <v/>
      </c>
      <c r="P201" s="1" t="str">
        <f aca="false">IF(Answers!G201="","",IF(ISNUMBER(IFERROR(VALUE(Answers!G201),"")),IF(AND(VALUE(Answers!G201)&gt;=1,VALUE(Answers!G201)&lt;=5,VALUE(Answers!G201)=INT(VALUE(Answers!G201))),VALUE(Answers!G201),"unread"),IFERROR(MATCH(TRIM(SUBSTITUTE(SUBSTITUTE(SUBSTITUTE(SUBSTITUTE(Answers!G201,"’","'"),"‘","'"),"“",""""),"”","""")),'Scoring key'!$B$5:$B$9,0),"unread")))</f>
        <v/>
      </c>
      <c r="Q201" s="1" t="str">
        <f aca="false">IF(Answers!H201="","",IF(ISNUMBER(IFERROR(VALUE(Answers!H201),"")),IF(AND(VALUE(Answers!H201)&gt;=1,VALUE(Answers!H201)&lt;=5,VALUE(Answers!H201)=INT(VALUE(Answers!H201))),VALUE(Answers!H201),"unread"),IFERROR(MATCH(TRIM(SUBSTITUTE(SUBSTITUTE(SUBSTITUTE(SUBSTITUTE(Answers!H201,"’","'"),"‘","'"),"“",""""),"”","""")),'Scoring key'!$B$5:$B$9,0),"unread")))</f>
        <v/>
      </c>
      <c r="R201" s="1" t="str">
        <f aca="false">IF(Answers!I201="","",IF(ISNUMBER(IFERROR(VALUE(Answers!I201),"")),IF(AND(VALUE(Answers!I201)&gt;=1,VALUE(Answers!I201)&lt;=5,VALUE(Answers!I201)=INT(VALUE(Answers!I201))),VALUE(Answers!I201),"unread"),IFERROR(MATCH(TRIM(SUBSTITUTE(SUBSTITUTE(SUBSTITUTE(SUBSTITUTE(Answers!I201,"’","'"),"‘","'"),"“",""""),"”","""")),'Scoring key'!$B$5:$B$9,0),"unread")))</f>
        <v/>
      </c>
      <c r="S201" s="1" t="str">
        <f aca="false">IF(Answers!J201="","",IF(ISNUMBER(IFERROR(VALUE(Answers!J201),"")),IF(AND(VALUE(Answers!J201)&gt;=1,VALUE(Answers!J201)&lt;=5,VALUE(Answers!J201)=INT(VALUE(Answers!J201))),VALUE(Answers!J201),"unread"),IFERROR(MATCH(TRIM(SUBSTITUTE(SUBSTITUTE(SUBSTITUTE(SUBSTITUTE(Answers!J201,"’","'"),"‘","'"),"“",""""),"”","""")),'Scoring key'!$B$5:$B$9,0),"unread")))</f>
        <v/>
      </c>
      <c r="T201" s="1" t="str">
        <f aca="false">IF(Answers!K201="","",IF(ISNUMBER(IFERROR(VALUE(Answers!K201),"")),IF(AND(VALUE(Answers!K201)&gt;=1,VALUE(Answers!K201)&lt;=5,VALUE(Answers!K201)=INT(VALUE(Answers!K201))),VALUE(Answers!K201),"unread"),IFERROR(MATCH(TRIM(SUBSTITUTE(SUBSTITUTE(SUBSTITUTE(SUBSTITUTE(Answers!K201,"’","'"),"‘","'"),"“",""""),"”","""")),'Scoring key'!$B$5:$B$9,0),"unread")))</f>
        <v/>
      </c>
      <c r="U201" s="1" t="str">
        <f aca="false">IF(Answers!M201="","",IF(ISNUMBER(IFERROR(VALUE(Answers!M201),"")),IF(AND(VALUE(Answers!M201)&gt;=1,VALUE(Answers!M201)&lt;=5,VALUE(Answers!M201)=INT(VALUE(Answers!M201))),VALUE(Answers!M201),"unread"),IFERROR(MATCH(TRIM(SUBSTITUTE(SUBSTITUTE(SUBSTITUTE(SUBSTITUTE(Answers!M201,"’","'"),"‘","'"),"“",""""),"”","""")),'Scoring key'!$B$5:$B$9,0),"unread")))</f>
        <v/>
      </c>
      <c r="V201" s="1" t="str">
        <f aca="false">IF(Answers!P201="","",IF(ISNUMBER(IFERROR(VALUE(Answers!P201),"")),IF(AND(VALUE(Answers!P201)&gt;=1,VALUE(Answers!P201)&lt;=5,VALUE(Answers!P201)=INT(VALUE(Answers!P201))),VALUE(Answers!P201),"unread"),IFERROR(MATCH(TRIM(SUBSTITUTE(SUBSTITUTE(SUBSTITUTE(SUBSTITUTE(Answers!P201,"’","'"),"‘","'"),"“",""""),"”","""")),'Scoring key'!$B$5:$B$9,0),"unread")))</f>
        <v/>
      </c>
      <c r="W201" s="1" t="str">
        <f aca="false">IF(Answers!Q201="","",IF(ISNUMBER(IFERROR(VALUE(Answers!Q201),"")),IF(AND(VALUE(Answers!Q201)&gt;=1,VALUE(Answers!Q201)&lt;=5,VALUE(Answers!Q201)=INT(VALUE(Answers!Q201))),VALUE(Answers!Q201),"unread"),IFERROR(MATCH(TRIM(SUBSTITUTE(SUBSTITUTE(SUBSTITUTE(SUBSTITUTE(Answers!Q201,"’","'"),"‘","'"),"“",""""),"”","""")),'Scoring key'!$B$5:$B$9,0),"unread")))</f>
        <v/>
      </c>
      <c r="X201" s="1" t="str">
        <f aca="false">IF(Answers!B201="","",ISNUMBER(SEARCH("Drafting or editing emails and documents",TRIM(SUBSTITUTE(SUBSTITUTE(SUBSTITUTE(SUBSTITUTE(Answers!B201,"’","'"),"‘","'"),"“",""""),"”",""""))))*1+ISNUMBER(SEARCH("Summarizing documents, threads or meetings",TRIM(SUBSTITUTE(SUBSTITUTE(SUBSTITUTE(SUBSTITUTE(Answers!B201,"’","'"),"‘","'"),"“",""""),"”",""""))))*1+ISNUMBER(SEARCH("Research, or explaining something unfamiliar",TRIM(SUBSTITUTE(SUBSTITUTE(SUBSTITUTE(SUBSTITUTE(Answers!B201,"’","'"),"‘","'"),"“",""""),"”",""""))))*1+ISNUMBER(SEARCH("Working with data or spreadsheets",TRIM(SUBSTITUTE(SUBSTITUTE(SUBSTITUTE(SUBSTITUTE(Answers!B201,"’","'"),"‘","'"),"“",""""),"”",""""))))*1+ISNUMBER(SEARCH("Writing or reviewing code or scripts",TRIM(SUBSTITUTE(SUBSTITUTE(SUBSTITUTE(SUBSTITUTE(Answers!B201,"’","'"),"‘","'"),"“",""""),"”",""""))))*1+ISNUMBER(SEARCH("Brainstorming or planning",TRIM(SUBSTITUTE(SUBSTITUTE(SUBSTITUTE(SUBSTITUTE(Answers!B201,"’","'"),"‘","'"),"“",""""),"”",""""))))*1+ISNUMBER(SEARCH("Something else",TRIM(SUBSTITUTE(SUBSTITUTE(SUBSTITUTE(SUBSTITUTE(Answers!B201,"’","'"),"‘","'"),"“",""""),"”",""""))))*1)</f>
        <v/>
      </c>
      <c r="Y201" s="1" t="str">
        <f aca="false">IF(X201="","",IF(X201=0,IF(ISNUMBER(SEARCH("I don't use AI tools for work",TRIM(SUBSTITUTE(SUBSTITUTE(SUBSTITUTE(SUBSTITUTE(Answers!B201,"’","'"),"‘","'"),"“",""""),"”","""")))),1,"unread"),MIN(X201+1,5)))</f>
        <v/>
      </c>
      <c r="Z201" s="1" t="n">
        <f aca="false">IF(ISNUMBER(SEARCH("Clear guidance on what's allowed and what information can go in",TRIM(SUBSTITUTE(SUBSTITUTE(SUBSTITUTE(SUBSTITUTE(Answers!R201,"’","'"),"‘","'"),"“",""""),"”","""")))),1,0)</f>
        <v>0</v>
      </c>
      <c r="AA201" s="1" t="n">
        <f aca="false">IF(ISNUMBER(SEARCH("An approved AI tool with a work account",TRIM(SUBSTITUTE(SUBSTITUTE(SUBSTITUTE(SUBSTITUTE(Answers!R201,"’","'"),"‘","'"),"“",""""),"”","""")))),1,0)</f>
        <v>0</v>
      </c>
      <c r="AB201" s="1" t="n">
        <f aca="false">IF(ISNUMBER(SEARCH("Hands-on training using my own work tasks",TRIM(SUBSTITUTE(SUBSTITUTE(SUBSTITUTE(SUBSTITUTE(Answers!R201,"’","'"),"‘","'"),"“",""""),"”","""")))),1,0)</f>
        <v>0</v>
      </c>
      <c r="AC201" s="1" t="n">
        <f aca="false">IF(ISNUMBER(SEARCH("Ready-made prompts and templates for common tasks",TRIM(SUBSTITUTE(SUBSTITUTE(SUBSTITUTE(SUBSTITUTE(Answers!R201,"’","'"),"‘","'"),"“",""""),"”","""")))),1,0)</f>
        <v>0</v>
      </c>
      <c r="AD201" s="1" t="n">
        <f aca="false">IF(ISNUMBER(SEARCH("Help setting up an AI agent for my role",TRIM(SUBSTITUTE(SUBSTITUTE(SUBSTITUTE(SUBSTITUTE(Answers!R201,"’","'"),"‘","'"),"“",""""),"”","""")))),1,0)</f>
        <v>0</v>
      </c>
      <c r="AE201" s="1" t="n">
        <f aca="false">IF(ISNUMBER(SEARCH("Examples from people in jobs like mine",TRIM(SUBSTITUTE(SUBSTITUTE(SUBSTITUTE(SUBSTITUTE(Answers!R201,"’","'"),"‘","'"),"“",""""),"”","""")))),1,0)</f>
        <v>0</v>
      </c>
      <c r="AF201" s="1" t="n">
        <f aca="false">IF(ISNUMBER(SEARCH("Time set aside to practice",TRIM(SUBSTITUTE(SUBSTITUTE(SUBSTITUTE(SUBSTITUTE(Answers!R201,"’","'"),"‘","'"),"“",""""),"”","""")))),1,0)</f>
        <v>0</v>
      </c>
      <c r="AG201" s="1" t="n">
        <f aca="false">IF(ISNUMBER(SEARCH("I don't need help right now",TRIM(SUBSTITUTE(SUBSTITUTE(SUBSTITUTE(SUBSTITUTE(Answers!R201,"’","'"),"‘","'"),"“",""""),"”","""")))),1,0)</f>
        <v>0</v>
      </c>
      <c r="AH201" s="1" t="str">
        <f aca="false">IF(Answers!R201="","",IF(Z201+AA201+AB201+AC201+AD201+AE201+AF201+AG201=0,"unread",""))</f>
        <v/>
      </c>
      <c r="AI201" s="1" t="n">
        <f aca="false">IF(OR(D201=5,E201=5),1,0)</f>
        <v>0</v>
      </c>
    </row>
    <row r="202" customFormat="false" ht="15" hidden="false" customHeight="true" outlineLevel="0" collapsed="false">
      <c r="A202" s="1" t="n">
        <f aca="false">Answers!T202</f>
        <v>0</v>
      </c>
      <c r="B202" s="1" t="str">
        <f aca="false">IF(Answers!A202="","",IFERROR(MATCH(TRIM(SUBSTITUTE(SUBSTITUTE(SUBSTITUTE(SUBSTITUTE(Answers!A202,"’","'"),"‘","'"),"“",""""),"”","""")),'Scoring key'!$B$10:$B$14,0),"unread"))</f>
        <v/>
      </c>
      <c r="C202" s="1" t="str">
        <f aca="false">IF(Answers!C202="","",IFERROR(MATCH(TRIM(SUBSTITUTE(SUBSTITUTE(SUBSTITUTE(SUBSTITUTE(Answers!C202,"’","'"),"‘","'"),"“",""""),"”","""")),'Scoring key'!$B$15:$B$19,0),"unread"))</f>
        <v/>
      </c>
      <c r="D202" s="1" t="str">
        <f aca="false">IF(Answers!D202="","",IFERROR(MATCH(TRIM(SUBSTITUTE(SUBSTITUTE(SUBSTITUTE(SUBSTITUTE(Answers!D202,"’","'"),"‘","'"),"“",""""),"”","""")),'Scoring key'!$B$20:$B$24,0),"unread"))</f>
        <v/>
      </c>
      <c r="E202" s="1" t="str">
        <f aca="false">IF(Answers!E202="","",IFERROR(MATCH(TRIM(SUBSTITUTE(SUBSTITUTE(SUBSTITUTE(SUBSTITUTE(Answers!E202,"’","'"),"‘","'"),"“",""""),"”","""")),'Scoring key'!$B$25:$B$29,0),"unread"))</f>
        <v/>
      </c>
      <c r="F202" s="1" t="str">
        <f aca="false">IF(Answers!L202="","",IFERROR(MATCH(TRIM(SUBSTITUTE(SUBSTITUTE(SUBSTITUTE(SUBSTITUTE(Answers!L202,"’","'"),"‘","'"),"“",""""),"”","""")),'Scoring key'!$B$30:$B$34,0),"unread"))</f>
        <v/>
      </c>
      <c r="G202" s="1" t="str">
        <f aca="false">IF(Answers!N202="","",IFERROR(MATCH(TRIM(SUBSTITUTE(SUBSTITUTE(SUBSTITUTE(SUBSTITUTE(Answers!N202,"’","'"),"‘","'"),"“",""""),"”","""")),'Scoring key'!$B$35:$B$38,0),"unread"))</f>
        <v/>
      </c>
      <c r="H202" s="1" t="str">
        <f aca="false">IF(Answers!O202="","",IFERROR(MATCH(TRIM(SUBSTITUTE(SUBSTITUTE(SUBSTITUTE(SUBSTITUTE(Answers!O202,"’","'"),"‘","'"),"“",""""),"”","""")),'Scoring key'!$B$39:$B$42,0),"unread"))</f>
        <v/>
      </c>
      <c r="I202" s="1" t="str">
        <f aca="false">IF(Answers!S202="","",IFERROR(MATCH(TRIM(SUBSTITUTE(SUBSTITUTE(SUBSTITUTE(SUBSTITUTE(Answers!S202,"’","'"),"‘","'"),"“",""""),"”","""")),'Scoring key'!$B$43:$B$46,0),"unread"))</f>
        <v/>
      </c>
      <c r="J202" s="1" t="str">
        <f aca="false">IF(ISNUMBER(B202),IF(INDEX('Scoring key'!$C$10:$C$14,B202)="","",INDEX('Scoring key'!$C$10:$C$14,B202)),"")</f>
        <v/>
      </c>
      <c r="K202" s="1" t="str">
        <f aca="false">IF(ISNUMBER(E202),IF(INDEX('Scoring key'!$C$25:$C$29,E202)="","",INDEX('Scoring key'!$C$25:$C$29,E202)),"")</f>
        <v/>
      </c>
      <c r="L202" s="1" t="str">
        <f aca="false">IF(ISNUMBER(F202),IF(INDEX('Scoring key'!$C$30:$C$34,F202)="","",INDEX('Scoring key'!$C$30:$C$34,F202)),"")</f>
        <v/>
      </c>
      <c r="M202" s="1" t="str">
        <f aca="false">IF(ISNUMBER(G202),IF(INDEX('Scoring key'!$C$35:$C$38,G202)="","",INDEX('Scoring key'!$C$35:$C$38,G202)),"")</f>
        <v/>
      </c>
      <c r="N202" s="1" t="str">
        <f aca="false">IF(ISNUMBER(H202),IF(INDEX('Scoring key'!$C$39:$C$42,H202)="","",INDEX('Scoring key'!$C$39:$C$42,H202)),"")</f>
        <v/>
      </c>
      <c r="O202" s="1" t="str">
        <f aca="false">IF(Answers!F202="","",IF(ISNUMBER(IFERROR(VALUE(Answers!F202),"")),IF(AND(VALUE(Answers!F202)&gt;=1,VALUE(Answers!F202)&lt;=5,VALUE(Answers!F202)=INT(VALUE(Answers!F202))),VALUE(Answers!F202),"unread"),IFERROR(MATCH(TRIM(SUBSTITUTE(SUBSTITUTE(SUBSTITUTE(SUBSTITUTE(Answers!F202,"’","'"),"‘","'"),"“",""""),"”","""")),'Scoring key'!$B$5:$B$9,0),"unread")))</f>
        <v/>
      </c>
      <c r="P202" s="1" t="str">
        <f aca="false">IF(Answers!G202="","",IF(ISNUMBER(IFERROR(VALUE(Answers!G202),"")),IF(AND(VALUE(Answers!G202)&gt;=1,VALUE(Answers!G202)&lt;=5,VALUE(Answers!G202)=INT(VALUE(Answers!G202))),VALUE(Answers!G202),"unread"),IFERROR(MATCH(TRIM(SUBSTITUTE(SUBSTITUTE(SUBSTITUTE(SUBSTITUTE(Answers!G202,"’","'"),"‘","'"),"“",""""),"”","""")),'Scoring key'!$B$5:$B$9,0),"unread")))</f>
        <v/>
      </c>
      <c r="Q202" s="1" t="str">
        <f aca="false">IF(Answers!H202="","",IF(ISNUMBER(IFERROR(VALUE(Answers!H202),"")),IF(AND(VALUE(Answers!H202)&gt;=1,VALUE(Answers!H202)&lt;=5,VALUE(Answers!H202)=INT(VALUE(Answers!H202))),VALUE(Answers!H202),"unread"),IFERROR(MATCH(TRIM(SUBSTITUTE(SUBSTITUTE(SUBSTITUTE(SUBSTITUTE(Answers!H202,"’","'"),"‘","'"),"“",""""),"”","""")),'Scoring key'!$B$5:$B$9,0),"unread")))</f>
        <v/>
      </c>
      <c r="R202" s="1" t="str">
        <f aca="false">IF(Answers!I202="","",IF(ISNUMBER(IFERROR(VALUE(Answers!I202),"")),IF(AND(VALUE(Answers!I202)&gt;=1,VALUE(Answers!I202)&lt;=5,VALUE(Answers!I202)=INT(VALUE(Answers!I202))),VALUE(Answers!I202),"unread"),IFERROR(MATCH(TRIM(SUBSTITUTE(SUBSTITUTE(SUBSTITUTE(SUBSTITUTE(Answers!I202,"’","'"),"‘","'"),"“",""""),"”","""")),'Scoring key'!$B$5:$B$9,0),"unread")))</f>
        <v/>
      </c>
      <c r="S202" s="1" t="str">
        <f aca="false">IF(Answers!J202="","",IF(ISNUMBER(IFERROR(VALUE(Answers!J202),"")),IF(AND(VALUE(Answers!J202)&gt;=1,VALUE(Answers!J202)&lt;=5,VALUE(Answers!J202)=INT(VALUE(Answers!J202))),VALUE(Answers!J202),"unread"),IFERROR(MATCH(TRIM(SUBSTITUTE(SUBSTITUTE(SUBSTITUTE(SUBSTITUTE(Answers!J202,"’","'"),"‘","'"),"“",""""),"”","""")),'Scoring key'!$B$5:$B$9,0),"unread")))</f>
        <v/>
      </c>
      <c r="T202" s="1" t="str">
        <f aca="false">IF(Answers!K202="","",IF(ISNUMBER(IFERROR(VALUE(Answers!K202),"")),IF(AND(VALUE(Answers!K202)&gt;=1,VALUE(Answers!K202)&lt;=5,VALUE(Answers!K202)=INT(VALUE(Answers!K202))),VALUE(Answers!K202),"unread"),IFERROR(MATCH(TRIM(SUBSTITUTE(SUBSTITUTE(SUBSTITUTE(SUBSTITUTE(Answers!K202,"’","'"),"‘","'"),"“",""""),"”","""")),'Scoring key'!$B$5:$B$9,0),"unread")))</f>
        <v/>
      </c>
      <c r="U202" s="1" t="str">
        <f aca="false">IF(Answers!M202="","",IF(ISNUMBER(IFERROR(VALUE(Answers!M202),"")),IF(AND(VALUE(Answers!M202)&gt;=1,VALUE(Answers!M202)&lt;=5,VALUE(Answers!M202)=INT(VALUE(Answers!M202))),VALUE(Answers!M202),"unread"),IFERROR(MATCH(TRIM(SUBSTITUTE(SUBSTITUTE(SUBSTITUTE(SUBSTITUTE(Answers!M202,"’","'"),"‘","'"),"“",""""),"”","""")),'Scoring key'!$B$5:$B$9,0),"unread")))</f>
        <v/>
      </c>
      <c r="V202" s="1" t="str">
        <f aca="false">IF(Answers!P202="","",IF(ISNUMBER(IFERROR(VALUE(Answers!P202),"")),IF(AND(VALUE(Answers!P202)&gt;=1,VALUE(Answers!P202)&lt;=5,VALUE(Answers!P202)=INT(VALUE(Answers!P202))),VALUE(Answers!P202),"unread"),IFERROR(MATCH(TRIM(SUBSTITUTE(SUBSTITUTE(SUBSTITUTE(SUBSTITUTE(Answers!P202,"’","'"),"‘","'"),"“",""""),"”","""")),'Scoring key'!$B$5:$B$9,0),"unread")))</f>
        <v/>
      </c>
      <c r="W202" s="1" t="str">
        <f aca="false">IF(Answers!Q202="","",IF(ISNUMBER(IFERROR(VALUE(Answers!Q202),"")),IF(AND(VALUE(Answers!Q202)&gt;=1,VALUE(Answers!Q202)&lt;=5,VALUE(Answers!Q202)=INT(VALUE(Answers!Q202))),VALUE(Answers!Q202),"unread"),IFERROR(MATCH(TRIM(SUBSTITUTE(SUBSTITUTE(SUBSTITUTE(SUBSTITUTE(Answers!Q202,"’","'"),"‘","'"),"“",""""),"”","""")),'Scoring key'!$B$5:$B$9,0),"unread")))</f>
        <v/>
      </c>
      <c r="X202" s="1" t="str">
        <f aca="false">IF(Answers!B202="","",ISNUMBER(SEARCH("Drafting or editing emails and documents",TRIM(SUBSTITUTE(SUBSTITUTE(SUBSTITUTE(SUBSTITUTE(Answers!B202,"’","'"),"‘","'"),"“",""""),"”",""""))))*1+ISNUMBER(SEARCH("Summarizing documents, threads or meetings",TRIM(SUBSTITUTE(SUBSTITUTE(SUBSTITUTE(SUBSTITUTE(Answers!B202,"’","'"),"‘","'"),"“",""""),"”",""""))))*1+ISNUMBER(SEARCH("Research, or explaining something unfamiliar",TRIM(SUBSTITUTE(SUBSTITUTE(SUBSTITUTE(SUBSTITUTE(Answers!B202,"’","'"),"‘","'"),"“",""""),"”",""""))))*1+ISNUMBER(SEARCH("Working with data or spreadsheets",TRIM(SUBSTITUTE(SUBSTITUTE(SUBSTITUTE(SUBSTITUTE(Answers!B202,"’","'"),"‘","'"),"“",""""),"”",""""))))*1+ISNUMBER(SEARCH("Writing or reviewing code or scripts",TRIM(SUBSTITUTE(SUBSTITUTE(SUBSTITUTE(SUBSTITUTE(Answers!B202,"’","'"),"‘","'"),"“",""""),"”",""""))))*1+ISNUMBER(SEARCH("Brainstorming or planning",TRIM(SUBSTITUTE(SUBSTITUTE(SUBSTITUTE(SUBSTITUTE(Answers!B202,"’","'"),"‘","'"),"“",""""),"”",""""))))*1+ISNUMBER(SEARCH("Something else",TRIM(SUBSTITUTE(SUBSTITUTE(SUBSTITUTE(SUBSTITUTE(Answers!B202,"’","'"),"‘","'"),"“",""""),"”",""""))))*1)</f>
        <v/>
      </c>
      <c r="Y202" s="1" t="str">
        <f aca="false">IF(X202="","",IF(X202=0,IF(ISNUMBER(SEARCH("I don't use AI tools for work",TRIM(SUBSTITUTE(SUBSTITUTE(SUBSTITUTE(SUBSTITUTE(Answers!B202,"’","'"),"‘","'"),"“",""""),"”","""")))),1,"unread"),MIN(X202+1,5)))</f>
        <v/>
      </c>
      <c r="Z202" s="1" t="n">
        <f aca="false">IF(ISNUMBER(SEARCH("Clear guidance on what's allowed and what information can go in",TRIM(SUBSTITUTE(SUBSTITUTE(SUBSTITUTE(SUBSTITUTE(Answers!R202,"’","'"),"‘","'"),"“",""""),"”","""")))),1,0)</f>
        <v>0</v>
      </c>
      <c r="AA202" s="1" t="n">
        <f aca="false">IF(ISNUMBER(SEARCH("An approved AI tool with a work account",TRIM(SUBSTITUTE(SUBSTITUTE(SUBSTITUTE(SUBSTITUTE(Answers!R202,"’","'"),"‘","'"),"“",""""),"”","""")))),1,0)</f>
        <v>0</v>
      </c>
      <c r="AB202" s="1" t="n">
        <f aca="false">IF(ISNUMBER(SEARCH("Hands-on training using my own work tasks",TRIM(SUBSTITUTE(SUBSTITUTE(SUBSTITUTE(SUBSTITUTE(Answers!R202,"’","'"),"‘","'"),"“",""""),"”","""")))),1,0)</f>
        <v>0</v>
      </c>
      <c r="AC202" s="1" t="n">
        <f aca="false">IF(ISNUMBER(SEARCH("Ready-made prompts and templates for common tasks",TRIM(SUBSTITUTE(SUBSTITUTE(SUBSTITUTE(SUBSTITUTE(Answers!R202,"’","'"),"‘","'"),"“",""""),"”","""")))),1,0)</f>
        <v>0</v>
      </c>
      <c r="AD202" s="1" t="n">
        <f aca="false">IF(ISNUMBER(SEARCH("Help setting up an AI agent for my role",TRIM(SUBSTITUTE(SUBSTITUTE(SUBSTITUTE(SUBSTITUTE(Answers!R202,"’","'"),"‘","'"),"“",""""),"”","""")))),1,0)</f>
        <v>0</v>
      </c>
      <c r="AE202" s="1" t="n">
        <f aca="false">IF(ISNUMBER(SEARCH("Examples from people in jobs like mine",TRIM(SUBSTITUTE(SUBSTITUTE(SUBSTITUTE(SUBSTITUTE(Answers!R202,"’","'"),"‘","'"),"“",""""),"”","""")))),1,0)</f>
        <v>0</v>
      </c>
      <c r="AF202" s="1" t="n">
        <f aca="false">IF(ISNUMBER(SEARCH("Time set aside to practice",TRIM(SUBSTITUTE(SUBSTITUTE(SUBSTITUTE(SUBSTITUTE(Answers!R202,"’","'"),"‘","'"),"“",""""),"”","""")))),1,0)</f>
        <v>0</v>
      </c>
      <c r="AG202" s="1" t="n">
        <f aca="false">IF(ISNUMBER(SEARCH("I don't need help right now",TRIM(SUBSTITUTE(SUBSTITUTE(SUBSTITUTE(SUBSTITUTE(Answers!R202,"’","'"),"‘","'"),"“",""""),"”","""")))),1,0)</f>
        <v>0</v>
      </c>
      <c r="AH202" s="1" t="str">
        <f aca="false">IF(Answers!R202="","",IF(Z202+AA202+AB202+AC202+AD202+AE202+AF202+AG202=0,"unread",""))</f>
        <v/>
      </c>
      <c r="AI202" s="1" t="n">
        <f aca="false">IF(OR(D202=5,E202=5),1,0)</f>
        <v>0</v>
      </c>
    </row>
    <row r="203" customFormat="false" ht="15" hidden="false" customHeight="true" outlineLevel="0" collapsed="false">
      <c r="A203" s="1" t="n">
        <f aca="false">Answers!T203</f>
        <v>0</v>
      </c>
      <c r="B203" s="1" t="str">
        <f aca="false">IF(Answers!A203="","",IFERROR(MATCH(TRIM(SUBSTITUTE(SUBSTITUTE(SUBSTITUTE(SUBSTITUTE(Answers!A203,"’","'"),"‘","'"),"“",""""),"”","""")),'Scoring key'!$B$10:$B$14,0),"unread"))</f>
        <v/>
      </c>
      <c r="C203" s="1" t="str">
        <f aca="false">IF(Answers!C203="","",IFERROR(MATCH(TRIM(SUBSTITUTE(SUBSTITUTE(SUBSTITUTE(SUBSTITUTE(Answers!C203,"’","'"),"‘","'"),"“",""""),"”","""")),'Scoring key'!$B$15:$B$19,0),"unread"))</f>
        <v/>
      </c>
      <c r="D203" s="1" t="str">
        <f aca="false">IF(Answers!D203="","",IFERROR(MATCH(TRIM(SUBSTITUTE(SUBSTITUTE(SUBSTITUTE(SUBSTITUTE(Answers!D203,"’","'"),"‘","'"),"“",""""),"”","""")),'Scoring key'!$B$20:$B$24,0),"unread"))</f>
        <v/>
      </c>
      <c r="E203" s="1" t="str">
        <f aca="false">IF(Answers!E203="","",IFERROR(MATCH(TRIM(SUBSTITUTE(SUBSTITUTE(SUBSTITUTE(SUBSTITUTE(Answers!E203,"’","'"),"‘","'"),"“",""""),"”","""")),'Scoring key'!$B$25:$B$29,0),"unread"))</f>
        <v/>
      </c>
      <c r="F203" s="1" t="str">
        <f aca="false">IF(Answers!L203="","",IFERROR(MATCH(TRIM(SUBSTITUTE(SUBSTITUTE(SUBSTITUTE(SUBSTITUTE(Answers!L203,"’","'"),"‘","'"),"“",""""),"”","""")),'Scoring key'!$B$30:$B$34,0),"unread"))</f>
        <v/>
      </c>
      <c r="G203" s="1" t="str">
        <f aca="false">IF(Answers!N203="","",IFERROR(MATCH(TRIM(SUBSTITUTE(SUBSTITUTE(SUBSTITUTE(SUBSTITUTE(Answers!N203,"’","'"),"‘","'"),"“",""""),"”","""")),'Scoring key'!$B$35:$B$38,0),"unread"))</f>
        <v/>
      </c>
      <c r="H203" s="1" t="str">
        <f aca="false">IF(Answers!O203="","",IFERROR(MATCH(TRIM(SUBSTITUTE(SUBSTITUTE(SUBSTITUTE(SUBSTITUTE(Answers!O203,"’","'"),"‘","'"),"“",""""),"”","""")),'Scoring key'!$B$39:$B$42,0),"unread"))</f>
        <v/>
      </c>
      <c r="I203" s="1" t="str">
        <f aca="false">IF(Answers!S203="","",IFERROR(MATCH(TRIM(SUBSTITUTE(SUBSTITUTE(SUBSTITUTE(SUBSTITUTE(Answers!S203,"’","'"),"‘","'"),"“",""""),"”","""")),'Scoring key'!$B$43:$B$46,0),"unread"))</f>
        <v/>
      </c>
      <c r="J203" s="1" t="str">
        <f aca="false">IF(ISNUMBER(B203),IF(INDEX('Scoring key'!$C$10:$C$14,B203)="","",INDEX('Scoring key'!$C$10:$C$14,B203)),"")</f>
        <v/>
      </c>
      <c r="K203" s="1" t="str">
        <f aca="false">IF(ISNUMBER(E203),IF(INDEX('Scoring key'!$C$25:$C$29,E203)="","",INDEX('Scoring key'!$C$25:$C$29,E203)),"")</f>
        <v/>
      </c>
      <c r="L203" s="1" t="str">
        <f aca="false">IF(ISNUMBER(F203),IF(INDEX('Scoring key'!$C$30:$C$34,F203)="","",INDEX('Scoring key'!$C$30:$C$34,F203)),"")</f>
        <v/>
      </c>
      <c r="M203" s="1" t="str">
        <f aca="false">IF(ISNUMBER(G203),IF(INDEX('Scoring key'!$C$35:$C$38,G203)="","",INDEX('Scoring key'!$C$35:$C$38,G203)),"")</f>
        <v/>
      </c>
      <c r="N203" s="1" t="str">
        <f aca="false">IF(ISNUMBER(H203),IF(INDEX('Scoring key'!$C$39:$C$42,H203)="","",INDEX('Scoring key'!$C$39:$C$42,H203)),"")</f>
        <v/>
      </c>
      <c r="O203" s="1" t="str">
        <f aca="false">IF(Answers!F203="","",IF(ISNUMBER(IFERROR(VALUE(Answers!F203),"")),IF(AND(VALUE(Answers!F203)&gt;=1,VALUE(Answers!F203)&lt;=5,VALUE(Answers!F203)=INT(VALUE(Answers!F203))),VALUE(Answers!F203),"unread"),IFERROR(MATCH(TRIM(SUBSTITUTE(SUBSTITUTE(SUBSTITUTE(SUBSTITUTE(Answers!F203,"’","'"),"‘","'"),"“",""""),"”","""")),'Scoring key'!$B$5:$B$9,0),"unread")))</f>
        <v/>
      </c>
      <c r="P203" s="1" t="str">
        <f aca="false">IF(Answers!G203="","",IF(ISNUMBER(IFERROR(VALUE(Answers!G203),"")),IF(AND(VALUE(Answers!G203)&gt;=1,VALUE(Answers!G203)&lt;=5,VALUE(Answers!G203)=INT(VALUE(Answers!G203))),VALUE(Answers!G203),"unread"),IFERROR(MATCH(TRIM(SUBSTITUTE(SUBSTITUTE(SUBSTITUTE(SUBSTITUTE(Answers!G203,"’","'"),"‘","'"),"“",""""),"”","""")),'Scoring key'!$B$5:$B$9,0),"unread")))</f>
        <v/>
      </c>
      <c r="Q203" s="1" t="str">
        <f aca="false">IF(Answers!H203="","",IF(ISNUMBER(IFERROR(VALUE(Answers!H203),"")),IF(AND(VALUE(Answers!H203)&gt;=1,VALUE(Answers!H203)&lt;=5,VALUE(Answers!H203)=INT(VALUE(Answers!H203))),VALUE(Answers!H203),"unread"),IFERROR(MATCH(TRIM(SUBSTITUTE(SUBSTITUTE(SUBSTITUTE(SUBSTITUTE(Answers!H203,"’","'"),"‘","'"),"“",""""),"”","""")),'Scoring key'!$B$5:$B$9,0),"unread")))</f>
        <v/>
      </c>
      <c r="R203" s="1" t="str">
        <f aca="false">IF(Answers!I203="","",IF(ISNUMBER(IFERROR(VALUE(Answers!I203),"")),IF(AND(VALUE(Answers!I203)&gt;=1,VALUE(Answers!I203)&lt;=5,VALUE(Answers!I203)=INT(VALUE(Answers!I203))),VALUE(Answers!I203),"unread"),IFERROR(MATCH(TRIM(SUBSTITUTE(SUBSTITUTE(SUBSTITUTE(SUBSTITUTE(Answers!I203,"’","'"),"‘","'"),"“",""""),"”","""")),'Scoring key'!$B$5:$B$9,0),"unread")))</f>
        <v/>
      </c>
      <c r="S203" s="1" t="str">
        <f aca="false">IF(Answers!J203="","",IF(ISNUMBER(IFERROR(VALUE(Answers!J203),"")),IF(AND(VALUE(Answers!J203)&gt;=1,VALUE(Answers!J203)&lt;=5,VALUE(Answers!J203)=INT(VALUE(Answers!J203))),VALUE(Answers!J203),"unread"),IFERROR(MATCH(TRIM(SUBSTITUTE(SUBSTITUTE(SUBSTITUTE(SUBSTITUTE(Answers!J203,"’","'"),"‘","'"),"“",""""),"”","""")),'Scoring key'!$B$5:$B$9,0),"unread")))</f>
        <v/>
      </c>
      <c r="T203" s="1" t="str">
        <f aca="false">IF(Answers!K203="","",IF(ISNUMBER(IFERROR(VALUE(Answers!K203),"")),IF(AND(VALUE(Answers!K203)&gt;=1,VALUE(Answers!K203)&lt;=5,VALUE(Answers!K203)=INT(VALUE(Answers!K203))),VALUE(Answers!K203),"unread"),IFERROR(MATCH(TRIM(SUBSTITUTE(SUBSTITUTE(SUBSTITUTE(SUBSTITUTE(Answers!K203,"’","'"),"‘","'"),"“",""""),"”","""")),'Scoring key'!$B$5:$B$9,0),"unread")))</f>
        <v/>
      </c>
      <c r="U203" s="1" t="str">
        <f aca="false">IF(Answers!M203="","",IF(ISNUMBER(IFERROR(VALUE(Answers!M203),"")),IF(AND(VALUE(Answers!M203)&gt;=1,VALUE(Answers!M203)&lt;=5,VALUE(Answers!M203)=INT(VALUE(Answers!M203))),VALUE(Answers!M203),"unread"),IFERROR(MATCH(TRIM(SUBSTITUTE(SUBSTITUTE(SUBSTITUTE(SUBSTITUTE(Answers!M203,"’","'"),"‘","'"),"“",""""),"”","""")),'Scoring key'!$B$5:$B$9,0),"unread")))</f>
        <v/>
      </c>
      <c r="V203" s="1" t="str">
        <f aca="false">IF(Answers!P203="","",IF(ISNUMBER(IFERROR(VALUE(Answers!P203),"")),IF(AND(VALUE(Answers!P203)&gt;=1,VALUE(Answers!P203)&lt;=5,VALUE(Answers!P203)=INT(VALUE(Answers!P203))),VALUE(Answers!P203),"unread"),IFERROR(MATCH(TRIM(SUBSTITUTE(SUBSTITUTE(SUBSTITUTE(SUBSTITUTE(Answers!P203,"’","'"),"‘","'"),"“",""""),"”","""")),'Scoring key'!$B$5:$B$9,0),"unread")))</f>
        <v/>
      </c>
      <c r="W203" s="1" t="str">
        <f aca="false">IF(Answers!Q203="","",IF(ISNUMBER(IFERROR(VALUE(Answers!Q203),"")),IF(AND(VALUE(Answers!Q203)&gt;=1,VALUE(Answers!Q203)&lt;=5,VALUE(Answers!Q203)=INT(VALUE(Answers!Q203))),VALUE(Answers!Q203),"unread"),IFERROR(MATCH(TRIM(SUBSTITUTE(SUBSTITUTE(SUBSTITUTE(SUBSTITUTE(Answers!Q203,"’","'"),"‘","'"),"“",""""),"”","""")),'Scoring key'!$B$5:$B$9,0),"unread")))</f>
        <v/>
      </c>
      <c r="X203" s="1" t="str">
        <f aca="false">IF(Answers!B203="","",ISNUMBER(SEARCH("Drafting or editing emails and documents",TRIM(SUBSTITUTE(SUBSTITUTE(SUBSTITUTE(SUBSTITUTE(Answers!B203,"’","'"),"‘","'"),"“",""""),"”",""""))))*1+ISNUMBER(SEARCH("Summarizing documents, threads or meetings",TRIM(SUBSTITUTE(SUBSTITUTE(SUBSTITUTE(SUBSTITUTE(Answers!B203,"’","'"),"‘","'"),"“",""""),"”",""""))))*1+ISNUMBER(SEARCH("Research, or explaining something unfamiliar",TRIM(SUBSTITUTE(SUBSTITUTE(SUBSTITUTE(SUBSTITUTE(Answers!B203,"’","'"),"‘","'"),"“",""""),"”",""""))))*1+ISNUMBER(SEARCH("Working with data or spreadsheets",TRIM(SUBSTITUTE(SUBSTITUTE(SUBSTITUTE(SUBSTITUTE(Answers!B203,"’","'"),"‘","'"),"“",""""),"”",""""))))*1+ISNUMBER(SEARCH("Writing or reviewing code or scripts",TRIM(SUBSTITUTE(SUBSTITUTE(SUBSTITUTE(SUBSTITUTE(Answers!B203,"’","'"),"‘","'"),"“",""""),"”",""""))))*1+ISNUMBER(SEARCH("Brainstorming or planning",TRIM(SUBSTITUTE(SUBSTITUTE(SUBSTITUTE(SUBSTITUTE(Answers!B203,"’","'"),"‘","'"),"“",""""),"”",""""))))*1+ISNUMBER(SEARCH("Something else",TRIM(SUBSTITUTE(SUBSTITUTE(SUBSTITUTE(SUBSTITUTE(Answers!B203,"’","'"),"‘","'"),"“",""""),"”",""""))))*1)</f>
        <v/>
      </c>
      <c r="Y203" s="1" t="str">
        <f aca="false">IF(X203="","",IF(X203=0,IF(ISNUMBER(SEARCH("I don't use AI tools for work",TRIM(SUBSTITUTE(SUBSTITUTE(SUBSTITUTE(SUBSTITUTE(Answers!B203,"’","'"),"‘","'"),"“",""""),"”","""")))),1,"unread"),MIN(X203+1,5)))</f>
        <v/>
      </c>
      <c r="Z203" s="1" t="n">
        <f aca="false">IF(ISNUMBER(SEARCH("Clear guidance on what's allowed and what information can go in",TRIM(SUBSTITUTE(SUBSTITUTE(SUBSTITUTE(SUBSTITUTE(Answers!R203,"’","'"),"‘","'"),"“",""""),"”","""")))),1,0)</f>
        <v>0</v>
      </c>
      <c r="AA203" s="1" t="n">
        <f aca="false">IF(ISNUMBER(SEARCH("An approved AI tool with a work account",TRIM(SUBSTITUTE(SUBSTITUTE(SUBSTITUTE(SUBSTITUTE(Answers!R203,"’","'"),"‘","'"),"“",""""),"”","""")))),1,0)</f>
        <v>0</v>
      </c>
      <c r="AB203" s="1" t="n">
        <f aca="false">IF(ISNUMBER(SEARCH("Hands-on training using my own work tasks",TRIM(SUBSTITUTE(SUBSTITUTE(SUBSTITUTE(SUBSTITUTE(Answers!R203,"’","'"),"‘","'"),"“",""""),"”","""")))),1,0)</f>
        <v>0</v>
      </c>
      <c r="AC203" s="1" t="n">
        <f aca="false">IF(ISNUMBER(SEARCH("Ready-made prompts and templates for common tasks",TRIM(SUBSTITUTE(SUBSTITUTE(SUBSTITUTE(SUBSTITUTE(Answers!R203,"’","'"),"‘","'"),"“",""""),"”","""")))),1,0)</f>
        <v>0</v>
      </c>
      <c r="AD203" s="1" t="n">
        <f aca="false">IF(ISNUMBER(SEARCH("Help setting up an AI agent for my role",TRIM(SUBSTITUTE(SUBSTITUTE(SUBSTITUTE(SUBSTITUTE(Answers!R203,"’","'"),"‘","'"),"“",""""),"”","""")))),1,0)</f>
        <v>0</v>
      </c>
      <c r="AE203" s="1" t="n">
        <f aca="false">IF(ISNUMBER(SEARCH("Examples from people in jobs like mine",TRIM(SUBSTITUTE(SUBSTITUTE(SUBSTITUTE(SUBSTITUTE(Answers!R203,"’","'"),"‘","'"),"“",""""),"”","""")))),1,0)</f>
        <v>0</v>
      </c>
      <c r="AF203" s="1" t="n">
        <f aca="false">IF(ISNUMBER(SEARCH("Time set aside to practice",TRIM(SUBSTITUTE(SUBSTITUTE(SUBSTITUTE(SUBSTITUTE(Answers!R203,"’","'"),"‘","'"),"“",""""),"”","""")))),1,0)</f>
        <v>0</v>
      </c>
      <c r="AG203" s="1" t="n">
        <f aca="false">IF(ISNUMBER(SEARCH("I don't need help right now",TRIM(SUBSTITUTE(SUBSTITUTE(SUBSTITUTE(SUBSTITUTE(Answers!R203,"’","'"),"‘","'"),"“",""""),"”","""")))),1,0)</f>
        <v>0</v>
      </c>
      <c r="AH203" s="1" t="str">
        <f aca="false">IF(Answers!R203="","",IF(Z203+AA203+AB203+AC203+AD203+AE203+AF203+AG203=0,"unread",""))</f>
        <v/>
      </c>
      <c r="AI203" s="1" t="n">
        <f aca="false">IF(OR(D203=5,E203=5),1,0)</f>
        <v>0</v>
      </c>
    </row>
    <row r="204" customFormat="false" ht="15" hidden="false" customHeight="true" outlineLevel="0" collapsed="false">
      <c r="A204" s="1" t="n">
        <f aca="false">Answers!T204</f>
        <v>0</v>
      </c>
      <c r="B204" s="1" t="str">
        <f aca="false">IF(Answers!A204="","",IFERROR(MATCH(TRIM(SUBSTITUTE(SUBSTITUTE(SUBSTITUTE(SUBSTITUTE(Answers!A204,"’","'"),"‘","'"),"“",""""),"”","""")),'Scoring key'!$B$10:$B$14,0),"unread"))</f>
        <v/>
      </c>
      <c r="C204" s="1" t="str">
        <f aca="false">IF(Answers!C204="","",IFERROR(MATCH(TRIM(SUBSTITUTE(SUBSTITUTE(SUBSTITUTE(SUBSTITUTE(Answers!C204,"’","'"),"‘","'"),"“",""""),"”","""")),'Scoring key'!$B$15:$B$19,0),"unread"))</f>
        <v/>
      </c>
      <c r="D204" s="1" t="str">
        <f aca="false">IF(Answers!D204="","",IFERROR(MATCH(TRIM(SUBSTITUTE(SUBSTITUTE(SUBSTITUTE(SUBSTITUTE(Answers!D204,"’","'"),"‘","'"),"“",""""),"”","""")),'Scoring key'!$B$20:$B$24,0),"unread"))</f>
        <v/>
      </c>
      <c r="E204" s="1" t="str">
        <f aca="false">IF(Answers!E204="","",IFERROR(MATCH(TRIM(SUBSTITUTE(SUBSTITUTE(SUBSTITUTE(SUBSTITUTE(Answers!E204,"’","'"),"‘","'"),"“",""""),"”","""")),'Scoring key'!$B$25:$B$29,0),"unread"))</f>
        <v/>
      </c>
      <c r="F204" s="1" t="str">
        <f aca="false">IF(Answers!L204="","",IFERROR(MATCH(TRIM(SUBSTITUTE(SUBSTITUTE(SUBSTITUTE(SUBSTITUTE(Answers!L204,"’","'"),"‘","'"),"“",""""),"”","""")),'Scoring key'!$B$30:$B$34,0),"unread"))</f>
        <v/>
      </c>
      <c r="G204" s="1" t="str">
        <f aca="false">IF(Answers!N204="","",IFERROR(MATCH(TRIM(SUBSTITUTE(SUBSTITUTE(SUBSTITUTE(SUBSTITUTE(Answers!N204,"’","'"),"‘","'"),"“",""""),"”","""")),'Scoring key'!$B$35:$B$38,0),"unread"))</f>
        <v/>
      </c>
      <c r="H204" s="1" t="str">
        <f aca="false">IF(Answers!O204="","",IFERROR(MATCH(TRIM(SUBSTITUTE(SUBSTITUTE(SUBSTITUTE(SUBSTITUTE(Answers!O204,"’","'"),"‘","'"),"“",""""),"”","""")),'Scoring key'!$B$39:$B$42,0),"unread"))</f>
        <v/>
      </c>
      <c r="I204" s="1" t="str">
        <f aca="false">IF(Answers!S204="","",IFERROR(MATCH(TRIM(SUBSTITUTE(SUBSTITUTE(SUBSTITUTE(SUBSTITUTE(Answers!S204,"’","'"),"‘","'"),"“",""""),"”","""")),'Scoring key'!$B$43:$B$46,0),"unread"))</f>
        <v/>
      </c>
      <c r="J204" s="1" t="str">
        <f aca="false">IF(ISNUMBER(B204),IF(INDEX('Scoring key'!$C$10:$C$14,B204)="","",INDEX('Scoring key'!$C$10:$C$14,B204)),"")</f>
        <v/>
      </c>
      <c r="K204" s="1" t="str">
        <f aca="false">IF(ISNUMBER(E204),IF(INDEX('Scoring key'!$C$25:$C$29,E204)="","",INDEX('Scoring key'!$C$25:$C$29,E204)),"")</f>
        <v/>
      </c>
      <c r="L204" s="1" t="str">
        <f aca="false">IF(ISNUMBER(F204),IF(INDEX('Scoring key'!$C$30:$C$34,F204)="","",INDEX('Scoring key'!$C$30:$C$34,F204)),"")</f>
        <v/>
      </c>
      <c r="M204" s="1" t="str">
        <f aca="false">IF(ISNUMBER(G204),IF(INDEX('Scoring key'!$C$35:$C$38,G204)="","",INDEX('Scoring key'!$C$35:$C$38,G204)),"")</f>
        <v/>
      </c>
      <c r="N204" s="1" t="str">
        <f aca="false">IF(ISNUMBER(H204),IF(INDEX('Scoring key'!$C$39:$C$42,H204)="","",INDEX('Scoring key'!$C$39:$C$42,H204)),"")</f>
        <v/>
      </c>
      <c r="O204" s="1" t="str">
        <f aca="false">IF(Answers!F204="","",IF(ISNUMBER(IFERROR(VALUE(Answers!F204),"")),IF(AND(VALUE(Answers!F204)&gt;=1,VALUE(Answers!F204)&lt;=5,VALUE(Answers!F204)=INT(VALUE(Answers!F204))),VALUE(Answers!F204),"unread"),IFERROR(MATCH(TRIM(SUBSTITUTE(SUBSTITUTE(SUBSTITUTE(SUBSTITUTE(Answers!F204,"’","'"),"‘","'"),"“",""""),"”","""")),'Scoring key'!$B$5:$B$9,0),"unread")))</f>
        <v/>
      </c>
      <c r="P204" s="1" t="str">
        <f aca="false">IF(Answers!G204="","",IF(ISNUMBER(IFERROR(VALUE(Answers!G204),"")),IF(AND(VALUE(Answers!G204)&gt;=1,VALUE(Answers!G204)&lt;=5,VALUE(Answers!G204)=INT(VALUE(Answers!G204))),VALUE(Answers!G204),"unread"),IFERROR(MATCH(TRIM(SUBSTITUTE(SUBSTITUTE(SUBSTITUTE(SUBSTITUTE(Answers!G204,"’","'"),"‘","'"),"“",""""),"”","""")),'Scoring key'!$B$5:$B$9,0),"unread")))</f>
        <v/>
      </c>
      <c r="Q204" s="1" t="str">
        <f aca="false">IF(Answers!H204="","",IF(ISNUMBER(IFERROR(VALUE(Answers!H204),"")),IF(AND(VALUE(Answers!H204)&gt;=1,VALUE(Answers!H204)&lt;=5,VALUE(Answers!H204)=INT(VALUE(Answers!H204))),VALUE(Answers!H204),"unread"),IFERROR(MATCH(TRIM(SUBSTITUTE(SUBSTITUTE(SUBSTITUTE(SUBSTITUTE(Answers!H204,"’","'"),"‘","'"),"“",""""),"”","""")),'Scoring key'!$B$5:$B$9,0),"unread")))</f>
        <v/>
      </c>
      <c r="R204" s="1" t="str">
        <f aca="false">IF(Answers!I204="","",IF(ISNUMBER(IFERROR(VALUE(Answers!I204),"")),IF(AND(VALUE(Answers!I204)&gt;=1,VALUE(Answers!I204)&lt;=5,VALUE(Answers!I204)=INT(VALUE(Answers!I204))),VALUE(Answers!I204),"unread"),IFERROR(MATCH(TRIM(SUBSTITUTE(SUBSTITUTE(SUBSTITUTE(SUBSTITUTE(Answers!I204,"’","'"),"‘","'"),"“",""""),"”","""")),'Scoring key'!$B$5:$B$9,0),"unread")))</f>
        <v/>
      </c>
      <c r="S204" s="1" t="str">
        <f aca="false">IF(Answers!J204="","",IF(ISNUMBER(IFERROR(VALUE(Answers!J204),"")),IF(AND(VALUE(Answers!J204)&gt;=1,VALUE(Answers!J204)&lt;=5,VALUE(Answers!J204)=INT(VALUE(Answers!J204))),VALUE(Answers!J204),"unread"),IFERROR(MATCH(TRIM(SUBSTITUTE(SUBSTITUTE(SUBSTITUTE(SUBSTITUTE(Answers!J204,"’","'"),"‘","'"),"“",""""),"”","""")),'Scoring key'!$B$5:$B$9,0),"unread")))</f>
        <v/>
      </c>
      <c r="T204" s="1" t="str">
        <f aca="false">IF(Answers!K204="","",IF(ISNUMBER(IFERROR(VALUE(Answers!K204),"")),IF(AND(VALUE(Answers!K204)&gt;=1,VALUE(Answers!K204)&lt;=5,VALUE(Answers!K204)=INT(VALUE(Answers!K204))),VALUE(Answers!K204),"unread"),IFERROR(MATCH(TRIM(SUBSTITUTE(SUBSTITUTE(SUBSTITUTE(SUBSTITUTE(Answers!K204,"’","'"),"‘","'"),"“",""""),"”","""")),'Scoring key'!$B$5:$B$9,0),"unread")))</f>
        <v/>
      </c>
      <c r="U204" s="1" t="str">
        <f aca="false">IF(Answers!M204="","",IF(ISNUMBER(IFERROR(VALUE(Answers!M204),"")),IF(AND(VALUE(Answers!M204)&gt;=1,VALUE(Answers!M204)&lt;=5,VALUE(Answers!M204)=INT(VALUE(Answers!M204))),VALUE(Answers!M204),"unread"),IFERROR(MATCH(TRIM(SUBSTITUTE(SUBSTITUTE(SUBSTITUTE(SUBSTITUTE(Answers!M204,"’","'"),"‘","'"),"“",""""),"”","""")),'Scoring key'!$B$5:$B$9,0),"unread")))</f>
        <v/>
      </c>
      <c r="V204" s="1" t="str">
        <f aca="false">IF(Answers!P204="","",IF(ISNUMBER(IFERROR(VALUE(Answers!P204),"")),IF(AND(VALUE(Answers!P204)&gt;=1,VALUE(Answers!P204)&lt;=5,VALUE(Answers!P204)=INT(VALUE(Answers!P204))),VALUE(Answers!P204),"unread"),IFERROR(MATCH(TRIM(SUBSTITUTE(SUBSTITUTE(SUBSTITUTE(SUBSTITUTE(Answers!P204,"’","'"),"‘","'"),"“",""""),"”","""")),'Scoring key'!$B$5:$B$9,0),"unread")))</f>
        <v/>
      </c>
      <c r="W204" s="1" t="str">
        <f aca="false">IF(Answers!Q204="","",IF(ISNUMBER(IFERROR(VALUE(Answers!Q204),"")),IF(AND(VALUE(Answers!Q204)&gt;=1,VALUE(Answers!Q204)&lt;=5,VALUE(Answers!Q204)=INT(VALUE(Answers!Q204))),VALUE(Answers!Q204),"unread"),IFERROR(MATCH(TRIM(SUBSTITUTE(SUBSTITUTE(SUBSTITUTE(SUBSTITUTE(Answers!Q204,"’","'"),"‘","'"),"“",""""),"”","""")),'Scoring key'!$B$5:$B$9,0),"unread")))</f>
        <v/>
      </c>
      <c r="X204" s="1" t="str">
        <f aca="false">IF(Answers!B204="","",ISNUMBER(SEARCH("Drafting or editing emails and documents",TRIM(SUBSTITUTE(SUBSTITUTE(SUBSTITUTE(SUBSTITUTE(Answers!B204,"’","'"),"‘","'"),"“",""""),"”",""""))))*1+ISNUMBER(SEARCH("Summarizing documents, threads or meetings",TRIM(SUBSTITUTE(SUBSTITUTE(SUBSTITUTE(SUBSTITUTE(Answers!B204,"’","'"),"‘","'"),"“",""""),"”",""""))))*1+ISNUMBER(SEARCH("Research, or explaining something unfamiliar",TRIM(SUBSTITUTE(SUBSTITUTE(SUBSTITUTE(SUBSTITUTE(Answers!B204,"’","'"),"‘","'"),"“",""""),"”",""""))))*1+ISNUMBER(SEARCH("Working with data or spreadsheets",TRIM(SUBSTITUTE(SUBSTITUTE(SUBSTITUTE(SUBSTITUTE(Answers!B204,"’","'"),"‘","'"),"“",""""),"”",""""))))*1+ISNUMBER(SEARCH("Writing or reviewing code or scripts",TRIM(SUBSTITUTE(SUBSTITUTE(SUBSTITUTE(SUBSTITUTE(Answers!B204,"’","'"),"‘","'"),"“",""""),"”",""""))))*1+ISNUMBER(SEARCH("Brainstorming or planning",TRIM(SUBSTITUTE(SUBSTITUTE(SUBSTITUTE(SUBSTITUTE(Answers!B204,"’","'"),"‘","'"),"“",""""),"”",""""))))*1+ISNUMBER(SEARCH("Something else",TRIM(SUBSTITUTE(SUBSTITUTE(SUBSTITUTE(SUBSTITUTE(Answers!B204,"’","'"),"‘","'"),"“",""""),"”",""""))))*1)</f>
        <v/>
      </c>
      <c r="Y204" s="1" t="str">
        <f aca="false">IF(X204="","",IF(X204=0,IF(ISNUMBER(SEARCH("I don't use AI tools for work",TRIM(SUBSTITUTE(SUBSTITUTE(SUBSTITUTE(SUBSTITUTE(Answers!B204,"’","'"),"‘","'"),"“",""""),"”","""")))),1,"unread"),MIN(X204+1,5)))</f>
        <v/>
      </c>
      <c r="Z204" s="1" t="n">
        <f aca="false">IF(ISNUMBER(SEARCH("Clear guidance on what's allowed and what information can go in",TRIM(SUBSTITUTE(SUBSTITUTE(SUBSTITUTE(SUBSTITUTE(Answers!R204,"’","'"),"‘","'"),"“",""""),"”","""")))),1,0)</f>
        <v>0</v>
      </c>
      <c r="AA204" s="1" t="n">
        <f aca="false">IF(ISNUMBER(SEARCH("An approved AI tool with a work account",TRIM(SUBSTITUTE(SUBSTITUTE(SUBSTITUTE(SUBSTITUTE(Answers!R204,"’","'"),"‘","'"),"“",""""),"”","""")))),1,0)</f>
        <v>0</v>
      </c>
      <c r="AB204" s="1" t="n">
        <f aca="false">IF(ISNUMBER(SEARCH("Hands-on training using my own work tasks",TRIM(SUBSTITUTE(SUBSTITUTE(SUBSTITUTE(SUBSTITUTE(Answers!R204,"’","'"),"‘","'"),"“",""""),"”","""")))),1,0)</f>
        <v>0</v>
      </c>
      <c r="AC204" s="1" t="n">
        <f aca="false">IF(ISNUMBER(SEARCH("Ready-made prompts and templates for common tasks",TRIM(SUBSTITUTE(SUBSTITUTE(SUBSTITUTE(SUBSTITUTE(Answers!R204,"’","'"),"‘","'"),"“",""""),"”","""")))),1,0)</f>
        <v>0</v>
      </c>
      <c r="AD204" s="1" t="n">
        <f aca="false">IF(ISNUMBER(SEARCH("Help setting up an AI agent for my role",TRIM(SUBSTITUTE(SUBSTITUTE(SUBSTITUTE(SUBSTITUTE(Answers!R204,"’","'"),"‘","'"),"“",""""),"”","""")))),1,0)</f>
        <v>0</v>
      </c>
      <c r="AE204" s="1" t="n">
        <f aca="false">IF(ISNUMBER(SEARCH("Examples from people in jobs like mine",TRIM(SUBSTITUTE(SUBSTITUTE(SUBSTITUTE(SUBSTITUTE(Answers!R204,"’","'"),"‘","'"),"“",""""),"”","""")))),1,0)</f>
        <v>0</v>
      </c>
      <c r="AF204" s="1" t="n">
        <f aca="false">IF(ISNUMBER(SEARCH("Time set aside to practice",TRIM(SUBSTITUTE(SUBSTITUTE(SUBSTITUTE(SUBSTITUTE(Answers!R204,"’","'"),"‘","'"),"“",""""),"”","""")))),1,0)</f>
        <v>0</v>
      </c>
      <c r="AG204" s="1" t="n">
        <f aca="false">IF(ISNUMBER(SEARCH("I don't need help right now",TRIM(SUBSTITUTE(SUBSTITUTE(SUBSTITUTE(SUBSTITUTE(Answers!R204,"’","'"),"‘","'"),"“",""""),"”","""")))),1,0)</f>
        <v>0</v>
      </c>
      <c r="AH204" s="1" t="str">
        <f aca="false">IF(Answers!R204="","",IF(Z204+AA204+AB204+AC204+AD204+AE204+AF204+AG204=0,"unread",""))</f>
        <v/>
      </c>
      <c r="AI204" s="1" t="n">
        <f aca="false">IF(OR(D204=5,E204=5),1,0)</f>
        <v>0</v>
      </c>
    </row>
    <row r="205" customFormat="false" ht="15" hidden="false" customHeight="true" outlineLevel="0" collapsed="false">
      <c r="A205" s="1" t="n">
        <f aca="false">Answers!T205</f>
        <v>0</v>
      </c>
      <c r="B205" s="1" t="str">
        <f aca="false">IF(Answers!A205="","",IFERROR(MATCH(TRIM(SUBSTITUTE(SUBSTITUTE(SUBSTITUTE(SUBSTITUTE(Answers!A205,"’","'"),"‘","'"),"“",""""),"”","""")),'Scoring key'!$B$10:$B$14,0),"unread"))</f>
        <v/>
      </c>
      <c r="C205" s="1" t="str">
        <f aca="false">IF(Answers!C205="","",IFERROR(MATCH(TRIM(SUBSTITUTE(SUBSTITUTE(SUBSTITUTE(SUBSTITUTE(Answers!C205,"’","'"),"‘","'"),"“",""""),"”","""")),'Scoring key'!$B$15:$B$19,0),"unread"))</f>
        <v/>
      </c>
      <c r="D205" s="1" t="str">
        <f aca="false">IF(Answers!D205="","",IFERROR(MATCH(TRIM(SUBSTITUTE(SUBSTITUTE(SUBSTITUTE(SUBSTITUTE(Answers!D205,"’","'"),"‘","'"),"“",""""),"”","""")),'Scoring key'!$B$20:$B$24,0),"unread"))</f>
        <v/>
      </c>
      <c r="E205" s="1" t="str">
        <f aca="false">IF(Answers!E205="","",IFERROR(MATCH(TRIM(SUBSTITUTE(SUBSTITUTE(SUBSTITUTE(SUBSTITUTE(Answers!E205,"’","'"),"‘","'"),"“",""""),"”","""")),'Scoring key'!$B$25:$B$29,0),"unread"))</f>
        <v/>
      </c>
      <c r="F205" s="1" t="str">
        <f aca="false">IF(Answers!L205="","",IFERROR(MATCH(TRIM(SUBSTITUTE(SUBSTITUTE(SUBSTITUTE(SUBSTITUTE(Answers!L205,"’","'"),"‘","'"),"“",""""),"”","""")),'Scoring key'!$B$30:$B$34,0),"unread"))</f>
        <v/>
      </c>
      <c r="G205" s="1" t="str">
        <f aca="false">IF(Answers!N205="","",IFERROR(MATCH(TRIM(SUBSTITUTE(SUBSTITUTE(SUBSTITUTE(SUBSTITUTE(Answers!N205,"’","'"),"‘","'"),"“",""""),"”","""")),'Scoring key'!$B$35:$B$38,0),"unread"))</f>
        <v/>
      </c>
      <c r="H205" s="1" t="str">
        <f aca="false">IF(Answers!O205="","",IFERROR(MATCH(TRIM(SUBSTITUTE(SUBSTITUTE(SUBSTITUTE(SUBSTITUTE(Answers!O205,"’","'"),"‘","'"),"“",""""),"”","""")),'Scoring key'!$B$39:$B$42,0),"unread"))</f>
        <v/>
      </c>
      <c r="I205" s="1" t="str">
        <f aca="false">IF(Answers!S205="","",IFERROR(MATCH(TRIM(SUBSTITUTE(SUBSTITUTE(SUBSTITUTE(SUBSTITUTE(Answers!S205,"’","'"),"‘","'"),"“",""""),"”","""")),'Scoring key'!$B$43:$B$46,0),"unread"))</f>
        <v/>
      </c>
      <c r="J205" s="1" t="str">
        <f aca="false">IF(ISNUMBER(B205),IF(INDEX('Scoring key'!$C$10:$C$14,B205)="","",INDEX('Scoring key'!$C$10:$C$14,B205)),"")</f>
        <v/>
      </c>
      <c r="K205" s="1" t="str">
        <f aca="false">IF(ISNUMBER(E205),IF(INDEX('Scoring key'!$C$25:$C$29,E205)="","",INDEX('Scoring key'!$C$25:$C$29,E205)),"")</f>
        <v/>
      </c>
      <c r="L205" s="1" t="str">
        <f aca="false">IF(ISNUMBER(F205),IF(INDEX('Scoring key'!$C$30:$C$34,F205)="","",INDEX('Scoring key'!$C$30:$C$34,F205)),"")</f>
        <v/>
      </c>
      <c r="M205" s="1" t="str">
        <f aca="false">IF(ISNUMBER(G205),IF(INDEX('Scoring key'!$C$35:$C$38,G205)="","",INDEX('Scoring key'!$C$35:$C$38,G205)),"")</f>
        <v/>
      </c>
      <c r="N205" s="1" t="str">
        <f aca="false">IF(ISNUMBER(H205),IF(INDEX('Scoring key'!$C$39:$C$42,H205)="","",INDEX('Scoring key'!$C$39:$C$42,H205)),"")</f>
        <v/>
      </c>
      <c r="O205" s="1" t="str">
        <f aca="false">IF(Answers!F205="","",IF(ISNUMBER(IFERROR(VALUE(Answers!F205),"")),IF(AND(VALUE(Answers!F205)&gt;=1,VALUE(Answers!F205)&lt;=5,VALUE(Answers!F205)=INT(VALUE(Answers!F205))),VALUE(Answers!F205),"unread"),IFERROR(MATCH(TRIM(SUBSTITUTE(SUBSTITUTE(SUBSTITUTE(SUBSTITUTE(Answers!F205,"’","'"),"‘","'"),"“",""""),"”","""")),'Scoring key'!$B$5:$B$9,0),"unread")))</f>
        <v/>
      </c>
      <c r="P205" s="1" t="str">
        <f aca="false">IF(Answers!G205="","",IF(ISNUMBER(IFERROR(VALUE(Answers!G205),"")),IF(AND(VALUE(Answers!G205)&gt;=1,VALUE(Answers!G205)&lt;=5,VALUE(Answers!G205)=INT(VALUE(Answers!G205))),VALUE(Answers!G205),"unread"),IFERROR(MATCH(TRIM(SUBSTITUTE(SUBSTITUTE(SUBSTITUTE(SUBSTITUTE(Answers!G205,"’","'"),"‘","'"),"“",""""),"”","""")),'Scoring key'!$B$5:$B$9,0),"unread")))</f>
        <v/>
      </c>
      <c r="Q205" s="1" t="str">
        <f aca="false">IF(Answers!H205="","",IF(ISNUMBER(IFERROR(VALUE(Answers!H205),"")),IF(AND(VALUE(Answers!H205)&gt;=1,VALUE(Answers!H205)&lt;=5,VALUE(Answers!H205)=INT(VALUE(Answers!H205))),VALUE(Answers!H205),"unread"),IFERROR(MATCH(TRIM(SUBSTITUTE(SUBSTITUTE(SUBSTITUTE(SUBSTITUTE(Answers!H205,"’","'"),"‘","'"),"“",""""),"”","""")),'Scoring key'!$B$5:$B$9,0),"unread")))</f>
        <v/>
      </c>
      <c r="R205" s="1" t="str">
        <f aca="false">IF(Answers!I205="","",IF(ISNUMBER(IFERROR(VALUE(Answers!I205),"")),IF(AND(VALUE(Answers!I205)&gt;=1,VALUE(Answers!I205)&lt;=5,VALUE(Answers!I205)=INT(VALUE(Answers!I205))),VALUE(Answers!I205),"unread"),IFERROR(MATCH(TRIM(SUBSTITUTE(SUBSTITUTE(SUBSTITUTE(SUBSTITUTE(Answers!I205,"’","'"),"‘","'"),"“",""""),"”","""")),'Scoring key'!$B$5:$B$9,0),"unread")))</f>
        <v/>
      </c>
      <c r="S205" s="1" t="str">
        <f aca="false">IF(Answers!J205="","",IF(ISNUMBER(IFERROR(VALUE(Answers!J205),"")),IF(AND(VALUE(Answers!J205)&gt;=1,VALUE(Answers!J205)&lt;=5,VALUE(Answers!J205)=INT(VALUE(Answers!J205))),VALUE(Answers!J205),"unread"),IFERROR(MATCH(TRIM(SUBSTITUTE(SUBSTITUTE(SUBSTITUTE(SUBSTITUTE(Answers!J205,"’","'"),"‘","'"),"“",""""),"”","""")),'Scoring key'!$B$5:$B$9,0),"unread")))</f>
        <v/>
      </c>
      <c r="T205" s="1" t="str">
        <f aca="false">IF(Answers!K205="","",IF(ISNUMBER(IFERROR(VALUE(Answers!K205),"")),IF(AND(VALUE(Answers!K205)&gt;=1,VALUE(Answers!K205)&lt;=5,VALUE(Answers!K205)=INT(VALUE(Answers!K205))),VALUE(Answers!K205),"unread"),IFERROR(MATCH(TRIM(SUBSTITUTE(SUBSTITUTE(SUBSTITUTE(SUBSTITUTE(Answers!K205,"’","'"),"‘","'"),"“",""""),"”","""")),'Scoring key'!$B$5:$B$9,0),"unread")))</f>
        <v/>
      </c>
      <c r="U205" s="1" t="str">
        <f aca="false">IF(Answers!M205="","",IF(ISNUMBER(IFERROR(VALUE(Answers!M205),"")),IF(AND(VALUE(Answers!M205)&gt;=1,VALUE(Answers!M205)&lt;=5,VALUE(Answers!M205)=INT(VALUE(Answers!M205))),VALUE(Answers!M205),"unread"),IFERROR(MATCH(TRIM(SUBSTITUTE(SUBSTITUTE(SUBSTITUTE(SUBSTITUTE(Answers!M205,"’","'"),"‘","'"),"“",""""),"”","""")),'Scoring key'!$B$5:$B$9,0),"unread")))</f>
        <v/>
      </c>
      <c r="V205" s="1" t="str">
        <f aca="false">IF(Answers!P205="","",IF(ISNUMBER(IFERROR(VALUE(Answers!P205),"")),IF(AND(VALUE(Answers!P205)&gt;=1,VALUE(Answers!P205)&lt;=5,VALUE(Answers!P205)=INT(VALUE(Answers!P205))),VALUE(Answers!P205),"unread"),IFERROR(MATCH(TRIM(SUBSTITUTE(SUBSTITUTE(SUBSTITUTE(SUBSTITUTE(Answers!P205,"’","'"),"‘","'"),"“",""""),"”","""")),'Scoring key'!$B$5:$B$9,0),"unread")))</f>
        <v/>
      </c>
      <c r="W205" s="1" t="str">
        <f aca="false">IF(Answers!Q205="","",IF(ISNUMBER(IFERROR(VALUE(Answers!Q205),"")),IF(AND(VALUE(Answers!Q205)&gt;=1,VALUE(Answers!Q205)&lt;=5,VALUE(Answers!Q205)=INT(VALUE(Answers!Q205))),VALUE(Answers!Q205),"unread"),IFERROR(MATCH(TRIM(SUBSTITUTE(SUBSTITUTE(SUBSTITUTE(SUBSTITUTE(Answers!Q205,"’","'"),"‘","'"),"“",""""),"”","""")),'Scoring key'!$B$5:$B$9,0),"unread")))</f>
        <v/>
      </c>
      <c r="X205" s="1" t="str">
        <f aca="false">IF(Answers!B205="","",ISNUMBER(SEARCH("Drafting or editing emails and documents",TRIM(SUBSTITUTE(SUBSTITUTE(SUBSTITUTE(SUBSTITUTE(Answers!B205,"’","'"),"‘","'"),"“",""""),"”",""""))))*1+ISNUMBER(SEARCH("Summarizing documents, threads or meetings",TRIM(SUBSTITUTE(SUBSTITUTE(SUBSTITUTE(SUBSTITUTE(Answers!B205,"’","'"),"‘","'"),"“",""""),"”",""""))))*1+ISNUMBER(SEARCH("Research, or explaining something unfamiliar",TRIM(SUBSTITUTE(SUBSTITUTE(SUBSTITUTE(SUBSTITUTE(Answers!B205,"’","'"),"‘","'"),"“",""""),"”",""""))))*1+ISNUMBER(SEARCH("Working with data or spreadsheets",TRIM(SUBSTITUTE(SUBSTITUTE(SUBSTITUTE(SUBSTITUTE(Answers!B205,"’","'"),"‘","'"),"“",""""),"”",""""))))*1+ISNUMBER(SEARCH("Writing or reviewing code or scripts",TRIM(SUBSTITUTE(SUBSTITUTE(SUBSTITUTE(SUBSTITUTE(Answers!B205,"’","'"),"‘","'"),"“",""""),"”",""""))))*1+ISNUMBER(SEARCH("Brainstorming or planning",TRIM(SUBSTITUTE(SUBSTITUTE(SUBSTITUTE(SUBSTITUTE(Answers!B205,"’","'"),"‘","'"),"“",""""),"”",""""))))*1+ISNUMBER(SEARCH("Something else",TRIM(SUBSTITUTE(SUBSTITUTE(SUBSTITUTE(SUBSTITUTE(Answers!B205,"’","'"),"‘","'"),"“",""""),"”",""""))))*1)</f>
        <v/>
      </c>
      <c r="Y205" s="1" t="str">
        <f aca="false">IF(X205="","",IF(X205=0,IF(ISNUMBER(SEARCH("I don't use AI tools for work",TRIM(SUBSTITUTE(SUBSTITUTE(SUBSTITUTE(SUBSTITUTE(Answers!B205,"’","'"),"‘","'"),"“",""""),"”","""")))),1,"unread"),MIN(X205+1,5)))</f>
        <v/>
      </c>
      <c r="Z205" s="1" t="n">
        <f aca="false">IF(ISNUMBER(SEARCH("Clear guidance on what's allowed and what information can go in",TRIM(SUBSTITUTE(SUBSTITUTE(SUBSTITUTE(SUBSTITUTE(Answers!R205,"’","'"),"‘","'"),"“",""""),"”","""")))),1,0)</f>
        <v>0</v>
      </c>
      <c r="AA205" s="1" t="n">
        <f aca="false">IF(ISNUMBER(SEARCH("An approved AI tool with a work account",TRIM(SUBSTITUTE(SUBSTITUTE(SUBSTITUTE(SUBSTITUTE(Answers!R205,"’","'"),"‘","'"),"“",""""),"”","""")))),1,0)</f>
        <v>0</v>
      </c>
      <c r="AB205" s="1" t="n">
        <f aca="false">IF(ISNUMBER(SEARCH("Hands-on training using my own work tasks",TRIM(SUBSTITUTE(SUBSTITUTE(SUBSTITUTE(SUBSTITUTE(Answers!R205,"’","'"),"‘","'"),"“",""""),"”","""")))),1,0)</f>
        <v>0</v>
      </c>
      <c r="AC205" s="1" t="n">
        <f aca="false">IF(ISNUMBER(SEARCH("Ready-made prompts and templates for common tasks",TRIM(SUBSTITUTE(SUBSTITUTE(SUBSTITUTE(SUBSTITUTE(Answers!R205,"’","'"),"‘","'"),"“",""""),"”","""")))),1,0)</f>
        <v>0</v>
      </c>
      <c r="AD205" s="1" t="n">
        <f aca="false">IF(ISNUMBER(SEARCH("Help setting up an AI agent for my role",TRIM(SUBSTITUTE(SUBSTITUTE(SUBSTITUTE(SUBSTITUTE(Answers!R205,"’","'"),"‘","'"),"“",""""),"”","""")))),1,0)</f>
        <v>0</v>
      </c>
      <c r="AE205" s="1" t="n">
        <f aca="false">IF(ISNUMBER(SEARCH("Examples from people in jobs like mine",TRIM(SUBSTITUTE(SUBSTITUTE(SUBSTITUTE(SUBSTITUTE(Answers!R205,"’","'"),"‘","'"),"“",""""),"”","""")))),1,0)</f>
        <v>0</v>
      </c>
      <c r="AF205" s="1" t="n">
        <f aca="false">IF(ISNUMBER(SEARCH("Time set aside to practice",TRIM(SUBSTITUTE(SUBSTITUTE(SUBSTITUTE(SUBSTITUTE(Answers!R205,"’","'"),"‘","'"),"“",""""),"”","""")))),1,0)</f>
        <v>0</v>
      </c>
      <c r="AG205" s="1" t="n">
        <f aca="false">IF(ISNUMBER(SEARCH("I don't need help right now",TRIM(SUBSTITUTE(SUBSTITUTE(SUBSTITUTE(SUBSTITUTE(Answers!R205,"’","'"),"‘","'"),"“",""""),"”","""")))),1,0)</f>
        <v>0</v>
      </c>
      <c r="AH205" s="1" t="str">
        <f aca="false">IF(Answers!R205="","",IF(Z205+AA205+AB205+AC205+AD205+AE205+AF205+AG205=0,"unread",""))</f>
        <v/>
      </c>
      <c r="AI205" s="1" t="n">
        <f aca="false">IF(OR(D205=5,E205=5),1,0)</f>
        <v>0</v>
      </c>
    </row>
    <row r="206" customFormat="false" ht="15" hidden="false" customHeight="true" outlineLevel="0" collapsed="false">
      <c r="A206" s="1" t="n">
        <f aca="false">Answers!T206</f>
        <v>0</v>
      </c>
      <c r="B206" s="1" t="str">
        <f aca="false">IF(Answers!A206="","",IFERROR(MATCH(TRIM(SUBSTITUTE(SUBSTITUTE(SUBSTITUTE(SUBSTITUTE(Answers!A206,"’","'"),"‘","'"),"“",""""),"”","""")),'Scoring key'!$B$10:$B$14,0),"unread"))</f>
        <v/>
      </c>
      <c r="C206" s="1" t="str">
        <f aca="false">IF(Answers!C206="","",IFERROR(MATCH(TRIM(SUBSTITUTE(SUBSTITUTE(SUBSTITUTE(SUBSTITUTE(Answers!C206,"’","'"),"‘","'"),"“",""""),"”","""")),'Scoring key'!$B$15:$B$19,0),"unread"))</f>
        <v/>
      </c>
      <c r="D206" s="1" t="str">
        <f aca="false">IF(Answers!D206="","",IFERROR(MATCH(TRIM(SUBSTITUTE(SUBSTITUTE(SUBSTITUTE(SUBSTITUTE(Answers!D206,"’","'"),"‘","'"),"“",""""),"”","""")),'Scoring key'!$B$20:$B$24,0),"unread"))</f>
        <v/>
      </c>
      <c r="E206" s="1" t="str">
        <f aca="false">IF(Answers!E206="","",IFERROR(MATCH(TRIM(SUBSTITUTE(SUBSTITUTE(SUBSTITUTE(SUBSTITUTE(Answers!E206,"’","'"),"‘","'"),"“",""""),"”","""")),'Scoring key'!$B$25:$B$29,0),"unread"))</f>
        <v/>
      </c>
      <c r="F206" s="1" t="str">
        <f aca="false">IF(Answers!L206="","",IFERROR(MATCH(TRIM(SUBSTITUTE(SUBSTITUTE(SUBSTITUTE(SUBSTITUTE(Answers!L206,"’","'"),"‘","'"),"“",""""),"”","""")),'Scoring key'!$B$30:$B$34,0),"unread"))</f>
        <v/>
      </c>
      <c r="G206" s="1" t="str">
        <f aca="false">IF(Answers!N206="","",IFERROR(MATCH(TRIM(SUBSTITUTE(SUBSTITUTE(SUBSTITUTE(SUBSTITUTE(Answers!N206,"’","'"),"‘","'"),"“",""""),"”","""")),'Scoring key'!$B$35:$B$38,0),"unread"))</f>
        <v/>
      </c>
      <c r="H206" s="1" t="str">
        <f aca="false">IF(Answers!O206="","",IFERROR(MATCH(TRIM(SUBSTITUTE(SUBSTITUTE(SUBSTITUTE(SUBSTITUTE(Answers!O206,"’","'"),"‘","'"),"“",""""),"”","""")),'Scoring key'!$B$39:$B$42,0),"unread"))</f>
        <v/>
      </c>
      <c r="I206" s="1" t="str">
        <f aca="false">IF(Answers!S206="","",IFERROR(MATCH(TRIM(SUBSTITUTE(SUBSTITUTE(SUBSTITUTE(SUBSTITUTE(Answers!S206,"’","'"),"‘","'"),"“",""""),"”","""")),'Scoring key'!$B$43:$B$46,0),"unread"))</f>
        <v/>
      </c>
      <c r="J206" s="1" t="str">
        <f aca="false">IF(ISNUMBER(B206),IF(INDEX('Scoring key'!$C$10:$C$14,B206)="","",INDEX('Scoring key'!$C$10:$C$14,B206)),"")</f>
        <v/>
      </c>
      <c r="K206" s="1" t="str">
        <f aca="false">IF(ISNUMBER(E206),IF(INDEX('Scoring key'!$C$25:$C$29,E206)="","",INDEX('Scoring key'!$C$25:$C$29,E206)),"")</f>
        <v/>
      </c>
      <c r="L206" s="1" t="str">
        <f aca="false">IF(ISNUMBER(F206),IF(INDEX('Scoring key'!$C$30:$C$34,F206)="","",INDEX('Scoring key'!$C$30:$C$34,F206)),"")</f>
        <v/>
      </c>
      <c r="M206" s="1" t="str">
        <f aca="false">IF(ISNUMBER(G206),IF(INDEX('Scoring key'!$C$35:$C$38,G206)="","",INDEX('Scoring key'!$C$35:$C$38,G206)),"")</f>
        <v/>
      </c>
      <c r="N206" s="1" t="str">
        <f aca="false">IF(ISNUMBER(H206),IF(INDEX('Scoring key'!$C$39:$C$42,H206)="","",INDEX('Scoring key'!$C$39:$C$42,H206)),"")</f>
        <v/>
      </c>
      <c r="O206" s="1" t="str">
        <f aca="false">IF(Answers!F206="","",IF(ISNUMBER(IFERROR(VALUE(Answers!F206),"")),IF(AND(VALUE(Answers!F206)&gt;=1,VALUE(Answers!F206)&lt;=5,VALUE(Answers!F206)=INT(VALUE(Answers!F206))),VALUE(Answers!F206),"unread"),IFERROR(MATCH(TRIM(SUBSTITUTE(SUBSTITUTE(SUBSTITUTE(SUBSTITUTE(Answers!F206,"’","'"),"‘","'"),"“",""""),"”","""")),'Scoring key'!$B$5:$B$9,0),"unread")))</f>
        <v/>
      </c>
      <c r="P206" s="1" t="str">
        <f aca="false">IF(Answers!G206="","",IF(ISNUMBER(IFERROR(VALUE(Answers!G206),"")),IF(AND(VALUE(Answers!G206)&gt;=1,VALUE(Answers!G206)&lt;=5,VALUE(Answers!G206)=INT(VALUE(Answers!G206))),VALUE(Answers!G206),"unread"),IFERROR(MATCH(TRIM(SUBSTITUTE(SUBSTITUTE(SUBSTITUTE(SUBSTITUTE(Answers!G206,"’","'"),"‘","'"),"“",""""),"”","""")),'Scoring key'!$B$5:$B$9,0),"unread")))</f>
        <v/>
      </c>
      <c r="Q206" s="1" t="str">
        <f aca="false">IF(Answers!H206="","",IF(ISNUMBER(IFERROR(VALUE(Answers!H206),"")),IF(AND(VALUE(Answers!H206)&gt;=1,VALUE(Answers!H206)&lt;=5,VALUE(Answers!H206)=INT(VALUE(Answers!H206))),VALUE(Answers!H206),"unread"),IFERROR(MATCH(TRIM(SUBSTITUTE(SUBSTITUTE(SUBSTITUTE(SUBSTITUTE(Answers!H206,"’","'"),"‘","'"),"“",""""),"”","""")),'Scoring key'!$B$5:$B$9,0),"unread")))</f>
        <v/>
      </c>
      <c r="R206" s="1" t="str">
        <f aca="false">IF(Answers!I206="","",IF(ISNUMBER(IFERROR(VALUE(Answers!I206),"")),IF(AND(VALUE(Answers!I206)&gt;=1,VALUE(Answers!I206)&lt;=5,VALUE(Answers!I206)=INT(VALUE(Answers!I206))),VALUE(Answers!I206),"unread"),IFERROR(MATCH(TRIM(SUBSTITUTE(SUBSTITUTE(SUBSTITUTE(SUBSTITUTE(Answers!I206,"’","'"),"‘","'"),"“",""""),"”","""")),'Scoring key'!$B$5:$B$9,0),"unread")))</f>
        <v/>
      </c>
      <c r="S206" s="1" t="str">
        <f aca="false">IF(Answers!J206="","",IF(ISNUMBER(IFERROR(VALUE(Answers!J206),"")),IF(AND(VALUE(Answers!J206)&gt;=1,VALUE(Answers!J206)&lt;=5,VALUE(Answers!J206)=INT(VALUE(Answers!J206))),VALUE(Answers!J206),"unread"),IFERROR(MATCH(TRIM(SUBSTITUTE(SUBSTITUTE(SUBSTITUTE(SUBSTITUTE(Answers!J206,"’","'"),"‘","'"),"“",""""),"”","""")),'Scoring key'!$B$5:$B$9,0),"unread")))</f>
        <v/>
      </c>
      <c r="T206" s="1" t="str">
        <f aca="false">IF(Answers!K206="","",IF(ISNUMBER(IFERROR(VALUE(Answers!K206),"")),IF(AND(VALUE(Answers!K206)&gt;=1,VALUE(Answers!K206)&lt;=5,VALUE(Answers!K206)=INT(VALUE(Answers!K206))),VALUE(Answers!K206),"unread"),IFERROR(MATCH(TRIM(SUBSTITUTE(SUBSTITUTE(SUBSTITUTE(SUBSTITUTE(Answers!K206,"’","'"),"‘","'"),"“",""""),"”","""")),'Scoring key'!$B$5:$B$9,0),"unread")))</f>
        <v/>
      </c>
      <c r="U206" s="1" t="str">
        <f aca="false">IF(Answers!M206="","",IF(ISNUMBER(IFERROR(VALUE(Answers!M206),"")),IF(AND(VALUE(Answers!M206)&gt;=1,VALUE(Answers!M206)&lt;=5,VALUE(Answers!M206)=INT(VALUE(Answers!M206))),VALUE(Answers!M206),"unread"),IFERROR(MATCH(TRIM(SUBSTITUTE(SUBSTITUTE(SUBSTITUTE(SUBSTITUTE(Answers!M206,"’","'"),"‘","'"),"“",""""),"”","""")),'Scoring key'!$B$5:$B$9,0),"unread")))</f>
        <v/>
      </c>
      <c r="V206" s="1" t="str">
        <f aca="false">IF(Answers!P206="","",IF(ISNUMBER(IFERROR(VALUE(Answers!P206),"")),IF(AND(VALUE(Answers!P206)&gt;=1,VALUE(Answers!P206)&lt;=5,VALUE(Answers!P206)=INT(VALUE(Answers!P206))),VALUE(Answers!P206),"unread"),IFERROR(MATCH(TRIM(SUBSTITUTE(SUBSTITUTE(SUBSTITUTE(SUBSTITUTE(Answers!P206,"’","'"),"‘","'"),"“",""""),"”","""")),'Scoring key'!$B$5:$B$9,0),"unread")))</f>
        <v/>
      </c>
      <c r="W206" s="1" t="str">
        <f aca="false">IF(Answers!Q206="","",IF(ISNUMBER(IFERROR(VALUE(Answers!Q206),"")),IF(AND(VALUE(Answers!Q206)&gt;=1,VALUE(Answers!Q206)&lt;=5,VALUE(Answers!Q206)=INT(VALUE(Answers!Q206))),VALUE(Answers!Q206),"unread"),IFERROR(MATCH(TRIM(SUBSTITUTE(SUBSTITUTE(SUBSTITUTE(SUBSTITUTE(Answers!Q206,"’","'"),"‘","'"),"“",""""),"”","""")),'Scoring key'!$B$5:$B$9,0),"unread")))</f>
        <v/>
      </c>
      <c r="X206" s="1" t="str">
        <f aca="false">IF(Answers!B206="","",ISNUMBER(SEARCH("Drafting or editing emails and documents",TRIM(SUBSTITUTE(SUBSTITUTE(SUBSTITUTE(SUBSTITUTE(Answers!B206,"’","'"),"‘","'"),"“",""""),"”",""""))))*1+ISNUMBER(SEARCH("Summarizing documents, threads or meetings",TRIM(SUBSTITUTE(SUBSTITUTE(SUBSTITUTE(SUBSTITUTE(Answers!B206,"’","'"),"‘","'"),"“",""""),"”",""""))))*1+ISNUMBER(SEARCH("Research, or explaining something unfamiliar",TRIM(SUBSTITUTE(SUBSTITUTE(SUBSTITUTE(SUBSTITUTE(Answers!B206,"’","'"),"‘","'"),"“",""""),"”",""""))))*1+ISNUMBER(SEARCH("Working with data or spreadsheets",TRIM(SUBSTITUTE(SUBSTITUTE(SUBSTITUTE(SUBSTITUTE(Answers!B206,"’","'"),"‘","'"),"“",""""),"”",""""))))*1+ISNUMBER(SEARCH("Writing or reviewing code or scripts",TRIM(SUBSTITUTE(SUBSTITUTE(SUBSTITUTE(SUBSTITUTE(Answers!B206,"’","'"),"‘","'"),"“",""""),"”",""""))))*1+ISNUMBER(SEARCH("Brainstorming or planning",TRIM(SUBSTITUTE(SUBSTITUTE(SUBSTITUTE(SUBSTITUTE(Answers!B206,"’","'"),"‘","'"),"“",""""),"”",""""))))*1+ISNUMBER(SEARCH("Something else",TRIM(SUBSTITUTE(SUBSTITUTE(SUBSTITUTE(SUBSTITUTE(Answers!B206,"’","'"),"‘","'"),"“",""""),"”",""""))))*1)</f>
        <v/>
      </c>
      <c r="Y206" s="1" t="str">
        <f aca="false">IF(X206="","",IF(X206=0,IF(ISNUMBER(SEARCH("I don't use AI tools for work",TRIM(SUBSTITUTE(SUBSTITUTE(SUBSTITUTE(SUBSTITUTE(Answers!B206,"’","'"),"‘","'"),"“",""""),"”","""")))),1,"unread"),MIN(X206+1,5)))</f>
        <v/>
      </c>
      <c r="Z206" s="1" t="n">
        <f aca="false">IF(ISNUMBER(SEARCH("Clear guidance on what's allowed and what information can go in",TRIM(SUBSTITUTE(SUBSTITUTE(SUBSTITUTE(SUBSTITUTE(Answers!R206,"’","'"),"‘","'"),"“",""""),"”","""")))),1,0)</f>
        <v>0</v>
      </c>
      <c r="AA206" s="1" t="n">
        <f aca="false">IF(ISNUMBER(SEARCH("An approved AI tool with a work account",TRIM(SUBSTITUTE(SUBSTITUTE(SUBSTITUTE(SUBSTITUTE(Answers!R206,"’","'"),"‘","'"),"“",""""),"”","""")))),1,0)</f>
        <v>0</v>
      </c>
      <c r="AB206" s="1" t="n">
        <f aca="false">IF(ISNUMBER(SEARCH("Hands-on training using my own work tasks",TRIM(SUBSTITUTE(SUBSTITUTE(SUBSTITUTE(SUBSTITUTE(Answers!R206,"’","'"),"‘","'"),"“",""""),"”","""")))),1,0)</f>
        <v>0</v>
      </c>
      <c r="AC206" s="1" t="n">
        <f aca="false">IF(ISNUMBER(SEARCH("Ready-made prompts and templates for common tasks",TRIM(SUBSTITUTE(SUBSTITUTE(SUBSTITUTE(SUBSTITUTE(Answers!R206,"’","'"),"‘","'"),"“",""""),"”","""")))),1,0)</f>
        <v>0</v>
      </c>
      <c r="AD206" s="1" t="n">
        <f aca="false">IF(ISNUMBER(SEARCH("Help setting up an AI agent for my role",TRIM(SUBSTITUTE(SUBSTITUTE(SUBSTITUTE(SUBSTITUTE(Answers!R206,"’","'"),"‘","'"),"“",""""),"”","""")))),1,0)</f>
        <v>0</v>
      </c>
      <c r="AE206" s="1" t="n">
        <f aca="false">IF(ISNUMBER(SEARCH("Examples from people in jobs like mine",TRIM(SUBSTITUTE(SUBSTITUTE(SUBSTITUTE(SUBSTITUTE(Answers!R206,"’","'"),"‘","'"),"“",""""),"”","""")))),1,0)</f>
        <v>0</v>
      </c>
      <c r="AF206" s="1" t="n">
        <f aca="false">IF(ISNUMBER(SEARCH("Time set aside to practice",TRIM(SUBSTITUTE(SUBSTITUTE(SUBSTITUTE(SUBSTITUTE(Answers!R206,"’","'"),"‘","'"),"“",""""),"”","""")))),1,0)</f>
        <v>0</v>
      </c>
      <c r="AG206" s="1" t="n">
        <f aca="false">IF(ISNUMBER(SEARCH("I don't need help right now",TRIM(SUBSTITUTE(SUBSTITUTE(SUBSTITUTE(SUBSTITUTE(Answers!R206,"’","'"),"‘","'"),"“",""""),"”","""")))),1,0)</f>
        <v>0</v>
      </c>
      <c r="AH206" s="1" t="str">
        <f aca="false">IF(Answers!R206="","",IF(Z206+AA206+AB206+AC206+AD206+AE206+AF206+AG206=0,"unread",""))</f>
        <v/>
      </c>
      <c r="AI206" s="1" t="n">
        <f aca="false">IF(OR(D206=5,E206=5),1,0)</f>
        <v>0</v>
      </c>
    </row>
    <row r="207" customFormat="false" ht="15" hidden="false" customHeight="true" outlineLevel="0" collapsed="false">
      <c r="A207" s="1" t="n">
        <f aca="false">Answers!T207</f>
        <v>0</v>
      </c>
      <c r="B207" s="1" t="str">
        <f aca="false">IF(Answers!A207="","",IFERROR(MATCH(TRIM(SUBSTITUTE(SUBSTITUTE(SUBSTITUTE(SUBSTITUTE(Answers!A207,"’","'"),"‘","'"),"“",""""),"”","""")),'Scoring key'!$B$10:$B$14,0),"unread"))</f>
        <v/>
      </c>
      <c r="C207" s="1" t="str">
        <f aca="false">IF(Answers!C207="","",IFERROR(MATCH(TRIM(SUBSTITUTE(SUBSTITUTE(SUBSTITUTE(SUBSTITUTE(Answers!C207,"’","'"),"‘","'"),"“",""""),"”","""")),'Scoring key'!$B$15:$B$19,0),"unread"))</f>
        <v/>
      </c>
      <c r="D207" s="1" t="str">
        <f aca="false">IF(Answers!D207="","",IFERROR(MATCH(TRIM(SUBSTITUTE(SUBSTITUTE(SUBSTITUTE(SUBSTITUTE(Answers!D207,"’","'"),"‘","'"),"“",""""),"”","""")),'Scoring key'!$B$20:$B$24,0),"unread"))</f>
        <v/>
      </c>
      <c r="E207" s="1" t="str">
        <f aca="false">IF(Answers!E207="","",IFERROR(MATCH(TRIM(SUBSTITUTE(SUBSTITUTE(SUBSTITUTE(SUBSTITUTE(Answers!E207,"’","'"),"‘","'"),"“",""""),"”","""")),'Scoring key'!$B$25:$B$29,0),"unread"))</f>
        <v/>
      </c>
      <c r="F207" s="1" t="str">
        <f aca="false">IF(Answers!L207="","",IFERROR(MATCH(TRIM(SUBSTITUTE(SUBSTITUTE(SUBSTITUTE(SUBSTITUTE(Answers!L207,"’","'"),"‘","'"),"“",""""),"”","""")),'Scoring key'!$B$30:$B$34,0),"unread"))</f>
        <v/>
      </c>
      <c r="G207" s="1" t="str">
        <f aca="false">IF(Answers!N207="","",IFERROR(MATCH(TRIM(SUBSTITUTE(SUBSTITUTE(SUBSTITUTE(SUBSTITUTE(Answers!N207,"’","'"),"‘","'"),"“",""""),"”","""")),'Scoring key'!$B$35:$B$38,0),"unread"))</f>
        <v/>
      </c>
      <c r="H207" s="1" t="str">
        <f aca="false">IF(Answers!O207="","",IFERROR(MATCH(TRIM(SUBSTITUTE(SUBSTITUTE(SUBSTITUTE(SUBSTITUTE(Answers!O207,"’","'"),"‘","'"),"“",""""),"”","""")),'Scoring key'!$B$39:$B$42,0),"unread"))</f>
        <v/>
      </c>
      <c r="I207" s="1" t="str">
        <f aca="false">IF(Answers!S207="","",IFERROR(MATCH(TRIM(SUBSTITUTE(SUBSTITUTE(SUBSTITUTE(SUBSTITUTE(Answers!S207,"’","'"),"‘","'"),"“",""""),"”","""")),'Scoring key'!$B$43:$B$46,0),"unread"))</f>
        <v/>
      </c>
      <c r="J207" s="1" t="str">
        <f aca="false">IF(ISNUMBER(B207),IF(INDEX('Scoring key'!$C$10:$C$14,B207)="","",INDEX('Scoring key'!$C$10:$C$14,B207)),"")</f>
        <v/>
      </c>
      <c r="K207" s="1" t="str">
        <f aca="false">IF(ISNUMBER(E207),IF(INDEX('Scoring key'!$C$25:$C$29,E207)="","",INDEX('Scoring key'!$C$25:$C$29,E207)),"")</f>
        <v/>
      </c>
      <c r="L207" s="1" t="str">
        <f aca="false">IF(ISNUMBER(F207),IF(INDEX('Scoring key'!$C$30:$C$34,F207)="","",INDEX('Scoring key'!$C$30:$C$34,F207)),"")</f>
        <v/>
      </c>
      <c r="M207" s="1" t="str">
        <f aca="false">IF(ISNUMBER(G207),IF(INDEX('Scoring key'!$C$35:$C$38,G207)="","",INDEX('Scoring key'!$C$35:$C$38,G207)),"")</f>
        <v/>
      </c>
      <c r="N207" s="1" t="str">
        <f aca="false">IF(ISNUMBER(H207),IF(INDEX('Scoring key'!$C$39:$C$42,H207)="","",INDEX('Scoring key'!$C$39:$C$42,H207)),"")</f>
        <v/>
      </c>
      <c r="O207" s="1" t="str">
        <f aca="false">IF(Answers!F207="","",IF(ISNUMBER(IFERROR(VALUE(Answers!F207),"")),IF(AND(VALUE(Answers!F207)&gt;=1,VALUE(Answers!F207)&lt;=5,VALUE(Answers!F207)=INT(VALUE(Answers!F207))),VALUE(Answers!F207),"unread"),IFERROR(MATCH(TRIM(SUBSTITUTE(SUBSTITUTE(SUBSTITUTE(SUBSTITUTE(Answers!F207,"’","'"),"‘","'"),"“",""""),"”","""")),'Scoring key'!$B$5:$B$9,0),"unread")))</f>
        <v/>
      </c>
      <c r="P207" s="1" t="str">
        <f aca="false">IF(Answers!G207="","",IF(ISNUMBER(IFERROR(VALUE(Answers!G207),"")),IF(AND(VALUE(Answers!G207)&gt;=1,VALUE(Answers!G207)&lt;=5,VALUE(Answers!G207)=INT(VALUE(Answers!G207))),VALUE(Answers!G207),"unread"),IFERROR(MATCH(TRIM(SUBSTITUTE(SUBSTITUTE(SUBSTITUTE(SUBSTITUTE(Answers!G207,"’","'"),"‘","'"),"“",""""),"”","""")),'Scoring key'!$B$5:$B$9,0),"unread")))</f>
        <v/>
      </c>
      <c r="Q207" s="1" t="str">
        <f aca="false">IF(Answers!H207="","",IF(ISNUMBER(IFERROR(VALUE(Answers!H207),"")),IF(AND(VALUE(Answers!H207)&gt;=1,VALUE(Answers!H207)&lt;=5,VALUE(Answers!H207)=INT(VALUE(Answers!H207))),VALUE(Answers!H207),"unread"),IFERROR(MATCH(TRIM(SUBSTITUTE(SUBSTITUTE(SUBSTITUTE(SUBSTITUTE(Answers!H207,"’","'"),"‘","'"),"“",""""),"”","""")),'Scoring key'!$B$5:$B$9,0),"unread")))</f>
        <v/>
      </c>
      <c r="R207" s="1" t="str">
        <f aca="false">IF(Answers!I207="","",IF(ISNUMBER(IFERROR(VALUE(Answers!I207),"")),IF(AND(VALUE(Answers!I207)&gt;=1,VALUE(Answers!I207)&lt;=5,VALUE(Answers!I207)=INT(VALUE(Answers!I207))),VALUE(Answers!I207),"unread"),IFERROR(MATCH(TRIM(SUBSTITUTE(SUBSTITUTE(SUBSTITUTE(SUBSTITUTE(Answers!I207,"’","'"),"‘","'"),"“",""""),"”","""")),'Scoring key'!$B$5:$B$9,0),"unread")))</f>
        <v/>
      </c>
      <c r="S207" s="1" t="str">
        <f aca="false">IF(Answers!J207="","",IF(ISNUMBER(IFERROR(VALUE(Answers!J207),"")),IF(AND(VALUE(Answers!J207)&gt;=1,VALUE(Answers!J207)&lt;=5,VALUE(Answers!J207)=INT(VALUE(Answers!J207))),VALUE(Answers!J207),"unread"),IFERROR(MATCH(TRIM(SUBSTITUTE(SUBSTITUTE(SUBSTITUTE(SUBSTITUTE(Answers!J207,"’","'"),"‘","'"),"“",""""),"”","""")),'Scoring key'!$B$5:$B$9,0),"unread")))</f>
        <v/>
      </c>
      <c r="T207" s="1" t="str">
        <f aca="false">IF(Answers!K207="","",IF(ISNUMBER(IFERROR(VALUE(Answers!K207),"")),IF(AND(VALUE(Answers!K207)&gt;=1,VALUE(Answers!K207)&lt;=5,VALUE(Answers!K207)=INT(VALUE(Answers!K207))),VALUE(Answers!K207),"unread"),IFERROR(MATCH(TRIM(SUBSTITUTE(SUBSTITUTE(SUBSTITUTE(SUBSTITUTE(Answers!K207,"’","'"),"‘","'"),"“",""""),"”","""")),'Scoring key'!$B$5:$B$9,0),"unread")))</f>
        <v/>
      </c>
      <c r="U207" s="1" t="str">
        <f aca="false">IF(Answers!M207="","",IF(ISNUMBER(IFERROR(VALUE(Answers!M207),"")),IF(AND(VALUE(Answers!M207)&gt;=1,VALUE(Answers!M207)&lt;=5,VALUE(Answers!M207)=INT(VALUE(Answers!M207))),VALUE(Answers!M207),"unread"),IFERROR(MATCH(TRIM(SUBSTITUTE(SUBSTITUTE(SUBSTITUTE(SUBSTITUTE(Answers!M207,"’","'"),"‘","'"),"“",""""),"”","""")),'Scoring key'!$B$5:$B$9,0),"unread")))</f>
        <v/>
      </c>
      <c r="V207" s="1" t="str">
        <f aca="false">IF(Answers!P207="","",IF(ISNUMBER(IFERROR(VALUE(Answers!P207),"")),IF(AND(VALUE(Answers!P207)&gt;=1,VALUE(Answers!P207)&lt;=5,VALUE(Answers!P207)=INT(VALUE(Answers!P207))),VALUE(Answers!P207),"unread"),IFERROR(MATCH(TRIM(SUBSTITUTE(SUBSTITUTE(SUBSTITUTE(SUBSTITUTE(Answers!P207,"’","'"),"‘","'"),"“",""""),"”","""")),'Scoring key'!$B$5:$B$9,0),"unread")))</f>
        <v/>
      </c>
      <c r="W207" s="1" t="str">
        <f aca="false">IF(Answers!Q207="","",IF(ISNUMBER(IFERROR(VALUE(Answers!Q207),"")),IF(AND(VALUE(Answers!Q207)&gt;=1,VALUE(Answers!Q207)&lt;=5,VALUE(Answers!Q207)=INT(VALUE(Answers!Q207))),VALUE(Answers!Q207),"unread"),IFERROR(MATCH(TRIM(SUBSTITUTE(SUBSTITUTE(SUBSTITUTE(SUBSTITUTE(Answers!Q207,"’","'"),"‘","'"),"“",""""),"”","""")),'Scoring key'!$B$5:$B$9,0),"unread")))</f>
        <v/>
      </c>
      <c r="X207" s="1" t="str">
        <f aca="false">IF(Answers!B207="","",ISNUMBER(SEARCH("Drafting or editing emails and documents",TRIM(SUBSTITUTE(SUBSTITUTE(SUBSTITUTE(SUBSTITUTE(Answers!B207,"’","'"),"‘","'"),"“",""""),"”",""""))))*1+ISNUMBER(SEARCH("Summarizing documents, threads or meetings",TRIM(SUBSTITUTE(SUBSTITUTE(SUBSTITUTE(SUBSTITUTE(Answers!B207,"’","'"),"‘","'"),"“",""""),"”",""""))))*1+ISNUMBER(SEARCH("Research, or explaining something unfamiliar",TRIM(SUBSTITUTE(SUBSTITUTE(SUBSTITUTE(SUBSTITUTE(Answers!B207,"’","'"),"‘","'"),"“",""""),"”",""""))))*1+ISNUMBER(SEARCH("Working with data or spreadsheets",TRIM(SUBSTITUTE(SUBSTITUTE(SUBSTITUTE(SUBSTITUTE(Answers!B207,"’","'"),"‘","'"),"“",""""),"”",""""))))*1+ISNUMBER(SEARCH("Writing or reviewing code or scripts",TRIM(SUBSTITUTE(SUBSTITUTE(SUBSTITUTE(SUBSTITUTE(Answers!B207,"’","'"),"‘","'"),"“",""""),"”",""""))))*1+ISNUMBER(SEARCH("Brainstorming or planning",TRIM(SUBSTITUTE(SUBSTITUTE(SUBSTITUTE(SUBSTITUTE(Answers!B207,"’","'"),"‘","'"),"“",""""),"”",""""))))*1+ISNUMBER(SEARCH("Something else",TRIM(SUBSTITUTE(SUBSTITUTE(SUBSTITUTE(SUBSTITUTE(Answers!B207,"’","'"),"‘","'"),"“",""""),"”",""""))))*1)</f>
        <v/>
      </c>
      <c r="Y207" s="1" t="str">
        <f aca="false">IF(X207="","",IF(X207=0,IF(ISNUMBER(SEARCH("I don't use AI tools for work",TRIM(SUBSTITUTE(SUBSTITUTE(SUBSTITUTE(SUBSTITUTE(Answers!B207,"’","'"),"‘","'"),"“",""""),"”","""")))),1,"unread"),MIN(X207+1,5)))</f>
        <v/>
      </c>
      <c r="Z207" s="1" t="n">
        <f aca="false">IF(ISNUMBER(SEARCH("Clear guidance on what's allowed and what information can go in",TRIM(SUBSTITUTE(SUBSTITUTE(SUBSTITUTE(SUBSTITUTE(Answers!R207,"’","'"),"‘","'"),"“",""""),"”","""")))),1,0)</f>
        <v>0</v>
      </c>
      <c r="AA207" s="1" t="n">
        <f aca="false">IF(ISNUMBER(SEARCH("An approved AI tool with a work account",TRIM(SUBSTITUTE(SUBSTITUTE(SUBSTITUTE(SUBSTITUTE(Answers!R207,"’","'"),"‘","'"),"“",""""),"”","""")))),1,0)</f>
        <v>0</v>
      </c>
      <c r="AB207" s="1" t="n">
        <f aca="false">IF(ISNUMBER(SEARCH("Hands-on training using my own work tasks",TRIM(SUBSTITUTE(SUBSTITUTE(SUBSTITUTE(SUBSTITUTE(Answers!R207,"’","'"),"‘","'"),"“",""""),"”","""")))),1,0)</f>
        <v>0</v>
      </c>
      <c r="AC207" s="1" t="n">
        <f aca="false">IF(ISNUMBER(SEARCH("Ready-made prompts and templates for common tasks",TRIM(SUBSTITUTE(SUBSTITUTE(SUBSTITUTE(SUBSTITUTE(Answers!R207,"’","'"),"‘","'"),"“",""""),"”","""")))),1,0)</f>
        <v>0</v>
      </c>
      <c r="AD207" s="1" t="n">
        <f aca="false">IF(ISNUMBER(SEARCH("Help setting up an AI agent for my role",TRIM(SUBSTITUTE(SUBSTITUTE(SUBSTITUTE(SUBSTITUTE(Answers!R207,"’","'"),"‘","'"),"“",""""),"”","""")))),1,0)</f>
        <v>0</v>
      </c>
      <c r="AE207" s="1" t="n">
        <f aca="false">IF(ISNUMBER(SEARCH("Examples from people in jobs like mine",TRIM(SUBSTITUTE(SUBSTITUTE(SUBSTITUTE(SUBSTITUTE(Answers!R207,"’","'"),"‘","'"),"“",""""),"”","""")))),1,0)</f>
        <v>0</v>
      </c>
      <c r="AF207" s="1" t="n">
        <f aca="false">IF(ISNUMBER(SEARCH("Time set aside to practice",TRIM(SUBSTITUTE(SUBSTITUTE(SUBSTITUTE(SUBSTITUTE(Answers!R207,"’","'"),"‘","'"),"“",""""),"”","""")))),1,0)</f>
        <v>0</v>
      </c>
      <c r="AG207" s="1" t="n">
        <f aca="false">IF(ISNUMBER(SEARCH("I don't need help right now",TRIM(SUBSTITUTE(SUBSTITUTE(SUBSTITUTE(SUBSTITUTE(Answers!R207,"’","'"),"‘","'"),"“",""""),"”","""")))),1,0)</f>
        <v>0</v>
      </c>
      <c r="AH207" s="1" t="str">
        <f aca="false">IF(Answers!R207="","",IF(Z207+AA207+AB207+AC207+AD207+AE207+AF207+AG207=0,"unread",""))</f>
        <v/>
      </c>
      <c r="AI207" s="1" t="n">
        <f aca="false">IF(OR(D207=5,E207=5),1,0)</f>
        <v>0</v>
      </c>
    </row>
    <row r="208" customFormat="false" ht="15" hidden="false" customHeight="true" outlineLevel="0" collapsed="false">
      <c r="A208" s="1" t="n">
        <f aca="false">Answers!T208</f>
        <v>0</v>
      </c>
      <c r="B208" s="1" t="str">
        <f aca="false">IF(Answers!A208="","",IFERROR(MATCH(TRIM(SUBSTITUTE(SUBSTITUTE(SUBSTITUTE(SUBSTITUTE(Answers!A208,"’","'"),"‘","'"),"“",""""),"”","""")),'Scoring key'!$B$10:$B$14,0),"unread"))</f>
        <v/>
      </c>
      <c r="C208" s="1" t="str">
        <f aca="false">IF(Answers!C208="","",IFERROR(MATCH(TRIM(SUBSTITUTE(SUBSTITUTE(SUBSTITUTE(SUBSTITUTE(Answers!C208,"’","'"),"‘","'"),"“",""""),"”","""")),'Scoring key'!$B$15:$B$19,0),"unread"))</f>
        <v/>
      </c>
      <c r="D208" s="1" t="str">
        <f aca="false">IF(Answers!D208="","",IFERROR(MATCH(TRIM(SUBSTITUTE(SUBSTITUTE(SUBSTITUTE(SUBSTITUTE(Answers!D208,"’","'"),"‘","'"),"“",""""),"”","""")),'Scoring key'!$B$20:$B$24,0),"unread"))</f>
        <v/>
      </c>
      <c r="E208" s="1" t="str">
        <f aca="false">IF(Answers!E208="","",IFERROR(MATCH(TRIM(SUBSTITUTE(SUBSTITUTE(SUBSTITUTE(SUBSTITUTE(Answers!E208,"’","'"),"‘","'"),"“",""""),"”","""")),'Scoring key'!$B$25:$B$29,0),"unread"))</f>
        <v/>
      </c>
      <c r="F208" s="1" t="str">
        <f aca="false">IF(Answers!L208="","",IFERROR(MATCH(TRIM(SUBSTITUTE(SUBSTITUTE(SUBSTITUTE(SUBSTITUTE(Answers!L208,"’","'"),"‘","'"),"“",""""),"”","""")),'Scoring key'!$B$30:$B$34,0),"unread"))</f>
        <v/>
      </c>
      <c r="G208" s="1" t="str">
        <f aca="false">IF(Answers!N208="","",IFERROR(MATCH(TRIM(SUBSTITUTE(SUBSTITUTE(SUBSTITUTE(SUBSTITUTE(Answers!N208,"’","'"),"‘","'"),"“",""""),"”","""")),'Scoring key'!$B$35:$B$38,0),"unread"))</f>
        <v/>
      </c>
      <c r="H208" s="1" t="str">
        <f aca="false">IF(Answers!O208="","",IFERROR(MATCH(TRIM(SUBSTITUTE(SUBSTITUTE(SUBSTITUTE(SUBSTITUTE(Answers!O208,"’","'"),"‘","'"),"“",""""),"”","""")),'Scoring key'!$B$39:$B$42,0),"unread"))</f>
        <v/>
      </c>
      <c r="I208" s="1" t="str">
        <f aca="false">IF(Answers!S208="","",IFERROR(MATCH(TRIM(SUBSTITUTE(SUBSTITUTE(SUBSTITUTE(SUBSTITUTE(Answers!S208,"’","'"),"‘","'"),"“",""""),"”","""")),'Scoring key'!$B$43:$B$46,0),"unread"))</f>
        <v/>
      </c>
      <c r="J208" s="1" t="str">
        <f aca="false">IF(ISNUMBER(B208),IF(INDEX('Scoring key'!$C$10:$C$14,B208)="","",INDEX('Scoring key'!$C$10:$C$14,B208)),"")</f>
        <v/>
      </c>
      <c r="K208" s="1" t="str">
        <f aca="false">IF(ISNUMBER(E208),IF(INDEX('Scoring key'!$C$25:$C$29,E208)="","",INDEX('Scoring key'!$C$25:$C$29,E208)),"")</f>
        <v/>
      </c>
      <c r="L208" s="1" t="str">
        <f aca="false">IF(ISNUMBER(F208),IF(INDEX('Scoring key'!$C$30:$C$34,F208)="","",INDEX('Scoring key'!$C$30:$C$34,F208)),"")</f>
        <v/>
      </c>
      <c r="M208" s="1" t="str">
        <f aca="false">IF(ISNUMBER(G208),IF(INDEX('Scoring key'!$C$35:$C$38,G208)="","",INDEX('Scoring key'!$C$35:$C$38,G208)),"")</f>
        <v/>
      </c>
      <c r="N208" s="1" t="str">
        <f aca="false">IF(ISNUMBER(H208),IF(INDEX('Scoring key'!$C$39:$C$42,H208)="","",INDEX('Scoring key'!$C$39:$C$42,H208)),"")</f>
        <v/>
      </c>
      <c r="O208" s="1" t="str">
        <f aca="false">IF(Answers!F208="","",IF(ISNUMBER(IFERROR(VALUE(Answers!F208),"")),IF(AND(VALUE(Answers!F208)&gt;=1,VALUE(Answers!F208)&lt;=5,VALUE(Answers!F208)=INT(VALUE(Answers!F208))),VALUE(Answers!F208),"unread"),IFERROR(MATCH(TRIM(SUBSTITUTE(SUBSTITUTE(SUBSTITUTE(SUBSTITUTE(Answers!F208,"’","'"),"‘","'"),"“",""""),"”","""")),'Scoring key'!$B$5:$B$9,0),"unread")))</f>
        <v/>
      </c>
      <c r="P208" s="1" t="str">
        <f aca="false">IF(Answers!G208="","",IF(ISNUMBER(IFERROR(VALUE(Answers!G208),"")),IF(AND(VALUE(Answers!G208)&gt;=1,VALUE(Answers!G208)&lt;=5,VALUE(Answers!G208)=INT(VALUE(Answers!G208))),VALUE(Answers!G208),"unread"),IFERROR(MATCH(TRIM(SUBSTITUTE(SUBSTITUTE(SUBSTITUTE(SUBSTITUTE(Answers!G208,"’","'"),"‘","'"),"“",""""),"”","""")),'Scoring key'!$B$5:$B$9,0),"unread")))</f>
        <v/>
      </c>
      <c r="Q208" s="1" t="str">
        <f aca="false">IF(Answers!H208="","",IF(ISNUMBER(IFERROR(VALUE(Answers!H208),"")),IF(AND(VALUE(Answers!H208)&gt;=1,VALUE(Answers!H208)&lt;=5,VALUE(Answers!H208)=INT(VALUE(Answers!H208))),VALUE(Answers!H208),"unread"),IFERROR(MATCH(TRIM(SUBSTITUTE(SUBSTITUTE(SUBSTITUTE(SUBSTITUTE(Answers!H208,"’","'"),"‘","'"),"“",""""),"”","""")),'Scoring key'!$B$5:$B$9,0),"unread")))</f>
        <v/>
      </c>
      <c r="R208" s="1" t="str">
        <f aca="false">IF(Answers!I208="","",IF(ISNUMBER(IFERROR(VALUE(Answers!I208),"")),IF(AND(VALUE(Answers!I208)&gt;=1,VALUE(Answers!I208)&lt;=5,VALUE(Answers!I208)=INT(VALUE(Answers!I208))),VALUE(Answers!I208),"unread"),IFERROR(MATCH(TRIM(SUBSTITUTE(SUBSTITUTE(SUBSTITUTE(SUBSTITUTE(Answers!I208,"’","'"),"‘","'"),"“",""""),"”","""")),'Scoring key'!$B$5:$B$9,0),"unread")))</f>
        <v/>
      </c>
      <c r="S208" s="1" t="str">
        <f aca="false">IF(Answers!J208="","",IF(ISNUMBER(IFERROR(VALUE(Answers!J208),"")),IF(AND(VALUE(Answers!J208)&gt;=1,VALUE(Answers!J208)&lt;=5,VALUE(Answers!J208)=INT(VALUE(Answers!J208))),VALUE(Answers!J208),"unread"),IFERROR(MATCH(TRIM(SUBSTITUTE(SUBSTITUTE(SUBSTITUTE(SUBSTITUTE(Answers!J208,"’","'"),"‘","'"),"“",""""),"”","""")),'Scoring key'!$B$5:$B$9,0),"unread")))</f>
        <v/>
      </c>
      <c r="T208" s="1" t="str">
        <f aca="false">IF(Answers!K208="","",IF(ISNUMBER(IFERROR(VALUE(Answers!K208),"")),IF(AND(VALUE(Answers!K208)&gt;=1,VALUE(Answers!K208)&lt;=5,VALUE(Answers!K208)=INT(VALUE(Answers!K208))),VALUE(Answers!K208),"unread"),IFERROR(MATCH(TRIM(SUBSTITUTE(SUBSTITUTE(SUBSTITUTE(SUBSTITUTE(Answers!K208,"’","'"),"‘","'"),"“",""""),"”","""")),'Scoring key'!$B$5:$B$9,0),"unread")))</f>
        <v/>
      </c>
      <c r="U208" s="1" t="str">
        <f aca="false">IF(Answers!M208="","",IF(ISNUMBER(IFERROR(VALUE(Answers!M208),"")),IF(AND(VALUE(Answers!M208)&gt;=1,VALUE(Answers!M208)&lt;=5,VALUE(Answers!M208)=INT(VALUE(Answers!M208))),VALUE(Answers!M208),"unread"),IFERROR(MATCH(TRIM(SUBSTITUTE(SUBSTITUTE(SUBSTITUTE(SUBSTITUTE(Answers!M208,"’","'"),"‘","'"),"“",""""),"”","""")),'Scoring key'!$B$5:$B$9,0),"unread")))</f>
        <v/>
      </c>
      <c r="V208" s="1" t="str">
        <f aca="false">IF(Answers!P208="","",IF(ISNUMBER(IFERROR(VALUE(Answers!P208),"")),IF(AND(VALUE(Answers!P208)&gt;=1,VALUE(Answers!P208)&lt;=5,VALUE(Answers!P208)=INT(VALUE(Answers!P208))),VALUE(Answers!P208),"unread"),IFERROR(MATCH(TRIM(SUBSTITUTE(SUBSTITUTE(SUBSTITUTE(SUBSTITUTE(Answers!P208,"’","'"),"‘","'"),"“",""""),"”","""")),'Scoring key'!$B$5:$B$9,0),"unread")))</f>
        <v/>
      </c>
      <c r="W208" s="1" t="str">
        <f aca="false">IF(Answers!Q208="","",IF(ISNUMBER(IFERROR(VALUE(Answers!Q208),"")),IF(AND(VALUE(Answers!Q208)&gt;=1,VALUE(Answers!Q208)&lt;=5,VALUE(Answers!Q208)=INT(VALUE(Answers!Q208))),VALUE(Answers!Q208),"unread"),IFERROR(MATCH(TRIM(SUBSTITUTE(SUBSTITUTE(SUBSTITUTE(SUBSTITUTE(Answers!Q208,"’","'"),"‘","'"),"“",""""),"”","""")),'Scoring key'!$B$5:$B$9,0),"unread")))</f>
        <v/>
      </c>
      <c r="X208" s="1" t="str">
        <f aca="false">IF(Answers!B208="","",ISNUMBER(SEARCH("Drafting or editing emails and documents",TRIM(SUBSTITUTE(SUBSTITUTE(SUBSTITUTE(SUBSTITUTE(Answers!B208,"’","'"),"‘","'"),"“",""""),"”",""""))))*1+ISNUMBER(SEARCH("Summarizing documents, threads or meetings",TRIM(SUBSTITUTE(SUBSTITUTE(SUBSTITUTE(SUBSTITUTE(Answers!B208,"’","'"),"‘","'"),"“",""""),"”",""""))))*1+ISNUMBER(SEARCH("Research, or explaining something unfamiliar",TRIM(SUBSTITUTE(SUBSTITUTE(SUBSTITUTE(SUBSTITUTE(Answers!B208,"’","'"),"‘","'"),"“",""""),"”",""""))))*1+ISNUMBER(SEARCH("Working with data or spreadsheets",TRIM(SUBSTITUTE(SUBSTITUTE(SUBSTITUTE(SUBSTITUTE(Answers!B208,"’","'"),"‘","'"),"“",""""),"”",""""))))*1+ISNUMBER(SEARCH("Writing or reviewing code or scripts",TRIM(SUBSTITUTE(SUBSTITUTE(SUBSTITUTE(SUBSTITUTE(Answers!B208,"’","'"),"‘","'"),"“",""""),"”",""""))))*1+ISNUMBER(SEARCH("Brainstorming or planning",TRIM(SUBSTITUTE(SUBSTITUTE(SUBSTITUTE(SUBSTITUTE(Answers!B208,"’","'"),"‘","'"),"“",""""),"”",""""))))*1+ISNUMBER(SEARCH("Something else",TRIM(SUBSTITUTE(SUBSTITUTE(SUBSTITUTE(SUBSTITUTE(Answers!B208,"’","'"),"‘","'"),"“",""""),"”",""""))))*1)</f>
        <v/>
      </c>
      <c r="Y208" s="1" t="str">
        <f aca="false">IF(X208="","",IF(X208=0,IF(ISNUMBER(SEARCH("I don't use AI tools for work",TRIM(SUBSTITUTE(SUBSTITUTE(SUBSTITUTE(SUBSTITUTE(Answers!B208,"’","'"),"‘","'"),"“",""""),"”","""")))),1,"unread"),MIN(X208+1,5)))</f>
        <v/>
      </c>
      <c r="Z208" s="1" t="n">
        <f aca="false">IF(ISNUMBER(SEARCH("Clear guidance on what's allowed and what information can go in",TRIM(SUBSTITUTE(SUBSTITUTE(SUBSTITUTE(SUBSTITUTE(Answers!R208,"’","'"),"‘","'"),"“",""""),"”","""")))),1,0)</f>
        <v>0</v>
      </c>
      <c r="AA208" s="1" t="n">
        <f aca="false">IF(ISNUMBER(SEARCH("An approved AI tool with a work account",TRIM(SUBSTITUTE(SUBSTITUTE(SUBSTITUTE(SUBSTITUTE(Answers!R208,"’","'"),"‘","'"),"“",""""),"”","""")))),1,0)</f>
        <v>0</v>
      </c>
      <c r="AB208" s="1" t="n">
        <f aca="false">IF(ISNUMBER(SEARCH("Hands-on training using my own work tasks",TRIM(SUBSTITUTE(SUBSTITUTE(SUBSTITUTE(SUBSTITUTE(Answers!R208,"’","'"),"‘","'"),"“",""""),"”","""")))),1,0)</f>
        <v>0</v>
      </c>
      <c r="AC208" s="1" t="n">
        <f aca="false">IF(ISNUMBER(SEARCH("Ready-made prompts and templates for common tasks",TRIM(SUBSTITUTE(SUBSTITUTE(SUBSTITUTE(SUBSTITUTE(Answers!R208,"’","'"),"‘","'"),"“",""""),"”","""")))),1,0)</f>
        <v>0</v>
      </c>
      <c r="AD208" s="1" t="n">
        <f aca="false">IF(ISNUMBER(SEARCH("Help setting up an AI agent for my role",TRIM(SUBSTITUTE(SUBSTITUTE(SUBSTITUTE(SUBSTITUTE(Answers!R208,"’","'"),"‘","'"),"“",""""),"”","""")))),1,0)</f>
        <v>0</v>
      </c>
      <c r="AE208" s="1" t="n">
        <f aca="false">IF(ISNUMBER(SEARCH("Examples from people in jobs like mine",TRIM(SUBSTITUTE(SUBSTITUTE(SUBSTITUTE(SUBSTITUTE(Answers!R208,"’","'"),"‘","'"),"“",""""),"”","""")))),1,0)</f>
        <v>0</v>
      </c>
      <c r="AF208" s="1" t="n">
        <f aca="false">IF(ISNUMBER(SEARCH("Time set aside to practice",TRIM(SUBSTITUTE(SUBSTITUTE(SUBSTITUTE(SUBSTITUTE(Answers!R208,"’","'"),"‘","'"),"“",""""),"”","""")))),1,0)</f>
        <v>0</v>
      </c>
      <c r="AG208" s="1" t="n">
        <f aca="false">IF(ISNUMBER(SEARCH("I don't need help right now",TRIM(SUBSTITUTE(SUBSTITUTE(SUBSTITUTE(SUBSTITUTE(Answers!R208,"’","'"),"‘","'"),"“",""""),"”","""")))),1,0)</f>
        <v>0</v>
      </c>
      <c r="AH208" s="1" t="str">
        <f aca="false">IF(Answers!R208="","",IF(Z208+AA208+AB208+AC208+AD208+AE208+AF208+AG208=0,"unread",""))</f>
        <v/>
      </c>
      <c r="AI208" s="1" t="n">
        <f aca="false">IF(OR(D208=5,E208=5),1,0)</f>
        <v>0</v>
      </c>
    </row>
    <row r="209" customFormat="false" ht="15" hidden="false" customHeight="true" outlineLevel="0" collapsed="false">
      <c r="A209" s="1" t="n">
        <f aca="false">Answers!T209</f>
        <v>0</v>
      </c>
      <c r="B209" s="1" t="str">
        <f aca="false">IF(Answers!A209="","",IFERROR(MATCH(TRIM(SUBSTITUTE(SUBSTITUTE(SUBSTITUTE(SUBSTITUTE(Answers!A209,"’","'"),"‘","'"),"“",""""),"”","""")),'Scoring key'!$B$10:$B$14,0),"unread"))</f>
        <v/>
      </c>
      <c r="C209" s="1" t="str">
        <f aca="false">IF(Answers!C209="","",IFERROR(MATCH(TRIM(SUBSTITUTE(SUBSTITUTE(SUBSTITUTE(SUBSTITUTE(Answers!C209,"’","'"),"‘","'"),"“",""""),"”","""")),'Scoring key'!$B$15:$B$19,0),"unread"))</f>
        <v/>
      </c>
      <c r="D209" s="1" t="str">
        <f aca="false">IF(Answers!D209="","",IFERROR(MATCH(TRIM(SUBSTITUTE(SUBSTITUTE(SUBSTITUTE(SUBSTITUTE(Answers!D209,"’","'"),"‘","'"),"“",""""),"”","""")),'Scoring key'!$B$20:$B$24,0),"unread"))</f>
        <v/>
      </c>
      <c r="E209" s="1" t="str">
        <f aca="false">IF(Answers!E209="","",IFERROR(MATCH(TRIM(SUBSTITUTE(SUBSTITUTE(SUBSTITUTE(SUBSTITUTE(Answers!E209,"’","'"),"‘","'"),"“",""""),"”","""")),'Scoring key'!$B$25:$B$29,0),"unread"))</f>
        <v/>
      </c>
      <c r="F209" s="1" t="str">
        <f aca="false">IF(Answers!L209="","",IFERROR(MATCH(TRIM(SUBSTITUTE(SUBSTITUTE(SUBSTITUTE(SUBSTITUTE(Answers!L209,"’","'"),"‘","'"),"“",""""),"”","""")),'Scoring key'!$B$30:$B$34,0),"unread"))</f>
        <v/>
      </c>
      <c r="G209" s="1" t="str">
        <f aca="false">IF(Answers!N209="","",IFERROR(MATCH(TRIM(SUBSTITUTE(SUBSTITUTE(SUBSTITUTE(SUBSTITUTE(Answers!N209,"’","'"),"‘","'"),"“",""""),"”","""")),'Scoring key'!$B$35:$B$38,0),"unread"))</f>
        <v/>
      </c>
      <c r="H209" s="1" t="str">
        <f aca="false">IF(Answers!O209="","",IFERROR(MATCH(TRIM(SUBSTITUTE(SUBSTITUTE(SUBSTITUTE(SUBSTITUTE(Answers!O209,"’","'"),"‘","'"),"“",""""),"”","""")),'Scoring key'!$B$39:$B$42,0),"unread"))</f>
        <v/>
      </c>
      <c r="I209" s="1" t="str">
        <f aca="false">IF(Answers!S209="","",IFERROR(MATCH(TRIM(SUBSTITUTE(SUBSTITUTE(SUBSTITUTE(SUBSTITUTE(Answers!S209,"’","'"),"‘","'"),"“",""""),"”","""")),'Scoring key'!$B$43:$B$46,0),"unread"))</f>
        <v/>
      </c>
      <c r="J209" s="1" t="str">
        <f aca="false">IF(ISNUMBER(B209),IF(INDEX('Scoring key'!$C$10:$C$14,B209)="","",INDEX('Scoring key'!$C$10:$C$14,B209)),"")</f>
        <v/>
      </c>
      <c r="K209" s="1" t="str">
        <f aca="false">IF(ISNUMBER(E209),IF(INDEX('Scoring key'!$C$25:$C$29,E209)="","",INDEX('Scoring key'!$C$25:$C$29,E209)),"")</f>
        <v/>
      </c>
      <c r="L209" s="1" t="str">
        <f aca="false">IF(ISNUMBER(F209),IF(INDEX('Scoring key'!$C$30:$C$34,F209)="","",INDEX('Scoring key'!$C$30:$C$34,F209)),"")</f>
        <v/>
      </c>
      <c r="M209" s="1" t="str">
        <f aca="false">IF(ISNUMBER(G209),IF(INDEX('Scoring key'!$C$35:$C$38,G209)="","",INDEX('Scoring key'!$C$35:$C$38,G209)),"")</f>
        <v/>
      </c>
      <c r="N209" s="1" t="str">
        <f aca="false">IF(ISNUMBER(H209),IF(INDEX('Scoring key'!$C$39:$C$42,H209)="","",INDEX('Scoring key'!$C$39:$C$42,H209)),"")</f>
        <v/>
      </c>
      <c r="O209" s="1" t="str">
        <f aca="false">IF(Answers!F209="","",IF(ISNUMBER(IFERROR(VALUE(Answers!F209),"")),IF(AND(VALUE(Answers!F209)&gt;=1,VALUE(Answers!F209)&lt;=5,VALUE(Answers!F209)=INT(VALUE(Answers!F209))),VALUE(Answers!F209),"unread"),IFERROR(MATCH(TRIM(SUBSTITUTE(SUBSTITUTE(SUBSTITUTE(SUBSTITUTE(Answers!F209,"’","'"),"‘","'"),"“",""""),"”","""")),'Scoring key'!$B$5:$B$9,0),"unread")))</f>
        <v/>
      </c>
      <c r="P209" s="1" t="str">
        <f aca="false">IF(Answers!G209="","",IF(ISNUMBER(IFERROR(VALUE(Answers!G209),"")),IF(AND(VALUE(Answers!G209)&gt;=1,VALUE(Answers!G209)&lt;=5,VALUE(Answers!G209)=INT(VALUE(Answers!G209))),VALUE(Answers!G209),"unread"),IFERROR(MATCH(TRIM(SUBSTITUTE(SUBSTITUTE(SUBSTITUTE(SUBSTITUTE(Answers!G209,"’","'"),"‘","'"),"“",""""),"”","""")),'Scoring key'!$B$5:$B$9,0),"unread")))</f>
        <v/>
      </c>
      <c r="Q209" s="1" t="str">
        <f aca="false">IF(Answers!H209="","",IF(ISNUMBER(IFERROR(VALUE(Answers!H209),"")),IF(AND(VALUE(Answers!H209)&gt;=1,VALUE(Answers!H209)&lt;=5,VALUE(Answers!H209)=INT(VALUE(Answers!H209))),VALUE(Answers!H209),"unread"),IFERROR(MATCH(TRIM(SUBSTITUTE(SUBSTITUTE(SUBSTITUTE(SUBSTITUTE(Answers!H209,"’","'"),"‘","'"),"“",""""),"”","""")),'Scoring key'!$B$5:$B$9,0),"unread")))</f>
        <v/>
      </c>
      <c r="R209" s="1" t="str">
        <f aca="false">IF(Answers!I209="","",IF(ISNUMBER(IFERROR(VALUE(Answers!I209),"")),IF(AND(VALUE(Answers!I209)&gt;=1,VALUE(Answers!I209)&lt;=5,VALUE(Answers!I209)=INT(VALUE(Answers!I209))),VALUE(Answers!I209),"unread"),IFERROR(MATCH(TRIM(SUBSTITUTE(SUBSTITUTE(SUBSTITUTE(SUBSTITUTE(Answers!I209,"’","'"),"‘","'"),"“",""""),"”","""")),'Scoring key'!$B$5:$B$9,0),"unread")))</f>
        <v/>
      </c>
      <c r="S209" s="1" t="str">
        <f aca="false">IF(Answers!J209="","",IF(ISNUMBER(IFERROR(VALUE(Answers!J209),"")),IF(AND(VALUE(Answers!J209)&gt;=1,VALUE(Answers!J209)&lt;=5,VALUE(Answers!J209)=INT(VALUE(Answers!J209))),VALUE(Answers!J209),"unread"),IFERROR(MATCH(TRIM(SUBSTITUTE(SUBSTITUTE(SUBSTITUTE(SUBSTITUTE(Answers!J209,"’","'"),"‘","'"),"“",""""),"”","""")),'Scoring key'!$B$5:$B$9,0),"unread")))</f>
        <v/>
      </c>
      <c r="T209" s="1" t="str">
        <f aca="false">IF(Answers!K209="","",IF(ISNUMBER(IFERROR(VALUE(Answers!K209),"")),IF(AND(VALUE(Answers!K209)&gt;=1,VALUE(Answers!K209)&lt;=5,VALUE(Answers!K209)=INT(VALUE(Answers!K209))),VALUE(Answers!K209),"unread"),IFERROR(MATCH(TRIM(SUBSTITUTE(SUBSTITUTE(SUBSTITUTE(SUBSTITUTE(Answers!K209,"’","'"),"‘","'"),"“",""""),"”","""")),'Scoring key'!$B$5:$B$9,0),"unread")))</f>
        <v/>
      </c>
      <c r="U209" s="1" t="str">
        <f aca="false">IF(Answers!M209="","",IF(ISNUMBER(IFERROR(VALUE(Answers!M209),"")),IF(AND(VALUE(Answers!M209)&gt;=1,VALUE(Answers!M209)&lt;=5,VALUE(Answers!M209)=INT(VALUE(Answers!M209))),VALUE(Answers!M209),"unread"),IFERROR(MATCH(TRIM(SUBSTITUTE(SUBSTITUTE(SUBSTITUTE(SUBSTITUTE(Answers!M209,"’","'"),"‘","'"),"“",""""),"”","""")),'Scoring key'!$B$5:$B$9,0),"unread")))</f>
        <v/>
      </c>
      <c r="V209" s="1" t="str">
        <f aca="false">IF(Answers!P209="","",IF(ISNUMBER(IFERROR(VALUE(Answers!P209),"")),IF(AND(VALUE(Answers!P209)&gt;=1,VALUE(Answers!P209)&lt;=5,VALUE(Answers!P209)=INT(VALUE(Answers!P209))),VALUE(Answers!P209),"unread"),IFERROR(MATCH(TRIM(SUBSTITUTE(SUBSTITUTE(SUBSTITUTE(SUBSTITUTE(Answers!P209,"’","'"),"‘","'"),"“",""""),"”","""")),'Scoring key'!$B$5:$B$9,0),"unread")))</f>
        <v/>
      </c>
      <c r="W209" s="1" t="str">
        <f aca="false">IF(Answers!Q209="","",IF(ISNUMBER(IFERROR(VALUE(Answers!Q209),"")),IF(AND(VALUE(Answers!Q209)&gt;=1,VALUE(Answers!Q209)&lt;=5,VALUE(Answers!Q209)=INT(VALUE(Answers!Q209))),VALUE(Answers!Q209),"unread"),IFERROR(MATCH(TRIM(SUBSTITUTE(SUBSTITUTE(SUBSTITUTE(SUBSTITUTE(Answers!Q209,"’","'"),"‘","'"),"“",""""),"”","""")),'Scoring key'!$B$5:$B$9,0),"unread")))</f>
        <v/>
      </c>
      <c r="X209" s="1" t="str">
        <f aca="false">IF(Answers!B209="","",ISNUMBER(SEARCH("Drafting or editing emails and documents",TRIM(SUBSTITUTE(SUBSTITUTE(SUBSTITUTE(SUBSTITUTE(Answers!B209,"’","'"),"‘","'"),"“",""""),"”",""""))))*1+ISNUMBER(SEARCH("Summarizing documents, threads or meetings",TRIM(SUBSTITUTE(SUBSTITUTE(SUBSTITUTE(SUBSTITUTE(Answers!B209,"’","'"),"‘","'"),"“",""""),"”",""""))))*1+ISNUMBER(SEARCH("Research, or explaining something unfamiliar",TRIM(SUBSTITUTE(SUBSTITUTE(SUBSTITUTE(SUBSTITUTE(Answers!B209,"’","'"),"‘","'"),"“",""""),"”",""""))))*1+ISNUMBER(SEARCH("Working with data or spreadsheets",TRIM(SUBSTITUTE(SUBSTITUTE(SUBSTITUTE(SUBSTITUTE(Answers!B209,"’","'"),"‘","'"),"“",""""),"”",""""))))*1+ISNUMBER(SEARCH("Writing or reviewing code or scripts",TRIM(SUBSTITUTE(SUBSTITUTE(SUBSTITUTE(SUBSTITUTE(Answers!B209,"’","'"),"‘","'"),"“",""""),"”",""""))))*1+ISNUMBER(SEARCH("Brainstorming or planning",TRIM(SUBSTITUTE(SUBSTITUTE(SUBSTITUTE(SUBSTITUTE(Answers!B209,"’","'"),"‘","'"),"“",""""),"”",""""))))*1+ISNUMBER(SEARCH("Something else",TRIM(SUBSTITUTE(SUBSTITUTE(SUBSTITUTE(SUBSTITUTE(Answers!B209,"’","'"),"‘","'"),"“",""""),"”",""""))))*1)</f>
        <v/>
      </c>
      <c r="Y209" s="1" t="str">
        <f aca="false">IF(X209="","",IF(X209=0,IF(ISNUMBER(SEARCH("I don't use AI tools for work",TRIM(SUBSTITUTE(SUBSTITUTE(SUBSTITUTE(SUBSTITUTE(Answers!B209,"’","'"),"‘","'"),"“",""""),"”","""")))),1,"unread"),MIN(X209+1,5)))</f>
        <v/>
      </c>
      <c r="Z209" s="1" t="n">
        <f aca="false">IF(ISNUMBER(SEARCH("Clear guidance on what's allowed and what information can go in",TRIM(SUBSTITUTE(SUBSTITUTE(SUBSTITUTE(SUBSTITUTE(Answers!R209,"’","'"),"‘","'"),"“",""""),"”","""")))),1,0)</f>
        <v>0</v>
      </c>
      <c r="AA209" s="1" t="n">
        <f aca="false">IF(ISNUMBER(SEARCH("An approved AI tool with a work account",TRIM(SUBSTITUTE(SUBSTITUTE(SUBSTITUTE(SUBSTITUTE(Answers!R209,"’","'"),"‘","'"),"“",""""),"”","""")))),1,0)</f>
        <v>0</v>
      </c>
      <c r="AB209" s="1" t="n">
        <f aca="false">IF(ISNUMBER(SEARCH("Hands-on training using my own work tasks",TRIM(SUBSTITUTE(SUBSTITUTE(SUBSTITUTE(SUBSTITUTE(Answers!R209,"’","'"),"‘","'"),"“",""""),"”","""")))),1,0)</f>
        <v>0</v>
      </c>
      <c r="AC209" s="1" t="n">
        <f aca="false">IF(ISNUMBER(SEARCH("Ready-made prompts and templates for common tasks",TRIM(SUBSTITUTE(SUBSTITUTE(SUBSTITUTE(SUBSTITUTE(Answers!R209,"’","'"),"‘","'"),"“",""""),"”","""")))),1,0)</f>
        <v>0</v>
      </c>
      <c r="AD209" s="1" t="n">
        <f aca="false">IF(ISNUMBER(SEARCH("Help setting up an AI agent for my role",TRIM(SUBSTITUTE(SUBSTITUTE(SUBSTITUTE(SUBSTITUTE(Answers!R209,"’","'"),"‘","'"),"“",""""),"”","""")))),1,0)</f>
        <v>0</v>
      </c>
      <c r="AE209" s="1" t="n">
        <f aca="false">IF(ISNUMBER(SEARCH("Examples from people in jobs like mine",TRIM(SUBSTITUTE(SUBSTITUTE(SUBSTITUTE(SUBSTITUTE(Answers!R209,"’","'"),"‘","'"),"“",""""),"”","""")))),1,0)</f>
        <v>0</v>
      </c>
      <c r="AF209" s="1" t="n">
        <f aca="false">IF(ISNUMBER(SEARCH("Time set aside to practice",TRIM(SUBSTITUTE(SUBSTITUTE(SUBSTITUTE(SUBSTITUTE(Answers!R209,"’","'"),"‘","'"),"“",""""),"”","""")))),1,0)</f>
        <v>0</v>
      </c>
      <c r="AG209" s="1" t="n">
        <f aca="false">IF(ISNUMBER(SEARCH("I don't need help right now",TRIM(SUBSTITUTE(SUBSTITUTE(SUBSTITUTE(SUBSTITUTE(Answers!R209,"’","'"),"‘","'"),"“",""""),"”","""")))),1,0)</f>
        <v>0</v>
      </c>
      <c r="AH209" s="1" t="str">
        <f aca="false">IF(Answers!R209="","",IF(Z209+AA209+AB209+AC209+AD209+AE209+AF209+AG209=0,"unread",""))</f>
        <v/>
      </c>
      <c r="AI209" s="1" t="n">
        <f aca="false">IF(OR(D209=5,E209=5),1,0)</f>
        <v>0</v>
      </c>
    </row>
    <row r="210" customFormat="false" ht="15" hidden="false" customHeight="true" outlineLevel="0" collapsed="false">
      <c r="A210" s="1" t="n">
        <f aca="false">Answers!T210</f>
        <v>0</v>
      </c>
      <c r="B210" s="1" t="str">
        <f aca="false">IF(Answers!A210="","",IFERROR(MATCH(TRIM(SUBSTITUTE(SUBSTITUTE(SUBSTITUTE(SUBSTITUTE(Answers!A210,"’","'"),"‘","'"),"“",""""),"”","""")),'Scoring key'!$B$10:$B$14,0),"unread"))</f>
        <v/>
      </c>
      <c r="C210" s="1" t="str">
        <f aca="false">IF(Answers!C210="","",IFERROR(MATCH(TRIM(SUBSTITUTE(SUBSTITUTE(SUBSTITUTE(SUBSTITUTE(Answers!C210,"’","'"),"‘","'"),"“",""""),"”","""")),'Scoring key'!$B$15:$B$19,0),"unread"))</f>
        <v/>
      </c>
      <c r="D210" s="1" t="str">
        <f aca="false">IF(Answers!D210="","",IFERROR(MATCH(TRIM(SUBSTITUTE(SUBSTITUTE(SUBSTITUTE(SUBSTITUTE(Answers!D210,"’","'"),"‘","'"),"“",""""),"”","""")),'Scoring key'!$B$20:$B$24,0),"unread"))</f>
        <v/>
      </c>
      <c r="E210" s="1" t="str">
        <f aca="false">IF(Answers!E210="","",IFERROR(MATCH(TRIM(SUBSTITUTE(SUBSTITUTE(SUBSTITUTE(SUBSTITUTE(Answers!E210,"’","'"),"‘","'"),"“",""""),"”","""")),'Scoring key'!$B$25:$B$29,0),"unread"))</f>
        <v/>
      </c>
      <c r="F210" s="1" t="str">
        <f aca="false">IF(Answers!L210="","",IFERROR(MATCH(TRIM(SUBSTITUTE(SUBSTITUTE(SUBSTITUTE(SUBSTITUTE(Answers!L210,"’","'"),"‘","'"),"“",""""),"”","""")),'Scoring key'!$B$30:$B$34,0),"unread"))</f>
        <v/>
      </c>
      <c r="G210" s="1" t="str">
        <f aca="false">IF(Answers!N210="","",IFERROR(MATCH(TRIM(SUBSTITUTE(SUBSTITUTE(SUBSTITUTE(SUBSTITUTE(Answers!N210,"’","'"),"‘","'"),"“",""""),"”","""")),'Scoring key'!$B$35:$B$38,0),"unread"))</f>
        <v/>
      </c>
      <c r="H210" s="1" t="str">
        <f aca="false">IF(Answers!O210="","",IFERROR(MATCH(TRIM(SUBSTITUTE(SUBSTITUTE(SUBSTITUTE(SUBSTITUTE(Answers!O210,"’","'"),"‘","'"),"“",""""),"”","""")),'Scoring key'!$B$39:$B$42,0),"unread"))</f>
        <v/>
      </c>
      <c r="I210" s="1" t="str">
        <f aca="false">IF(Answers!S210="","",IFERROR(MATCH(TRIM(SUBSTITUTE(SUBSTITUTE(SUBSTITUTE(SUBSTITUTE(Answers!S210,"’","'"),"‘","'"),"“",""""),"”","""")),'Scoring key'!$B$43:$B$46,0),"unread"))</f>
        <v/>
      </c>
      <c r="J210" s="1" t="str">
        <f aca="false">IF(ISNUMBER(B210),IF(INDEX('Scoring key'!$C$10:$C$14,B210)="","",INDEX('Scoring key'!$C$10:$C$14,B210)),"")</f>
        <v/>
      </c>
      <c r="K210" s="1" t="str">
        <f aca="false">IF(ISNUMBER(E210),IF(INDEX('Scoring key'!$C$25:$C$29,E210)="","",INDEX('Scoring key'!$C$25:$C$29,E210)),"")</f>
        <v/>
      </c>
      <c r="L210" s="1" t="str">
        <f aca="false">IF(ISNUMBER(F210),IF(INDEX('Scoring key'!$C$30:$C$34,F210)="","",INDEX('Scoring key'!$C$30:$C$34,F210)),"")</f>
        <v/>
      </c>
      <c r="M210" s="1" t="str">
        <f aca="false">IF(ISNUMBER(G210),IF(INDEX('Scoring key'!$C$35:$C$38,G210)="","",INDEX('Scoring key'!$C$35:$C$38,G210)),"")</f>
        <v/>
      </c>
      <c r="N210" s="1" t="str">
        <f aca="false">IF(ISNUMBER(H210),IF(INDEX('Scoring key'!$C$39:$C$42,H210)="","",INDEX('Scoring key'!$C$39:$C$42,H210)),"")</f>
        <v/>
      </c>
      <c r="O210" s="1" t="str">
        <f aca="false">IF(Answers!F210="","",IF(ISNUMBER(IFERROR(VALUE(Answers!F210),"")),IF(AND(VALUE(Answers!F210)&gt;=1,VALUE(Answers!F210)&lt;=5,VALUE(Answers!F210)=INT(VALUE(Answers!F210))),VALUE(Answers!F210),"unread"),IFERROR(MATCH(TRIM(SUBSTITUTE(SUBSTITUTE(SUBSTITUTE(SUBSTITUTE(Answers!F210,"’","'"),"‘","'"),"“",""""),"”","""")),'Scoring key'!$B$5:$B$9,0),"unread")))</f>
        <v/>
      </c>
      <c r="P210" s="1" t="str">
        <f aca="false">IF(Answers!G210="","",IF(ISNUMBER(IFERROR(VALUE(Answers!G210),"")),IF(AND(VALUE(Answers!G210)&gt;=1,VALUE(Answers!G210)&lt;=5,VALUE(Answers!G210)=INT(VALUE(Answers!G210))),VALUE(Answers!G210),"unread"),IFERROR(MATCH(TRIM(SUBSTITUTE(SUBSTITUTE(SUBSTITUTE(SUBSTITUTE(Answers!G210,"’","'"),"‘","'"),"“",""""),"”","""")),'Scoring key'!$B$5:$B$9,0),"unread")))</f>
        <v/>
      </c>
      <c r="Q210" s="1" t="str">
        <f aca="false">IF(Answers!H210="","",IF(ISNUMBER(IFERROR(VALUE(Answers!H210),"")),IF(AND(VALUE(Answers!H210)&gt;=1,VALUE(Answers!H210)&lt;=5,VALUE(Answers!H210)=INT(VALUE(Answers!H210))),VALUE(Answers!H210),"unread"),IFERROR(MATCH(TRIM(SUBSTITUTE(SUBSTITUTE(SUBSTITUTE(SUBSTITUTE(Answers!H210,"’","'"),"‘","'"),"“",""""),"”","""")),'Scoring key'!$B$5:$B$9,0),"unread")))</f>
        <v/>
      </c>
      <c r="R210" s="1" t="str">
        <f aca="false">IF(Answers!I210="","",IF(ISNUMBER(IFERROR(VALUE(Answers!I210),"")),IF(AND(VALUE(Answers!I210)&gt;=1,VALUE(Answers!I210)&lt;=5,VALUE(Answers!I210)=INT(VALUE(Answers!I210))),VALUE(Answers!I210),"unread"),IFERROR(MATCH(TRIM(SUBSTITUTE(SUBSTITUTE(SUBSTITUTE(SUBSTITUTE(Answers!I210,"’","'"),"‘","'"),"“",""""),"”","""")),'Scoring key'!$B$5:$B$9,0),"unread")))</f>
        <v/>
      </c>
      <c r="S210" s="1" t="str">
        <f aca="false">IF(Answers!J210="","",IF(ISNUMBER(IFERROR(VALUE(Answers!J210),"")),IF(AND(VALUE(Answers!J210)&gt;=1,VALUE(Answers!J210)&lt;=5,VALUE(Answers!J210)=INT(VALUE(Answers!J210))),VALUE(Answers!J210),"unread"),IFERROR(MATCH(TRIM(SUBSTITUTE(SUBSTITUTE(SUBSTITUTE(SUBSTITUTE(Answers!J210,"’","'"),"‘","'"),"“",""""),"”","""")),'Scoring key'!$B$5:$B$9,0),"unread")))</f>
        <v/>
      </c>
      <c r="T210" s="1" t="str">
        <f aca="false">IF(Answers!K210="","",IF(ISNUMBER(IFERROR(VALUE(Answers!K210),"")),IF(AND(VALUE(Answers!K210)&gt;=1,VALUE(Answers!K210)&lt;=5,VALUE(Answers!K210)=INT(VALUE(Answers!K210))),VALUE(Answers!K210),"unread"),IFERROR(MATCH(TRIM(SUBSTITUTE(SUBSTITUTE(SUBSTITUTE(SUBSTITUTE(Answers!K210,"’","'"),"‘","'"),"“",""""),"”","""")),'Scoring key'!$B$5:$B$9,0),"unread")))</f>
        <v/>
      </c>
      <c r="U210" s="1" t="str">
        <f aca="false">IF(Answers!M210="","",IF(ISNUMBER(IFERROR(VALUE(Answers!M210),"")),IF(AND(VALUE(Answers!M210)&gt;=1,VALUE(Answers!M210)&lt;=5,VALUE(Answers!M210)=INT(VALUE(Answers!M210))),VALUE(Answers!M210),"unread"),IFERROR(MATCH(TRIM(SUBSTITUTE(SUBSTITUTE(SUBSTITUTE(SUBSTITUTE(Answers!M210,"’","'"),"‘","'"),"“",""""),"”","""")),'Scoring key'!$B$5:$B$9,0),"unread")))</f>
        <v/>
      </c>
      <c r="V210" s="1" t="str">
        <f aca="false">IF(Answers!P210="","",IF(ISNUMBER(IFERROR(VALUE(Answers!P210),"")),IF(AND(VALUE(Answers!P210)&gt;=1,VALUE(Answers!P210)&lt;=5,VALUE(Answers!P210)=INT(VALUE(Answers!P210))),VALUE(Answers!P210),"unread"),IFERROR(MATCH(TRIM(SUBSTITUTE(SUBSTITUTE(SUBSTITUTE(SUBSTITUTE(Answers!P210,"’","'"),"‘","'"),"“",""""),"”","""")),'Scoring key'!$B$5:$B$9,0),"unread")))</f>
        <v/>
      </c>
      <c r="W210" s="1" t="str">
        <f aca="false">IF(Answers!Q210="","",IF(ISNUMBER(IFERROR(VALUE(Answers!Q210),"")),IF(AND(VALUE(Answers!Q210)&gt;=1,VALUE(Answers!Q210)&lt;=5,VALUE(Answers!Q210)=INT(VALUE(Answers!Q210))),VALUE(Answers!Q210),"unread"),IFERROR(MATCH(TRIM(SUBSTITUTE(SUBSTITUTE(SUBSTITUTE(SUBSTITUTE(Answers!Q210,"’","'"),"‘","'"),"“",""""),"”","""")),'Scoring key'!$B$5:$B$9,0),"unread")))</f>
        <v/>
      </c>
      <c r="X210" s="1" t="str">
        <f aca="false">IF(Answers!B210="","",ISNUMBER(SEARCH("Drafting or editing emails and documents",TRIM(SUBSTITUTE(SUBSTITUTE(SUBSTITUTE(SUBSTITUTE(Answers!B210,"’","'"),"‘","'"),"“",""""),"”",""""))))*1+ISNUMBER(SEARCH("Summarizing documents, threads or meetings",TRIM(SUBSTITUTE(SUBSTITUTE(SUBSTITUTE(SUBSTITUTE(Answers!B210,"’","'"),"‘","'"),"“",""""),"”",""""))))*1+ISNUMBER(SEARCH("Research, or explaining something unfamiliar",TRIM(SUBSTITUTE(SUBSTITUTE(SUBSTITUTE(SUBSTITUTE(Answers!B210,"’","'"),"‘","'"),"“",""""),"”",""""))))*1+ISNUMBER(SEARCH("Working with data or spreadsheets",TRIM(SUBSTITUTE(SUBSTITUTE(SUBSTITUTE(SUBSTITUTE(Answers!B210,"’","'"),"‘","'"),"“",""""),"”",""""))))*1+ISNUMBER(SEARCH("Writing or reviewing code or scripts",TRIM(SUBSTITUTE(SUBSTITUTE(SUBSTITUTE(SUBSTITUTE(Answers!B210,"’","'"),"‘","'"),"“",""""),"”",""""))))*1+ISNUMBER(SEARCH("Brainstorming or planning",TRIM(SUBSTITUTE(SUBSTITUTE(SUBSTITUTE(SUBSTITUTE(Answers!B210,"’","'"),"‘","'"),"“",""""),"”",""""))))*1+ISNUMBER(SEARCH("Something else",TRIM(SUBSTITUTE(SUBSTITUTE(SUBSTITUTE(SUBSTITUTE(Answers!B210,"’","'"),"‘","'"),"“",""""),"”",""""))))*1)</f>
        <v/>
      </c>
      <c r="Y210" s="1" t="str">
        <f aca="false">IF(X210="","",IF(X210=0,IF(ISNUMBER(SEARCH("I don't use AI tools for work",TRIM(SUBSTITUTE(SUBSTITUTE(SUBSTITUTE(SUBSTITUTE(Answers!B210,"’","'"),"‘","'"),"“",""""),"”","""")))),1,"unread"),MIN(X210+1,5)))</f>
        <v/>
      </c>
      <c r="Z210" s="1" t="n">
        <f aca="false">IF(ISNUMBER(SEARCH("Clear guidance on what's allowed and what information can go in",TRIM(SUBSTITUTE(SUBSTITUTE(SUBSTITUTE(SUBSTITUTE(Answers!R210,"’","'"),"‘","'"),"“",""""),"”","""")))),1,0)</f>
        <v>0</v>
      </c>
      <c r="AA210" s="1" t="n">
        <f aca="false">IF(ISNUMBER(SEARCH("An approved AI tool with a work account",TRIM(SUBSTITUTE(SUBSTITUTE(SUBSTITUTE(SUBSTITUTE(Answers!R210,"’","'"),"‘","'"),"“",""""),"”","""")))),1,0)</f>
        <v>0</v>
      </c>
      <c r="AB210" s="1" t="n">
        <f aca="false">IF(ISNUMBER(SEARCH("Hands-on training using my own work tasks",TRIM(SUBSTITUTE(SUBSTITUTE(SUBSTITUTE(SUBSTITUTE(Answers!R210,"’","'"),"‘","'"),"“",""""),"”","""")))),1,0)</f>
        <v>0</v>
      </c>
      <c r="AC210" s="1" t="n">
        <f aca="false">IF(ISNUMBER(SEARCH("Ready-made prompts and templates for common tasks",TRIM(SUBSTITUTE(SUBSTITUTE(SUBSTITUTE(SUBSTITUTE(Answers!R210,"’","'"),"‘","'"),"“",""""),"”","""")))),1,0)</f>
        <v>0</v>
      </c>
      <c r="AD210" s="1" t="n">
        <f aca="false">IF(ISNUMBER(SEARCH("Help setting up an AI agent for my role",TRIM(SUBSTITUTE(SUBSTITUTE(SUBSTITUTE(SUBSTITUTE(Answers!R210,"’","'"),"‘","'"),"“",""""),"”","""")))),1,0)</f>
        <v>0</v>
      </c>
      <c r="AE210" s="1" t="n">
        <f aca="false">IF(ISNUMBER(SEARCH("Examples from people in jobs like mine",TRIM(SUBSTITUTE(SUBSTITUTE(SUBSTITUTE(SUBSTITUTE(Answers!R210,"’","'"),"‘","'"),"“",""""),"”","""")))),1,0)</f>
        <v>0</v>
      </c>
      <c r="AF210" s="1" t="n">
        <f aca="false">IF(ISNUMBER(SEARCH("Time set aside to practice",TRIM(SUBSTITUTE(SUBSTITUTE(SUBSTITUTE(SUBSTITUTE(Answers!R210,"’","'"),"‘","'"),"“",""""),"”","""")))),1,0)</f>
        <v>0</v>
      </c>
      <c r="AG210" s="1" t="n">
        <f aca="false">IF(ISNUMBER(SEARCH("I don't need help right now",TRIM(SUBSTITUTE(SUBSTITUTE(SUBSTITUTE(SUBSTITUTE(Answers!R210,"’","'"),"‘","'"),"“",""""),"”","""")))),1,0)</f>
        <v>0</v>
      </c>
      <c r="AH210" s="1" t="str">
        <f aca="false">IF(Answers!R210="","",IF(Z210+AA210+AB210+AC210+AD210+AE210+AF210+AG210=0,"unread",""))</f>
        <v/>
      </c>
      <c r="AI210" s="1" t="n">
        <f aca="false">IF(OR(D210=5,E210=5),1,0)</f>
        <v>0</v>
      </c>
    </row>
    <row r="211" customFormat="false" ht="15" hidden="false" customHeight="true" outlineLevel="0" collapsed="false">
      <c r="A211" s="1" t="n">
        <f aca="false">Answers!T211</f>
        <v>0</v>
      </c>
      <c r="B211" s="1" t="str">
        <f aca="false">IF(Answers!A211="","",IFERROR(MATCH(TRIM(SUBSTITUTE(SUBSTITUTE(SUBSTITUTE(SUBSTITUTE(Answers!A211,"’","'"),"‘","'"),"“",""""),"”","""")),'Scoring key'!$B$10:$B$14,0),"unread"))</f>
        <v/>
      </c>
      <c r="C211" s="1" t="str">
        <f aca="false">IF(Answers!C211="","",IFERROR(MATCH(TRIM(SUBSTITUTE(SUBSTITUTE(SUBSTITUTE(SUBSTITUTE(Answers!C211,"’","'"),"‘","'"),"“",""""),"”","""")),'Scoring key'!$B$15:$B$19,0),"unread"))</f>
        <v/>
      </c>
      <c r="D211" s="1" t="str">
        <f aca="false">IF(Answers!D211="","",IFERROR(MATCH(TRIM(SUBSTITUTE(SUBSTITUTE(SUBSTITUTE(SUBSTITUTE(Answers!D211,"’","'"),"‘","'"),"“",""""),"”","""")),'Scoring key'!$B$20:$B$24,0),"unread"))</f>
        <v/>
      </c>
      <c r="E211" s="1" t="str">
        <f aca="false">IF(Answers!E211="","",IFERROR(MATCH(TRIM(SUBSTITUTE(SUBSTITUTE(SUBSTITUTE(SUBSTITUTE(Answers!E211,"’","'"),"‘","'"),"“",""""),"”","""")),'Scoring key'!$B$25:$B$29,0),"unread"))</f>
        <v/>
      </c>
      <c r="F211" s="1" t="str">
        <f aca="false">IF(Answers!L211="","",IFERROR(MATCH(TRIM(SUBSTITUTE(SUBSTITUTE(SUBSTITUTE(SUBSTITUTE(Answers!L211,"’","'"),"‘","'"),"“",""""),"”","""")),'Scoring key'!$B$30:$B$34,0),"unread"))</f>
        <v/>
      </c>
      <c r="G211" s="1" t="str">
        <f aca="false">IF(Answers!N211="","",IFERROR(MATCH(TRIM(SUBSTITUTE(SUBSTITUTE(SUBSTITUTE(SUBSTITUTE(Answers!N211,"’","'"),"‘","'"),"“",""""),"”","""")),'Scoring key'!$B$35:$B$38,0),"unread"))</f>
        <v/>
      </c>
      <c r="H211" s="1" t="str">
        <f aca="false">IF(Answers!O211="","",IFERROR(MATCH(TRIM(SUBSTITUTE(SUBSTITUTE(SUBSTITUTE(SUBSTITUTE(Answers!O211,"’","'"),"‘","'"),"“",""""),"”","""")),'Scoring key'!$B$39:$B$42,0),"unread"))</f>
        <v/>
      </c>
      <c r="I211" s="1" t="str">
        <f aca="false">IF(Answers!S211="","",IFERROR(MATCH(TRIM(SUBSTITUTE(SUBSTITUTE(SUBSTITUTE(SUBSTITUTE(Answers!S211,"’","'"),"‘","'"),"“",""""),"”","""")),'Scoring key'!$B$43:$B$46,0),"unread"))</f>
        <v/>
      </c>
      <c r="J211" s="1" t="str">
        <f aca="false">IF(ISNUMBER(B211),IF(INDEX('Scoring key'!$C$10:$C$14,B211)="","",INDEX('Scoring key'!$C$10:$C$14,B211)),"")</f>
        <v/>
      </c>
      <c r="K211" s="1" t="str">
        <f aca="false">IF(ISNUMBER(E211),IF(INDEX('Scoring key'!$C$25:$C$29,E211)="","",INDEX('Scoring key'!$C$25:$C$29,E211)),"")</f>
        <v/>
      </c>
      <c r="L211" s="1" t="str">
        <f aca="false">IF(ISNUMBER(F211),IF(INDEX('Scoring key'!$C$30:$C$34,F211)="","",INDEX('Scoring key'!$C$30:$C$34,F211)),"")</f>
        <v/>
      </c>
      <c r="M211" s="1" t="str">
        <f aca="false">IF(ISNUMBER(G211),IF(INDEX('Scoring key'!$C$35:$C$38,G211)="","",INDEX('Scoring key'!$C$35:$C$38,G211)),"")</f>
        <v/>
      </c>
      <c r="N211" s="1" t="str">
        <f aca="false">IF(ISNUMBER(H211),IF(INDEX('Scoring key'!$C$39:$C$42,H211)="","",INDEX('Scoring key'!$C$39:$C$42,H211)),"")</f>
        <v/>
      </c>
      <c r="O211" s="1" t="str">
        <f aca="false">IF(Answers!F211="","",IF(ISNUMBER(IFERROR(VALUE(Answers!F211),"")),IF(AND(VALUE(Answers!F211)&gt;=1,VALUE(Answers!F211)&lt;=5,VALUE(Answers!F211)=INT(VALUE(Answers!F211))),VALUE(Answers!F211),"unread"),IFERROR(MATCH(TRIM(SUBSTITUTE(SUBSTITUTE(SUBSTITUTE(SUBSTITUTE(Answers!F211,"’","'"),"‘","'"),"“",""""),"”","""")),'Scoring key'!$B$5:$B$9,0),"unread")))</f>
        <v/>
      </c>
      <c r="P211" s="1" t="str">
        <f aca="false">IF(Answers!G211="","",IF(ISNUMBER(IFERROR(VALUE(Answers!G211),"")),IF(AND(VALUE(Answers!G211)&gt;=1,VALUE(Answers!G211)&lt;=5,VALUE(Answers!G211)=INT(VALUE(Answers!G211))),VALUE(Answers!G211),"unread"),IFERROR(MATCH(TRIM(SUBSTITUTE(SUBSTITUTE(SUBSTITUTE(SUBSTITUTE(Answers!G211,"’","'"),"‘","'"),"“",""""),"”","""")),'Scoring key'!$B$5:$B$9,0),"unread")))</f>
        <v/>
      </c>
      <c r="Q211" s="1" t="str">
        <f aca="false">IF(Answers!H211="","",IF(ISNUMBER(IFERROR(VALUE(Answers!H211),"")),IF(AND(VALUE(Answers!H211)&gt;=1,VALUE(Answers!H211)&lt;=5,VALUE(Answers!H211)=INT(VALUE(Answers!H211))),VALUE(Answers!H211),"unread"),IFERROR(MATCH(TRIM(SUBSTITUTE(SUBSTITUTE(SUBSTITUTE(SUBSTITUTE(Answers!H211,"’","'"),"‘","'"),"“",""""),"”","""")),'Scoring key'!$B$5:$B$9,0),"unread")))</f>
        <v/>
      </c>
      <c r="R211" s="1" t="str">
        <f aca="false">IF(Answers!I211="","",IF(ISNUMBER(IFERROR(VALUE(Answers!I211),"")),IF(AND(VALUE(Answers!I211)&gt;=1,VALUE(Answers!I211)&lt;=5,VALUE(Answers!I211)=INT(VALUE(Answers!I211))),VALUE(Answers!I211),"unread"),IFERROR(MATCH(TRIM(SUBSTITUTE(SUBSTITUTE(SUBSTITUTE(SUBSTITUTE(Answers!I211,"’","'"),"‘","'"),"“",""""),"”","""")),'Scoring key'!$B$5:$B$9,0),"unread")))</f>
        <v/>
      </c>
      <c r="S211" s="1" t="str">
        <f aca="false">IF(Answers!J211="","",IF(ISNUMBER(IFERROR(VALUE(Answers!J211),"")),IF(AND(VALUE(Answers!J211)&gt;=1,VALUE(Answers!J211)&lt;=5,VALUE(Answers!J211)=INT(VALUE(Answers!J211))),VALUE(Answers!J211),"unread"),IFERROR(MATCH(TRIM(SUBSTITUTE(SUBSTITUTE(SUBSTITUTE(SUBSTITUTE(Answers!J211,"’","'"),"‘","'"),"“",""""),"”","""")),'Scoring key'!$B$5:$B$9,0),"unread")))</f>
        <v/>
      </c>
      <c r="T211" s="1" t="str">
        <f aca="false">IF(Answers!K211="","",IF(ISNUMBER(IFERROR(VALUE(Answers!K211),"")),IF(AND(VALUE(Answers!K211)&gt;=1,VALUE(Answers!K211)&lt;=5,VALUE(Answers!K211)=INT(VALUE(Answers!K211))),VALUE(Answers!K211),"unread"),IFERROR(MATCH(TRIM(SUBSTITUTE(SUBSTITUTE(SUBSTITUTE(SUBSTITUTE(Answers!K211,"’","'"),"‘","'"),"“",""""),"”","""")),'Scoring key'!$B$5:$B$9,0),"unread")))</f>
        <v/>
      </c>
      <c r="U211" s="1" t="str">
        <f aca="false">IF(Answers!M211="","",IF(ISNUMBER(IFERROR(VALUE(Answers!M211),"")),IF(AND(VALUE(Answers!M211)&gt;=1,VALUE(Answers!M211)&lt;=5,VALUE(Answers!M211)=INT(VALUE(Answers!M211))),VALUE(Answers!M211),"unread"),IFERROR(MATCH(TRIM(SUBSTITUTE(SUBSTITUTE(SUBSTITUTE(SUBSTITUTE(Answers!M211,"’","'"),"‘","'"),"“",""""),"”","""")),'Scoring key'!$B$5:$B$9,0),"unread")))</f>
        <v/>
      </c>
      <c r="V211" s="1" t="str">
        <f aca="false">IF(Answers!P211="","",IF(ISNUMBER(IFERROR(VALUE(Answers!P211),"")),IF(AND(VALUE(Answers!P211)&gt;=1,VALUE(Answers!P211)&lt;=5,VALUE(Answers!P211)=INT(VALUE(Answers!P211))),VALUE(Answers!P211),"unread"),IFERROR(MATCH(TRIM(SUBSTITUTE(SUBSTITUTE(SUBSTITUTE(SUBSTITUTE(Answers!P211,"’","'"),"‘","'"),"“",""""),"”","""")),'Scoring key'!$B$5:$B$9,0),"unread")))</f>
        <v/>
      </c>
      <c r="W211" s="1" t="str">
        <f aca="false">IF(Answers!Q211="","",IF(ISNUMBER(IFERROR(VALUE(Answers!Q211),"")),IF(AND(VALUE(Answers!Q211)&gt;=1,VALUE(Answers!Q211)&lt;=5,VALUE(Answers!Q211)=INT(VALUE(Answers!Q211))),VALUE(Answers!Q211),"unread"),IFERROR(MATCH(TRIM(SUBSTITUTE(SUBSTITUTE(SUBSTITUTE(SUBSTITUTE(Answers!Q211,"’","'"),"‘","'"),"“",""""),"”","""")),'Scoring key'!$B$5:$B$9,0),"unread")))</f>
        <v/>
      </c>
      <c r="X211" s="1" t="str">
        <f aca="false">IF(Answers!B211="","",ISNUMBER(SEARCH("Drafting or editing emails and documents",TRIM(SUBSTITUTE(SUBSTITUTE(SUBSTITUTE(SUBSTITUTE(Answers!B211,"’","'"),"‘","'"),"“",""""),"”",""""))))*1+ISNUMBER(SEARCH("Summarizing documents, threads or meetings",TRIM(SUBSTITUTE(SUBSTITUTE(SUBSTITUTE(SUBSTITUTE(Answers!B211,"’","'"),"‘","'"),"“",""""),"”",""""))))*1+ISNUMBER(SEARCH("Research, or explaining something unfamiliar",TRIM(SUBSTITUTE(SUBSTITUTE(SUBSTITUTE(SUBSTITUTE(Answers!B211,"’","'"),"‘","'"),"“",""""),"”",""""))))*1+ISNUMBER(SEARCH("Working with data or spreadsheets",TRIM(SUBSTITUTE(SUBSTITUTE(SUBSTITUTE(SUBSTITUTE(Answers!B211,"’","'"),"‘","'"),"“",""""),"”",""""))))*1+ISNUMBER(SEARCH("Writing or reviewing code or scripts",TRIM(SUBSTITUTE(SUBSTITUTE(SUBSTITUTE(SUBSTITUTE(Answers!B211,"’","'"),"‘","'"),"“",""""),"”",""""))))*1+ISNUMBER(SEARCH("Brainstorming or planning",TRIM(SUBSTITUTE(SUBSTITUTE(SUBSTITUTE(SUBSTITUTE(Answers!B211,"’","'"),"‘","'"),"“",""""),"”",""""))))*1+ISNUMBER(SEARCH("Something else",TRIM(SUBSTITUTE(SUBSTITUTE(SUBSTITUTE(SUBSTITUTE(Answers!B211,"’","'"),"‘","'"),"“",""""),"”",""""))))*1)</f>
        <v/>
      </c>
      <c r="Y211" s="1" t="str">
        <f aca="false">IF(X211="","",IF(X211=0,IF(ISNUMBER(SEARCH("I don't use AI tools for work",TRIM(SUBSTITUTE(SUBSTITUTE(SUBSTITUTE(SUBSTITUTE(Answers!B211,"’","'"),"‘","'"),"“",""""),"”","""")))),1,"unread"),MIN(X211+1,5)))</f>
        <v/>
      </c>
      <c r="Z211" s="1" t="n">
        <f aca="false">IF(ISNUMBER(SEARCH("Clear guidance on what's allowed and what information can go in",TRIM(SUBSTITUTE(SUBSTITUTE(SUBSTITUTE(SUBSTITUTE(Answers!R211,"’","'"),"‘","'"),"“",""""),"”","""")))),1,0)</f>
        <v>0</v>
      </c>
      <c r="AA211" s="1" t="n">
        <f aca="false">IF(ISNUMBER(SEARCH("An approved AI tool with a work account",TRIM(SUBSTITUTE(SUBSTITUTE(SUBSTITUTE(SUBSTITUTE(Answers!R211,"’","'"),"‘","'"),"“",""""),"”","""")))),1,0)</f>
        <v>0</v>
      </c>
      <c r="AB211" s="1" t="n">
        <f aca="false">IF(ISNUMBER(SEARCH("Hands-on training using my own work tasks",TRIM(SUBSTITUTE(SUBSTITUTE(SUBSTITUTE(SUBSTITUTE(Answers!R211,"’","'"),"‘","'"),"“",""""),"”","""")))),1,0)</f>
        <v>0</v>
      </c>
      <c r="AC211" s="1" t="n">
        <f aca="false">IF(ISNUMBER(SEARCH("Ready-made prompts and templates for common tasks",TRIM(SUBSTITUTE(SUBSTITUTE(SUBSTITUTE(SUBSTITUTE(Answers!R211,"’","'"),"‘","'"),"“",""""),"”","""")))),1,0)</f>
        <v>0</v>
      </c>
      <c r="AD211" s="1" t="n">
        <f aca="false">IF(ISNUMBER(SEARCH("Help setting up an AI agent for my role",TRIM(SUBSTITUTE(SUBSTITUTE(SUBSTITUTE(SUBSTITUTE(Answers!R211,"’","'"),"‘","'"),"“",""""),"”","""")))),1,0)</f>
        <v>0</v>
      </c>
      <c r="AE211" s="1" t="n">
        <f aca="false">IF(ISNUMBER(SEARCH("Examples from people in jobs like mine",TRIM(SUBSTITUTE(SUBSTITUTE(SUBSTITUTE(SUBSTITUTE(Answers!R211,"’","'"),"‘","'"),"“",""""),"”","""")))),1,0)</f>
        <v>0</v>
      </c>
      <c r="AF211" s="1" t="n">
        <f aca="false">IF(ISNUMBER(SEARCH("Time set aside to practice",TRIM(SUBSTITUTE(SUBSTITUTE(SUBSTITUTE(SUBSTITUTE(Answers!R211,"’","'"),"‘","'"),"“",""""),"”","""")))),1,0)</f>
        <v>0</v>
      </c>
      <c r="AG211" s="1" t="n">
        <f aca="false">IF(ISNUMBER(SEARCH("I don't need help right now",TRIM(SUBSTITUTE(SUBSTITUTE(SUBSTITUTE(SUBSTITUTE(Answers!R211,"’","'"),"‘","'"),"“",""""),"”","""")))),1,0)</f>
        <v>0</v>
      </c>
      <c r="AH211" s="1" t="str">
        <f aca="false">IF(Answers!R211="","",IF(Z211+AA211+AB211+AC211+AD211+AE211+AF211+AG211=0,"unread",""))</f>
        <v/>
      </c>
      <c r="AI211" s="1" t="n">
        <f aca="false">IF(OR(D211=5,E211=5),1,0)</f>
        <v>0</v>
      </c>
    </row>
    <row r="212" customFormat="false" ht="15" hidden="false" customHeight="true" outlineLevel="0" collapsed="false">
      <c r="A212" s="1" t="n">
        <f aca="false">Answers!T212</f>
        <v>0</v>
      </c>
      <c r="B212" s="1" t="str">
        <f aca="false">IF(Answers!A212="","",IFERROR(MATCH(TRIM(SUBSTITUTE(SUBSTITUTE(SUBSTITUTE(SUBSTITUTE(Answers!A212,"’","'"),"‘","'"),"“",""""),"”","""")),'Scoring key'!$B$10:$B$14,0),"unread"))</f>
        <v/>
      </c>
      <c r="C212" s="1" t="str">
        <f aca="false">IF(Answers!C212="","",IFERROR(MATCH(TRIM(SUBSTITUTE(SUBSTITUTE(SUBSTITUTE(SUBSTITUTE(Answers!C212,"’","'"),"‘","'"),"“",""""),"”","""")),'Scoring key'!$B$15:$B$19,0),"unread"))</f>
        <v/>
      </c>
      <c r="D212" s="1" t="str">
        <f aca="false">IF(Answers!D212="","",IFERROR(MATCH(TRIM(SUBSTITUTE(SUBSTITUTE(SUBSTITUTE(SUBSTITUTE(Answers!D212,"’","'"),"‘","'"),"“",""""),"”","""")),'Scoring key'!$B$20:$B$24,0),"unread"))</f>
        <v/>
      </c>
      <c r="E212" s="1" t="str">
        <f aca="false">IF(Answers!E212="","",IFERROR(MATCH(TRIM(SUBSTITUTE(SUBSTITUTE(SUBSTITUTE(SUBSTITUTE(Answers!E212,"’","'"),"‘","'"),"“",""""),"”","""")),'Scoring key'!$B$25:$B$29,0),"unread"))</f>
        <v/>
      </c>
      <c r="F212" s="1" t="str">
        <f aca="false">IF(Answers!L212="","",IFERROR(MATCH(TRIM(SUBSTITUTE(SUBSTITUTE(SUBSTITUTE(SUBSTITUTE(Answers!L212,"’","'"),"‘","'"),"“",""""),"”","""")),'Scoring key'!$B$30:$B$34,0),"unread"))</f>
        <v/>
      </c>
      <c r="G212" s="1" t="str">
        <f aca="false">IF(Answers!N212="","",IFERROR(MATCH(TRIM(SUBSTITUTE(SUBSTITUTE(SUBSTITUTE(SUBSTITUTE(Answers!N212,"’","'"),"‘","'"),"“",""""),"”","""")),'Scoring key'!$B$35:$B$38,0),"unread"))</f>
        <v/>
      </c>
      <c r="H212" s="1" t="str">
        <f aca="false">IF(Answers!O212="","",IFERROR(MATCH(TRIM(SUBSTITUTE(SUBSTITUTE(SUBSTITUTE(SUBSTITUTE(Answers!O212,"’","'"),"‘","'"),"“",""""),"”","""")),'Scoring key'!$B$39:$B$42,0),"unread"))</f>
        <v/>
      </c>
      <c r="I212" s="1" t="str">
        <f aca="false">IF(Answers!S212="","",IFERROR(MATCH(TRIM(SUBSTITUTE(SUBSTITUTE(SUBSTITUTE(SUBSTITUTE(Answers!S212,"’","'"),"‘","'"),"“",""""),"”","""")),'Scoring key'!$B$43:$B$46,0),"unread"))</f>
        <v/>
      </c>
      <c r="J212" s="1" t="str">
        <f aca="false">IF(ISNUMBER(B212),IF(INDEX('Scoring key'!$C$10:$C$14,B212)="","",INDEX('Scoring key'!$C$10:$C$14,B212)),"")</f>
        <v/>
      </c>
      <c r="K212" s="1" t="str">
        <f aca="false">IF(ISNUMBER(E212),IF(INDEX('Scoring key'!$C$25:$C$29,E212)="","",INDEX('Scoring key'!$C$25:$C$29,E212)),"")</f>
        <v/>
      </c>
      <c r="L212" s="1" t="str">
        <f aca="false">IF(ISNUMBER(F212),IF(INDEX('Scoring key'!$C$30:$C$34,F212)="","",INDEX('Scoring key'!$C$30:$C$34,F212)),"")</f>
        <v/>
      </c>
      <c r="M212" s="1" t="str">
        <f aca="false">IF(ISNUMBER(G212),IF(INDEX('Scoring key'!$C$35:$C$38,G212)="","",INDEX('Scoring key'!$C$35:$C$38,G212)),"")</f>
        <v/>
      </c>
      <c r="N212" s="1" t="str">
        <f aca="false">IF(ISNUMBER(H212),IF(INDEX('Scoring key'!$C$39:$C$42,H212)="","",INDEX('Scoring key'!$C$39:$C$42,H212)),"")</f>
        <v/>
      </c>
      <c r="O212" s="1" t="str">
        <f aca="false">IF(Answers!F212="","",IF(ISNUMBER(IFERROR(VALUE(Answers!F212),"")),IF(AND(VALUE(Answers!F212)&gt;=1,VALUE(Answers!F212)&lt;=5,VALUE(Answers!F212)=INT(VALUE(Answers!F212))),VALUE(Answers!F212),"unread"),IFERROR(MATCH(TRIM(SUBSTITUTE(SUBSTITUTE(SUBSTITUTE(SUBSTITUTE(Answers!F212,"’","'"),"‘","'"),"“",""""),"”","""")),'Scoring key'!$B$5:$B$9,0),"unread")))</f>
        <v/>
      </c>
      <c r="P212" s="1" t="str">
        <f aca="false">IF(Answers!G212="","",IF(ISNUMBER(IFERROR(VALUE(Answers!G212),"")),IF(AND(VALUE(Answers!G212)&gt;=1,VALUE(Answers!G212)&lt;=5,VALUE(Answers!G212)=INT(VALUE(Answers!G212))),VALUE(Answers!G212),"unread"),IFERROR(MATCH(TRIM(SUBSTITUTE(SUBSTITUTE(SUBSTITUTE(SUBSTITUTE(Answers!G212,"’","'"),"‘","'"),"“",""""),"”","""")),'Scoring key'!$B$5:$B$9,0),"unread")))</f>
        <v/>
      </c>
      <c r="Q212" s="1" t="str">
        <f aca="false">IF(Answers!H212="","",IF(ISNUMBER(IFERROR(VALUE(Answers!H212),"")),IF(AND(VALUE(Answers!H212)&gt;=1,VALUE(Answers!H212)&lt;=5,VALUE(Answers!H212)=INT(VALUE(Answers!H212))),VALUE(Answers!H212),"unread"),IFERROR(MATCH(TRIM(SUBSTITUTE(SUBSTITUTE(SUBSTITUTE(SUBSTITUTE(Answers!H212,"’","'"),"‘","'"),"“",""""),"”","""")),'Scoring key'!$B$5:$B$9,0),"unread")))</f>
        <v/>
      </c>
      <c r="R212" s="1" t="str">
        <f aca="false">IF(Answers!I212="","",IF(ISNUMBER(IFERROR(VALUE(Answers!I212),"")),IF(AND(VALUE(Answers!I212)&gt;=1,VALUE(Answers!I212)&lt;=5,VALUE(Answers!I212)=INT(VALUE(Answers!I212))),VALUE(Answers!I212),"unread"),IFERROR(MATCH(TRIM(SUBSTITUTE(SUBSTITUTE(SUBSTITUTE(SUBSTITUTE(Answers!I212,"’","'"),"‘","'"),"“",""""),"”","""")),'Scoring key'!$B$5:$B$9,0),"unread")))</f>
        <v/>
      </c>
      <c r="S212" s="1" t="str">
        <f aca="false">IF(Answers!J212="","",IF(ISNUMBER(IFERROR(VALUE(Answers!J212),"")),IF(AND(VALUE(Answers!J212)&gt;=1,VALUE(Answers!J212)&lt;=5,VALUE(Answers!J212)=INT(VALUE(Answers!J212))),VALUE(Answers!J212),"unread"),IFERROR(MATCH(TRIM(SUBSTITUTE(SUBSTITUTE(SUBSTITUTE(SUBSTITUTE(Answers!J212,"’","'"),"‘","'"),"“",""""),"”","""")),'Scoring key'!$B$5:$B$9,0),"unread")))</f>
        <v/>
      </c>
      <c r="T212" s="1" t="str">
        <f aca="false">IF(Answers!K212="","",IF(ISNUMBER(IFERROR(VALUE(Answers!K212),"")),IF(AND(VALUE(Answers!K212)&gt;=1,VALUE(Answers!K212)&lt;=5,VALUE(Answers!K212)=INT(VALUE(Answers!K212))),VALUE(Answers!K212),"unread"),IFERROR(MATCH(TRIM(SUBSTITUTE(SUBSTITUTE(SUBSTITUTE(SUBSTITUTE(Answers!K212,"’","'"),"‘","'"),"“",""""),"”","""")),'Scoring key'!$B$5:$B$9,0),"unread")))</f>
        <v/>
      </c>
      <c r="U212" s="1" t="str">
        <f aca="false">IF(Answers!M212="","",IF(ISNUMBER(IFERROR(VALUE(Answers!M212),"")),IF(AND(VALUE(Answers!M212)&gt;=1,VALUE(Answers!M212)&lt;=5,VALUE(Answers!M212)=INT(VALUE(Answers!M212))),VALUE(Answers!M212),"unread"),IFERROR(MATCH(TRIM(SUBSTITUTE(SUBSTITUTE(SUBSTITUTE(SUBSTITUTE(Answers!M212,"’","'"),"‘","'"),"“",""""),"”","""")),'Scoring key'!$B$5:$B$9,0),"unread")))</f>
        <v/>
      </c>
      <c r="V212" s="1" t="str">
        <f aca="false">IF(Answers!P212="","",IF(ISNUMBER(IFERROR(VALUE(Answers!P212),"")),IF(AND(VALUE(Answers!P212)&gt;=1,VALUE(Answers!P212)&lt;=5,VALUE(Answers!P212)=INT(VALUE(Answers!P212))),VALUE(Answers!P212),"unread"),IFERROR(MATCH(TRIM(SUBSTITUTE(SUBSTITUTE(SUBSTITUTE(SUBSTITUTE(Answers!P212,"’","'"),"‘","'"),"“",""""),"”","""")),'Scoring key'!$B$5:$B$9,0),"unread")))</f>
        <v/>
      </c>
      <c r="W212" s="1" t="str">
        <f aca="false">IF(Answers!Q212="","",IF(ISNUMBER(IFERROR(VALUE(Answers!Q212),"")),IF(AND(VALUE(Answers!Q212)&gt;=1,VALUE(Answers!Q212)&lt;=5,VALUE(Answers!Q212)=INT(VALUE(Answers!Q212))),VALUE(Answers!Q212),"unread"),IFERROR(MATCH(TRIM(SUBSTITUTE(SUBSTITUTE(SUBSTITUTE(SUBSTITUTE(Answers!Q212,"’","'"),"‘","'"),"“",""""),"”","""")),'Scoring key'!$B$5:$B$9,0),"unread")))</f>
        <v/>
      </c>
      <c r="X212" s="1" t="str">
        <f aca="false">IF(Answers!B212="","",ISNUMBER(SEARCH("Drafting or editing emails and documents",TRIM(SUBSTITUTE(SUBSTITUTE(SUBSTITUTE(SUBSTITUTE(Answers!B212,"’","'"),"‘","'"),"“",""""),"”",""""))))*1+ISNUMBER(SEARCH("Summarizing documents, threads or meetings",TRIM(SUBSTITUTE(SUBSTITUTE(SUBSTITUTE(SUBSTITUTE(Answers!B212,"’","'"),"‘","'"),"“",""""),"”",""""))))*1+ISNUMBER(SEARCH("Research, or explaining something unfamiliar",TRIM(SUBSTITUTE(SUBSTITUTE(SUBSTITUTE(SUBSTITUTE(Answers!B212,"’","'"),"‘","'"),"“",""""),"”",""""))))*1+ISNUMBER(SEARCH("Working with data or spreadsheets",TRIM(SUBSTITUTE(SUBSTITUTE(SUBSTITUTE(SUBSTITUTE(Answers!B212,"’","'"),"‘","'"),"“",""""),"”",""""))))*1+ISNUMBER(SEARCH("Writing or reviewing code or scripts",TRIM(SUBSTITUTE(SUBSTITUTE(SUBSTITUTE(SUBSTITUTE(Answers!B212,"’","'"),"‘","'"),"“",""""),"”",""""))))*1+ISNUMBER(SEARCH("Brainstorming or planning",TRIM(SUBSTITUTE(SUBSTITUTE(SUBSTITUTE(SUBSTITUTE(Answers!B212,"’","'"),"‘","'"),"“",""""),"”",""""))))*1+ISNUMBER(SEARCH("Something else",TRIM(SUBSTITUTE(SUBSTITUTE(SUBSTITUTE(SUBSTITUTE(Answers!B212,"’","'"),"‘","'"),"“",""""),"”",""""))))*1)</f>
        <v/>
      </c>
      <c r="Y212" s="1" t="str">
        <f aca="false">IF(X212="","",IF(X212=0,IF(ISNUMBER(SEARCH("I don't use AI tools for work",TRIM(SUBSTITUTE(SUBSTITUTE(SUBSTITUTE(SUBSTITUTE(Answers!B212,"’","'"),"‘","'"),"“",""""),"”","""")))),1,"unread"),MIN(X212+1,5)))</f>
        <v/>
      </c>
      <c r="Z212" s="1" t="n">
        <f aca="false">IF(ISNUMBER(SEARCH("Clear guidance on what's allowed and what information can go in",TRIM(SUBSTITUTE(SUBSTITUTE(SUBSTITUTE(SUBSTITUTE(Answers!R212,"’","'"),"‘","'"),"“",""""),"”","""")))),1,0)</f>
        <v>0</v>
      </c>
      <c r="AA212" s="1" t="n">
        <f aca="false">IF(ISNUMBER(SEARCH("An approved AI tool with a work account",TRIM(SUBSTITUTE(SUBSTITUTE(SUBSTITUTE(SUBSTITUTE(Answers!R212,"’","'"),"‘","'"),"“",""""),"”","""")))),1,0)</f>
        <v>0</v>
      </c>
      <c r="AB212" s="1" t="n">
        <f aca="false">IF(ISNUMBER(SEARCH("Hands-on training using my own work tasks",TRIM(SUBSTITUTE(SUBSTITUTE(SUBSTITUTE(SUBSTITUTE(Answers!R212,"’","'"),"‘","'"),"“",""""),"”","""")))),1,0)</f>
        <v>0</v>
      </c>
      <c r="AC212" s="1" t="n">
        <f aca="false">IF(ISNUMBER(SEARCH("Ready-made prompts and templates for common tasks",TRIM(SUBSTITUTE(SUBSTITUTE(SUBSTITUTE(SUBSTITUTE(Answers!R212,"’","'"),"‘","'"),"“",""""),"”","""")))),1,0)</f>
        <v>0</v>
      </c>
      <c r="AD212" s="1" t="n">
        <f aca="false">IF(ISNUMBER(SEARCH("Help setting up an AI agent for my role",TRIM(SUBSTITUTE(SUBSTITUTE(SUBSTITUTE(SUBSTITUTE(Answers!R212,"’","'"),"‘","'"),"“",""""),"”","""")))),1,0)</f>
        <v>0</v>
      </c>
      <c r="AE212" s="1" t="n">
        <f aca="false">IF(ISNUMBER(SEARCH("Examples from people in jobs like mine",TRIM(SUBSTITUTE(SUBSTITUTE(SUBSTITUTE(SUBSTITUTE(Answers!R212,"’","'"),"‘","'"),"“",""""),"”","""")))),1,0)</f>
        <v>0</v>
      </c>
      <c r="AF212" s="1" t="n">
        <f aca="false">IF(ISNUMBER(SEARCH("Time set aside to practice",TRIM(SUBSTITUTE(SUBSTITUTE(SUBSTITUTE(SUBSTITUTE(Answers!R212,"’","'"),"‘","'"),"“",""""),"”","""")))),1,0)</f>
        <v>0</v>
      </c>
      <c r="AG212" s="1" t="n">
        <f aca="false">IF(ISNUMBER(SEARCH("I don't need help right now",TRIM(SUBSTITUTE(SUBSTITUTE(SUBSTITUTE(SUBSTITUTE(Answers!R212,"’","'"),"‘","'"),"“",""""),"”","""")))),1,0)</f>
        <v>0</v>
      </c>
      <c r="AH212" s="1" t="str">
        <f aca="false">IF(Answers!R212="","",IF(Z212+AA212+AB212+AC212+AD212+AE212+AF212+AG212=0,"unread",""))</f>
        <v/>
      </c>
      <c r="AI212" s="1" t="n">
        <f aca="false">IF(OR(D212=5,E212=5),1,0)</f>
        <v>0</v>
      </c>
    </row>
    <row r="213" customFormat="false" ht="15" hidden="false" customHeight="true" outlineLevel="0" collapsed="false">
      <c r="A213" s="1" t="n">
        <f aca="false">Answers!T213</f>
        <v>0</v>
      </c>
      <c r="B213" s="1" t="str">
        <f aca="false">IF(Answers!A213="","",IFERROR(MATCH(TRIM(SUBSTITUTE(SUBSTITUTE(SUBSTITUTE(SUBSTITUTE(Answers!A213,"’","'"),"‘","'"),"“",""""),"”","""")),'Scoring key'!$B$10:$B$14,0),"unread"))</f>
        <v/>
      </c>
      <c r="C213" s="1" t="str">
        <f aca="false">IF(Answers!C213="","",IFERROR(MATCH(TRIM(SUBSTITUTE(SUBSTITUTE(SUBSTITUTE(SUBSTITUTE(Answers!C213,"’","'"),"‘","'"),"“",""""),"”","""")),'Scoring key'!$B$15:$B$19,0),"unread"))</f>
        <v/>
      </c>
      <c r="D213" s="1" t="str">
        <f aca="false">IF(Answers!D213="","",IFERROR(MATCH(TRIM(SUBSTITUTE(SUBSTITUTE(SUBSTITUTE(SUBSTITUTE(Answers!D213,"’","'"),"‘","'"),"“",""""),"”","""")),'Scoring key'!$B$20:$B$24,0),"unread"))</f>
        <v/>
      </c>
      <c r="E213" s="1" t="str">
        <f aca="false">IF(Answers!E213="","",IFERROR(MATCH(TRIM(SUBSTITUTE(SUBSTITUTE(SUBSTITUTE(SUBSTITUTE(Answers!E213,"’","'"),"‘","'"),"“",""""),"”","""")),'Scoring key'!$B$25:$B$29,0),"unread"))</f>
        <v/>
      </c>
      <c r="F213" s="1" t="str">
        <f aca="false">IF(Answers!L213="","",IFERROR(MATCH(TRIM(SUBSTITUTE(SUBSTITUTE(SUBSTITUTE(SUBSTITUTE(Answers!L213,"’","'"),"‘","'"),"“",""""),"”","""")),'Scoring key'!$B$30:$B$34,0),"unread"))</f>
        <v/>
      </c>
      <c r="G213" s="1" t="str">
        <f aca="false">IF(Answers!N213="","",IFERROR(MATCH(TRIM(SUBSTITUTE(SUBSTITUTE(SUBSTITUTE(SUBSTITUTE(Answers!N213,"’","'"),"‘","'"),"“",""""),"”","""")),'Scoring key'!$B$35:$B$38,0),"unread"))</f>
        <v/>
      </c>
      <c r="H213" s="1" t="str">
        <f aca="false">IF(Answers!O213="","",IFERROR(MATCH(TRIM(SUBSTITUTE(SUBSTITUTE(SUBSTITUTE(SUBSTITUTE(Answers!O213,"’","'"),"‘","'"),"“",""""),"”","""")),'Scoring key'!$B$39:$B$42,0),"unread"))</f>
        <v/>
      </c>
      <c r="I213" s="1" t="str">
        <f aca="false">IF(Answers!S213="","",IFERROR(MATCH(TRIM(SUBSTITUTE(SUBSTITUTE(SUBSTITUTE(SUBSTITUTE(Answers!S213,"’","'"),"‘","'"),"“",""""),"”","""")),'Scoring key'!$B$43:$B$46,0),"unread"))</f>
        <v/>
      </c>
      <c r="J213" s="1" t="str">
        <f aca="false">IF(ISNUMBER(B213),IF(INDEX('Scoring key'!$C$10:$C$14,B213)="","",INDEX('Scoring key'!$C$10:$C$14,B213)),"")</f>
        <v/>
      </c>
      <c r="K213" s="1" t="str">
        <f aca="false">IF(ISNUMBER(E213),IF(INDEX('Scoring key'!$C$25:$C$29,E213)="","",INDEX('Scoring key'!$C$25:$C$29,E213)),"")</f>
        <v/>
      </c>
      <c r="L213" s="1" t="str">
        <f aca="false">IF(ISNUMBER(F213),IF(INDEX('Scoring key'!$C$30:$C$34,F213)="","",INDEX('Scoring key'!$C$30:$C$34,F213)),"")</f>
        <v/>
      </c>
      <c r="M213" s="1" t="str">
        <f aca="false">IF(ISNUMBER(G213),IF(INDEX('Scoring key'!$C$35:$C$38,G213)="","",INDEX('Scoring key'!$C$35:$C$38,G213)),"")</f>
        <v/>
      </c>
      <c r="N213" s="1" t="str">
        <f aca="false">IF(ISNUMBER(H213),IF(INDEX('Scoring key'!$C$39:$C$42,H213)="","",INDEX('Scoring key'!$C$39:$C$42,H213)),"")</f>
        <v/>
      </c>
      <c r="O213" s="1" t="str">
        <f aca="false">IF(Answers!F213="","",IF(ISNUMBER(IFERROR(VALUE(Answers!F213),"")),IF(AND(VALUE(Answers!F213)&gt;=1,VALUE(Answers!F213)&lt;=5,VALUE(Answers!F213)=INT(VALUE(Answers!F213))),VALUE(Answers!F213),"unread"),IFERROR(MATCH(TRIM(SUBSTITUTE(SUBSTITUTE(SUBSTITUTE(SUBSTITUTE(Answers!F213,"’","'"),"‘","'"),"“",""""),"”","""")),'Scoring key'!$B$5:$B$9,0),"unread")))</f>
        <v/>
      </c>
      <c r="P213" s="1" t="str">
        <f aca="false">IF(Answers!G213="","",IF(ISNUMBER(IFERROR(VALUE(Answers!G213),"")),IF(AND(VALUE(Answers!G213)&gt;=1,VALUE(Answers!G213)&lt;=5,VALUE(Answers!G213)=INT(VALUE(Answers!G213))),VALUE(Answers!G213),"unread"),IFERROR(MATCH(TRIM(SUBSTITUTE(SUBSTITUTE(SUBSTITUTE(SUBSTITUTE(Answers!G213,"’","'"),"‘","'"),"“",""""),"”","""")),'Scoring key'!$B$5:$B$9,0),"unread")))</f>
        <v/>
      </c>
      <c r="Q213" s="1" t="str">
        <f aca="false">IF(Answers!H213="","",IF(ISNUMBER(IFERROR(VALUE(Answers!H213),"")),IF(AND(VALUE(Answers!H213)&gt;=1,VALUE(Answers!H213)&lt;=5,VALUE(Answers!H213)=INT(VALUE(Answers!H213))),VALUE(Answers!H213),"unread"),IFERROR(MATCH(TRIM(SUBSTITUTE(SUBSTITUTE(SUBSTITUTE(SUBSTITUTE(Answers!H213,"’","'"),"‘","'"),"“",""""),"”","""")),'Scoring key'!$B$5:$B$9,0),"unread")))</f>
        <v/>
      </c>
      <c r="R213" s="1" t="str">
        <f aca="false">IF(Answers!I213="","",IF(ISNUMBER(IFERROR(VALUE(Answers!I213),"")),IF(AND(VALUE(Answers!I213)&gt;=1,VALUE(Answers!I213)&lt;=5,VALUE(Answers!I213)=INT(VALUE(Answers!I213))),VALUE(Answers!I213),"unread"),IFERROR(MATCH(TRIM(SUBSTITUTE(SUBSTITUTE(SUBSTITUTE(SUBSTITUTE(Answers!I213,"’","'"),"‘","'"),"“",""""),"”","""")),'Scoring key'!$B$5:$B$9,0),"unread")))</f>
        <v/>
      </c>
      <c r="S213" s="1" t="str">
        <f aca="false">IF(Answers!J213="","",IF(ISNUMBER(IFERROR(VALUE(Answers!J213),"")),IF(AND(VALUE(Answers!J213)&gt;=1,VALUE(Answers!J213)&lt;=5,VALUE(Answers!J213)=INT(VALUE(Answers!J213))),VALUE(Answers!J213),"unread"),IFERROR(MATCH(TRIM(SUBSTITUTE(SUBSTITUTE(SUBSTITUTE(SUBSTITUTE(Answers!J213,"’","'"),"‘","'"),"“",""""),"”","""")),'Scoring key'!$B$5:$B$9,0),"unread")))</f>
        <v/>
      </c>
      <c r="T213" s="1" t="str">
        <f aca="false">IF(Answers!K213="","",IF(ISNUMBER(IFERROR(VALUE(Answers!K213),"")),IF(AND(VALUE(Answers!K213)&gt;=1,VALUE(Answers!K213)&lt;=5,VALUE(Answers!K213)=INT(VALUE(Answers!K213))),VALUE(Answers!K213),"unread"),IFERROR(MATCH(TRIM(SUBSTITUTE(SUBSTITUTE(SUBSTITUTE(SUBSTITUTE(Answers!K213,"’","'"),"‘","'"),"“",""""),"”","""")),'Scoring key'!$B$5:$B$9,0),"unread")))</f>
        <v/>
      </c>
      <c r="U213" s="1" t="str">
        <f aca="false">IF(Answers!M213="","",IF(ISNUMBER(IFERROR(VALUE(Answers!M213),"")),IF(AND(VALUE(Answers!M213)&gt;=1,VALUE(Answers!M213)&lt;=5,VALUE(Answers!M213)=INT(VALUE(Answers!M213))),VALUE(Answers!M213),"unread"),IFERROR(MATCH(TRIM(SUBSTITUTE(SUBSTITUTE(SUBSTITUTE(SUBSTITUTE(Answers!M213,"’","'"),"‘","'"),"“",""""),"”","""")),'Scoring key'!$B$5:$B$9,0),"unread")))</f>
        <v/>
      </c>
      <c r="V213" s="1" t="str">
        <f aca="false">IF(Answers!P213="","",IF(ISNUMBER(IFERROR(VALUE(Answers!P213),"")),IF(AND(VALUE(Answers!P213)&gt;=1,VALUE(Answers!P213)&lt;=5,VALUE(Answers!P213)=INT(VALUE(Answers!P213))),VALUE(Answers!P213),"unread"),IFERROR(MATCH(TRIM(SUBSTITUTE(SUBSTITUTE(SUBSTITUTE(SUBSTITUTE(Answers!P213,"’","'"),"‘","'"),"“",""""),"”","""")),'Scoring key'!$B$5:$B$9,0),"unread")))</f>
        <v/>
      </c>
      <c r="W213" s="1" t="str">
        <f aca="false">IF(Answers!Q213="","",IF(ISNUMBER(IFERROR(VALUE(Answers!Q213),"")),IF(AND(VALUE(Answers!Q213)&gt;=1,VALUE(Answers!Q213)&lt;=5,VALUE(Answers!Q213)=INT(VALUE(Answers!Q213))),VALUE(Answers!Q213),"unread"),IFERROR(MATCH(TRIM(SUBSTITUTE(SUBSTITUTE(SUBSTITUTE(SUBSTITUTE(Answers!Q213,"’","'"),"‘","'"),"“",""""),"”","""")),'Scoring key'!$B$5:$B$9,0),"unread")))</f>
        <v/>
      </c>
      <c r="X213" s="1" t="str">
        <f aca="false">IF(Answers!B213="","",ISNUMBER(SEARCH("Drafting or editing emails and documents",TRIM(SUBSTITUTE(SUBSTITUTE(SUBSTITUTE(SUBSTITUTE(Answers!B213,"’","'"),"‘","'"),"“",""""),"”",""""))))*1+ISNUMBER(SEARCH("Summarizing documents, threads or meetings",TRIM(SUBSTITUTE(SUBSTITUTE(SUBSTITUTE(SUBSTITUTE(Answers!B213,"’","'"),"‘","'"),"“",""""),"”",""""))))*1+ISNUMBER(SEARCH("Research, or explaining something unfamiliar",TRIM(SUBSTITUTE(SUBSTITUTE(SUBSTITUTE(SUBSTITUTE(Answers!B213,"’","'"),"‘","'"),"“",""""),"”",""""))))*1+ISNUMBER(SEARCH("Working with data or spreadsheets",TRIM(SUBSTITUTE(SUBSTITUTE(SUBSTITUTE(SUBSTITUTE(Answers!B213,"’","'"),"‘","'"),"“",""""),"”",""""))))*1+ISNUMBER(SEARCH("Writing or reviewing code or scripts",TRIM(SUBSTITUTE(SUBSTITUTE(SUBSTITUTE(SUBSTITUTE(Answers!B213,"’","'"),"‘","'"),"“",""""),"”",""""))))*1+ISNUMBER(SEARCH("Brainstorming or planning",TRIM(SUBSTITUTE(SUBSTITUTE(SUBSTITUTE(SUBSTITUTE(Answers!B213,"’","'"),"‘","'"),"“",""""),"”",""""))))*1+ISNUMBER(SEARCH("Something else",TRIM(SUBSTITUTE(SUBSTITUTE(SUBSTITUTE(SUBSTITUTE(Answers!B213,"’","'"),"‘","'"),"“",""""),"”",""""))))*1)</f>
        <v/>
      </c>
      <c r="Y213" s="1" t="str">
        <f aca="false">IF(X213="","",IF(X213=0,IF(ISNUMBER(SEARCH("I don't use AI tools for work",TRIM(SUBSTITUTE(SUBSTITUTE(SUBSTITUTE(SUBSTITUTE(Answers!B213,"’","'"),"‘","'"),"“",""""),"”","""")))),1,"unread"),MIN(X213+1,5)))</f>
        <v/>
      </c>
      <c r="Z213" s="1" t="n">
        <f aca="false">IF(ISNUMBER(SEARCH("Clear guidance on what's allowed and what information can go in",TRIM(SUBSTITUTE(SUBSTITUTE(SUBSTITUTE(SUBSTITUTE(Answers!R213,"’","'"),"‘","'"),"“",""""),"”","""")))),1,0)</f>
        <v>0</v>
      </c>
      <c r="AA213" s="1" t="n">
        <f aca="false">IF(ISNUMBER(SEARCH("An approved AI tool with a work account",TRIM(SUBSTITUTE(SUBSTITUTE(SUBSTITUTE(SUBSTITUTE(Answers!R213,"’","'"),"‘","'"),"“",""""),"”","""")))),1,0)</f>
        <v>0</v>
      </c>
      <c r="AB213" s="1" t="n">
        <f aca="false">IF(ISNUMBER(SEARCH("Hands-on training using my own work tasks",TRIM(SUBSTITUTE(SUBSTITUTE(SUBSTITUTE(SUBSTITUTE(Answers!R213,"’","'"),"‘","'"),"“",""""),"”","""")))),1,0)</f>
        <v>0</v>
      </c>
      <c r="AC213" s="1" t="n">
        <f aca="false">IF(ISNUMBER(SEARCH("Ready-made prompts and templates for common tasks",TRIM(SUBSTITUTE(SUBSTITUTE(SUBSTITUTE(SUBSTITUTE(Answers!R213,"’","'"),"‘","'"),"“",""""),"”","""")))),1,0)</f>
        <v>0</v>
      </c>
      <c r="AD213" s="1" t="n">
        <f aca="false">IF(ISNUMBER(SEARCH("Help setting up an AI agent for my role",TRIM(SUBSTITUTE(SUBSTITUTE(SUBSTITUTE(SUBSTITUTE(Answers!R213,"’","'"),"‘","'"),"“",""""),"”","""")))),1,0)</f>
        <v>0</v>
      </c>
      <c r="AE213" s="1" t="n">
        <f aca="false">IF(ISNUMBER(SEARCH("Examples from people in jobs like mine",TRIM(SUBSTITUTE(SUBSTITUTE(SUBSTITUTE(SUBSTITUTE(Answers!R213,"’","'"),"‘","'"),"“",""""),"”","""")))),1,0)</f>
        <v>0</v>
      </c>
      <c r="AF213" s="1" t="n">
        <f aca="false">IF(ISNUMBER(SEARCH("Time set aside to practice",TRIM(SUBSTITUTE(SUBSTITUTE(SUBSTITUTE(SUBSTITUTE(Answers!R213,"’","'"),"‘","'"),"“",""""),"”","""")))),1,0)</f>
        <v>0</v>
      </c>
      <c r="AG213" s="1" t="n">
        <f aca="false">IF(ISNUMBER(SEARCH("I don't need help right now",TRIM(SUBSTITUTE(SUBSTITUTE(SUBSTITUTE(SUBSTITUTE(Answers!R213,"’","'"),"‘","'"),"“",""""),"”","""")))),1,0)</f>
        <v>0</v>
      </c>
      <c r="AH213" s="1" t="str">
        <f aca="false">IF(Answers!R213="","",IF(Z213+AA213+AB213+AC213+AD213+AE213+AF213+AG213=0,"unread",""))</f>
        <v/>
      </c>
      <c r="AI213" s="1" t="n">
        <f aca="false">IF(OR(D213=5,E213=5),1,0)</f>
        <v>0</v>
      </c>
    </row>
    <row r="214" customFormat="false" ht="15" hidden="false" customHeight="true" outlineLevel="0" collapsed="false">
      <c r="A214" s="1" t="n">
        <f aca="false">Answers!T214</f>
        <v>0</v>
      </c>
      <c r="B214" s="1" t="str">
        <f aca="false">IF(Answers!A214="","",IFERROR(MATCH(TRIM(SUBSTITUTE(SUBSTITUTE(SUBSTITUTE(SUBSTITUTE(Answers!A214,"’","'"),"‘","'"),"“",""""),"”","""")),'Scoring key'!$B$10:$B$14,0),"unread"))</f>
        <v/>
      </c>
      <c r="C214" s="1" t="str">
        <f aca="false">IF(Answers!C214="","",IFERROR(MATCH(TRIM(SUBSTITUTE(SUBSTITUTE(SUBSTITUTE(SUBSTITUTE(Answers!C214,"’","'"),"‘","'"),"“",""""),"”","""")),'Scoring key'!$B$15:$B$19,0),"unread"))</f>
        <v/>
      </c>
      <c r="D214" s="1" t="str">
        <f aca="false">IF(Answers!D214="","",IFERROR(MATCH(TRIM(SUBSTITUTE(SUBSTITUTE(SUBSTITUTE(SUBSTITUTE(Answers!D214,"’","'"),"‘","'"),"“",""""),"”","""")),'Scoring key'!$B$20:$B$24,0),"unread"))</f>
        <v/>
      </c>
      <c r="E214" s="1" t="str">
        <f aca="false">IF(Answers!E214="","",IFERROR(MATCH(TRIM(SUBSTITUTE(SUBSTITUTE(SUBSTITUTE(SUBSTITUTE(Answers!E214,"’","'"),"‘","'"),"“",""""),"”","""")),'Scoring key'!$B$25:$B$29,0),"unread"))</f>
        <v/>
      </c>
      <c r="F214" s="1" t="str">
        <f aca="false">IF(Answers!L214="","",IFERROR(MATCH(TRIM(SUBSTITUTE(SUBSTITUTE(SUBSTITUTE(SUBSTITUTE(Answers!L214,"’","'"),"‘","'"),"“",""""),"”","""")),'Scoring key'!$B$30:$B$34,0),"unread"))</f>
        <v/>
      </c>
      <c r="G214" s="1" t="str">
        <f aca="false">IF(Answers!N214="","",IFERROR(MATCH(TRIM(SUBSTITUTE(SUBSTITUTE(SUBSTITUTE(SUBSTITUTE(Answers!N214,"’","'"),"‘","'"),"“",""""),"”","""")),'Scoring key'!$B$35:$B$38,0),"unread"))</f>
        <v/>
      </c>
      <c r="H214" s="1" t="str">
        <f aca="false">IF(Answers!O214="","",IFERROR(MATCH(TRIM(SUBSTITUTE(SUBSTITUTE(SUBSTITUTE(SUBSTITUTE(Answers!O214,"’","'"),"‘","'"),"“",""""),"”","""")),'Scoring key'!$B$39:$B$42,0),"unread"))</f>
        <v/>
      </c>
      <c r="I214" s="1" t="str">
        <f aca="false">IF(Answers!S214="","",IFERROR(MATCH(TRIM(SUBSTITUTE(SUBSTITUTE(SUBSTITUTE(SUBSTITUTE(Answers!S214,"’","'"),"‘","'"),"“",""""),"”","""")),'Scoring key'!$B$43:$B$46,0),"unread"))</f>
        <v/>
      </c>
      <c r="J214" s="1" t="str">
        <f aca="false">IF(ISNUMBER(B214),IF(INDEX('Scoring key'!$C$10:$C$14,B214)="","",INDEX('Scoring key'!$C$10:$C$14,B214)),"")</f>
        <v/>
      </c>
      <c r="K214" s="1" t="str">
        <f aca="false">IF(ISNUMBER(E214),IF(INDEX('Scoring key'!$C$25:$C$29,E214)="","",INDEX('Scoring key'!$C$25:$C$29,E214)),"")</f>
        <v/>
      </c>
      <c r="L214" s="1" t="str">
        <f aca="false">IF(ISNUMBER(F214),IF(INDEX('Scoring key'!$C$30:$C$34,F214)="","",INDEX('Scoring key'!$C$30:$C$34,F214)),"")</f>
        <v/>
      </c>
      <c r="M214" s="1" t="str">
        <f aca="false">IF(ISNUMBER(G214),IF(INDEX('Scoring key'!$C$35:$C$38,G214)="","",INDEX('Scoring key'!$C$35:$C$38,G214)),"")</f>
        <v/>
      </c>
      <c r="N214" s="1" t="str">
        <f aca="false">IF(ISNUMBER(H214),IF(INDEX('Scoring key'!$C$39:$C$42,H214)="","",INDEX('Scoring key'!$C$39:$C$42,H214)),"")</f>
        <v/>
      </c>
      <c r="O214" s="1" t="str">
        <f aca="false">IF(Answers!F214="","",IF(ISNUMBER(IFERROR(VALUE(Answers!F214),"")),IF(AND(VALUE(Answers!F214)&gt;=1,VALUE(Answers!F214)&lt;=5,VALUE(Answers!F214)=INT(VALUE(Answers!F214))),VALUE(Answers!F214),"unread"),IFERROR(MATCH(TRIM(SUBSTITUTE(SUBSTITUTE(SUBSTITUTE(SUBSTITUTE(Answers!F214,"’","'"),"‘","'"),"“",""""),"”","""")),'Scoring key'!$B$5:$B$9,0),"unread")))</f>
        <v/>
      </c>
      <c r="P214" s="1" t="str">
        <f aca="false">IF(Answers!G214="","",IF(ISNUMBER(IFERROR(VALUE(Answers!G214),"")),IF(AND(VALUE(Answers!G214)&gt;=1,VALUE(Answers!G214)&lt;=5,VALUE(Answers!G214)=INT(VALUE(Answers!G214))),VALUE(Answers!G214),"unread"),IFERROR(MATCH(TRIM(SUBSTITUTE(SUBSTITUTE(SUBSTITUTE(SUBSTITUTE(Answers!G214,"’","'"),"‘","'"),"“",""""),"”","""")),'Scoring key'!$B$5:$B$9,0),"unread")))</f>
        <v/>
      </c>
      <c r="Q214" s="1" t="str">
        <f aca="false">IF(Answers!H214="","",IF(ISNUMBER(IFERROR(VALUE(Answers!H214),"")),IF(AND(VALUE(Answers!H214)&gt;=1,VALUE(Answers!H214)&lt;=5,VALUE(Answers!H214)=INT(VALUE(Answers!H214))),VALUE(Answers!H214),"unread"),IFERROR(MATCH(TRIM(SUBSTITUTE(SUBSTITUTE(SUBSTITUTE(SUBSTITUTE(Answers!H214,"’","'"),"‘","'"),"“",""""),"”","""")),'Scoring key'!$B$5:$B$9,0),"unread")))</f>
        <v/>
      </c>
      <c r="R214" s="1" t="str">
        <f aca="false">IF(Answers!I214="","",IF(ISNUMBER(IFERROR(VALUE(Answers!I214),"")),IF(AND(VALUE(Answers!I214)&gt;=1,VALUE(Answers!I214)&lt;=5,VALUE(Answers!I214)=INT(VALUE(Answers!I214))),VALUE(Answers!I214),"unread"),IFERROR(MATCH(TRIM(SUBSTITUTE(SUBSTITUTE(SUBSTITUTE(SUBSTITUTE(Answers!I214,"’","'"),"‘","'"),"“",""""),"”","""")),'Scoring key'!$B$5:$B$9,0),"unread")))</f>
        <v/>
      </c>
      <c r="S214" s="1" t="str">
        <f aca="false">IF(Answers!J214="","",IF(ISNUMBER(IFERROR(VALUE(Answers!J214),"")),IF(AND(VALUE(Answers!J214)&gt;=1,VALUE(Answers!J214)&lt;=5,VALUE(Answers!J214)=INT(VALUE(Answers!J214))),VALUE(Answers!J214),"unread"),IFERROR(MATCH(TRIM(SUBSTITUTE(SUBSTITUTE(SUBSTITUTE(SUBSTITUTE(Answers!J214,"’","'"),"‘","'"),"“",""""),"”","""")),'Scoring key'!$B$5:$B$9,0),"unread")))</f>
        <v/>
      </c>
      <c r="T214" s="1" t="str">
        <f aca="false">IF(Answers!K214="","",IF(ISNUMBER(IFERROR(VALUE(Answers!K214),"")),IF(AND(VALUE(Answers!K214)&gt;=1,VALUE(Answers!K214)&lt;=5,VALUE(Answers!K214)=INT(VALUE(Answers!K214))),VALUE(Answers!K214),"unread"),IFERROR(MATCH(TRIM(SUBSTITUTE(SUBSTITUTE(SUBSTITUTE(SUBSTITUTE(Answers!K214,"’","'"),"‘","'"),"“",""""),"”","""")),'Scoring key'!$B$5:$B$9,0),"unread")))</f>
        <v/>
      </c>
      <c r="U214" s="1" t="str">
        <f aca="false">IF(Answers!M214="","",IF(ISNUMBER(IFERROR(VALUE(Answers!M214),"")),IF(AND(VALUE(Answers!M214)&gt;=1,VALUE(Answers!M214)&lt;=5,VALUE(Answers!M214)=INT(VALUE(Answers!M214))),VALUE(Answers!M214),"unread"),IFERROR(MATCH(TRIM(SUBSTITUTE(SUBSTITUTE(SUBSTITUTE(SUBSTITUTE(Answers!M214,"’","'"),"‘","'"),"“",""""),"”","""")),'Scoring key'!$B$5:$B$9,0),"unread")))</f>
        <v/>
      </c>
      <c r="V214" s="1" t="str">
        <f aca="false">IF(Answers!P214="","",IF(ISNUMBER(IFERROR(VALUE(Answers!P214),"")),IF(AND(VALUE(Answers!P214)&gt;=1,VALUE(Answers!P214)&lt;=5,VALUE(Answers!P214)=INT(VALUE(Answers!P214))),VALUE(Answers!P214),"unread"),IFERROR(MATCH(TRIM(SUBSTITUTE(SUBSTITUTE(SUBSTITUTE(SUBSTITUTE(Answers!P214,"’","'"),"‘","'"),"“",""""),"”","""")),'Scoring key'!$B$5:$B$9,0),"unread")))</f>
        <v/>
      </c>
      <c r="W214" s="1" t="str">
        <f aca="false">IF(Answers!Q214="","",IF(ISNUMBER(IFERROR(VALUE(Answers!Q214),"")),IF(AND(VALUE(Answers!Q214)&gt;=1,VALUE(Answers!Q214)&lt;=5,VALUE(Answers!Q214)=INT(VALUE(Answers!Q214))),VALUE(Answers!Q214),"unread"),IFERROR(MATCH(TRIM(SUBSTITUTE(SUBSTITUTE(SUBSTITUTE(SUBSTITUTE(Answers!Q214,"’","'"),"‘","'"),"“",""""),"”","""")),'Scoring key'!$B$5:$B$9,0),"unread")))</f>
        <v/>
      </c>
      <c r="X214" s="1" t="str">
        <f aca="false">IF(Answers!B214="","",ISNUMBER(SEARCH("Drafting or editing emails and documents",TRIM(SUBSTITUTE(SUBSTITUTE(SUBSTITUTE(SUBSTITUTE(Answers!B214,"’","'"),"‘","'"),"“",""""),"”",""""))))*1+ISNUMBER(SEARCH("Summarizing documents, threads or meetings",TRIM(SUBSTITUTE(SUBSTITUTE(SUBSTITUTE(SUBSTITUTE(Answers!B214,"’","'"),"‘","'"),"“",""""),"”",""""))))*1+ISNUMBER(SEARCH("Research, or explaining something unfamiliar",TRIM(SUBSTITUTE(SUBSTITUTE(SUBSTITUTE(SUBSTITUTE(Answers!B214,"’","'"),"‘","'"),"“",""""),"”",""""))))*1+ISNUMBER(SEARCH("Working with data or spreadsheets",TRIM(SUBSTITUTE(SUBSTITUTE(SUBSTITUTE(SUBSTITUTE(Answers!B214,"’","'"),"‘","'"),"“",""""),"”",""""))))*1+ISNUMBER(SEARCH("Writing or reviewing code or scripts",TRIM(SUBSTITUTE(SUBSTITUTE(SUBSTITUTE(SUBSTITUTE(Answers!B214,"’","'"),"‘","'"),"“",""""),"”",""""))))*1+ISNUMBER(SEARCH("Brainstorming or planning",TRIM(SUBSTITUTE(SUBSTITUTE(SUBSTITUTE(SUBSTITUTE(Answers!B214,"’","'"),"‘","'"),"“",""""),"”",""""))))*1+ISNUMBER(SEARCH("Something else",TRIM(SUBSTITUTE(SUBSTITUTE(SUBSTITUTE(SUBSTITUTE(Answers!B214,"’","'"),"‘","'"),"“",""""),"”",""""))))*1)</f>
        <v/>
      </c>
      <c r="Y214" s="1" t="str">
        <f aca="false">IF(X214="","",IF(X214=0,IF(ISNUMBER(SEARCH("I don't use AI tools for work",TRIM(SUBSTITUTE(SUBSTITUTE(SUBSTITUTE(SUBSTITUTE(Answers!B214,"’","'"),"‘","'"),"“",""""),"”","""")))),1,"unread"),MIN(X214+1,5)))</f>
        <v/>
      </c>
      <c r="Z214" s="1" t="n">
        <f aca="false">IF(ISNUMBER(SEARCH("Clear guidance on what's allowed and what information can go in",TRIM(SUBSTITUTE(SUBSTITUTE(SUBSTITUTE(SUBSTITUTE(Answers!R214,"’","'"),"‘","'"),"“",""""),"”","""")))),1,0)</f>
        <v>0</v>
      </c>
      <c r="AA214" s="1" t="n">
        <f aca="false">IF(ISNUMBER(SEARCH("An approved AI tool with a work account",TRIM(SUBSTITUTE(SUBSTITUTE(SUBSTITUTE(SUBSTITUTE(Answers!R214,"’","'"),"‘","'"),"“",""""),"”","""")))),1,0)</f>
        <v>0</v>
      </c>
      <c r="AB214" s="1" t="n">
        <f aca="false">IF(ISNUMBER(SEARCH("Hands-on training using my own work tasks",TRIM(SUBSTITUTE(SUBSTITUTE(SUBSTITUTE(SUBSTITUTE(Answers!R214,"’","'"),"‘","'"),"“",""""),"”","""")))),1,0)</f>
        <v>0</v>
      </c>
      <c r="AC214" s="1" t="n">
        <f aca="false">IF(ISNUMBER(SEARCH("Ready-made prompts and templates for common tasks",TRIM(SUBSTITUTE(SUBSTITUTE(SUBSTITUTE(SUBSTITUTE(Answers!R214,"’","'"),"‘","'"),"“",""""),"”","""")))),1,0)</f>
        <v>0</v>
      </c>
      <c r="AD214" s="1" t="n">
        <f aca="false">IF(ISNUMBER(SEARCH("Help setting up an AI agent for my role",TRIM(SUBSTITUTE(SUBSTITUTE(SUBSTITUTE(SUBSTITUTE(Answers!R214,"’","'"),"‘","'"),"“",""""),"”","""")))),1,0)</f>
        <v>0</v>
      </c>
      <c r="AE214" s="1" t="n">
        <f aca="false">IF(ISNUMBER(SEARCH("Examples from people in jobs like mine",TRIM(SUBSTITUTE(SUBSTITUTE(SUBSTITUTE(SUBSTITUTE(Answers!R214,"’","'"),"‘","'"),"“",""""),"”","""")))),1,0)</f>
        <v>0</v>
      </c>
      <c r="AF214" s="1" t="n">
        <f aca="false">IF(ISNUMBER(SEARCH("Time set aside to practice",TRIM(SUBSTITUTE(SUBSTITUTE(SUBSTITUTE(SUBSTITUTE(Answers!R214,"’","'"),"‘","'"),"“",""""),"”","""")))),1,0)</f>
        <v>0</v>
      </c>
      <c r="AG214" s="1" t="n">
        <f aca="false">IF(ISNUMBER(SEARCH("I don't need help right now",TRIM(SUBSTITUTE(SUBSTITUTE(SUBSTITUTE(SUBSTITUTE(Answers!R214,"’","'"),"‘","'"),"“",""""),"”","""")))),1,0)</f>
        <v>0</v>
      </c>
      <c r="AH214" s="1" t="str">
        <f aca="false">IF(Answers!R214="","",IF(Z214+AA214+AB214+AC214+AD214+AE214+AF214+AG214=0,"unread",""))</f>
        <v/>
      </c>
      <c r="AI214" s="1" t="n">
        <f aca="false">IF(OR(D214=5,E214=5),1,0)</f>
        <v>0</v>
      </c>
    </row>
    <row r="215" customFormat="false" ht="15" hidden="false" customHeight="true" outlineLevel="0" collapsed="false">
      <c r="A215" s="1" t="n">
        <f aca="false">Answers!T215</f>
        <v>0</v>
      </c>
      <c r="B215" s="1" t="str">
        <f aca="false">IF(Answers!A215="","",IFERROR(MATCH(TRIM(SUBSTITUTE(SUBSTITUTE(SUBSTITUTE(SUBSTITUTE(Answers!A215,"’","'"),"‘","'"),"“",""""),"”","""")),'Scoring key'!$B$10:$B$14,0),"unread"))</f>
        <v/>
      </c>
      <c r="C215" s="1" t="str">
        <f aca="false">IF(Answers!C215="","",IFERROR(MATCH(TRIM(SUBSTITUTE(SUBSTITUTE(SUBSTITUTE(SUBSTITUTE(Answers!C215,"’","'"),"‘","'"),"“",""""),"”","""")),'Scoring key'!$B$15:$B$19,0),"unread"))</f>
        <v/>
      </c>
      <c r="D215" s="1" t="str">
        <f aca="false">IF(Answers!D215="","",IFERROR(MATCH(TRIM(SUBSTITUTE(SUBSTITUTE(SUBSTITUTE(SUBSTITUTE(Answers!D215,"’","'"),"‘","'"),"“",""""),"”","""")),'Scoring key'!$B$20:$B$24,0),"unread"))</f>
        <v/>
      </c>
      <c r="E215" s="1" t="str">
        <f aca="false">IF(Answers!E215="","",IFERROR(MATCH(TRIM(SUBSTITUTE(SUBSTITUTE(SUBSTITUTE(SUBSTITUTE(Answers!E215,"’","'"),"‘","'"),"“",""""),"”","""")),'Scoring key'!$B$25:$B$29,0),"unread"))</f>
        <v/>
      </c>
      <c r="F215" s="1" t="str">
        <f aca="false">IF(Answers!L215="","",IFERROR(MATCH(TRIM(SUBSTITUTE(SUBSTITUTE(SUBSTITUTE(SUBSTITUTE(Answers!L215,"’","'"),"‘","'"),"“",""""),"”","""")),'Scoring key'!$B$30:$B$34,0),"unread"))</f>
        <v/>
      </c>
      <c r="G215" s="1" t="str">
        <f aca="false">IF(Answers!N215="","",IFERROR(MATCH(TRIM(SUBSTITUTE(SUBSTITUTE(SUBSTITUTE(SUBSTITUTE(Answers!N215,"’","'"),"‘","'"),"“",""""),"”","""")),'Scoring key'!$B$35:$B$38,0),"unread"))</f>
        <v/>
      </c>
      <c r="H215" s="1" t="str">
        <f aca="false">IF(Answers!O215="","",IFERROR(MATCH(TRIM(SUBSTITUTE(SUBSTITUTE(SUBSTITUTE(SUBSTITUTE(Answers!O215,"’","'"),"‘","'"),"“",""""),"”","""")),'Scoring key'!$B$39:$B$42,0),"unread"))</f>
        <v/>
      </c>
      <c r="I215" s="1" t="str">
        <f aca="false">IF(Answers!S215="","",IFERROR(MATCH(TRIM(SUBSTITUTE(SUBSTITUTE(SUBSTITUTE(SUBSTITUTE(Answers!S215,"’","'"),"‘","'"),"“",""""),"”","""")),'Scoring key'!$B$43:$B$46,0),"unread"))</f>
        <v/>
      </c>
      <c r="J215" s="1" t="str">
        <f aca="false">IF(ISNUMBER(B215),IF(INDEX('Scoring key'!$C$10:$C$14,B215)="","",INDEX('Scoring key'!$C$10:$C$14,B215)),"")</f>
        <v/>
      </c>
      <c r="K215" s="1" t="str">
        <f aca="false">IF(ISNUMBER(E215),IF(INDEX('Scoring key'!$C$25:$C$29,E215)="","",INDEX('Scoring key'!$C$25:$C$29,E215)),"")</f>
        <v/>
      </c>
      <c r="L215" s="1" t="str">
        <f aca="false">IF(ISNUMBER(F215),IF(INDEX('Scoring key'!$C$30:$C$34,F215)="","",INDEX('Scoring key'!$C$30:$C$34,F215)),"")</f>
        <v/>
      </c>
      <c r="M215" s="1" t="str">
        <f aca="false">IF(ISNUMBER(G215),IF(INDEX('Scoring key'!$C$35:$C$38,G215)="","",INDEX('Scoring key'!$C$35:$C$38,G215)),"")</f>
        <v/>
      </c>
      <c r="N215" s="1" t="str">
        <f aca="false">IF(ISNUMBER(H215),IF(INDEX('Scoring key'!$C$39:$C$42,H215)="","",INDEX('Scoring key'!$C$39:$C$42,H215)),"")</f>
        <v/>
      </c>
      <c r="O215" s="1" t="str">
        <f aca="false">IF(Answers!F215="","",IF(ISNUMBER(IFERROR(VALUE(Answers!F215),"")),IF(AND(VALUE(Answers!F215)&gt;=1,VALUE(Answers!F215)&lt;=5,VALUE(Answers!F215)=INT(VALUE(Answers!F215))),VALUE(Answers!F215),"unread"),IFERROR(MATCH(TRIM(SUBSTITUTE(SUBSTITUTE(SUBSTITUTE(SUBSTITUTE(Answers!F215,"’","'"),"‘","'"),"“",""""),"”","""")),'Scoring key'!$B$5:$B$9,0),"unread")))</f>
        <v/>
      </c>
      <c r="P215" s="1" t="str">
        <f aca="false">IF(Answers!G215="","",IF(ISNUMBER(IFERROR(VALUE(Answers!G215),"")),IF(AND(VALUE(Answers!G215)&gt;=1,VALUE(Answers!G215)&lt;=5,VALUE(Answers!G215)=INT(VALUE(Answers!G215))),VALUE(Answers!G215),"unread"),IFERROR(MATCH(TRIM(SUBSTITUTE(SUBSTITUTE(SUBSTITUTE(SUBSTITUTE(Answers!G215,"’","'"),"‘","'"),"“",""""),"”","""")),'Scoring key'!$B$5:$B$9,0),"unread")))</f>
        <v/>
      </c>
      <c r="Q215" s="1" t="str">
        <f aca="false">IF(Answers!H215="","",IF(ISNUMBER(IFERROR(VALUE(Answers!H215),"")),IF(AND(VALUE(Answers!H215)&gt;=1,VALUE(Answers!H215)&lt;=5,VALUE(Answers!H215)=INT(VALUE(Answers!H215))),VALUE(Answers!H215),"unread"),IFERROR(MATCH(TRIM(SUBSTITUTE(SUBSTITUTE(SUBSTITUTE(SUBSTITUTE(Answers!H215,"’","'"),"‘","'"),"“",""""),"”","""")),'Scoring key'!$B$5:$B$9,0),"unread")))</f>
        <v/>
      </c>
      <c r="R215" s="1" t="str">
        <f aca="false">IF(Answers!I215="","",IF(ISNUMBER(IFERROR(VALUE(Answers!I215),"")),IF(AND(VALUE(Answers!I215)&gt;=1,VALUE(Answers!I215)&lt;=5,VALUE(Answers!I215)=INT(VALUE(Answers!I215))),VALUE(Answers!I215),"unread"),IFERROR(MATCH(TRIM(SUBSTITUTE(SUBSTITUTE(SUBSTITUTE(SUBSTITUTE(Answers!I215,"’","'"),"‘","'"),"“",""""),"”","""")),'Scoring key'!$B$5:$B$9,0),"unread")))</f>
        <v/>
      </c>
      <c r="S215" s="1" t="str">
        <f aca="false">IF(Answers!J215="","",IF(ISNUMBER(IFERROR(VALUE(Answers!J215),"")),IF(AND(VALUE(Answers!J215)&gt;=1,VALUE(Answers!J215)&lt;=5,VALUE(Answers!J215)=INT(VALUE(Answers!J215))),VALUE(Answers!J215),"unread"),IFERROR(MATCH(TRIM(SUBSTITUTE(SUBSTITUTE(SUBSTITUTE(SUBSTITUTE(Answers!J215,"’","'"),"‘","'"),"“",""""),"”","""")),'Scoring key'!$B$5:$B$9,0),"unread")))</f>
        <v/>
      </c>
      <c r="T215" s="1" t="str">
        <f aca="false">IF(Answers!K215="","",IF(ISNUMBER(IFERROR(VALUE(Answers!K215),"")),IF(AND(VALUE(Answers!K215)&gt;=1,VALUE(Answers!K215)&lt;=5,VALUE(Answers!K215)=INT(VALUE(Answers!K215))),VALUE(Answers!K215),"unread"),IFERROR(MATCH(TRIM(SUBSTITUTE(SUBSTITUTE(SUBSTITUTE(SUBSTITUTE(Answers!K215,"’","'"),"‘","'"),"“",""""),"”","""")),'Scoring key'!$B$5:$B$9,0),"unread")))</f>
        <v/>
      </c>
      <c r="U215" s="1" t="str">
        <f aca="false">IF(Answers!M215="","",IF(ISNUMBER(IFERROR(VALUE(Answers!M215),"")),IF(AND(VALUE(Answers!M215)&gt;=1,VALUE(Answers!M215)&lt;=5,VALUE(Answers!M215)=INT(VALUE(Answers!M215))),VALUE(Answers!M215),"unread"),IFERROR(MATCH(TRIM(SUBSTITUTE(SUBSTITUTE(SUBSTITUTE(SUBSTITUTE(Answers!M215,"’","'"),"‘","'"),"“",""""),"”","""")),'Scoring key'!$B$5:$B$9,0),"unread")))</f>
        <v/>
      </c>
      <c r="V215" s="1" t="str">
        <f aca="false">IF(Answers!P215="","",IF(ISNUMBER(IFERROR(VALUE(Answers!P215),"")),IF(AND(VALUE(Answers!P215)&gt;=1,VALUE(Answers!P215)&lt;=5,VALUE(Answers!P215)=INT(VALUE(Answers!P215))),VALUE(Answers!P215),"unread"),IFERROR(MATCH(TRIM(SUBSTITUTE(SUBSTITUTE(SUBSTITUTE(SUBSTITUTE(Answers!P215,"’","'"),"‘","'"),"“",""""),"”","""")),'Scoring key'!$B$5:$B$9,0),"unread")))</f>
        <v/>
      </c>
      <c r="W215" s="1" t="str">
        <f aca="false">IF(Answers!Q215="","",IF(ISNUMBER(IFERROR(VALUE(Answers!Q215),"")),IF(AND(VALUE(Answers!Q215)&gt;=1,VALUE(Answers!Q215)&lt;=5,VALUE(Answers!Q215)=INT(VALUE(Answers!Q215))),VALUE(Answers!Q215),"unread"),IFERROR(MATCH(TRIM(SUBSTITUTE(SUBSTITUTE(SUBSTITUTE(SUBSTITUTE(Answers!Q215,"’","'"),"‘","'"),"“",""""),"”","""")),'Scoring key'!$B$5:$B$9,0),"unread")))</f>
        <v/>
      </c>
      <c r="X215" s="1" t="str">
        <f aca="false">IF(Answers!B215="","",ISNUMBER(SEARCH("Drafting or editing emails and documents",TRIM(SUBSTITUTE(SUBSTITUTE(SUBSTITUTE(SUBSTITUTE(Answers!B215,"’","'"),"‘","'"),"“",""""),"”",""""))))*1+ISNUMBER(SEARCH("Summarizing documents, threads or meetings",TRIM(SUBSTITUTE(SUBSTITUTE(SUBSTITUTE(SUBSTITUTE(Answers!B215,"’","'"),"‘","'"),"“",""""),"”",""""))))*1+ISNUMBER(SEARCH("Research, or explaining something unfamiliar",TRIM(SUBSTITUTE(SUBSTITUTE(SUBSTITUTE(SUBSTITUTE(Answers!B215,"’","'"),"‘","'"),"“",""""),"”",""""))))*1+ISNUMBER(SEARCH("Working with data or spreadsheets",TRIM(SUBSTITUTE(SUBSTITUTE(SUBSTITUTE(SUBSTITUTE(Answers!B215,"’","'"),"‘","'"),"“",""""),"”",""""))))*1+ISNUMBER(SEARCH("Writing or reviewing code or scripts",TRIM(SUBSTITUTE(SUBSTITUTE(SUBSTITUTE(SUBSTITUTE(Answers!B215,"’","'"),"‘","'"),"“",""""),"”",""""))))*1+ISNUMBER(SEARCH("Brainstorming or planning",TRIM(SUBSTITUTE(SUBSTITUTE(SUBSTITUTE(SUBSTITUTE(Answers!B215,"’","'"),"‘","'"),"“",""""),"”",""""))))*1+ISNUMBER(SEARCH("Something else",TRIM(SUBSTITUTE(SUBSTITUTE(SUBSTITUTE(SUBSTITUTE(Answers!B215,"’","'"),"‘","'"),"“",""""),"”",""""))))*1)</f>
        <v/>
      </c>
      <c r="Y215" s="1" t="str">
        <f aca="false">IF(X215="","",IF(X215=0,IF(ISNUMBER(SEARCH("I don't use AI tools for work",TRIM(SUBSTITUTE(SUBSTITUTE(SUBSTITUTE(SUBSTITUTE(Answers!B215,"’","'"),"‘","'"),"“",""""),"”","""")))),1,"unread"),MIN(X215+1,5)))</f>
        <v/>
      </c>
      <c r="Z215" s="1" t="n">
        <f aca="false">IF(ISNUMBER(SEARCH("Clear guidance on what's allowed and what information can go in",TRIM(SUBSTITUTE(SUBSTITUTE(SUBSTITUTE(SUBSTITUTE(Answers!R215,"’","'"),"‘","'"),"“",""""),"”","""")))),1,0)</f>
        <v>0</v>
      </c>
      <c r="AA215" s="1" t="n">
        <f aca="false">IF(ISNUMBER(SEARCH("An approved AI tool with a work account",TRIM(SUBSTITUTE(SUBSTITUTE(SUBSTITUTE(SUBSTITUTE(Answers!R215,"’","'"),"‘","'"),"“",""""),"”","""")))),1,0)</f>
        <v>0</v>
      </c>
      <c r="AB215" s="1" t="n">
        <f aca="false">IF(ISNUMBER(SEARCH("Hands-on training using my own work tasks",TRIM(SUBSTITUTE(SUBSTITUTE(SUBSTITUTE(SUBSTITUTE(Answers!R215,"’","'"),"‘","'"),"“",""""),"”","""")))),1,0)</f>
        <v>0</v>
      </c>
      <c r="AC215" s="1" t="n">
        <f aca="false">IF(ISNUMBER(SEARCH("Ready-made prompts and templates for common tasks",TRIM(SUBSTITUTE(SUBSTITUTE(SUBSTITUTE(SUBSTITUTE(Answers!R215,"’","'"),"‘","'"),"“",""""),"”","""")))),1,0)</f>
        <v>0</v>
      </c>
      <c r="AD215" s="1" t="n">
        <f aca="false">IF(ISNUMBER(SEARCH("Help setting up an AI agent for my role",TRIM(SUBSTITUTE(SUBSTITUTE(SUBSTITUTE(SUBSTITUTE(Answers!R215,"’","'"),"‘","'"),"“",""""),"”","""")))),1,0)</f>
        <v>0</v>
      </c>
      <c r="AE215" s="1" t="n">
        <f aca="false">IF(ISNUMBER(SEARCH("Examples from people in jobs like mine",TRIM(SUBSTITUTE(SUBSTITUTE(SUBSTITUTE(SUBSTITUTE(Answers!R215,"’","'"),"‘","'"),"“",""""),"”","""")))),1,0)</f>
        <v>0</v>
      </c>
      <c r="AF215" s="1" t="n">
        <f aca="false">IF(ISNUMBER(SEARCH("Time set aside to practice",TRIM(SUBSTITUTE(SUBSTITUTE(SUBSTITUTE(SUBSTITUTE(Answers!R215,"’","'"),"‘","'"),"“",""""),"”","""")))),1,0)</f>
        <v>0</v>
      </c>
      <c r="AG215" s="1" t="n">
        <f aca="false">IF(ISNUMBER(SEARCH("I don't need help right now",TRIM(SUBSTITUTE(SUBSTITUTE(SUBSTITUTE(SUBSTITUTE(Answers!R215,"’","'"),"‘","'"),"“",""""),"”","""")))),1,0)</f>
        <v>0</v>
      </c>
      <c r="AH215" s="1" t="str">
        <f aca="false">IF(Answers!R215="","",IF(Z215+AA215+AB215+AC215+AD215+AE215+AF215+AG215=0,"unread",""))</f>
        <v/>
      </c>
      <c r="AI215" s="1" t="n">
        <f aca="false">IF(OR(D215=5,E215=5),1,0)</f>
        <v>0</v>
      </c>
    </row>
    <row r="216" customFormat="false" ht="15" hidden="false" customHeight="true" outlineLevel="0" collapsed="false">
      <c r="A216" s="1" t="n">
        <f aca="false">Answers!T216</f>
        <v>0</v>
      </c>
      <c r="B216" s="1" t="str">
        <f aca="false">IF(Answers!A216="","",IFERROR(MATCH(TRIM(SUBSTITUTE(SUBSTITUTE(SUBSTITUTE(SUBSTITUTE(Answers!A216,"’","'"),"‘","'"),"“",""""),"”","""")),'Scoring key'!$B$10:$B$14,0),"unread"))</f>
        <v/>
      </c>
      <c r="C216" s="1" t="str">
        <f aca="false">IF(Answers!C216="","",IFERROR(MATCH(TRIM(SUBSTITUTE(SUBSTITUTE(SUBSTITUTE(SUBSTITUTE(Answers!C216,"’","'"),"‘","'"),"“",""""),"”","""")),'Scoring key'!$B$15:$B$19,0),"unread"))</f>
        <v/>
      </c>
      <c r="D216" s="1" t="str">
        <f aca="false">IF(Answers!D216="","",IFERROR(MATCH(TRIM(SUBSTITUTE(SUBSTITUTE(SUBSTITUTE(SUBSTITUTE(Answers!D216,"’","'"),"‘","'"),"“",""""),"”","""")),'Scoring key'!$B$20:$B$24,0),"unread"))</f>
        <v/>
      </c>
      <c r="E216" s="1" t="str">
        <f aca="false">IF(Answers!E216="","",IFERROR(MATCH(TRIM(SUBSTITUTE(SUBSTITUTE(SUBSTITUTE(SUBSTITUTE(Answers!E216,"’","'"),"‘","'"),"“",""""),"”","""")),'Scoring key'!$B$25:$B$29,0),"unread"))</f>
        <v/>
      </c>
      <c r="F216" s="1" t="str">
        <f aca="false">IF(Answers!L216="","",IFERROR(MATCH(TRIM(SUBSTITUTE(SUBSTITUTE(SUBSTITUTE(SUBSTITUTE(Answers!L216,"’","'"),"‘","'"),"“",""""),"”","""")),'Scoring key'!$B$30:$B$34,0),"unread"))</f>
        <v/>
      </c>
      <c r="G216" s="1" t="str">
        <f aca="false">IF(Answers!N216="","",IFERROR(MATCH(TRIM(SUBSTITUTE(SUBSTITUTE(SUBSTITUTE(SUBSTITUTE(Answers!N216,"’","'"),"‘","'"),"“",""""),"”","""")),'Scoring key'!$B$35:$B$38,0),"unread"))</f>
        <v/>
      </c>
      <c r="H216" s="1" t="str">
        <f aca="false">IF(Answers!O216="","",IFERROR(MATCH(TRIM(SUBSTITUTE(SUBSTITUTE(SUBSTITUTE(SUBSTITUTE(Answers!O216,"’","'"),"‘","'"),"“",""""),"”","""")),'Scoring key'!$B$39:$B$42,0),"unread"))</f>
        <v/>
      </c>
      <c r="I216" s="1" t="str">
        <f aca="false">IF(Answers!S216="","",IFERROR(MATCH(TRIM(SUBSTITUTE(SUBSTITUTE(SUBSTITUTE(SUBSTITUTE(Answers!S216,"’","'"),"‘","'"),"“",""""),"”","""")),'Scoring key'!$B$43:$B$46,0),"unread"))</f>
        <v/>
      </c>
      <c r="J216" s="1" t="str">
        <f aca="false">IF(ISNUMBER(B216),IF(INDEX('Scoring key'!$C$10:$C$14,B216)="","",INDEX('Scoring key'!$C$10:$C$14,B216)),"")</f>
        <v/>
      </c>
      <c r="K216" s="1" t="str">
        <f aca="false">IF(ISNUMBER(E216),IF(INDEX('Scoring key'!$C$25:$C$29,E216)="","",INDEX('Scoring key'!$C$25:$C$29,E216)),"")</f>
        <v/>
      </c>
      <c r="L216" s="1" t="str">
        <f aca="false">IF(ISNUMBER(F216),IF(INDEX('Scoring key'!$C$30:$C$34,F216)="","",INDEX('Scoring key'!$C$30:$C$34,F216)),"")</f>
        <v/>
      </c>
      <c r="M216" s="1" t="str">
        <f aca="false">IF(ISNUMBER(G216),IF(INDEX('Scoring key'!$C$35:$C$38,G216)="","",INDEX('Scoring key'!$C$35:$C$38,G216)),"")</f>
        <v/>
      </c>
      <c r="N216" s="1" t="str">
        <f aca="false">IF(ISNUMBER(H216),IF(INDEX('Scoring key'!$C$39:$C$42,H216)="","",INDEX('Scoring key'!$C$39:$C$42,H216)),"")</f>
        <v/>
      </c>
      <c r="O216" s="1" t="str">
        <f aca="false">IF(Answers!F216="","",IF(ISNUMBER(IFERROR(VALUE(Answers!F216),"")),IF(AND(VALUE(Answers!F216)&gt;=1,VALUE(Answers!F216)&lt;=5,VALUE(Answers!F216)=INT(VALUE(Answers!F216))),VALUE(Answers!F216),"unread"),IFERROR(MATCH(TRIM(SUBSTITUTE(SUBSTITUTE(SUBSTITUTE(SUBSTITUTE(Answers!F216,"’","'"),"‘","'"),"“",""""),"”","""")),'Scoring key'!$B$5:$B$9,0),"unread")))</f>
        <v/>
      </c>
      <c r="P216" s="1" t="str">
        <f aca="false">IF(Answers!G216="","",IF(ISNUMBER(IFERROR(VALUE(Answers!G216),"")),IF(AND(VALUE(Answers!G216)&gt;=1,VALUE(Answers!G216)&lt;=5,VALUE(Answers!G216)=INT(VALUE(Answers!G216))),VALUE(Answers!G216),"unread"),IFERROR(MATCH(TRIM(SUBSTITUTE(SUBSTITUTE(SUBSTITUTE(SUBSTITUTE(Answers!G216,"’","'"),"‘","'"),"“",""""),"”","""")),'Scoring key'!$B$5:$B$9,0),"unread")))</f>
        <v/>
      </c>
      <c r="Q216" s="1" t="str">
        <f aca="false">IF(Answers!H216="","",IF(ISNUMBER(IFERROR(VALUE(Answers!H216),"")),IF(AND(VALUE(Answers!H216)&gt;=1,VALUE(Answers!H216)&lt;=5,VALUE(Answers!H216)=INT(VALUE(Answers!H216))),VALUE(Answers!H216),"unread"),IFERROR(MATCH(TRIM(SUBSTITUTE(SUBSTITUTE(SUBSTITUTE(SUBSTITUTE(Answers!H216,"’","'"),"‘","'"),"“",""""),"”","""")),'Scoring key'!$B$5:$B$9,0),"unread")))</f>
        <v/>
      </c>
      <c r="R216" s="1" t="str">
        <f aca="false">IF(Answers!I216="","",IF(ISNUMBER(IFERROR(VALUE(Answers!I216),"")),IF(AND(VALUE(Answers!I216)&gt;=1,VALUE(Answers!I216)&lt;=5,VALUE(Answers!I216)=INT(VALUE(Answers!I216))),VALUE(Answers!I216),"unread"),IFERROR(MATCH(TRIM(SUBSTITUTE(SUBSTITUTE(SUBSTITUTE(SUBSTITUTE(Answers!I216,"’","'"),"‘","'"),"“",""""),"”","""")),'Scoring key'!$B$5:$B$9,0),"unread")))</f>
        <v/>
      </c>
      <c r="S216" s="1" t="str">
        <f aca="false">IF(Answers!J216="","",IF(ISNUMBER(IFERROR(VALUE(Answers!J216),"")),IF(AND(VALUE(Answers!J216)&gt;=1,VALUE(Answers!J216)&lt;=5,VALUE(Answers!J216)=INT(VALUE(Answers!J216))),VALUE(Answers!J216),"unread"),IFERROR(MATCH(TRIM(SUBSTITUTE(SUBSTITUTE(SUBSTITUTE(SUBSTITUTE(Answers!J216,"’","'"),"‘","'"),"“",""""),"”","""")),'Scoring key'!$B$5:$B$9,0),"unread")))</f>
        <v/>
      </c>
      <c r="T216" s="1" t="str">
        <f aca="false">IF(Answers!K216="","",IF(ISNUMBER(IFERROR(VALUE(Answers!K216),"")),IF(AND(VALUE(Answers!K216)&gt;=1,VALUE(Answers!K216)&lt;=5,VALUE(Answers!K216)=INT(VALUE(Answers!K216))),VALUE(Answers!K216),"unread"),IFERROR(MATCH(TRIM(SUBSTITUTE(SUBSTITUTE(SUBSTITUTE(SUBSTITUTE(Answers!K216,"’","'"),"‘","'"),"“",""""),"”","""")),'Scoring key'!$B$5:$B$9,0),"unread")))</f>
        <v/>
      </c>
      <c r="U216" s="1" t="str">
        <f aca="false">IF(Answers!M216="","",IF(ISNUMBER(IFERROR(VALUE(Answers!M216),"")),IF(AND(VALUE(Answers!M216)&gt;=1,VALUE(Answers!M216)&lt;=5,VALUE(Answers!M216)=INT(VALUE(Answers!M216))),VALUE(Answers!M216),"unread"),IFERROR(MATCH(TRIM(SUBSTITUTE(SUBSTITUTE(SUBSTITUTE(SUBSTITUTE(Answers!M216,"’","'"),"‘","'"),"“",""""),"”","""")),'Scoring key'!$B$5:$B$9,0),"unread")))</f>
        <v/>
      </c>
      <c r="V216" s="1" t="str">
        <f aca="false">IF(Answers!P216="","",IF(ISNUMBER(IFERROR(VALUE(Answers!P216),"")),IF(AND(VALUE(Answers!P216)&gt;=1,VALUE(Answers!P216)&lt;=5,VALUE(Answers!P216)=INT(VALUE(Answers!P216))),VALUE(Answers!P216),"unread"),IFERROR(MATCH(TRIM(SUBSTITUTE(SUBSTITUTE(SUBSTITUTE(SUBSTITUTE(Answers!P216,"’","'"),"‘","'"),"“",""""),"”","""")),'Scoring key'!$B$5:$B$9,0),"unread")))</f>
        <v/>
      </c>
      <c r="W216" s="1" t="str">
        <f aca="false">IF(Answers!Q216="","",IF(ISNUMBER(IFERROR(VALUE(Answers!Q216),"")),IF(AND(VALUE(Answers!Q216)&gt;=1,VALUE(Answers!Q216)&lt;=5,VALUE(Answers!Q216)=INT(VALUE(Answers!Q216))),VALUE(Answers!Q216),"unread"),IFERROR(MATCH(TRIM(SUBSTITUTE(SUBSTITUTE(SUBSTITUTE(SUBSTITUTE(Answers!Q216,"’","'"),"‘","'"),"“",""""),"”","""")),'Scoring key'!$B$5:$B$9,0),"unread")))</f>
        <v/>
      </c>
      <c r="X216" s="1" t="str">
        <f aca="false">IF(Answers!B216="","",ISNUMBER(SEARCH("Drafting or editing emails and documents",TRIM(SUBSTITUTE(SUBSTITUTE(SUBSTITUTE(SUBSTITUTE(Answers!B216,"’","'"),"‘","'"),"“",""""),"”",""""))))*1+ISNUMBER(SEARCH("Summarizing documents, threads or meetings",TRIM(SUBSTITUTE(SUBSTITUTE(SUBSTITUTE(SUBSTITUTE(Answers!B216,"’","'"),"‘","'"),"“",""""),"”",""""))))*1+ISNUMBER(SEARCH("Research, or explaining something unfamiliar",TRIM(SUBSTITUTE(SUBSTITUTE(SUBSTITUTE(SUBSTITUTE(Answers!B216,"’","'"),"‘","'"),"“",""""),"”",""""))))*1+ISNUMBER(SEARCH("Working with data or spreadsheets",TRIM(SUBSTITUTE(SUBSTITUTE(SUBSTITUTE(SUBSTITUTE(Answers!B216,"’","'"),"‘","'"),"“",""""),"”",""""))))*1+ISNUMBER(SEARCH("Writing or reviewing code or scripts",TRIM(SUBSTITUTE(SUBSTITUTE(SUBSTITUTE(SUBSTITUTE(Answers!B216,"’","'"),"‘","'"),"“",""""),"”",""""))))*1+ISNUMBER(SEARCH("Brainstorming or planning",TRIM(SUBSTITUTE(SUBSTITUTE(SUBSTITUTE(SUBSTITUTE(Answers!B216,"’","'"),"‘","'"),"“",""""),"”",""""))))*1+ISNUMBER(SEARCH("Something else",TRIM(SUBSTITUTE(SUBSTITUTE(SUBSTITUTE(SUBSTITUTE(Answers!B216,"’","'"),"‘","'"),"“",""""),"”",""""))))*1)</f>
        <v/>
      </c>
      <c r="Y216" s="1" t="str">
        <f aca="false">IF(X216="","",IF(X216=0,IF(ISNUMBER(SEARCH("I don't use AI tools for work",TRIM(SUBSTITUTE(SUBSTITUTE(SUBSTITUTE(SUBSTITUTE(Answers!B216,"’","'"),"‘","'"),"“",""""),"”","""")))),1,"unread"),MIN(X216+1,5)))</f>
        <v/>
      </c>
      <c r="Z216" s="1" t="n">
        <f aca="false">IF(ISNUMBER(SEARCH("Clear guidance on what's allowed and what information can go in",TRIM(SUBSTITUTE(SUBSTITUTE(SUBSTITUTE(SUBSTITUTE(Answers!R216,"’","'"),"‘","'"),"“",""""),"”","""")))),1,0)</f>
        <v>0</v>
      </c>
      <c r="AA216" s="1" t="n">
        <f aca="false">IF(ISNUMBER(SEARCH("An approved AI tool with a work account",TRIM(SUBSTITUTE(SUBSTITUTE(SUBSTITUTE(SUBSTITUTE(Answers!R216,"’","'"),"‘","'"),"“",""""),"”","""")))),1,0)</f>
        <v>0</v>
      </c>
      <c r="AB216" s="1" t="n">
        <f aca="false">IF(ISNUMBER(SEARCH("Hands-on training using my own work tasks",TRIM(SUBSTITUTE(SUBSTITUTE(SUBSTITUTE(SUBSTITUTE(Answers!R216,"’","'"),"‘","'"),"“",""""),"”","""")))),1,0)</f>
        <v>0</v>
      </c>
      <c r="AC216" s="1" t="n">
        <f aca="false">IF(ISNUMBER(SEARCH("Ready-made prompts and templates for common tasks",TRIM(SUBSTITUTE(SUBSTITUTE(SUBSTITUTE(SUBSTITUTE(Answers!R216,"’","'"),"‘","'"),"“",""""),"”","""")))),1,0)</f>
        <v>0</v>
      </c>
      <c r="AD216" s="1" t="n">
        <f aca="false">IF(ISNUMBER(SEARCH("Help setting up an AI agent for my role",TRIM(SUBSTITUTE(SUBSTITUTE(SUBSTITUTE(SUBSTITUTE(Answers!R216,"’","'"),"‘","'"),"“",""""),"”","""")))),1,0)</f>
        <v>0</v>
      </c>
      <c r="AE216" s="1" t="n">
        <f aca="false">IF(ISNUMBER(SEARCH("Examples from people in jobs like mine",TRIM(SUBSTITUTE(SUBSTITUTE(SUBSTITUTE(SUBSTITUTE(Answers!R216,"’","'"),"‘","'"),"“",""""),"”","""")))),1,0)</f>
        <v>0</v>
      </c>
      <c r="AF216" s="1" t="n">
        <f aca="false">IF(ISNUMBER(SEARCH("Time set aside to practice",TRIM(SUBSTITUTE(SUBSTITUTE(SUBSTITUTE(SUBSTITUTE(Answers!R216,"’","'"),"‘","'"),"“",""""),"”","""")))),1,0)</f>
        <v>0</v>
      </c>
      <c r="AG216" s="1" t="n">
        <f aca="false">IF(ISNUMBER(SEARCH("I don't need help right now",TRIM(SUBSTITUTE(SUBSTITUTE(SUBSTITUTE(SUBSTITUTE(Answers!R216,"’","'"),"‘","'"),"“",""""),"”","""")))),1,0)</f>
        <v>0</v>
      </c>
      <c r="AH216" s="1" t="str">
        <f aca="false">IF(Answers!R216="","",IF(Z216+AA216+AB216+AC216+AD216+AE216+AF216+AG216=0,"unread",""))</f>
        <v/>
      </c>
      <c r="AI216" s="1" t="n">
        <f aca="false">IF(OR(D216=5,E216=5),1,0)</f>
        <v>0</v>
      </c>
    </row>
    <row r="217" customFormat="false" ht="15" hidden="false" customHeight="true" outlineLevel="0" collapsed="false">
      <c r="A217" s="1" t="n">
        <f aca="false">Answers!T217</f>
        <v>0</v>
      </c>
      <c r="B217" s="1" t="str">
        <f aca="false">IF(Answers!A217="","",IFERROR(MATCH(TRIM(SUBSTITUTE(SUBSTITUTE(SUBSTITUTE(SUBSTITUTE(Answers!A217,"’","'"),"‘","'"),"“",""""),"”","""")),'Scoring key'!$B$10:$B$14,0),"unread"))</f>
        <v/>
      </c>
      <c r="C217" s="1" t="str">
        <f aca="false">IF(Answers!C217="","",IFERROR(MATCH(TRIM(SUBSTITUTE(SUBSTITUTE(SUBSTITUTE(SUBSTITUTE(Answers!C217,"’","'"),"‘","'"),"“",""""),"”","""")),'Scoring key'!$B$15:$B$19,0),"unread"))</f>
        <v/>
      </c>
      <c r="D217" s="1" t="str">
        <f aca="false">IF(Answers!D217="","",IFERROR(MATCH(TRIM(SUBSTITUTE(SUBSTITUTE(SUBSTITUTE(SUBSTITUTE(Answers!D217,"’","'"),"‘","'"),"“",""""),"”","""")),'Scoring key'!$B$20:$B$24,0),"unread"))</f>
        <v/>
      </c>
      <c r="E217" s="1" t="str">
        <f aca="false">IF(Answers!E217="","",IFERROR(MATCH(TRIM(SUBSTITUTE(SUBSTITUTE(SUBSTITUTE(SUBSTITUTE(Answers!E217,"’","'"),"‘","'"),"“",""""),"”","""")),'Scoring key'!$B$25:$B$29,0),"unread"))</f>
        <v/>
      </c>
      <c r="F217" s="1" t="str">
        <f aca="false">IF(Answers!L217="","",IFERROR(MATCH(TRIM(SUBSTITUTE(SUBSTITUTE(SUBSTITUTE(SUBSTITUTE(Answers!L217,"’","'"),"‘","'"),"“",""""),"”","""")),'Scoring key'!$B$30:$B$34,0),"unread"))</f>
        <v/>
      </c>
      <c r="G217" s="1" t="str">
        <f aca="false">IF(Answers!N217="","",IFERROR(MATCH(TRIM(SUBSTITUTE(SUBSTITUTE(SUBSTITUTE(SUBSTITUTE(Answers!N217,"’","'"),"‘","'"),"“",""""),"”","""")),'Scoring key'!$B$35:$B$38,0),"unread"))</f>
        <v/>
      </c>
      <c r="H217" s="1" t="str">
        <f aca="false">IF(Answers!O217="","",IFERROR(MATCH(TRIM(SUBSTITUTE(SUBSTITUTE(SUBSTITUTE(SUBSTITUTE(Answers!O217,"’","'"),"‘","'"),"“",""""),"”","""")),'Scoring key'!$B$39:$B$42,0),"unread"))</f>
        <v/>
      </c>
      <c r="I217" s="1" t="str">
        <f aca="false">IF(Answers!S217="","",IFERROR(MATCH(TRIM(SUBSTITUTE(SUBSTITUTE(SUBSTITUTE(SUBSTITUTE(Answers!S217,"’","'"),"‘","'"),"“",""""),"”","""")),'Scoring key'!$B$43:$B$46,0),"unread"))</f>
        <v/>
      </c>
      <c r="J217" s="1" t="str">
        <f aca="false">IF(ISNUMBER(B217),IF(INDEX('Scoring key'!$C$10:$C$14,B217)="","",INDEX('Scoring key'!$C$10:$C$14,B217)),"")</f>
        <v/>
      </c>
      <c r="K217" s="1" t="str">
        <f aca="false">IF(ISNUMBER(E217),IF(INDEX('Scoring key'!$C$25:$C$29,E217)="","",INDEX('Scoring key'!$C$25:$C$29,E217)),"")</f>
        <v/>
      </c>
      <c r="L217" s="1" t="str">
        <f aca="false">IF(ISNUMBER(F217),IF(INDEX('Scoring key'!$C$30:$C$34,F217)="","",INDEX('Scoring key'!$C$30:$C$34,F217)),"")</f>
        <v/>
      </c>
      <c r="M217" s="1" t="str">
        <f aca="false">IF(ISNUMBER(G217),IF(INDEX('Scoring key'!$C$35:$C$38,G217)="","",INDEX('Scoring key'!$C$35:$C$38,G217)),"")</f>
        <v/>
      </c>
      <c r="N217" s="1" t="str">
        <f aca="false">IF(ISNUMBER(H217),IF(INDEX('Scoring key'!$C$39:$C$42,H217)="","",INDEX('Scoring key'!$C$39:$C$42,H217)),"")</f>
        <v/>
      </c>
      <c r="O217" s="1" t="str">
        <f aca="false">IF(Answers!F217="","",IF(ISNUMBER(IFERROR(VALUE(Answers!F217),"")),IF(AND(VALUE(Answers!F217)&gt;=1,VALUE(Answers!F217)&lt;=5,VALUE(Answers!F217)=INT(VALUE(Answers!F217))),VALUE(Answers!F217),"unread"),IFERROR(MATCH(TRIM(SUBSTITUTE(SUBSTITUTE(SUBSTITUTE(SUBSTITUTE(Answers!F217,"’","'"),"‘","'"),"“",""""),"”","""")),'Scoring key'!$B$5:$B$9,0),"unread")))</f>
        <v/>
      </c>
      <c r="P217" s="1" t="str">
        <f aca="false">IF(Answers!G217="","",IF(ISNUMBER(IFERROR(VALUE(Answers!G217),"")),IF(AND(VALUE(Answers!G217)&gt;=1,VALUE(Answers!G217)&lt;=5,VALUE(Answers!G217)=INT(VALUE(Answers!G217))),VALUE(Answers!G217),"unread"),IFERROR(MATCH(TRIM(SUBSTITUTE(SUBSTITUTE(SUBSTITUTE(SUBSTITUTE(Answers!G217,"’","'"),"‘","'"),"“",""""),"”","""")),'Scoring key'!$B$5:$B$9,0),"unread")))</f>
        <v/>
      </c>
      <c r="Q217" s="1" t="str">
        <f aca="false">IF(Answers!H217="","",IF(ISNUMBER(IFERROR(VALUE(Answers!H217),"")),IF(AND(VALUE(Answers!H217)&gt;=1,VALUE(Answers!H217)&lt;=5,VALUE(Answers!H217)=INT(VALUE(Answers!H217))),VALUE(Answers!H217),"unread"),IFERROR(MATCH(TRIM(SUBSTITUTE(SUBSTITUTE(SUBSTITUTE(SUBSTITUTE(Answers!H217,"’","'"),"‘","'"),"“",""""),"”","""")),'Scoring key'!$B$5:$B$9,0),"unread")))</f>
        <v/>
      </c>
      <c r="R217" s="1" t="str">
        <f aca="false">IF(Answers!I217="","",IF(ISNUMBER(IFERROR(VALUE(Answers!I217),"")),IF(AND(VALUE(Answers!I217)&gt;=1,VALUE(Answers!I217)&lt;=5,VALUE(Answers!I217)=INT(VALUE(Answers!I217))),VALUE(Answers!I217),"unread"),IFERROR(MATCH(TRIM(SUBSTITUTE(SUBSTITUTE(SUBSTITUTE(SUBSTITUTE(Answers!I217,"’","'"),"‘","'"),"“",""""),"”","""")),'Scoring key'!$B$5:$B$9,0),"unread")))</f>
        <v/>
      </c>
      <c r="S217" s="1" t="str">
        <f aca="false">IF(Answers!J217="","",IF(ISNUMBER(IFERROR(VALUE(Answers!J217),"")),IF(AND(VALUE(Answers!J217)&gt;=1,VALUE(Answers!J217)&lt;=5,VALUE(Answers!J217)=INT(VALUE(Answers!J217))),VALUE(Answers!J217),"unread"),IFERROR(MATCH(TRIM(SUBSTITUTE(SUBSTITUTE(SUBSTITUTE(SUBSTITUTE(Answers!J217,"’","'"),"‘","'"),"“",""""),"”","""")),'Scoring key'!$B$5:$B$9,0),"unread")))</f>
        <v/>
      </c>
      <c r="T217" s="1" t="str">
        <f aca="false">IF(Answers!K217="","",IF(ISNUMBER(IFERROR(VALUE(Answers!K217),"")),IF(AND(VALUE(Answers!K217)&gt;=1,VALUE(Answers!K217)&lt;=5,VALUE(Answers!K217)=INT(VALUE(Answers!K217))),VALUE(Answers!K217),"unread"),IFERROR(MATCH(TRIM(SUBSTITUTE(SUBSTITUTE(SUBSTITUTE(SUBSTITUTE(Answers!K217,"’","'"),"‘","'"),"“",""""),"”","""")),'Scoring key'!$B$5:$B$9,0),"unread")))</f>
        <v/>
      </c>
      <c r="U217" s="1" t="str">
        <f aca="false">IF(Answers!M217="","",IF(ISNUMBER(IFERROR(VALUE(Answers!M217),"")),IF(AND(VALUE(Answers!M217)&gt;=1,VALUE(Answers!M217)&lt;=5,VALUE(Answers!M217)=INT(VALUE(Answers!M217))),VALUE(Answers!M217),"unread"),IFERROR(MATCH(TRIM(SUBSTITUTE(SUBSTITUTE(SUBSTITUTE(SUBSTITUTE(Answers!M217,"’","'"),"‘","'"),"“",""""),"”","""")),'Scoring key'!$B$5:$B$9,0),"unread")))</f>
        <v/>
      </c>
      <c r="V217" s="1" t="str">
        <f aca="false">IF(Answers!P217="","",IF(ISNUMBER(IFERROR(VALUE(Answers!P217),"")),IF(AND(VALUE(Answers!P217)&gt;=1,VALUE(Answers!P217)&lt;=5,VALUE(Answers!P217)=INT(VALUE(Answers!P217))),VALUE(Answers!P217),"unread"),IFERROR(MATCH(TRIM(SUBSTITUTE(SUBSTITUTE(SUBSTITUTE(SUBSTITUTE(Answers!P217,"’","'"),"‘","'"),"“",""""),"”","""")),'Scoring key'!$B$5:$B$9,0),"unread")))</f>
        <v/>
      </c>
      <c r="W217" s="1" t="str">
        <f aca="false">IF(Answers!Q217="","",IF(ISNUMBER(IFERROR(VALUE(Answers!Q217),"")),IF(AND(VALUE(Answers!Q217)&gt;=1,VALUE(Answers!Q217)&lt;=5,VALUE(Answers!Q217)=INT(VALUE(Answers!Q217))),VALUE(Answers!Q217),"unread"),IFERROR(MATCH(TRIM(SUBSTITUTE(SUBSTITUTE(SUBSTITUTE(SUBSTITUTE(Answers!Q217,"’","'"),"‘","'"),"“",""""),"”","""")),'Scoring key'!$B$5:$B$9,0),"unread")))</f>
        <v/>
      </c>
      <c r="X217" s="1" t="str">
        <f aca="false">IF(Answers!B217="","",ISNUMBER(SEARCH("Drafting or editing emails and documents",TRIM(SUBSTITUTE(SUBSTITUTE(SUBSTITUTE(SUBSTITUTE(Answers!B217,"’","'"),"‘","'"),"“",""""),"”",""""))))*1+ISNUMBER(SEARCH("Summarizing documents, threads or meetings",TRIM(SUBSTITUTE(SUBSTITUTE(SUBSTITUTE(SUBSTITUTE(Answers!B217,"’","'"),"‘","'"),"“",""""),"”",""""))))*1+ISNUMBER(SEARCH("Research, or explaining something unfamiliar",TRIM(SUBSTITUTE(SUBSTITUTE(SUBSTITUTE(SUBSTITUTE(Answers!B217,"’","'"),"‘","'"),"“",""""),"”",""""))))*1+ISNUMBER(SEARCH("Working with data or spreadsheets",TRIM(SUBSTITUTE(SUBSTITUTE(SUBSTITUTE(SUBSTITUTE(Answers!B217,"’","'"),"‘","'"),"“",""""),"”",""""))))*1+ISNUMBER(SEARCH("Writing or reviewing code or scripts",TRIM(SUBSTITUTE(SUBSTITUTE(SUBSTITUTE(SUBSTITUTE(Answers!B217,"’","'"),"‘","'"),"“",""""),"”",""""))))*1+ISNUMBER(SEARCH("Brainstorming or planning",TRIM(SUBSTITUTE(SUBSTITUTE(SUBSTITUTE(SUBSTITUTE(Answers!B217,"’","'"),"‘","'"),"“",""""),"”",""""))))*1+ISNUMBER(SEARCH("Something else",TRIM(SUBSTITUTE(SUBSTITUTE(SUBSTITUTE(SUBSTITUTE(Answers!B217,"’","'"),"‘","'"),"“",""""),"”",""""))))*1)</f>
        <v/>
      </c>
      <c r="Y217" s="1" t="str">
        <f aca="false">IF(X217="","",IF(X217=0,IF(ISNUMBER(SEARCH("I don't use AI tools for work",TRIM(SUBSTITUTE(SUBSTITUTE(SUBSTITUTE(SUBSTITUTE(Answers!B217,"’","'"),"‘","'"),"“",""""),"”","""")))),1,"unread"),MIN(X217+1,5)))</f>
        <v/>
      </c>
      <c r="Z217" s="1" t="n">
        <f aca="false">IF(ISNUMBER(SEARCH("Clear guidance on what's allowed and what information can go in",TRIM(SUBSTITUTE(SUBSTITUTE(SUBSTITUTE(SUBSTITUTE(Answers!R217,"’","'"),"‘","'"),"“",""""),"”","""")))),1,0)</f>
        <v>0</v>
      </c>
      <c r="AA217" s="1" t="n">
        <f aca="false">IF(ISNUMBER(SEARCH("An approved AI tool with a work account",TRIM(SUBSTITUTE(SUBSTITUTE(SUBSTITUTE(SUBSTITUTE(Answers!R217,"’","'"),"‘","'"),"“",""""),"”","""")))),1,0)</f>
        <v>0</v>
      </c>
      <c r="AB217" s="1" t="n">
        <f aca="false">IF(ISNUMBER(SEARCH("Hands-on training using my own work tasks",TRIM(SUBSTITUTE(SUBSTITUTE(SUBSTITUTE(SUBSTITUTE(Answers!R217,"’","'"),"‘","'"),"“",""""),"”","""")))),1,0)</f>
        <v>0</v>
      </c>
      <c r="AC217" s="1" t="n">
        <f aca="false">IF(ISNUMBER(SEARCH("Ready-made prompts and templates for common tasks",TRIM(SUBSTITUTE(SUBSTITUTE(SUBSTITUTE(SUBSTITUTE(Answers!R217,"’","'"),"‘","'"),"“",""""),"”","""")))),1,0)</f>
        <v>0</v>
      </c>
      <c r="AD217" s="1" t="n">
        <f aca="false">IF(ISNUMBER(SEARCH("Help setting up an AI agent for my role",TRIM(SUBSTITUTE(SUBSTITUTE(SUBSTITUTE(SUBSTITUTE(Answers!R217,"’","'"),"‘","'"),"“",""""),"”","""")))),1,0)</f>
        <v>0</v>
      </c>
      <c r="AE217" s="1" t="n">
        <f aca="false">IF(ISNUMBER(SEARCH("Examples from people in jobs like mine",TRIM(SUBSTITUTE(SUBSTITUTE(SUBSTITUTE(SUBSTITUTE(Answers!R217,"’","'"),"‘","'"),"“",""""),"”","""")))),1,0)</f>
        <v>0</v>
      </c>
      <c r="AF217" s="1" t="n">
        <f aca="false">IF(ISNUMBER(SEARCH("Time set aside to practice",TRIM(SUBSTITUTE(SUBSTITUTE(SUBSTITUTE(SUBSTITUTE(Answers!R217,"’","'"),"‘","'"),"“",""""),"”","""")))),1,0)</f>
        <v>0</v>
      </c>
      <c r="AG217" s="1" t="n">
        <f aca="false">IF(ISNUMBER(SEARCH("I don't need help right now",TRIM(SUBSTITUTE(SUBSTITUTE(SUBSTITUTE(SUBSTITUTE(Answers!R217,"’","'"),"‘","'"),"“",""""),"”","""")))),1,0)</f>
        <v>0</v>
      </c>
      <c r="AH217" s="1" t="str">
        <f aca="false">IF(Answers!R217="","",IF(Z217+AA217+AB217+AC217+AD217+AE217+AF217+AG217=0,"unread",""))</f>
        <v/>
      </c>
      <c r="AI217" s="1" t="n">
        <f aca="false">IF(OR(D217=5,E217=5),1,0)</f>
        <v>0</v>
      </c>
    </row>
    <row r="218" customFormat="false" ht="15" hidden="false" customHeight="true" outlineLevel="0" collapsed="false">
      <c r="A218" s="1" t="n">
        <f aca="false">Answers!T218</f>
        <v>0</v>
      </c>
      <c r="B218" s="1" t="str">
        <f aca="false">IF(Answers!A218="","",IFERROR(MATCH(TRIM(SUBSTITUTE(SUBSTITUTE(SUBSTITUTE(SUBSTITUTE(Answers!A218,"’","'"),"‘","'"),"“",""""),"”","""")),'Scoring key'!$B$10:$B$14,0),"unread"))</f>
        <v/>
      </c>
      <c r="C218" s="1" t="str">
        <f aca="false">IF(Answers!C218="","",IFERROR(MATCH(TRIM(SUBSTITUTE(SUBSTITUTE(SUBSTITUTE(SUBSTITUTE(Answers!C218,"’","'"),"‘","'"),"“",""""),"”","""")),'Scoring key'!$B$15:$B$19,0),"unread"))</f>
        <v/>
      </c>
      <c r="D218" s="1" t="str">
        <f aca="false">IF(Answers!D218="","",IFERROR(MATCH(TRIM(SUBSTITUTE(SUBSTITUTE(SUBSTITUTE(SUBSTITUTE(Answers!D218,"’","'"),"‘","'"),"“",""""),"”","""")),'Scoring key'!$B$20:$B$24,0),"unread"))</f>
        <v/>
      </c>
      <c r="E218" s="1" t="str">
        <f aca="false">IF(Answers!E218="","",IFERROR(MATCH(TRIM(SUBSTITUTE(SUBSTITUTE(SUBSTITUTE(SUBSTITUTE(Answers!E218,"’","'"),"‘","'"),"“",""""),"”","""")),'Scoring key'!$B$25:$B$29,0),"unread"))</f>
        <v/>
      </c>
      <c r="F218" s="1" t="str">
        <f aca="false">IF(Answers!L218="","",IFERROR(MATCH(TRIM(SUBSTITUTE(SUBSTITUTE(SUBSTITUTE(SUBSTITUTE(Answers!L218,"’","'"),"‘","'"),"“",""""),"”","""")),'Scoring key'!$B$30:$B$34,0),"unread"))</f>
        <v/>
      </c>
      <c r="G218" s="1" t="str">
        <f aca="false">IF(Answers!N218="","",IFERROR(MATCH(TRIM(SUBSTITUTE(SUBSTITUTE(SUBSTITUTE(SUBSTITUTE(Answers!N218,"’","'"),"‘","'"),"“",""""),"”","""")),'Scoring key'!$B$35:$B$38,0),"unread"))</f>
        <v/>
      </c>
      <c r="H218" s="1" t="str">
        <f aca="false">IF(Answers!O218="","",IFERROR(MATCH(TRIM(SUBSTITUTE(SUBSTITUTE(SUBSTITUTE(SUBSTITUTE(Answers!O218,"’","'"),"‘","'"),"“",""""),"”","""")),'Scoring key'!$B$39:$B$42,0),"unread"))</f>
        <v/>
      </c>
      <c r="I218" s="1" t="str">
        <f aca="false">IF(Answers!S218="","",IFERROR(MATCH(TRIM(SUBSTITUTE(SUBSTITUTE(SUBSTITUTE(SUBSTITUTE(Answers!S218,"’","'"),"‘","'"),"“",""""),"”","""")),'Scoring key'!$B$43:$B$46,0),"unread"))</f>
        <v/>
      </c>
      <c r="J218" s="1" t="str">
        <f aca="false">IF(ISNUMBER(B218),IF(INDEX('Scoring key'!$C$10:$C$14,B218)="","",INDEX('Scoring key'!$C$10:$C$14,B218)),"")</f>
        <v/>
      </c>
      <c r="K218" s="1" t="str">
        <f aca="false">IF(ISNUMBER(E218),IF(INDEX('Scoring key'!$C$25:$C$29,E218)="","",INDEX('Scoring key'!$C$25:$C$29,E218)),"")</f>
        <v/>
      </c>
      <c r="L218" s="1" t="str">
        <f aca="false">IF(ISNUMBER(F218),IF(INDEX('Scoring key'!$C$30:$C$34,F218)="","",INDEX('Scoring key'!$C$30:$C$34,F218)),"")</f>
        <v/>
      </c>
      <c r="M218" s="1" t="str">
        <f aca="false">IF(ISNUMBER(G218),IF(INDEX('Scoring key'!$C$35:$C$38,G218)="","",INDEX('Scoring key'!$C$35:$C$38,G218)),"")</f>
        <v/>
      </c>
      <c r="N218" s="1" t="str">
        <f aca="false">IF(ISNUMBER(H218),IF(INDEX('Scoring key'!$C$39:$C$42,H218)="","",INDEX('Scoring key'!$C$39:$C$42,H218)),"")</f>
        <v/>
      </c>
      <c r="O218" s="1" t="str">
        <f aca="false">IF(Answers!F218="","",IF(ISNUMBER(IFERROR(VALUE(Answers!F218),"")),IF(AND(VALUE(Answers!F218)&gt;=1,VALUE(Answers!F218)&lt;=5,VALUE(Answers!F218)=INT(VALUE(Answers!F218))),VALUE(Answers!F218),"unread"),IFERROR(MATCH(TRIM(SUBSTITUTE(SUBSTITUTE(SUBSTITUTE(SUBSTITUTE(Answers!F218,"’","'"),"‘","'"),"“",""""),"”","""")),'Scoring key'!$B$5:$B$9,0),"unread")))</f>
        <v/>
      </c>
      <c r="P218" s="1" t="str">
        <f aca="false">IF(Answers!G218="","",IF(ISNUMBER(IFERROR(VALUE(Answers!G218),"")),IF(AND(VALUE(Answers!G218)&gt;=1,VALUE(Answers!G218)&lt;=5,VALUE(Answers!G218)=INT(VALUE(Answers!G218))),VALUE(Answers!G218),"unread"),IFERROR(MATCH(TRIM(SUBSTITUTE(SUBSTITUTE(SUBSTITUTE(SUBSTITUTE(Answers!G218,"’","'"),"‘","'"),"“",""""),"”","""")),'Scoring key'!$B$5:$B$9,0),"unread")))</f>
        <v/>
      </c>
      <c r="Q218" s="1" t="str">
        <f aca="false">IF(Answers!H218="","",IF(ISNUMBER(IFERROR(VALUE(Answers!H218),"")),IF(AND(VALUE(Answers!H218)&gt;=1,VALUE(Answers!H218)&lt;=5,VALUE(Answers!H218)=INT(VALUE(Answers!H218))),VALUE(Answers!H218),"unread"),IFERROR(MATCH(TRIM(SUBSTITUTE(SUBSTITUTE(SUBSTITUTE(SUBSTITUTE(Answers!H218,"’","'"),"‘","'"),"“",""""),"”","""")),'Scoring key'!$B$5:$B$9,0),"unread")))</f>
        <v/>
      </c>
      <c r="R218" s="1" t="str">
        <f aca="false">IF(Answers!I218="","",IF(ISNUMBER(IFERROR(VALUE(Answers!I218),"")),IF(AND(VALUE(Answers!I218)&gt;=1,VALUE(Answers!I218)&lt;=5,VALUE(Answers!I218)=INT(VALUE(Answers!I218))),VALUE(Answers!I218),"unread"),IFERROR(MATCH(TRIM(SUBSTITUTE(SUBSTITUTE(SUBSTITUTE(SUBSTITUTE(Answers!I218,"’","'"),"‘","'"),"“",""""),"”","""")),'Scoring key'!$B$5:$B$9,0),"unread")))</f>
        <v/>
      </c>
      <c r="S218" s="1" t="str">
        <f aca="false">IF(Answers!J218="","",IF(ISNUMBER(IFERROR(VALUE(Answers!J218),"")),IF(AND(VALUE(Answers!J218)&gt;=1,VALUE(Answers!J218)&lt;=5,VALUE(Answers!J218)=INT(VALUE(Answers!J218))),VALUE(Answers!J218),"unread"),IFERROR(MATCH(TRIM(SUBSTITUTE(SUBSTITUTE(SUBSTITUTE(SUBSTITUTE(Answers!J218,"’","'"),"‘","'"),"“",""""),"”","""")),'Scoring key'!$B$5:$B$9,0),"unread")))</f>
        <v/>
      </c>
      <c r="T218" s="1" t="str">
        <f aca="false">IF(Answers!K218="","",IF(ISNUMBER(IFERROR(VALUE(Answers!K218),"")),IF(AND(VALUE(Answers!K218)&gt;=1,VALUE(Answers!K218)&lt;=5,VALUE(Answers!K218)=INT(VALUE(Answers!K218))),VALUE(Answers!K218),"unread"),IFERROR(MATCH(TRIM(SUBSTITUTE(SUBSTITUTE(SUBSTITUTE(SUBSTITUTE(Answers!K218,"’","'"),"‘","'"),"“",""""),"”","""")),'Scoring key'!$B$5:$B$9,0),"unread")))</f>
        <v/>
      </c>
      <c r="U218" s="1" t="str">
        <f aca="false">IF(Answers!M218="","",IF(ISNUMBER(IFERROR(VALUE(Answers!M218),"")),IF(AND(VALUE(Answers!M218)&gt;=1,VALUE(Answers!M218)&lt;=5,VALUE(Answers!M218)=INT(VALUE(Answers!M218))),VALUE(Answers!M218),"unread"),IFERROR(MATCH(TRIM(SUBSTITUTE(SUBSTITUTE(SUBSTITUTE(SUBSTITUTE(Answers!M218,"’","'"),"‘","'"),"“",""""),"”","""")),'Scoring key'!$B$5:$B$9,0),"unread")))</f>
        <v/>
      </c>
      <c r="V218" s="1" t="str">
        <f aca="false">IF(Answers!P218="","",IF(ISNUMBER(IFERROR(VALUE(Answers!P218),"")),IF(AND(VALUE(Answers!P218)&gt;=1,VALUE(Answers!P218)&lt;=5,VALUE(Answers!P218)=INT(VALUE(Answers!P218))),VALUE(Answers!P218),"unread"),IFERROR(MATCH(TRIM(SUBSTITUTE(SUBSTITUTE(SUBSTITUTE(SUBSTITUTE(Answers!P218,"’","'"),"‘","'"),"“",""""),"”","""")),'Scoring key'!$B$5:$B$9,0),"unread")))</f>
        <v/>
      </c>
      <c r="W218" s="1" t="str">
        <f aca="false">IF(Answers!Q218="","",IF(ISNUMBER(IFERROR(VALUE(Answers!Q218),"")),IF(AND(VALUE(Answers!Q218)&gt;=1,VALUE(Answers!Q218)&lt;=5,VALUE(Answers!Q218)=INT(VALUE(Answers!Q218))),VALUE(Answers!Q218),"unread"),IFERROR(MATCH(TRIM(SUBSTITUTE(SUBSTITUTE(SUBSTITUTE(SUBSTITUTE(Answers!Q218,"’","'"),"‘","'"),"“",""""),"”","""")),'Scoring key'!$B$5:$B$9,0),"unread")))</f>
        <v/>
      </c>
      <c r="X218" s="1" t="str">
        <f aca="false">IF(Answers!B218="","",ISNUMBER(SEARCH("Drafting or editing emails and documents",TRIM(SUBSTITUTE(SUBSTITUTE(SUBSTITUTE(SUBSTITUTE(Answers!B218,"’","'"),"‘","'"),"“",""""),"”",""""))))*1+ISNUMBER(SEARCH("Summarizing documents, threads or meetings",TRIM(SUBSTITUTE(SUBSTITUTE(SUBSTITUTE(SUBSTITUTE(Answers!B218,"’","'"),"‘","'"),"“",""""),"”",""""))))*1+ISNUMBER(SEARCH("Research, or explaining something unfamiliar",TRIM(SUBSTITUTE(SUBSTITUTE(SUBSTITUTE(SUBSTITUTE(Answers!B218,"’","'"),"‘","'"),"“",""""),"”",""""))))*1+ISNUMBER(SEARCH("Working with data or spreadsheets",TRIM(SUBSTITUTE(SUBSTITUTE(SUBSTITUTE(SUBSTITUTE(Answers!B218,"’","'"),"‘","'"),"“",""""),"”",""""))))*1+ISNUMBER(SEARCH("Writing or reviewing code or scripts",TRIM(SUBSTITUTE(SUBSTITUTE(SUBSTITUTE(SUBSTITUTE(Answers!B218,"’","'"),"‘","'"),"“",""""),"”",""""))))*1+ISNUMBER(SEARCH("Brainstorming or planning",TRIM(SUBSTITUTE(SUBSTITUTE(SUBSTITUTE(SUBSTITUTE(Answers!B218,"’","'"),"‘","'"),"“",""""),"”",""""))))*1+ISNUMBER(SEARCH("Something else",TRIM(SUBSTITUTE(SUBSTITUTE(SUBSTITUTE(SUBSTITUTE(Answers!B218,"’","'"),"‘","'"),"“",""""),"”",""""))))*1)</f>
        <v/>
      </c>
      <c r="Y218" s="1" t="str">
        <f aca="false">IF(X218="","",IF(X218=0,IF(ISNUMBER(SEARCH("I don't use AI tools for work",TRIM(SUBSTITUTE(SUBSTITUTE(SUBSTITUTE(SUBSTITUTE(Answers!B218,"’","'"),"‘","'"),"“",""""),"”","""")))),1,"unread"),MIN(X218+1,5)))</f>
        <v/>
      </c>
      <c r="Z218" s="1" t="n">
        <f aca="false">IF(ISNUMBER(SEARCH("Clear guidance on what's allowed and what information can go in",TRIM(SUBSTITUTE(SUBSTITUTE(SUBSTITUTE(SUBSTITUTE(Answers!R218,"’","'"),"‘","'"),"“",""""),"”","""")))),1,0)</f>
        <v>0</v>
      </c>
      <c r="AA218" s="1" t="n">
        <f aca="false">IF(ISNUMBER(SEARCH("An approved AI tool with a work account",TRIM(SUBSTITUTE(SUBSTITUTE(SUBSTITUTE(SUBSTITUTE(Answers!R218,"’","'"),"‘","'"),"“",""""),"”","""")))),1,0)</f>
        <v>0</v>
      </c>
      <c r="AB218" s="1" t="n">
        <f aca="false">IF(ISNUMBER(SEARCH("Hands-on training using my own work tasks",TRIM(SUBSTITUTE(SUBSTITUTE(SUBSTITUTE(SUBSTITUTE(Answers!R218,"’","'"),"‘","'"),"“",""""),"”","""")))),1,0)</f>
        <v>0</v>
      </c>
      <c r="AC218" s="1" t="n">
        <f aca="false">IF(ISNUMBER(SEARCH("Ready-made prompts and templates for common tasks",TRIM(SUBSTITUTE(SUBSTITUTE(SUBSTITUTE(SUBSTITUTE(Answers!R218,"’","'"),"‘","'"),"“",""""),"”","""")))),1,0)</f>
        <v>0</v>
      </c>
      <c r="AD218" s="1" t="n">
        <f aca="false">IF(ISNUMBER(SEARCH("Help setting up an AI agent for my role",TRIM(SUBSTITUTE(SUBSTITUTE(SUBSTITUTE(SUBSTITUTE(Answers!R218,"’","'"),"‘","'"),"“",""""),"”","""")))),1,0)</f>
        <v>0</v>
      </c>
      <c r="AE218" s="1" t="n">
        <f aca="false">IF(ISNUMBER(SEARCH("Examples from people in jobs like mine",TRIM(SUBSTITUTE(SUBSTITUTE(SUBSTITUTE(SUBSTITUTE(Answers!R218,"’","'"),"‘","'"),"“",""""),"”","""")))),1,0)</f>
        <v>0</v>
      </c>
      <c r="AF218" s="1" t="n">
        <f aca="false">IF(ISNUMBER(SEARCH("Time set aside to practice",TRIM(SUBSTITUTE(SUBSTITUTE(SUBSTITUTE(SUBSTITUTE(Answers!R218,"’","'"),"‘","'"),"“",""""),"”","""")))),1,0)</f>
        <v>0</v>
      </c>
      <c r="AG218" s="1" t="n">
        <f aca="false">IF(ISNUMBER(SEARCH("I don't need help right now",TRIM(SUBSTITUTE(SUBSTITUTE(SUBSTITUTE(SUBSTITUTE(Answers!R218,"’","'"),"‘","'"),"“",""""),"”","""")))),1,0)</f>
        <v>0</v>
      </c>
      <c r="AH218" s="1" t="str">
        <f aca="false">IF(Answers!R218="","",IF(Z218+AA218+AB218+AC218+AD218+AE218+AF218+AG218=0,"unread",""))</f>
        <v/>
      </c>
      <c r="AI218" s="1" t="n">
        <f aca="false">IF(OR(D218=5,E218=5),1,0)</f>
        <v>0</v>
      </c>
    </row>
    <row r="219" customFormat="false" ht="15" hidden="false" customHeight="true" outlineLevel="0" collapsed="false">
      <c r="A219" s="1" t="n">
        <f aca="false">Answers!T219</f>
        <v>0</v>
      </c>
      <c r="B219" s="1" t="str">
        <f aca="false">IF(Answers!A219="","",IFERROR(MATCH(TRIM(SUBSTITUTE(SUBSTITUTE(SUBSTITUTE(SUBSTITUTE(Answers!A219,"’","'"),"‘","'"),"“",""""),"”","""")),'Scoring key'!$B$10:$B$14,0),"unread"))</f>
        <v/>
      </c>
      <c r="C219" s="1" t="str">
        <f aca="false">IF(Answers!C219="","",IFERROR(MATCH(TRIM(SUBSTITUTE(SUBSTITUTE(SUBSTITUTE(SUBSTITUTE(Answers!C219,"’","'"),"‘","'"),"“",""""),"”","""")),'Scoring key'!$B$15:$B$19,0),"unread"))</f>
        <v/>
      </c>
      <c r="D219" s="1" t="str">
        <f aca="false">IF(Answers!D219="","",IFERROR(MATCH(TRIM(SUBSTITUTE(SUBSTITUTE(SUBSTITUTE(SUBSTITUTE(Answers!D219,"’","'"),"‘","'"),"“",""""),"”","""")),'Scoring key'!$B$20:$B$24,0),"unread"))</f>
        <v/>
      </c>
      <c r="E219" s="1" t="str">
        <f aca="false">IF(Answers!E219="","",IFERROR(MATCH(TRIM(SUBSTITUTE(SUBSTITUTE(SUBSTITUTE(SUBSTITUTE(Answers!E219,"’","'"),"‘","'"),"“",""""),"”","""")),'Scoring key'!$B$25:$B$29,0),"unread"))</f>
        <v/>
      </c>
      <c r="F219" s="1" t="str">
        <f aca="false">IF(Answers!L219="","",IFERROR(MATCH(TRIM(SUBSTITUTE(SUBSTITUTE(SUBSTITUTE(SUBSTITUTE(Answers!L219,"’","'"),"‘","'"),"“",""""),"”","""")),'Scoring key'!$B$30:$B$34,0),"unread"))</f>
        <v/>
      </c>
      <c r="G219" s="1" t="str">
        <f aca="false">IF(Answers!N219="","",IFERROR(MATCH(TRIM(SUBSTITUTE(SUBSTITUTE(SUBSTITUTE(SUBSTITUTE(Answers!N219,"’","'"),"‘","'"),"“",""""),"”","""")),'Scoring key'!$B$35:$B$38,0),"unread"))</f>
        <v/>
      </c>
      <c r="H219" s="1" t="str">
        <f aca="false">IF(Answers!O219="","",IFERROR(MATCH(TRIM(SUBSTITUTE(SUBSTITUTE(SUBSTITUTE(SUBSTITUTE(Answers!O219,"’","'"),"‘","'"),"“",""""),"”","""")),'Scoring key'!$B$39:$B$42,0),"unread"))</f>
        <v/>
      </c>
      <c r="I219" s="1" t="str">
        <f aca="false">IF(Answers!S219="","",IFERROR(MATCH(TRIM(SUBSTITUTE(SUBSTITUTE(SUBSTITUTE(SUBSTITUTE(Answers!S219,"’","'"),"‘","'"),"“",""""),"”","""")),'Scoring key'!$B$43:$B$46,0),"unread"))</f>
        <v/>
      </c>
      <c r="J219" s="1" t="str">
        <f aca="false">IF(ISNUMBER(B219),IF(INDEX('Scoring key'!$C$10:$C$14,B219)="","",INDEX('Scoring key'!$C$10:$C$14,B219)),"")</f>
        <v/>
      </c>
      <c r="K219" s="1" t="str">
        <f aca="false">IF(ISNUMBER(E219),IF(INDEX('Scoring key'!$C$25:$C$29,E219)="","",INDEX('Scoring key'!$C$25:$C$29,E219)),"")</f>
        <v/>
      </c>
      <c r="L219" s="1" t="str">
        <f aca="false">IF(ISNUMBER(F219),IF(INDEX('Scoring key'!$C$30:$C$34,F219)="","",INDEX('Scoring key'!$C$30:$C$34,F219)),"")</f>
        <v/>
      </c>
      <c r="M219" s="1" t="str">
        <f aca="false">IF(ISNUMBER(G219),IF(INDEX('Scoring key'!$C$35:$C$38,G219)="","",INDEX('Scoring key'!$C$35:$C$38,G219)),"")</f>
        <v/>
      </c>
      <c r="N219" s="1" t="str">
        <f aca="false">IF(ISNUMBER(H219),IF(INDEX('Scoring key'!$C$39:$C$42,H219)="","",INDEX('Scoring key'!$C$39:$C$42,H219)),"")</f>
        <v/>
      </c>
      <c r="O219" s="1" t="str">
        <f aca="false">IF(Answers!F219="","",IF(ISNUMBER(IFERROR(VALUE(Answers!F219),"")),IF(AND(VALUE(Answers!F219)&gt;=1,VALUE(Answers!F219)&lt;=5,VALUE(Answers!F219)=INT(VALUE(Answers!F219))),VALUE(Answers!F219),"unread"),IFERROR(MATCH(TRIM(SUBSTITUTE(SUBSTITUTE(SUBSTITUTE(SUBSTITUTE(Answers!F219,"’","'"),"‘","'"),"“",""""),"”","""")),'Scoring key'!$B$5:$B$9,0),"unread")))</f>
        <v/>
      </c>
      <c r="P219" s="1" t="str">
        <f aca="false">IF(Answers!G219="","",IF(ISNUMBER(IFERROR(VALUE(Answers!G219),"")),IF(AND(VALUE(Answers!G219)&gt;=1,VALUE(Answers!G219)&lt;=5,VALUE(Answers!G219)=INT(VALUE(Answers!G219))),VALUE(Answers!G219),"unread"),IFERROR(MATCH(TRIM(SUBSTITUTE(SUBSTITUTE(SUBSTITUTE(SUBSTITUTE(Answers!G219,"’","'"),"‘","'"),"“",""""),"”","""")),'Scoring key'!$B$5:$B$9,0),"unread")))</f>
        <v/>
      </c>
      <c r="Q219" s="1" t="str">
        <f aca="false">IF(Answers!H219="","",IF(ISNUMBER(IFERROR(VALUE(Answers!H219),"")),IF(AND(VALUE(Answers!H219)&gt;=1,VALUE(Answers!H219)&lt;=5,VALUE(Answers!H219)=INT(VALUE(Answers!H219))),VALUE(Answers!H219),"unread"),IFERROR(MATCH(TRIM(SUBSTITUTE(SUBSTITUTE(SUBSTITUTE(SUBSTITUTE(Answers!H219,"’","'"),"‘","'"),"“",""""),"”","""")),'Scoring key'!$B$5:$B$9,0),"unread")))</f>
        <v/>
      </c>
      <c r="R219" s="1" t="str">
        <f aca="false">IF(Answers!I219="","",IF(ISNUMBER(IFERROR(VALUE(Answers!I219),"")),IF(AND(VALUE(Answers!I219)&gt;=1,VALUE(Answers!I219)&lt;=5,VALUE(Answers!I219)=INT(VALUE(Answers!I219))),VALUE(Answers!I219),"unread"),IFERROR(MATCH(TRIM(SUBSTITUTE(SUBSTITUTE(SUBSTITUTE(SUBSTITUTE(Answers!I219,"’","'"),"‘","'"),"“",""""),"”","""")),'Scoring key'!$B$5:$B$9,0),"unread")))</f>
        <v/>
      </c>
      <c r="S219" s="1" t="str">
        <f aca="false">IF(Answers!J219="","",IF(ISNUMBER(IFERROR(VALUE(Answers!J219),"")),IF(AND(VALUE(Answers!J219)&gt;=1,VALUE(Answers!J219)&lt;=5,VALUE(Answers!J219)=INT(VALUE(Answers!J219))),VALUE(Answers!J219),"unread"),IFERROR(MATCH(TRIM(SUBSTITUTE(SUBSTITUTE(SUBSTITUTE(SUBSTITUTE(Answers!J219,"’","'"),"‘","'"),"“",""""),"”","""")),'Scoring key'!$B$5:$B$9,0),"unread")))</f>
        <v/>
      </c>
      <c r="T219" s="1" t="str">
        <f aca="false">IF(Answers!K219="","",IF(ISNUMBER(IFERROR(VALUE(Answers!K219),"")),IF(AND(VALUE(Answers!K219)&gt;=1,VALUE(Answers!K219)&lt;=5,VALUE(Answers!K219)=INT(VALUE(Answers!K219))),VALUE(Answers!K219),"unread"),IFERROR(MATCH(TRIM(SUBSTITUTE(SUBSTITUTE(SUBSTITUTE(SUBSTITUTE(Answers!K219,"’","'"),"‘","'"),"“",""""),"”","""")),'Scoring key'!$B$5:$B$9,0),"unread")))</f>
        <v/>
      </c>
      <c r="U219" s="1" t="str">
        <f aca="false">IF(Answers!M219="","",IF(ISNUMBER(IFERROR(VALUE(Answers!M219),"")),IF(AND(VALUE(Answers!M219)&gt;=1,VALUE(Answers!M219)&lt;=5,VALUE(Answers!M219)=INT(VALUE(Answers!M219))),VALUE(Answers!M219),"unread"),IFERROR(MATCH(TRIM(SUBSTITUTE(SUBSTITUTE(SUBSTITUTE(SUBSTITUTE(Answers!M219,"’","'"),"‘","'"),"“",""""),"”","""")),'Scoring key'!$B$5:$B$9,0),"unread")))</f>
        <v/>
      </c>
      <c r="V219" s="1" t="str">
        <f aca="false">IF(Answers!P219="","",IF(ISNUMBER(IFERROR(VALUE(Answers!P219),"")),IF(AND(VALUE(Answers!P219)&gt;=1,VALUE(Answers!P219)&lt;=5,VALUE(Answers!P219)=INT(VALUE(Answers!P219))),VALUE(Answers!P219),"unread"),IFERROR(MATCH(TRIM(SUBSTITUTE(SUBSTITUTE(SUBSTITUTE(SUBSTITUTE(Answers!P219,"’","'"),"‘","'"),"“",""""),"”","""")),'Scoring key'!$B$5:$B$9,0),"unread")))</f>
        <v/>
      </c>
      <c r="W219" s="1" t="str">
        <f aca="false">IF(Answers!Q219="","",IF(ISNUMBER(IFERROR(VALUE(Answers!Q219),"")),IF(AND(VALUE(Answers!Q219)&gt;=1,VALUE(Answers!Q219)&lt;=5,VALUE(Answers!Q219)=INT(VALUE(Answers!Q219))),VALUE(Answers!Q219),"unread"),IFERROR(MATCH(TRIM(SUBSTITUTE(SUBSTITUTE(SUBSTITUTE(SUBSTITUTE(Answers!Q219,"’","'"),"‘","'"),"“",""""),"”","""")),'Scoring key'!$B$5:$B$9,0),"unread")))</f>
        <v/>
      </c>
      <c r="X219" s="1" t="str">
        <f aca="false">IF(Answers!B219="","",ISNUMBER(SEARCH("Drafting or editing emails and documents",TRIM(SUBSTITUTE(SUBSTITUTE(SUBSTITUTE(SUBSTITUTE(Answers!B219,"’","'"),"‘","'"),"“",""""),"”",""""))))*1+ISNUMBER(SEARCH("Summarizing documents, threads or meetings",TRIM(SUBSTITUTE(SUBSTITUTE(SUBSTITUTE(SUBSTITUTE(Answers!B219,"’","'"),"‘","'"),"“",""""),"”",""""))))*1+ISNUMBER(SEARCH("Research, or explaining something unfamiliar",TRIM(SUBSTITUTE(SUBSTITUTE(SUBSTITUTE(SUBSTITUTE(Answers!B219,"’","'"),"‘","'"),"“",""""),"”",""""))))*1+ISNUMBER(SEARCH("Working with data or spreadsheets",TRIM(SUBSTITUTE(SUBSTITUTE(SUBSTITUTE(SUBSTITUTE(Answers!B219,"’","'"),"‘","'"),"“",""""),"”",""""))))*1+ISNUMBER(SEARCH("Writing or reviewing code or scripts",TRIM(SUBSTITUTE(SUBSTITUTE(SUBSTITUTE(SUBSTITUTE(Answers!B219,"’","'"),"‘","'"),"“",""""),"”",""""))))*1+ISNUMBER(SEARCH("Brainstorming or planning",TRIM(SUBSTITUTE(SUBSTITUTE(SUBSTITUTE(SUBSTITUTE(Answers!B219,"’","'"),"‘","'"),"“",""""),"”",""""))))*1+ISNUMBER(SEARCH("Something else",TRIM(SUBSTITUTE(SUBSTITUTE(SUBSTITUTE(SUBSTITUTE(Answers!B219,"’","'"),"‘","'"),"“",""""),"”",""""))))*1)</f>
        <v/>
      </c>
      <c r="Y219" s="1" t="str">
        <f aca="false">IF(X219="","",IF(X219=0,IF(ISNUMBER(SEARCH("I don't use AI tools for work",TRIM(SUBSTITUTE(SUBSTITUTE(SUBSTITUTE(SUBSTITUTE(Answers!B219,"’","'"),"‘","'"),"“",""""),"”","""")))),1,"unread"),MIN(X219+1,5)))</f>
        <v/>
      </c>
      <c r="Z219" s="1" t="n">
        <f aca="false">IF(ISNUMBER(SEARCH("Clear guidance on what's allowed and what information can go in",TRIM(SUBSTITUTE(SUBSTITUTE(SUBSTITUTE(SUBSTITUTE(Answers!R219,"’","'"),"‘","'"),"“",""""),"”","""")))),1,0)</f>
        <v>0</v>
      </c>
      <c r="AA219" s="1" t="n">
        <f aca="false">IF(ISNUMBER(SEARCH("An approved AI tool with a work account",TRIM(SUBSTITUTE(SUBSTITUTE(SUBSTITUTE(SUBSTITUTE(Answers!R219,"’","'"),"‘","'"),"“",""""),"”","""")))),1,0)</f>
        <v>0</v>
      </c>
      <c r="AB219" s="1" t="n">
        <f aca="false">IF(ISNUMBER(SEARCH("Hands-on training using my own work tasks",TRIM(SUBSTITUTE(SUBSTITUTE(SUBSTITUTE(SUBSTITUTE(Answers!R219,"’","'"),"‘","'"),"“",""""),"”","""")))),1,0)</f>
        <v>0</v>
      </c>
      <c r="AC219" s="1" t="n">
        <f aca="false">IF(ISNUMBER(SEARCH("Ready-made prompts and templates for common tasks",TRIM(SUBSTITUTE(SUBSTITUTE(SUBSTITUTE(SUBSTITUTE(Answers!R219,"’","'"),"‘","'"),"“",""""),"”","""")))),1,0)</f>
        <v>0</v>
      </c>
      <c r="AD219" s="1" t="n">
        <f aca="false">IF(ISNUMBER(SEARCH("Help setting up an AI agent for my role",TRIM(SUBSTITUTE(SUBSTITUTE(SUBSTITUTE(SUBSTITUTE(Answers!R219,"’","'"),"‘","'"),"“",""""),"”","""")))),1,0)</f>
        <v>0</v>
      </c>
      <c r="AE219" s="1" t="n">
        <f aca="false">IF(ISNUMBER(SEARCH("Examples from people in jobs like mine",TRIM(SUBSTITUTE(SUBSTITUTE(SUBSTITUTE(SUBSTITUTE(Answers!R219,"’","'"),"‘","'"),"“",""""),"”","""")))),1,0)</f>
        <v>0</v>
      </c>
      <c r="AF219" s="1" t="n">
        <f aca="false">IF(ISNUMBER(SEARCH("Time set aside to practice",TRIM(SUBSTITUTE(SUBSTITUTE(SUBSTITUTE(SUBSTITUTE(Answers!R219,"’","'"),"‘","'"),"“",""""),"”","""")))),1,0)</f>
        <v>0</v>
      </c>
      <c r="AG219" s="1" t="n">
        <f aca="false">IF(ISNUMBER(SEARCH("I don't need help right now",TRIM(SUBSTITUTE(SUBSTITUTE(SUBSTITUTE(SUBSTITUTE(Answers!R219,"’","'"),"‘","'"),"“",""""),"”","""")))),1,0)</f>
        <v>0</v>
      </c>
      <c r="AH219" s="1" t="str">
        <f aca="false">IF(Answers!R219="","",IF(Z219+AA219+AB219+AC219+AD219+AE219+AF219+AG219=0,"unread",""))</f>
        <v/>
      </c>
      <c r="AI219" s="1" t="n">
        <f aca="false">IF(OR(D219=5,E219=5),1,0)</f>
        <v>0</v>
      </c>
    </row>
    <row r="220" customFormat="false" ht="15" hidden="false" customHeight="true" outlineLevel="0" collapsed="false">
      <c r="A220" s="1" t="n">
        <f aca="false">Answers!T220</f>
        <v>0</v>
      </c>
      <c r="B220" s="1" t="str">
        <f aca="false">IF(Answers!A220="","",IFERROR(MATCH(TRIM(SUBSTITUTE(SUBSTITUTE(SUBSTITUTE(SUBSTITUTE(Answers!A220,"’","'"),"‘","'"),"“",""""),"”","""")),'Scoring key'!$B$10:$B$14,0),"unread"))</f>
        <v/>
      </c>
      <c r="C220" s="1" t="str">
        <f aca="false">IF(Answers!C220="","",IFERROR(MATCH(TRIM(SUBSTITUTE(SUBSTITUTE(SUBSTITUTE(SUBSTITUTE(Answers!C220,"’","'"),"‘","'"),"“",""""),"”","""")),'Scoring key'!$B$15:$B$19,0),"unread"))</f>
        <v/>
      </c>
      <c r="D220" s="1" t="str">
        <f aca="false">IF(Answers!D220="","",IFERROR(MATCH(TRIM(SUBSTITUTE(SUBSTITUTE(SUBSTITUTE(SUBSTITUTE(Answers!D220,"’","'"),"‘","'"),"“",""""),"”","""")),'Scoring key'!$B$20:$B$24,0),"unread"))</f>
        <v/>
      </c>
      <c r="E220" s="1" t="str">
        <f aca="false">IF(Answers!E220="","",IFERROR(MATCH(TRIM(SUBSTITUTE(SUBSTITUTE(SUBSTITUTE(SUBSTITUTE(Answers!E220,"’","'"),"‘","'"),"“",""""),"”","""")),'Scoring key'!$B$25:$B$29,0),"unread"))</f>
        <v/>
      </c>
      <c r="F220" s="1" t="str">
        <f aca="false">IF(Answers!L220="","",IFERROR(MATCH(TRIM(SUBSTITUTE(SUBSTITUTE(SUBSTITUTE(SUBSTITUTE(Answers!L220,"’","'"),"‘","'"),"“",""""),"”","""")),'Scoring key'!$B$30:$B$34,0),"unread"))</f>
        <v/>
      </c>
      <c r="G220" s="1" t="str">
        <f aca="false">IF(Answers!N220="","",IFERROR(MATCH(TRIM(SUBSTITUTE(SUBSTITUTE(SUBSTITUTE(SUBSTITUTE(Answers!N220,"’","'"),"‘","'"),"“",""""),"”","""")),'Scoring key'!$B$35:$B$38,0),"unread"))</f>
        <v/>
      </c>
      <c r="H220" s="1" t="str">
        <f aca="false">IF(Answers!O220="","",IFERROR(MATCH(TRIM(SUBSTITUTE(SUBSTITUTE(SUBSTITUTE(SUBSTITUTE(Answers!O220,"’","'"),"‘","'"),"“",""""),"”","""")),'Scoring key'!$B$39:$B$42,0),"unread"))</f>
        <v/>
      </c>
      <c r="I220" s="1" t="str">
        <f aca="false">IF(Answers!S220="","",IFERROR(MATCH(TRIM(SUBSTITUTE(SUBSTITUTE(SUBSTITUTE(SUBSTITUTE(Answers!S220,"’","'"),"‘","'"),"“",""""),"”","""")),'Scoring key'!$B$43:$B$46,0),"unread"))</f>
        <v/>
      </c>
      <c r="J220" s="1" t="str">
        <f aca="false">IF(ISNUMBER(B220),IF(INDEX('Scoring key'!$C$10:$C$14,B220)="","",INDEX('Scoring key'!$C$10:$C$14,B220)),"")</f>
        <v/>
      </c>
      <c r="K220" s="1" t="str">
        <f aca="false">IF(ISNUMBER(E220),IF(INDEX('Scoring key'!$C$25:$C$29,E220)="","",INDEX('Scoring key'!$C$25:$C$29,E220)),"")</f>
        <v/>
      </c>
      <c r="L220" s="1" t="str">
        <f aca="false">IF(ISNUMBER(F220),IF(INDEX('Scoring key'!$C$30:$C$34,F220)="","",INDEX('Scoring key'!$C$30:$C$34,F220)),"")</f>
        <v/>
      </c>
      <c r="M220" s="1" t="str">
        <f aca="false">IF(ISNUMBER(G220),IF(INDEX('Scoring key'!$C$35:$C$38,G220)="","",INDEX('Scoring key'!$C$35:$C$38,G220)),"")</f>
        <v/>
      </c>
      <c r="N220" s="1" t="str">
        <f aca="false">IF(ISNUMBER(H220),IF(INDEX('Scoring key'!$C$39:$C$42,H220)="","",INDEX('Scoring key'!$C$39:$C$42,H220)),"")</f>
        <v/>
      </c>
      <c r="O220" s="1" t="str">
        <f aca="false">IF(Answers!F220="","",IF(ISNUMBER(IFERROR(VALUE(Answers!F220),"")),IF(AND(VALUE(Answers!F220)&gt;=1,VALUE(Answers!F220)&lt;=5,VALUE(Answers!F220)=INT(VALUE(Answers!F220))),VALUE(Answers!F220),"unread"),IFERROR(MATCH(TRIM(SUBSTITUTE(SUBSTITUTE(SUBSTITUTE(SUBSTITUTE(Answers!F220,"’","'"),"‘","'"),"“",""""),"”","""")),'Scoring key'!$B$5:$B$9,0),"unread")))</f>
        <v/>
      </c>
      <c r="P220" s="1" t="str">
        <f aca="false">IF(Answers!G220="","",IF(ISNUMBER(IFERROR(VALUE(Answers!G220),"")),IF(AND(VALUE(Answers!G220)&gt;=1,VALUE(Answers!G220)&lt;=5,VALUE(Answers!G220)=INT(VALUE(Answers!G220))),VALUE(Answers!G220),"unread"),IFERROR(MATCH(TRIM(SUBSTITUTE(SUBSTITUTE(SUBSTITUTE(SUBSTITUTE(Answers!G220,"’","'"),"‘","'"),"“",""""),"”","""")),'Scoring key'!$B$5:$B$9,0),"unread")))</f>
        <v/>
      </c>
      <c r="Q220" s="1" t="str">
        <f aca="false">IF(Answers!H220="","",IF(ISNUMBER(IFERROR(VALUE(Answers!H220),"")),IF(AND(VALUE(Answers!H220)&gt;=1,VALUE(Answers!H220)&lt;=5,VALUE(Answers!H220)=INT(VALUE(Answers!H220))),VALUE(Answers!H220),"unread"),IFERROR(MATCH(TRIM(SUBSTITUTE(SUBSTITUTE(SUBSTITUTE(SUBSTITUTE(Answers!H220,"’","'"),"‘","'"),"“",""""),"”","""")),'Scoring key'!$B$5:$B$9,0),"unread")))</f>
        <v/>
      </c>
      <c r="R220" s="1" t="str">
        <f aca="false">IF(Answers!I220="","",IF(ISNUMBER(IFERROR(VALUE(Answers!I220),"")),IF(AND(VALUE(Answers!I220)&gt;=1,VALUE(Answers!I220)&lt;=5,VALUE(Answers!I220)=INT(VALUE(Answers!I220))),VALUE(Answers!I220),"unread"),IFERROR(MATCH(TRIM(SUBSTITUTE(SUBSTITUTE(SUBSTITUTE(SUBSTITUTE(Answers!I220,"’","'"),"‘","'"),"“",""""),"”","""")),'Scoring key'!$B$5:$B$9,0),"unread")))</f>
        <v/>
      </c>
      <c r="S220" s="1" t="str">
        <f aca="false">IF(Answers!J220="","",IF(ISNUMBER(IFERROR(VALUE(Answers!J220),"")),IF(AND(VALUE(Answers!J220)&gt;=1,VALUE(Answers!J220)&lt;=5,VALUE(Answers!J220)=INT(VALUE(Answers!J220))),VALUE(Answers!J220),"unread"),IFERROR(MATCH(TRIM(SUBSTITUTE(SUBSTITUTE(SUBSTITUTE(SUBSTITUTE(Answers!J220,"’","'"),"‘","'"),"“",""""),"”","""")),'Scoring key'!$B$5:$B$9,0),"unread")))</f>
        <v/>
      </c>
      <c r="T220" s="1" t="str">
        <f aca="false">IF(Answers!K220="","",IF(ISNUMBER(IFERROR(VALUE(Answers!K220),"")),IF(AND(VALUE(Answers!K220)&gt;=1,VALUE(Answers!K220)&lt;=5,VALUE(Answers!K220)=INT(VALUE(Answers!K220))),VALUE(Answers!K220),"unread"),IFERROR(MATCH(TRIM(SUBSTITUTE(SUBSTITUTE(SUBSTITUTE(SUBSTITUTE(Answers!K220,"’","'"),"‘","'"),"“",""""),"”","""")),'Scoring key'!$B$5:$B$9,0),"unread")))</f>
        <v/>
      </c>
      <c r="U220" s="1" t="str">
        <f aca="false">IF(Answers!M220="","",IF(ISNUMBER(IFERROR(VALUE(Answers!M220),"")),IF(AND(VALUE(Answers!M220)&gt;=1,VALUE(Answers!M220)&lt;=5,VALUE(Answers!M220)=INT(VALUE(Answers!M220))),VALUE(Answers!M220),"unread"),IFERROR(MATCH(TRIM(SUBSTITUTE(SUBSTITUTE(SUBSTITUTE(SUBSTITUTE(Answers!M220,"’","'"),"‘","'"),"“",""""),"”","""")),'Scoring key'!$B$5:$B$9,0),"unread")))</f>
        <v/>
      </c>
      <c r="V220" s="1" t="str">
        <f aca="false">IF(Answers!P220="","",IF(ISNUMBER(IFERROR(VALUE(Answers!P220),"")),IF(AND(VALUE(Answers!P220)&gt;=1,VALUE(Answers!P220)&lt;=5,VALUE(Answers!P220)=INT(VALUE(Answers!P220))),VALUE(Answers!P220),"unread"),IFERROR(MATCH(TRIM(SUBSTITUTE(SUBSTITUTE(SUBSTITUTE(SUBSTITUTE(Answers!P220,"’","'"),"‘","'"),"“",""""),"”","""")),'Scoring key'!$B$5:$B$9,0),"unread")))</f>
        <v/>
      </c>
      <c r="W220" s="1" t="str">
        <f aca="false">IF(Answers!Q220="","",IF(ISNUMBER(IFERROR(VALUE(Answers!Q220),"")),IF(AND(VALUE(Answers!Q220)&gt;=1,VALUE(Answers!Q220)&lt;=5,VALUE(Answers!Q220)=INT(VALUE(Answers!Q220))),VALUE(Answers!Q220),"unread"),IFERROR(MATCH(TRIM(SUBSTITUTE(SUBSTITUTE(SUBSTITUTE(SUBSTITUTE(Answers!Q220,"’","'"),"‘","'"),"“",""""),"”","""")),'Scoring key'!$B$5:$B$9,0),"unread")))</f>
        <v/>
      </c>
      <c r="X220" s="1" t="str">
        <f aca="false">IF(Answers!B220="","",ISNUMBER(SEARCH("Drafting or editing emails and documents",TRIM(SUBSTITUTE(SUBSTITUTE(SUBSTITUTE(SUBSTITUTE(Answers!B220,"’","'"),"‘","'"),"“",""""),"”",""""))))*1+ISNUMBER(SEARCH("Summarizing documents, threads or meetings",TRIM(SUBSTITUTE(SUBSTITUTE(SUBSTITUTE(SUBSTITUTE(Answers!B220,"’","'"),"‘","'"),"“",""""),"”",""""))))*1+ISNUMBER(SEARCH("Research, or explaining something unfamiliar",TRIM(SUBSTITUTE(SUBSTITUTE(SUBSTITUTE(SUBSTITUTE(Answers!B220,"’","'"),"‘","'"),"“",""""),"”",""""))))*1+ISNUMBER(SEARCH("Working with data or spreadsheets",TRIM(SUBSTITUTE(SUBSTITUTE(SUBSTITUTE(SUBSTITUTE(Answers!B220,"’","'"),"‘","'"),"“",""""),"”",""""))))*1+ISNUMBER(SEARCH("Writing or reviewing code or scripts",TRIM(SUBSTITUTE(SUBSTITUTE(SUBSTITUTE(SUBSTITUTE(Answers!B220,"’","'"),"‘","'"),"“",""""),"”",""""))))*1+ISNUMBER(SEARCH("Brainstorming or planning",TRIM(SUBSTITUTE(SUBSTITUTE(SUBSTITUTE(SUBSTITUTE(Answers!B220,"’","'"),"‘","'"),"“",""""),"”",""""))))*1+ISNUMBER(SEARCH("Something else",TRIM(SUBSTITUTE(SUBSTITUTE(SUBSTITUTE(SUBSTITUTE(Answers!B220,"’","'"),"‘","'"),"“",""""),"”",""""))))*1)</f>
        <v/>
      </c>
      <c r="Y220" s="1" t="str">
        <f aca="false">IF(X220="","",IF(X220=0,IF(ISNUMBER(SEARCH("I don't use AI tools for work",TRIM(SUBSTITUTE(SUBSTITUTE(SUBSTITUTE(SUBSTITUTE(Answers!B220,"’","'"),"‘","'"),"“",""""),"”","""")))),1,"unread"),MIN(X220+1,5)))</f>
        <v/>
      </c>
      <c r="Z220" s="1" t="n">
        <f aca="false">IF(ISNUMBER(SEARCH("Clear guidance on what's allowed and what information can go in",TRIM(SUBSTITUTE(SUBSTITUTE(SUBSTITUTE(SUBSTITUTE(Answers!R220,"’","'"),"‘","'"),"“",""""),"”","""")))),1,0)</f>
        <v>0</v>
      </c>
      <c r="AA220" s="1" t="n">
        <f aca="false">IF(ISNUMBER(SEARCH("An approved AI tool with a work account",TRIM(SUBSTITUTE(SUBSTITUTE(SUBSTITUTE(SUBSTITUTE(Answers!R220,"’","'"),"‘","'"),"“",""""),"”","""")))),1,0)</f>
        <v>0</v>
      </c>
      <c r="AB220" s="1" t="n">
        <f aca="false">IF(ISNUMBER(SEARCH("Hands-on training using my own work tasks",TRIM(SUBSTITUTE(SUBSTITUTE(SUBSTITUTE(SUBSTITUTE(Answers!R220,"’","'"),"‘","'"),"“",""""),"”","""")))),1,0)</f>
        <v>0</v>
      </c>
      <c r="AC220" s="1" t="n">
        <f aca="false">IF(ISNUMBER(SEARCH("Ready-made prompts and templates for common tasks",TRIM(SUBSTITUTE(SUBSTITUTE(SUBSTITUTE(SUBSTITUTE(Answers!R220,"’","'"),"‘","'"),"“",""""),"”","""")))),1,0)</f>
        <v>0</v>
      </c>
      <c r="AD220" s="1" t="n">
        <f aca="false">IF(ISNUMBER(SEARCH("Help setting up an AI agent for my role",TRIM(SUBSTITUTE(SUBSTITUTE(SUBSTITUTE(SUBSTITUTE(Answers!R220,"’","'"),"‘","'"),"“",""""),"”","""")))),1,0)</f>
        <v>0</v>
      </c>
      <c r="AE220" s="1" t="n">
        <f aca="false">IF(ISNUMBER(SEARCH("Examples from people in jobs like mine",TRIM(SUBSTITUTE(SUBSTITUTE(SUBSTITUTE(SUBSTITUTE(Answers!R220,"’","'"),"‘","'"),"“",""""),"”","""")))),1,0)</f>
        <v>0</v>
      </c>
      <c r="AF220" s="1" t="n">
        <f aca="false">IF(ISNUMBER(SEARCH("Time set aside to practice",TRIM(SUBSTITUTE(SUBSTITUTE(SUBSTITUTE(SUBSTITUTE(Answers!R220,"’","'"),"‘","'"),"“",""""),"”","""")))),1,0)</f>
        <v>0</v>
      </c>
      <c r="AG220" s="1" t="n">
        <f aca="false">IF(ISNUMBER(SEARCH("I don't need help right now",TRIM(SUBSTITUTE(SUBSTITUTE(SUBSTITUTE(SUBSTITUTE(Answers!R220,"’","'"),"‘","'"),"“",""""),"”","""")))),1,0)</f>
        <v>0</v>
      </c>
      <c r="AH220" s="1" t="str">
        <f aca="false">IF(Answers!R220="","",IF(Z220+AA220+AB220+AC220+AD220+AE220+AF220+AG220=0,"unread",""))</f>
        <v/>
      </c>
      <c r="AI220" s="1" t="n">
        <f aca="false">IF(OR(D220=5,E220=5),1,0)</f>
        <v>0</v>
      </c>
    </row>
    <row r="221" customFormat="false" ht="15" hidden="false" customHeight="true" outlineLevel="0" collapsed="false">
      <c r="A221" s="1" t="n">
        <f aca="false">Answers!T221</f>
        <v>0</v>
      </c>
      <c r="B221" s="1" t="str">
        <f aca="false">IF(Answers!A221="","",IFERROR(MATCH(TRIM(SUBSTITUTE(SUBSTITUTE(SUBSTITUTE(SUBSTITUTE(Answers!A221,"’","'"),"‘","'"),"“",""""),"”","""")),'Scoring key'!$B$10:$B$14,0),"unread"))</f>
        <v/>
      </c>
      <c r="C221" s="1" t="str">
        <f aca="false">IF(Answers!C221="","",IFERROR(MATCH(TRIM(SUBSTITUTE(SUBSTITUTE(SUBSTITUTE(SUBSTITUTE(Answers!C221,"’","'"),"‘","'"),"“",""""),"”","""")),'Scoring key'!$B$15:$B$19,0),"unread"))</f>
        <v/>
      </c>
      <c r="D221" s="1" t="str">
        <f aca="false">IF(Answers!D221="","",IFERROR(MATCH(TRIM(SUBSTITUTE(SUBSTITUTE(SUBSTITUTE(SUBSTITUTE(Answers!D221,"’","'"),"‘","'"),"“",""""),"”","""")),'Scoring key'!$B$20:$B$24,0),"unread"))</f>
        <v/>
      </c>
      <c r="E221" s="1" t="str">
        <f aca="false">IF(Answers!E221="","",IFERROR(MATCH(TRIM(SUBSTITUTE(SUBSTITUTE(SUBSTITUTE(SUBSTITUTE(Answers!E221,"’","'"),"‘","'"),"“",""""),"”","""")),'Scoring key'!$B$25:$B$29,0),"unread"))</f>
        <v/>
      </c>
      <c r="F221" s="1" t="str">
        <f aca="false">IF(Answers!L221="","",IFERROR(MATCH(TRIM(SUBSTITUTE(SUBSTITUTE(SUBSTITUTE(SUBSTITUTE(Answers!L221,"’","'"),"‘","'"),"“",""""),"”","""")),'Scoring key'!$B$30:$B$34,0),"unread"))</f>
        <v/>
      </c>
      <c r="G221" s="1" t="str">
        <f aca="false">IF(Answers!N221="","",IFERROR(MATCH(TRIM(SUBSTITUTE(SUBSTITUTE(SUBSTITUTE(SUBSTITUTE(Answers!N221,"’","'"),"‘","'"),"“",""""),"”","""")),'Scoring key'!$B$35:$B$38,0),"unread"))</f>
        <v/>
      </c>
      <c r="H221" s="1" t="str">
        <f aca="false">IF(Answers!O221="","",IFERROR(MATCH(TRIM(SUBSTITUTE(SUBSTITUTE(SUBSTITUTE(SUBSTITUTE(Answers!O221,"’","'"),"‘","'"),"“",""""),"”","""")),'Scoring key'!$B$39:$B$42,0),"unread"))</f>
        <v/>
      </c>
      <c r="I221" s="1" t="str">
        <f aca="false">IF(Answers!S221="","",IFERROR(MATCH(TRIM(SUBSTITUTE(SUBSTITUTE(SUBSTITUTE(SUBSTITUTE(Answers!S221,"’","'"),"‘","'"),"“",""""),"”","""")),'Scoring key'!$B$43:$B$46,0),"unread"))</f>
        <v/>
      </c>
      <c r="J221" s="1" t="str">
        <f aca="false">IF(ISNUMBER(B221),IF(INDEX('Scoring key'!$C$10:$C$14,B221)="","",INDEX('Scoring key'!$C$10:$C$14,B221)),"")</f>
        <v/>
      </c>
      <c r="K221" s="1" t="str">
        <f aca="false">IF(ISNUMBER(E221),IF(INDEX('Scoring key'!$C$25:$C$29,E221)="","",INDEX('Scoring key'!$C$25:$C$29,E221)),"")</f>
        <v/>
      </c>
      <c r="L221" s="1" t="str">
        <f aca="false">IF(ISNUMBER(F221),IF(INDEX('Scoring key'!$C$30:$C$34,F221)="","",INDEX('Scoring key'!$C$30:$C$34,F221)),"")</f>
        <v/>
      </c>
      <c r="M221" s="1" t="str">
        <f aca="false">IF(ISNUMBER(G221),IF(INDEX('Scoring key'!$C$35:$C$38,G221)="","",INDEX('Scoring key'!$C$35:$C$38,G221)),"")</f>
        <v/>
      </c>
      <c r="N221" s="1" t="str">
        <f aca="false">IF(ISNUMBER(H221),IF(INDEX('Scoring key'!$C$39:$C$42,H221)="","",INDEX('Scoring key'!$C$39:$C$42,H221)),"")</f>
        <v/>
      </c>
      <c r="O221" s="1" t="str">
        <f aca="false">IF(Answers!F221="","",IF(ISNUMBER(IFERROR(VALUE(Answers!F221),"")),IF(AND(VALUE(Answers!F221)&gt;=1,VALUE(Answers!F221)&lt;=5,VALUE(Answers!F221)=INT(VALUE(Answers!F221))),VALUE(Answers!F221),"unread"),IFERROR(MATCH(TRIM(SUBSTITUTE(SUBSTITUTE(SUBSTITUTE(SUBSTITUTE(Answers!F221,"’","'"),"‘","'"),"“",""""),"”","""")),'Scoring key'!$B$5:$B$9,0),"unread")))</f>
        <v/>
      </c>
      <c r="P221" s="1" t="str">
        <f aca="false">IF(Answers!G221="","",IF(ISNUMBER(IFERROR(VALUE(Answers!G221),"")),IF(AND(VALUE(Answers!G221)&gt;=1,VALUE(Answers!G221)&lt;=5,VALUE(Answers!G221)=INT(VALUE(Answers!G221))),VALUE(Answers!G221),"unread"),IFERROR(MATCH(TRIM(SUBSTITUTE(SUBSTITUTE(SUBSTITUTE(SUBSTITUTE(Answers!G221,"’","'"),"‘","'"),"“",""""),"”","""")),'Scoring key'!$B$5:$B$9,0),"unread")))</f>
        <v/>
      </c>
      <c r="Q221" s="1" t="str">
        <f aca="false">IF(Answers!H221="","",IF(ISNUMBER(IFERROR(VALUE(Answers!H221),"")),IF(AND(VALUE(Answers!H221)&gt;=1,VALUE(Answers!H221)&lt;=5,VALUE(Answers!H221)=INT(VALUE(Answers!H221))),VALUE(Answers!H221),"unread"),IFERROR(MATCH(TRIM(SUBSTITUTE(SUBSTITUTE(SUBSTITUTE(SUBSTITUTE(Answers!H221,"’","'"),"‘","'"),"“",""""),"”","""")),'Scoring key'!$B$5:$B$9,0),"unread")))</f>
        <v/>
      </c>
      <c r="R221" s="1" t="str">
        <f aca="false">IF(Answers!I221="","",IF(ISNUMBER(IFERROR(VALUE(Answers!I221),"")),IF(AND(VALUE(Answers!I221)&gt;=1,VALUE(Answers!I221)&lt;=5,VALUE(Answers!I221)=INT(VALUE(Answers!I221))),VALUE(Answers!I221),"unread"),IFERROR(MATCH(TRIM(SUBSTITUTE(SUBSTITUTE(SUBSTITUTE(SUBSTITUTE(Answers!I221,"’","'"),"‘","'"),"“",""""),"”","""")),'Scoring key'!$B$5:$B$9,0),"unread")))</f>
        <v/>
      </c>
      <c r="S221" s="1" t="str">
        <f aca="false">IF(Answers!J221="","",IF(ISNUMBER(IFERROR(VALUE(Answers!J221),"")),IF(AND(VALUE(Answers!J221)&gt;=1,VALUE(Answers!J221)&lt;=5,VALUE(Answers!J221)=INT(VALUE(Answers!J221))),VALUE(Answers!J221),"unread"),IFERROR(MATCH(TRIM(SUBSTITUTE(SUBSTITUTE(SUBSTITUTE(SUBSTITUTE(Answers!J221,"’","'"),"‘","'"),"“",""""),"”","""")),'Scoring key'!$B$5:$B$9,0),"unread")))</f>
        <v/>
      </c>
      <c r="T221" s="1" t="str">
        <f aca="false">IF(Answers!K221="","",IF(ISNUMBER(IFERROR(VALUE(Answers!K221),"")),IF(AND(VALUE(Answers!K221)&gt;=1,VALUE(Answers!K221)&lt;=5,VALUE(Answers!K221)=INT(VALUE(Answers!K221))),VALUE(Answers!K221),"unread"),IFERROR(MATCH(TRIM(SUBSTITUTE(SUBSTITUTE(SUBSTITUTE(SUBSTITUTE(Answers!K221,"’","'"),"‘","'"),"“",""""),"”","""")),'Scoring key'!$B$5:$B$9,0),"unread")))</f>
        <v/>
      </c>
      <c r="U221" s="1" t="str">
        <f aca="false">IF(Answers!M221="","",IF(ISNUMBER(IFERROR(VALUE(Answers!M221),"")),IF(AND(VALUE(Answers!M221)&gt;=1,VALUE(Answers!M221)&lt;=5,VALUE(Answers!M221)=INT(VALUE(Answers!M221))),VALUE(Answers!M221),"unread"),IFERROR(MATCH(TRIM(SUBSTITUTE(SUBSTITUTE(SUBSTITUTE(SUBSTITUTE(Answers!M221,"’","'"),"‘","'"),"“",""""),"”","""")),'Scoring key'!$B$5:$B$9,0),"unread")))</f>
        <v/>
      </c>
      <c r="V221" s="1" t="str">
        <f aca="false">IF(Answers!P221="","",IF(ISNUMBER(IFERROR(VALUE(Answers!P221),"")),IF(AND(VALUE(Answers!P221)&gt;=1,VALUE(Answers!P221)&lt;=5,VALUE(Answers!P221)=INT(VALUE(Answers!P221))),VALUE(Answers!P221),"unread"),IFERROR(MATCH(TRIM(SUBSTITUTE(SUBSTITUTE(SUBSTITUTE(SUBSTITUTE(Answers!P221,"’","'"),"‘","'"),"“",""""),"”","""")),'Scoring key'!$B$5:$B$9,0),"unread")))</f>
        <v/>
      </c>
      <c r="W221" s="1" t="str">
        <f aca="false">IF(Answers!Q221="","",IF(ISNUMBER(IFERROR(VALUE(Answers!Q221),"")),IF(AND(VALUE(Answers!Q221)&gt;=1,VALUE(Answers!Q221)&lt;=5,VALUE(Answers!Q221)=INT(VALUE(Answers!Q221))),VALUE(Answers!Q221),"unread"),IFERROR(MATCH(TRIM(SUBSTITUTE(SUBSTITUTE(SUBSTITUTE(SUBSTITUTE(Answers!Q221,"’","'"),"‘","'"),"“",""""),"”","""")),'Scoring key'!$B$5:$B$9,0),"unread")))</f>
        <v/>
      </c>
      <c r="X221" s="1" t="str">
        <f aca="false">IF(Answers!B221="","",ISNUMBER(SEARCH("Drafting or editing emails and documents",TRIM(SUBSTITUTE(SUBSTITUTE(SUBSTITUTE(SUBSTITUTE(Answers!B221,"’","'"),"‘","'"),"“",""""),"”",""""))))*1+ISNUMBER(SEARCH("Summarizing documents, threads or meetings",TRIM(SUBSTITUTE(SUBSTITUTE(SUBSTITUTE(SUBSTITUTE(Answers!B221,"’","'"),"‘","'"),"“",""""),"”",""""))))*1+ISNUMBER(SEARCH("Research, or explaining something unfamiliar",TRIM(SUBSTITUTE(SUBSTITUTE(SUBSTITUTE(SUBSTITUTE(Answers!B221,"’","'"),"‘","'"),"“",""""),"”",""""))))*1+ISNUMBER(SEARCH("Working with data or spreadsheets",TRIM(SUBSTITUTE(SUBSTITUTE(SUBSTITUTE(SUBSTITUTE(Answers!B221,"’","'"),"‘","'"),"“",""""),"”",""""))))*1+ISNUMBER(SEARCH("Writing or reviewing code or scripts",TRIM(SUBSTITUTE(SUBSTITUTE(SUBSTITUTE(SUBSTITUTE(Answers!B221,"’","'"),"‘","'"),"“",""""),"”",""""))))*1+ISNUMBER(SEARCH("Brainstorming or planning",TRIM(SUBSTITUTE(SUBSTITUTE(SUBSTITUTE(SUBSTITUTE(Answers!B221,"’","'"),"‘","'"),"“",""""),"”",""""))))*1+ISNUMBER(SEARCH("Something else",TRIM(SUBSTITUTE(SUBSTITUTE(SUBSTITUTE(SUBSTITUTE(Answers!B221,"’","'"),"‘","'"),"“",""""),"”",""""))))*1)</f>
        <v/>
      </c>
      <c r="Y221" s="1" t="str">
        <f aca="false">IF(X221="","",IF(X221=0,IF(ISNUMBER(SEARCH("I don't use AI tools for work",TRIM(SUBSTITUTE(SUBSTITUTE(SUBSTITUTE(SUBSTITUTE(Answers!B221,"’","'"),"‘","'"),"“",""""),"”","""")))),1,"unread"),MIN(X221+1,5)))</f>
        <v/>
      </c>
      <c r="Z221" s="1" t="n">
        <f aca="false">IF(ISNUMBER(SEARCH("Clear guidance on what's allowed and what information can go in",TRIM(SUBSTITUTE(SUBSTITUTE(SUBSTITUTE(SUBSTITUTE(Answers!R221,"’","'"),"‘","'"),"“",""""),"”","""")))),1,0)</f>
        <v>0</v>
      </c>
      <c r="AA221" s="1" t="n">
        <f aca="false">IF(ISNUMBER(SEARCH("An approved AI tool with a work account",TRIM(SUBSTITUTE(SUBSTITUTE(SUBSTITUTE(SUBSTITUTE(Answers!R221,"’","'"),"‘","'"),"“",""""),"”","""")))),1,0)</f>
        <v>0</v>
      </c>
      <c r="AB221" s="1" t="n">
        <f aca="false">IF(ISNUMBER(SEARCH("Hands-on training using my own work tasks",TRIM(SUBSTITUTE(SUBSTITUTE(SUBSTITUTE(SUBSTITUTE(Answers!R221,"’","'"),"‘","'"),"“",""""),"”","""")))),1,0)</f>
        <v>0</v>
      </c>
      <c r="AC221" s="1" t="n">
        <f aca="false">IF(ISNUMBER(SEARCH("Ready-made prompts and templates for common tasks",TRIM(SUBSTITUTE(SUBSTITUTE(SUBSTITUTE(SUBSTITUTE(Answers!R221,"’","'"),"‘","'"),"“",""""),"”","""")))),1,0)</f>
        <v>0</v>
      </c>
      <c r="AD221" s="1" t="n">
        <f aca="false">IF(ISNUMBER(SEARCH("Help setting up an AI agent for my role",TRIM(SUBSTITUTE(SUBSTITUTE(SUBSTITUTE(SUBSTITUTE(Answers!R221,"’","'"),"‘","'"),"“",""""),"”","""")))),1,0)</f>
        <v>0</v>
      </c>
      <c r="AE221" s="1" t="n">
        <f aca="false">IF(ISNUMBER(SEARCH("Examples from people in jobs like mine",TRIM(SUBSTITUTE(SUBSTITUTE(SUBSTITUTE(SUBSTITUTE(Answers!R221,"’","'"),"‘","'"),"“",""""),"”","""")))),1,0)</f>
        <v>0</v>
      </c>
      <c r="AF221" s="1" t="n">
        <f aca="false">IF(ISNUMBER(SEARCH("Time set aside to practice",TRIM(SUBSTITUTE(SUBSTITUTE(SUBSTITUTE(SUBSTITUTE(Answers!R221,"’","'"),"‘","'"),"“",""""),"”","""")))),1,0)</f>
        <v>0</v>
      </c>
      <c r="AG221" s="1" t="n">
        <f aca="false">IF(ISNUMBER(SEARCH("I don't need help right now",TRIM(SUBSTITUTE(SUBSTITUTE(SUBSTITUTE(SUBSTITUTE(Answers!R221,"’","'"),"‘","'"),"“",""""),"”","""")))),1,0)</f>
        <v>0</v>
      </c>
      <c r="AH221" s="1" t="str">
        <f aca="false">IF(Answers!R221="","",IF(Z221+AA221+AB221+AC221+AD221+AE221+AF221+AG221=0,"unread",""))</f>
        <v/>
      </c>
      <c r="AI221" s="1" t="n">
        <f aca="false">IF(OR(D221=5,E221=5),1,0)</f>
        <v>0</v>
      </c>
    </row>
    <row r="222" customFormat="false" ht="15" hidden="false" customHeight="true" outlineLevel="0" collapsed="false">
      <c r="A222" s="1" t="n">
        <f aca="false">Answers!T222</f>
        <v>0</v>
      </c>
      <c r="B222" s="1" t="str">
        <f aca="false">IF(Answers!A222="","",IFERROR(MATCH(TRIM(SUBSTITUTE(SUBSTITUTE(SUBSTITUTE(SUBSTITUTE(Answers!A222,"’","'"),"‘","'"),"“",""""),"”","""")),'Scoring key'!$B$10:$B$14,0),"unread"))</f>
        <v/>
      </c>
      <c r="C222" s="1" t="str">
        <f aca="false">IF(Answers!C222="","",IFERROR(MATCH(TRIM(SUBSTITUTE(SUBSTITUTE(SUBSTITUTE(SUBSTITUTE(Answers!C222,"’","'"),"‘","'"),"“",""""),"”","""")),'Scoring key'!$B$15:$B$19,0),"unread"))</f>
        <v/>
      </c>
      <c r="D222" s="1" t="str">
        <f aca="false">IF(Answers!D222="","",IFERROR(MATCH(TRIM(SUBSTITUTE(SUBSTITUTE(SUBSTITUTE(SUBSTITUTE(Answers!D222,"’","'"),"‘","'"),"“",""""),"”","""")),'Scoring key'!$B$20:$B$24,0),"unread"))</f>
        <v/>
      </c>
      <c r="E222" s="1" t="str">
        <f aca="false">IF(Answers!E222="","",IFERROR(MATCH(TRIM(SUBSTITUTE(SUBSTITUTE(SUBSTITUTE(SUBSTITUTE(Answers!E222,"’","'"),"‘","'"),"“",""""),"”","""")),'Scoring key'!$B$25:$B$29,0),"unread"))</f>
        <v/>
      </c>
      <c r="F222" s="1" t="str">
        <f aca="false">IF(Answers!L222="","",IFERROR(MATCH(TRIM(SUBSTITUTE(SUBSTITUTE(SUBSTITUTE(SUBSTITUTE(Answers!L222,"’","'"),"‘","'"),"“",""""),"”","""")),'Scoring key'!$B$30:$B$34,0),"unread"))</f>
        <v/>
      </c>
      <c r="G222" s="1" t="str">
        <f aca="false">IF(Answers!N222="","",IFERROR(MATCH(TRIM(SUBSTITUTE(SUBSTITUTE(SUBSTITUTE(SUBSTITUTE(Answers!N222,"’","'"),"‘","'"),"“",""""),"”","""")),'Scoring key'!$B$35:$B$38,0),"unread"))</f>
        <v/>
      </c>
      <c r="H222" s="1" t="str">
        <f aca="false">IF(Answers!O222="","",IFERROR(MATCH(TRIM(SUBSTITUTE(SUBSTITUTE(SUBSTITUTE(SUBSTITUTE(Answers!O222,"’","'"),"‘","'"),"“",""""),"”","""")),'Scoring key'!$B$39:$B$42,0),"unread"))</f>
        <v/>
      </c>
      <c r="I222" s="1" t="str">
        <f aca="false">IF(Answers!S222="","",IFERROR(MATCH(TRIM(SUBSTITUTE(SUBSTITUTE(SUBSTITUTE(SUBSTITUTE(Answers!S222,"’","'"),"‘","'"),"“",""""),"”","""")),'Scoring key'!$B$43:$B$46,0),"unread"))</f>
        <v/>
      </c>
      <c r="J222" s="1" t="str">
        <f aca="false">IF(ISNUMBER(B222),IF(INDEX('Scoring key'!$C$10:$C$14,B222)="","",INDEX('Scoring key'!$C$10:$C$14,B222)),"")</f>
        <v/>
      </c>
      <c r="K222" s="1" t="str">
        <f aca="false">IF(ISNUMBER(E222),IF(INDEX('Scoring key'!$C$25:$C$29,E222)="","",INDEX('Scoring key'!$C$25:$C$29,E222)),"")</f>
        <v/>
      </c>
      <c r="L222" s="1" t="str">
        <f aca="false">IF(ISNUMBER(F222),IF(INDEX('Scoring key'!$C$30:$C$34,F222)="","",INDEX('Scoring key'!$C$30:$C$34,F222)),"")</f>
        <v/>
      </c>
      <c r="M222" s="1" t="str">
        <f aca="false">IF(ISNUMBER(G222),IF(INDEX('Scoring key'!$C$35:$C$38,G222)="","",INDEX('Scoring key'!$C$35:$C$38,G222)),"")</f>
        <v/>
      </c>
      <c r="N222" s="1" t="str">
        <f aca="false">IF(ISNUMBER(H222),IF(INDEX('Scoring key'!$C$39:$C$42,H222)="","",INDEX('Scoring key'!$C$39:$C$42,H222)),"")</f>
        <v/>
      </c>
      <c r="O222" s="1" t="str">
        <f aca="false">IF(Answers!F222="","",IF(ISNUMBER(IFERROR(VALUE(Answers!F222),"")),IF(AND(VALUE(Answers!F222)&gt;=1,VALUE(Answers!F222)&lt;=5,VALUE(Answers!F222)=INT(VALUE(Answers!F222))),VALUE(Answers!F222),"unread"),IFERROR(MATCH(TRIM(SUBSTITUTE(SUBSTITUTE(SUBSTITUTE(SUBSTITUTE(Answers!F222,"’","'"),"‘","'"),"“",""""),"”","""")),'Scoring key'!$B$5:$B$9,0),"unread")))</f>
        <v/>
      </c>
      <c r="P222" s="1" t="str">
        <f aca="false">IF(Answers!G222="","",IF(ISNUMBER(IFERROR(VALUE(Answers!G222),"")),IF(AND(VALUE(Answers!G222)&gt;=1,VALUE(Answers!G222)&lt;=5,VALUE(Answers!G222)=INT(VALUE(Answers!G222))),VALUE(Answers!G222),"unread"),IFERROR(MATCH(TRIM(SUBSTITUTE(SUBSTITUTE(SUBSTITUTE(SUBSTITUTE(Answers!G222,"’","'"),"‘","'"),"“",""""),"”","""")),'Scoring key'!$B$5:$B$9,0),"unread")))</f>
        <v/>
      </c>
      <c r="Q222" s="1" t="str">
        <f aca="false">IF(Answers!H222="","",IF(ISNUMBER(IFERROR(VALUE(Answers!H222),"")),IF(AND(VALUE(Answers!H222)&gt;=1,VALUE(Answers!H222)&lt;=5,VALUE(Answers!H222)=INT(VALUE(Answers!H222))),VALUE(Answers!H222),"unread"),IFERROR(MATCH(TRIM(SUBSTITUTE(SUBSTITUTE(SUBSTITUTE(SUBSTITUTE(Answers!H222,"’","'"),"‘","'"),"“",""""),"”","""")),'Scoring key'!$B$5:$B$9,0),"unread")))</f>
        <v/>
      </c>
      <c r="R222" s="1" t="str">
        <f aca="false">IF(Answers!I222="","",IF(ISNUMBER(IFERROR(VALUE(Answers!I222),"")),IF(AND(VALUE(Answers!I222)&gt;=1,VALUE(Answers!I222)&lt;=5,VALUE(Answers!I222)=INT(VALUE(Answers!I222))),VALUE(Answers!I222),"unread"),IFERROR(MATCH(TRIM(SUBSTITUTE(SUBSTITUTE(SUBSTITUTE(SUBSTITUTE(Answers!I222,"’","'"),"‘","'"),"“",""""),"”","""")),'Scoring key'!$B$5:$B$9,0),"unread")))</f>
        <v/>
      </c>
      <c r="S222" s="1" t="str">
        <f aca="false">IF(Answers!J222="","",IF(ISNUMBER(IFERROR(VALUE(Answers!J222),"")),IF(AND(VALUE(Answers!J222)&gt;=1,VALUE(Answers!J222)&lt;=5,VALUE(Answers!J222)=INT(VALUE(Answers!J222))),VALUE(Answers!J222),"unread"),IFERROR(MATCH(TRIM(SUBSTITUTE(SUBSTITUTE(SUBSTITUTE(SUBSTITUTE(Answers!J222,"’","'"),"‘","'"),"“",""""),"”","""")),'Scoring key'!$B$5:$B$9,0),"unread")))</f>
        <v/>
      </c>
      <c r="T222" s="1" t="str">
        <f aca="false">IF(Answers!K222="","",IF(ISNUMBER(IFERROR(VALUE(Answers!K222),"")),IF(AND(VALUE(Answers!K222)&gt;=1,VALUE(Answers!K222)&lt;=5,VALUE(Answers!K222)=INT(VALUE(Answers!K222))),VALUE(Answers!K222),"unread"),IFERROR(MATCH(TRIM(SUBSTITUTE(SUBSTITUTE(SUBSTITUTE(SUBSTITUTE(Answers!K222,"’","'"),"‘","'"),"“",""""),"”","""")),'Scoring key'!$B$5:$B$9,0),"unread")))</f>
        <v/>
      </c>
      <c r="U222" s="1" t="str">
        <f aca="false">IF(Answers!M222="","",IF(ISNUMBER(IFERROR(VALUE(Answers!M222),"")),IF(AND(VALUE(Answers!M222)&gt;=1,VALUE(Answers!M222)&lt;=5,VALUE(Answers!M222)=INT(VALUE(Answers!M222))),VALUE(Answers!M222),"unread"),IFERROR(MATCH(TRIM(SUBSTITUTE(SUBSTITUTE(SUBSTITUTE(SUBSTITUTE(Answers!M222,"’","'"),"‘","'"),"“",""""),"”","""")),'Scoring key'!$B$5:$B$9,0),"unread")))</f>
        <v/>
      </c>
      <c r="V222" s="1" t="str">
        <f aca="false">IF(Answers!P222="","",IF(ISNUMBER(IFERROR(VALUE(Answers!P222),"")),IF(AND(VALUE(Answers!P222)&gt;=1,VALUE(Answers!P222)&lt;=5,VALUE(Answers!P222)=INT(VALUE(Answers!P222))),VALUE(Answers!P222),"unread"),IFERROR(MATCH(TRIM(SUBSTITUTE(SUBSTITUTE(SUBSTITUTE(SUBSTITUTE(Answers!P222,"’","'"),"‘","'"),"“",""""),"”","""")),'Scoring key'!$B$5:$B$9,0),"unread")))</f>
        <v/>
      </c>
      <c r="W222" s="1" t="str">
        <f aca="false">IF(Answers!Q222="","",IF(ISNUMBER(IFERROR(VALUE(Answers!Q222),"")),IF(AND(VALUE(Answers!Q222)&gt;=1,VALUE(Answers!Q222)&lt;=5,VALUE(Answers!Q222)=INT(VALUE(Answers!Q222))),VALUE(Answers!Q222),"unread"),IFERROR(MATCH(TRIM(SUBSTITUTE(SUBSTITUTE(SUBSTITUTE(SUBSTITUTE(Answers!Q222,"’","'"),"‘","'"),"“",""""),"”","""")),'Scoring key'!$B$5:$B$9,0),"unread")))</f>
        <v/>
      </c>
      <c r="X222" s="1" t="str">
        <f aca="false">IF(Answers!B222="","",ISNUMBER(SEARCH("Drafting or editing emails and documents",TRIM(SUBSTITUTE(SUBSTITUTE(SUBSTITUTE(SUBSTITUTE(Answers!B222,"’","'"),"‘","'"),"“",""""),"”",""""))))*1+ISNUMBER(SEARCH("Summarizing documents, threads or meetings",TRIM(SUBSTITUTE(SUBSTITUTE(SUBSTITUTE(SUBSTITUTE(Answers!B222,"’","'"),"‘","'"),"“",""""),"”",""""))))*1+ISNUMBER(SEARCH("Research, or explaining something unfamiliar",TRIM(SUBSTITUTE(SUBSTITUTE(SUBSTITUTE(SUBSTITUTE(Answers!B222,"’","'"),"‘","'"),"“",""""),"”",""""))))*1+ISNUMBER(SEARCH("Working with data or spreadsheets",TRIM(SUBSTITUTE(SUBSTITUTE(SUBSTITUTE(SUBSTITUTE(Answers!B222,"’","'"),"‘","'"),"“",""""),"”",""""))))*1+ISNUMBER(SEARCH("Writing or reviewing code or scripts",TRIM(SUBSTITUTE(SUBSTITUTE(SUBSTITUTE(SUBSTITUTE(Answers!B222,"’","'"),"‘","'"),"“",""""),"”",""""))))*1+ISNUMBER(SEARCH("Brainstorming or planning",TRIM(SUBSTITUTE(SUBSTITUTE(SUBSTITUTE(SUBSTITUTE(Answers!B222,"’","'"),"‘","'"),"“",""""),"”",""""))))*1+ISNUMBER(SEARCH("Something else",TRIM(SUBSTITUTE(SUBSTITUTE(SUBSTITUTE(SUBSTITUTE(Answers!B222,"’","'"),"‘","'"),"“",""""),"”",""""))))*1)</f>
        <v/>
      </c>
      <c r="Y222" s="1" t="str">
        <f aca="false">IF(X222="","",IF(X222=0,IF(ISNUMBER(SEARCH("I don't use AI tools for work",TRIM(SUBSTITUTE(SUBSTITUTE(SUBSTITUTE(SUBSTITUTE(Answers!B222,"’","'"),"‘","'"),"“",""""),"”","""")))),1,"unread"),MIN(X222+1,5)))</f>
        <v/>
      </c>
      <c r="Z222" s="1" t="n">
        <f aca="false">IF(ISNUMBER(SEARCH("Clear guidance on what's allowed and what information can go in",TRIM(SUBSTITUTE(SUBSTITUTE(SUBSTITUTE(SUBSTITUTE(Answers!R222,"’","'"),"‘","'"),"“",""""),"”","""")))),1,0)</f>
        <v>0</v>
      </c>
      <c r="AA222" s="1" t="n">
        <f aca="false">IF(ISNUMBER(SEARCH("An approved AI tool with a work account",TRIM(SUBSTITUTE(SUBSTITUTE(SUBSTITUTE(SUBSTITUTE(Answers!R222,"’","'"),"‘","'"),"“",""""),"”","""")))),1,0)</f>
        <v>0</v>
      </c>
      <c r="AB222" s="1" t="n">
        <f aca="false">IF(ISNUMBER(SEARCH("Hands-on training using my own work tasks",TRIM(SUBSTITUTE(SUBSTITUTE(SUBSTITUTE(SUBSTITUTE(Answers!R222,"’","'"),"‘","'"),"“",""""),"”","""")))),1,0)</f>
        <v>0</v>
      </c>
      <c r="AC222" s="1" t="n">
        <f aca="false">IF(ISNUMBER(SEARCH("Ready-made prompts and templates for common tasks",TRIM(SUBSTITUTE(SUBSTITUTE(SUBSTITUTE(SUBSTITUTE(Answers!R222,"’","'"),"‘","'"),"“",""""),"”","""")))),1,0)</f>
        <v>0</v>
      </c>
      <c r="AD222" s="1" t="n">
        <f aca="false">IF(ISNUMBER(SEARCH("Help setting up an AI agent for my role",TRIM(SUBSTITUTE(SUBSTITUTE(SUBSTITUTE(SUBSTITUTE(Answers!R222,"’","'"),"‘","'"),"“",""""),"”","""")))),1,0)</f>
        <v>0</v>
      </c>
      <c r="AE222" s="1" t="n">
        <f aca="false">IF(ISNUMBER(SEARCH("Examples from people in jobs like mine",TRIM(SUBSTITUTE(SUBSTITUTE(SUBSTITUTE(SUBSTITUTE(Answers!R222,"’","'"),"‘","'"),"“",""""),"”","""")))),1,0)</f>
        <v>0</v>
      </c>
      <c r="AF222" s="1" t="n">
        <f aca="false">IF(ISNUMBER(SEARCH("Time set aside to practice",TRIM(SUBSTITUTE(SUBSTITUTE(SUBSTITUTE(SUBSTITUTE(Answers!R222,"’","'"),"‘","'"),"“",""""),"”","""")))),1,0)</f>
        <v>0</v>
      </c>
      <c r="AG222" s="1" t="n">
        <f aca="false">IF(ISNUMBER(SEARCH("I don't need help right now",TRIM(SUBSTITUTE(SUBSTITUTE(SUBSTITUTE(SUBSTITUTE(Answers!R222,"’","'"),"‘","'"),"“",""""),"”","""")))),1,0)</f>
        <v>0</v>
      </c>
      <c r="AH222" s="1" t="str">
        <f aca="false">IF(Answers!R222="","",IF(Z222+AA222+AB222+AC222+AD222+AE222+AF222+AG222=0,"unread",""))</f>
        <v/>
      </c>
      <c r="AI222" s="1" t="n">
        <f aca="false">IF(OR(D222=5,E222=5),1,0)</f>
        <v>0</v>
      </c>
    </row>
    <row r="223" customFormat="false" ht="15" hidden="false" customHeight="true" outlineLevel="0" collapsed="false">
      <c r="A223" s="1" t="n">
        <f aca="false">Answers!T223</f>
        <v>0</v>
      </c>
      <c r="B223" s="1" t="str">
        <f aca="false">IF(Answers!A223="","",IFERROR(MATCH(TRIM(SUBSTITUTE(SUBSTITUTE(SUBSTITUTE(SUBSTITUTE(Answers!A223,"’","'"),"‘","'"),"“",""""),"”","""")),'Scoring key'!$B$10:$B$14,0),"unread"))</f>
        <v/>
      </c>
      <c r="C223" s="1" t="str">
        <f aca="false">IF(Answers!C223="","",IFERROR(MATCH(TRIM(SUBSTITUTE(SUBSTITUTE(SUBSTITUTE(SUBSTITUTE(Answers!C223,"’","'"),"‘","'"),"“",""""),"”","""")),'Scoring key'!$B$15:$B$19,0),"unread"))</f>
        <v/>
      </c>
      <c r="D223" s="1" t="str">
        <f aca="false">IF(Answers!D223="","",IFERROR(MATCH(TRIM(SUBSTITUTE(SUBSTITUTE(SUBSTITUTE(SUBSTITUTE(Answers!D223,"’","'"),"‘","'"),"“",""""),"”","""")),'Scoring key'!$B$20:$B$24,0),"unread"))</f>
        <v/>
      </c>
      <c r="E223" s="1" t="str">
        <f aca="false">IF(Answers!E223="","",IFERROR(MATCH(TRIM(SUBSTITUTE(SUBSTITUTE(SUBSTITUTE(SUBSTITUTE(Answers!E223,"’","'"),"‘","'"),"“",""""),"”","""")),'Scoring key'!$B$25:$B$29,0),"unread"))</f>
        <v/>
      </c>
      <c r="F223" s="1" t="str">
        <f aca="false">IF(Answers!L223="","",IFERROR(MATCH(TRIM(SUBSTITUTE(SUBSTITUTE(SUBSTITUTE(SUBSTITUTE(Answers!L223,"’","'"),"‘","'"),"“",""""),"”","""")),'Scoring key'!$B$30:$B$34,0),"unread"))</f>
        <v/>
      </c>
      <c r="G223" s="1" t="str">
        <f aca="false">IF(Answers!N223="","",IFERROR(MATCH(TRIM(SUBSTITUTE(SUBSTITUTE(SUBSTITUTE(SUBSTITUTE(Answers!N223,"’","'"),"‘","'"),"“",""""),"”","""")),'Scoring key'!$B$35:$B$38,0),"unread"))</f>
        <v/>
      </c>
      <c r="H223" s="1" t="str">
        <f aca="false">IF(Answers!O223="","",IFERROR(MATCH(TRIM(SUBSTITUTE(SUBSTITUTE(SUBSTITUTE(SUBSTITUTE(Answers!O223,"’","'"),"‘","'"),"“",""""),"”","""")),'Scoring key'!$B$39:$B$42,0),"unread"))</f>
        <v/>
      </c>
      <c r="I223" s="1" t="str">
        <f aca="false">IF(Answers!S223="","",IFERROR(MATCH(TRIM(SUBSTITUTE(SUBSTITUTE(SUBSTITUTE(SUBSTITUTE(Answers!S223,"’","'"),"‘","'"),"“",""""),"”","""")),'Scoring key'!$B$43:$B$46,0),"unread"))</f>
        <v/>
      </c>
      <c r="J223" s="1" t="str">
        <f aca="false">IF(ISNUMBER(B223),IF(INDEX('Scoring key'!$C$10:$C$14,B223)="","",INDEX('Scoring key'!$C$10:$C$14,B223)),"")</f>
        <v/>
      </c>
      <c r="K223" s="1" t="str">
        <f aca="false">IF(ISNUMBER(E223),IF(INDEX('Scoring key'!$C$25:$C$29,E223)="","",INDEX('Scoring key'!$C$25:$C$29,E223)),"")</f>
        <v/>
      </c>
      <c r="L223" s="1" t="str">
        <f aca="false">IF(ISNUMBER(F223),IF(INDEX('Scoring key'!$C$30:$C$34,F223)="","",INDEX('Scoring key'!$C$30:$C$34,F223)),"")</f>
        <v/>
      </c>
      <c r="M223" s="1" t="str">
        <f aca="false">IF(ISNUMBER(G223),IF(INDEX('Scoring key'!$C$35:$C$38,G223)="","",INDEX('Scoring key'!$C$35:$C$38,G223)),"")</f>
        <v/>
      </c>
      <c r="N223" s="1" t="str">
        <f aca="false">IF(ISNUMBER(H223),IF(INDEX('Scoring key'!$C$39:$C$42,H223)="","",INDEX('Scoring key'!$C$39:$C$42,H223)),"")</f>
        <v/>
      </c>
      <c r="O223" s="1" t="str">
        <f aca="false">IF(Answers!F223="","",IF(ISNUMBER(IFERROR(VALUE(Answers!F223),"")),IF(AND(VALUE(Answers!F223)&gt;=1,VALUE(Answers!F223)&lt;=5,VALUE(Answers!F223)=INT(VALUE(Answers!F223))),VALUE(Answers!F223),"unread"),IFERROR(MATCH(TRIM(SUBSTITUTE(SUBSTITUTE(SUBSTITUTE(SUBSTITUTE(Answers!F223,"’","'"),"‘","'"),"“",""""),"”","""")),'Scoring key'!$B$5:$B$9,0),"unread")))</f>
        <v/>
      </c>
      <c r="P223" s="1" t="str">
        <f aca="false">IF(Answers!G223="","",IF(ISNUMBER(IFERROR(VALUE(Answers!G223),"")),IF(AND(VALUE(Answers!G223)&gt;=1,VALUE(Answers!G223)&lt;=5,VALUE(Answers!G223)=INT(VALUE(Answers!G223))),VALUE(Answers!G223),"unread"),IFERROR(MATCH(TRIM(SUBSTITUTE(SUBSTITUTE(SUBSTITUTE(SUBSTITUTE(Answers!G223,"’","'"),"‘","'"),"“",""""),"”","""")),'Scoring key'!$B$5:$B$9,0),"unread")))</f>
        <v/>
      </c>
      <c r="Q223" s="1" t="str">
        <f aca="false">IF(Answers!H223="","",IF(ISNUMBER(IFERROR(VALUE(Answers!H223),"")),IF(AND(VALUE(Answers!H223)&gt;=1,VALUE(Answers!H223)&lt;=5,VALUE(Answers!H223)=INT(VALUE(Answers!H223))),VALUE(Answers!H223),"unread"),IFERROR(MATCH(TRIM(SUBSTITUTE(SUBSTITUTE(SUBSTITUTE(SUBSTITUTE(Answers!H223,"’","'"),"‘","'"),"“",""""),"”","""")),'Scoring key'!$B$5:$B$9,0),"unread")))</f>
        <v/>
      </c>
      <c r="R223" s="1" t="str">
        <f aca="false">IF(Answers!I223="","",IF(ISNUMBER(IFERROR(VALUE(Answers!I223),"")),IF(AND(VALUE(Answers!I223)&gt;=1,VALUE(Answers!I223)&lt;=5,VALUE(Answers!I223)=INT(VALUE(Answers!I223))),VALUE(Answers!I223),"unread"),IFERROR(MATCH(TRIM(SUBSTITUTE(SUBSTITUTE(SUBSTITUTE(SUBSTITUTE(Answers!I223,"’","'"),"‘","'"),"“",""""),"”","""")),'Scoring key'!$B$5:$B$9,0),"unread")))</f>
        <v/>
      </c>
      <c r="S223" s="1" t="str">
        <f aca="false">IF(Answers!J223="","",IF(ISNUMBER(IFERROR(VALUE(Answers!J223),"")),IF(AND(VALUE(Answers!J223)&gt;=1,VALUE(Answers!J223)&lt;=5,VALUE(Answers!J223)=INT(VALUE(Answers!J223))),VALUE(Answers!J223),"unread"),IFERROR(MATCH(TRIM(SUBSTITUTE(SUBSTITUTE(SUBSTITUTE(SUBSTITUTE(Answers!J223,"’","'"),"‘","'"),"“",""""),"”","""")),'Scoring key'!$B$5:$B$9,0),"unread")))</f>
        <v/>
      </c>
      <c r="T223" s="1" t="str">
        <f aca="false">IF(Answers!K223="","",IF(ISNUMBER(IFERROR(VALUE(Answers!K223),"")),IF(AND(VALUE(Answers!K223)&gt;=1,VALUE(Answers!K223)&lt;=5,VALUE(Answers!K223)=INT(VALUE(Answers!K223))),VALUE(Answers!K223),"unread"),IFERROR(MATCH(TRIM(SUBSTITUTE(SUBSTITUTE(SUBSTITUTE(SUBSTITUTE(Answers!K223,"’","'"),"‘","'"),"“",""""),"”","""")),'Scoring key'!$B$5:$B$9,0),"unread")))</f>
        <v/>
      </c>
      <c r="U223" s="1" t="str">
        <f aca="false">IF(Answers!M223="","",IF(ISNUMBER(IFERROR(VALUE(Answers!M223),"")),IF(AND(VALUE(Answers!M223)&gt;=1,VALUE(Answers!M223)&lt;=5,VALUE(Answers!M223)=INT(VALUE(Answers!M223))),VALUE(Answers!M223),"unread"),IFERROR(MATCH(TRIM(SUBSTITUTE(SUBSTITUTE(SUBSTITUTE(SUBSTITUTE(Answers!M223,"’","'"),"‘","'"),"“",""""),"”","""")),'Scoring key'!$B$5:$B$9,0),"unread")))</f>
        <v/>
      </c>
      <c r="V223" s="1" t="str">
        <f aca="false">IF(Answers!P223="","",IF(ISNUMBER(IFERROR(VALUE(Answers!P223),"")),IF(AND(VALUE(Answers!P223)&gt;=1,VALUE(Answers!P223)&lt;=5,VALUE(Answers!P223)=INT(VALUE(Answers!P223))),VALUE(Answers!P223),"unread"),IFERROR(MATCH(TRIM(SUBSTITUTE(SUBSTITUTE(SUBSTITUTE(SUBSTITUTE(Answers!P223,"’","'"),"‘","'"),"“",""""),"”","""")),'Scoring key'!$B$5:$B$9,0),"unread")))</f>
        <v/>
      </c>
      <c r="W223" s="1" t="str">
        <f aca="false">IF(Answers!Q223="","",IF(ISNUMBER(IFERROR(VALUE(Answers!Q223),"")),IF(AND(VALUE(Answers!Q223)&gt;=1,VALUE(Answers!Q223)&lt;=5,VALUE(Answers!Q223)=INT(VALUE(Answers!Q223))),VALUE(Answers!Q223),"unread"),IFERROR(MATCH(TRIM(SUBSTITUTE(SUBSTITUTE(SUBSTITUTE(SUBSTITUTE(Answers!Q223,"’","'"),"‘","'"),"“",""""),"”","""")),'Scoring key'!$B$5:$B$9,0),"unread")))</f>
        <v/>
      </c>
      <c r="X223" s="1" t="str">
        <f aca="false">IF(Answers!B223="","",ISNUMBER(SEARCH("Drafting or editing emails and documents",TRIM(SUBSTITUTE(SUBSTITUTE(SUBSTITUTE(SUBSTITUTE(Answers!B223,"’","'"),"‘","'"),"“",""""),"”",""""))))*1+ISNUMBER(SEARCH("Summarizing documents, threads or meetings",TRIM(SUBSTITUTE(SUBSTITUTE(SUBSTITUTE(SUBSTITUTE(Answers!B223,"’","'"),"‘","'"),"“",""""),"”",""""))))*1+ISNUMBER(SEARCH("Research, or explaining something unfamiliar",TRIM(SUBSTITUTE(SUBSTITUTE(SUBSTITUTE(SUBSTITUTE(Answers!B223,"’","'"),"‘","'"),"“",""""),"”",""""))))*1+ISNUMBER(SEARCH("Working with data or spreadsheets",TRIM(SUBSTITUTE(SUBSTITUTE(SUBSTITUTE(SUBSTITUTE(Answers!B223,"’","'"),"‘","'"),"“",""""),"”",""""))))*1+ISNUMBER(SEARCH("Writing or reviewing code or scripts",TRIM(SUBSTITUTE(SUBSTITUTE(SUBSTITUTE(SUBSTITUTE(Answers!B223,"’","'"),"‘","'"),"“",""""),"”",""""))))*1+ISNUMBER(SEARCH("Brainstorming or planning",TRIM(SUBSTITUTE(SUBSTITUTE(SUBSTITUTE(SUBSTITUTE(Answers!B223,"’","'"),"‘","'"),"“",""""),"”",""""))))*1+ISNUMBER(SEARCH("Something else",TRIM(SUBSTITUTE(SUBSTITUTE(SUBSTITUTE(SUBSTITUTE(Answers!B223,"’","'"),"‘","'"),"“",""""),"”",""""))))*1)</f>
        <v/>
      </c>
      <c r="Y223" s="1" t="str">
        <f aca="false">IF(X223="","",IF(X223=0,IF(ISNUMBER(SEARCH("I don't use AI tools for work",TRIM(SUBSTITUTE(SUBSTITUTE(SUBSTITUTE(SUBSTITUTE(Answers!B223,"’","'"),"‘","'"),"“",""""),"”","""")))),1,"unread"),MIN(X223+1,5)))</f>
        <v/>
      </c>
      <c r="Z223" s="1" t="n">
        <f aca="false">IF(ISNUMBER(SEARCH("Clear guidance on what's allowed and what information can go in",TRIM(SUBSTITUTE(SUBSTITUTE(SUBSTITUTE(SUBSTITUTE(Answers!R223,"’","'"),"‘","'"),"“",""""),"”","""")))),1,0)</f>
        <v>0</v>
      </c>
      <c r="AA223" s="1" t="n">
        <f aca="false">IF(ISNUMBER(SEARCH("An approved AI tool with a work account",TRIM(SUBSTITUTE(SUBSTITUTE(SUBSTITUTE(SUBSTITUTE(Answers!R223,"’","'"),"‘","'"),"“",""""),"”","""")))),1,0)</f>
        <v>0</v>
      </c>
      <c r="AB223" s="1" t="n">
        <f aca="false">IF(ISNUMBER(SEARCH("Hands-on training using my own work tasks",TRIM(SUBSTITUTE(SUBSTITUTE(SUBSTITUTE(SUBSTITUTE(Answers!R223,"’","'"),"‘","'"),"“",""""),"”","""")))),1,0)</f>
        <v>0</v>
      </c>
      <c r="AC223" s="1" t="n">
        <f aca="false">IF(ISNUMBER(SEARCH("Ready-made prompts and templates for common tasks",TRIM(SUBSTITUTE(SUBSTITUTE(SUBSTITUTE(SUBSTITUTE(Answers!R223,"’","'"),"‘","'"),"“",""""),"”","""")))),1,0)</f>
        <v>0</v>
      </c>
      <c r="AD223" s="1" t="n">
        <f aca="false">IF(ISNUMBER(SEARCH("Help setting up an AI agent for my role",TRIM(SUBSTITUTE(SUBSTITUTE(SUBSTITUTE(SUBSTITUTE(Answers!R223,"’","'"),"‘","'"),"“",""""),"”","""")))),1,0)</f>
        <v>0</v>
      </c>
      <c r="AE223" s="1" t="n">
        <f aca="false">IF(ISNUMBER(SEARCH("Examples from people in jobs like mine",TRIM(SUBSTITUTE(SUBSTITUTE(SUBSTITUTE(SUBSTITUTE(Answers!R223,"’","'"),"‘","'"),"“",""""),"”","""")))),1,0)</f>
        <v>0</v>
      </c>
      <c r="AF223" s="1" t="n">
        <f aca="false">IF(ISNUMBER(SEARCH("Time set aside to practice",TRIM(SUBSTITUTE(SUBSTITUTE(SUBSTITUTE(SUBSTITUTE(Answers!R223,"’","'"),"‘","'"),"“",""""),"”","""")))),1,0)</f>
        <v>0</v>
      </c>
      <c r="AG223" s="1" t="n">
        <f aca="false">IF(ISNUMBER(SEARCH("I don't need help right now",TRIM(SUBSTITUTE(SUBSTITUTE(SUBSTITUTE(SUBSTITUTE(Answers!R223,"’","'"),"‘","'"),"“",""""),"”","""")))),1,0)</f>
        <v>0</v>
      </c>
      <c r="AH223" s="1" t="str">
        <f aca="false">IF(Answers!R223="","",IF(Z223+AA223+AB223+AC223+AD223+AE223+AF223+AG223=0,"unread",""))</f>
        <v/>
      </c>
      <c r="AI223" s="1" t="n">
        <f aca="false">IF(OR(D223=5,E223=5),1,0)</f>
        <v>0</v>
      </c>
    </row>
    <row r="224" customFormat="false" ht="15" hidden="false" customHeight="true" outlineLevel="0" collapsed="false">
      <c r="A224" s="1" t="n">
        <f aca="false">Answers!T224</f>
        <v>0</v>
      </c>
      <c r="B224" s="1" t="str">
        <f aca="false">IF(Answers!A224="","",IFERROR(MATCH(TRIM(SUBSTITUTE(SUBSTITUTE(SUBSTITUTE(SUBSTITUTE(Answers!A224,"’","'"),"‘","'"),"“",""""),"”","""")),'Scoring key'!$B$10:$B$14,0),"unread"))</f>
        <v/>
      </c>
      <c r="C224" s="1" t="str">
        <f aca="false">IF(Answers!C224="","",IFERROR(MATCH(TRIM(SUBSTITUTE(SUBSTITUTE(SUBSTITUTE(SUBSTITUTE(Answers!C224,"’","'"),"‘","'"),"“",""""),"”","""")),'Scoring key'!$B$15:$B$19,0),"unread"))</f>
        <v/>
      </c>
      <c r="D224" s="1" t="str">
        <f aca="false">IF(Answers!D224="","",IFERROR(MATCH(TRIM(SUBSTITUTE(SUBSTITUTE(SUBSTITUTE(SUBSTITUTE(Answers!D224,"’","'"),"‘","'"),"“",""""),"”","""")),'Scoring key'!$B$20:$B$24,0),"unread"))</f>
        <v/>
      </c>
      <c r="E224" s="1" t="str">
        <f aca="false">IF(Answers!E224="","",IFERROR(MATCH(TRIM(SUBSTITUTE(SUBSTITUTE(SUBSTITUTE(SUBSTITUTE(Answers!E224,"’","'"),"‘","'"),"“",""""),"”","""")),'Scoring key'!$B$25:$B$29,0),"unread"))</f>
        <v/>
      </c>
      <c r="F224" s="1" t="str">
        <f aca="false">IF(Answers!L224="","",IFERROR(MATCH(TRIM(SUBSTITUTE(SUBSTITUTE(SUBSTITUTE(SUBSTITUTE(Answers!L224,"’","'"),"‘","'"),"“",""""),"”","""")),'Scoring key'!$B$30:$B$34,0),"unread"))</f>
        <v/>
      </c>
      <c r="G224" s="1" t="str">
        <f aca="false">IF(Answers!N224="","",IFERROR(MATCH(TRIM(SUBSTITUTE(SUBSTITUTE(SUBSTITUTE(SUBSTITUTE(Answers!N224,"’","'"),"‘","'"),"“",""""),"”","""")),'Scoring key'!$B$35:$B$38,0),"unread"))</f>
        <v/>
      </c>
      <c r="H224" s="1" t="str">
        <f aca="false">IF(Answers!O224="","",IFERROR(MATCH(TRIM(SUBSTITUTE(SUBSTITUTE(SUBSTITUTE(SUBSTITUTE(Answers!O224,"’","'"),"‘","'"),"“",""""),"”","""")),'Scoring key'!$B$39:$B$42,0),"unread"))</f>
        <v/>
      </c>
      <c r="I224" s="1" t="str">
        <f aca="false">IF(Answers!S224="","",IFERROR(MATCH(TRIM(SUBSTITUTE(SUBSTITUTE(SUBSTITUTE(SUBSTITUTE(Answers!S224,"’","'"),"‘","'"),"“",""""),"”","""")),'Scoring key'!$B$43:$B$46,0),"unread"))</f>
        <v/>
      </c>
      <c r="J224" s="1" t="str">
        <f aca="false">IF(ISNUMBER(B224),IF(INDEX('Scoring key'!$C$10:$C$14,B224)="","",INDEX('Scoring key'!$C$10:$C$14,B224)),"")</f>
        <v/>
      </c>
      <c r="K224" s="1" t="str">
        <f aca="false">IF(ISNUMBER(E224),IF(INDEX('Scoring key'!$C$25:$C$29,E224)="","",INDEX('Scoring key'!$C$25:$C$29,E224)),"")</f>
        <v/>
      </c>
      <c r="L224" s="1" t="str">
        <f aca="false">IF(ISNUMBER(F224),IF(INDEX('Scoring key'!$C$30:$C$34,F224)="","",INDEX('Scoring key'!$C$30:$C$34,F224)),"")</f>
        <v/>
      </c>
      <c r="M224" s="1" t="str">
        <f aca="false">IF(ISNUMBER(G224),IF(INDEX('Scoring key'!$C$35:$C$38,G224)="","",INDEX('Scoring key'!$C$35:$C$38,G224)),"")</f>
        <v/>
      </c>
      <c r="N224" s="1" t="str">
        <f aca="false">IF(ISNUMBER(H224),IF(INDEX('Scoring key'!$C$39:$C$42,H224)="","",INDEX('Scoring key'!$C$39:$C$42,H224)),"")</f>
        <v/>
      </c>
      <c r="O224" s="1" t="str">
        <f aca="false">IF(Answers!F224="","",IF(ISNUMBER(IFERROR(VALUE(Answers!F224),"")),IF(AND(VALUE(Answers!F224)&gt;=1,VALUE(Answers!F224)&lt;=5,VALUE(Answers!F224)=INT(VALUE(Answers!F224))),VALUE(Answers!F224),"unread"),IFERROR(MATCH(TRIM(SUBSTITUTE(SUBSTITUTE(SUBSTITUTE(SUBSTITUTE(Answers!F224,"’","'"),"‘","'"),"“",""""),"”","""")),'Scoring key'!$B$5:$B$9,0),"unread")))</f>
        <v/>
      </c>
      <c r="P224" s="1" t="str">
        <f aca="false">IF(Answers!G224="","",IF(ISNUMBER(IFERROR(VALUE(Answers!G224),"")),IF(AND(VALUE(Answers!G224)&gt;=1,VALUE(Answers!G224)&lt;=5,VALUE(Answers!G224)=INT(VALUE(Answers!G224))),VALUE(Answers!G224),"unread"),IFERROR(MATCH(TRIM(SUBSTITUTE(SUBSTITUTE(SUBSTITUTE(SUBSTITUTE(Answers!G224,"’","'"),"‘","'"),"“",""""),"”","""")),'Scoring key'!$B$5:$B$9,0),"unread")))</f>
        <v/>
      </c>
      <c r="Q224" s="1" t="str">
        <f aca="false">IF(Answers!H224="","",IF(ISNUMBER(IFERROR(VALUE(Answers!H224),"")),IF(AND(VALUE(Answers!H224)&gt;=1,VALUE(Answers!H224)&lt;=5,VALUE(Answers!H224)=INT(VALUE(Answers!H224))),VALUE(Answers!H224),"unread"),IFERROR(MATCH(TRIM(SUBSTITUTE(SUBSTITUTE(SUBSTITUTE(SUBSTITUTE(Answers!H224,"’","'"),"‘","'"),"“",""""),"”","""")),'Scoring key'!$B$5:$B$9,0),"unread")))</f>
        <v/>
      </c>
      <c r="R224" s="1" t="str">
        <f aca="false">IF(Answers!I224="","",IF(ISNUMBER(IFERROR(VALUE(Answers!I224),"")),IF(AND(VALUE(Answers!I224)&gt;=1,VALUE(Answers!I224)&lt;=5,VALUE(Answers!I224)=INT(VALUE(Answers!I224))),VALUE(Answers!I224),"unread"),IFERROR(MATCH(TRIM(SUBSTITUTE(SUBSTITUTE(SUBSTITUTE(SUBSTITUTE(Answers!I224,"’","'"),"‘","'"),"“",""""),"”","""")),'Scoring key'!$B$5:$B$9,0),"unread")))</f>
        <v/>
      </c>
      <c r="S224" s="1" t="str">
        <f aca="false">IF(Answers!J224="","",IF(ISNUMBER(IFERROR(VALUE(Answers!J224),"")),IF(AND(VALUE(Answers!J224)&gt;=1,VALUE(Answers!J224)&lt;=5,VALUE(Answers!J224)=INT(VALUE(Answers!J224))),VALUE(Answers!J224),"unread"),IFERROR(MATCH(TRIM(SUBSTITUTE(SUBSTITUTE(SUBSTITUTE(SUBSTITUTE(Answers!J224,"’","'"),"‘","'"),"“",""""),"”","""")),'Scoring key'!$B$5:$B$9,0),"unread")))</f>
        <v/>
      </c>
      <c r="T224" s="1" t="str">
        <f aca="false">IF(Answers!K224="","",IF(ISNUMBER(IFERROR(VALUE(Answers!K224),"")),IF(AND(VALUE(Answers!K224)&gt;=1,VALUE(Answers!K224)&lt;=5,VALUE(Answers!K224)=INT(VALUE(Answers!K224))),VALUE(Answers!K224),"unread"),IFERROR(MATCH(TRIM(SUBSTITUTE(SUBSTITUTE(SUBSTITUTE(SUBSTITUTE(Answers!K224,"’","'"),"‘","'"),"“",""""),"”","""")),'Scoring key'!$B$5:$B$9,0),"unread")))</f>
        <v/>
      </c>
      <c r="U224" s="1" t="str">
        <f aca="false">IF(Answers!M224="","",IF(ISNUMBER(IFERROR(VALUE(Answers!M224),"")),IF(AND(VALUE(Answers!M224)&gt;=1,VALUE(Answers!M224)&lt;=5,VALUE(Answers!M224)=INT(VALUE(Answers!M224))),VALUE(Answers!M224),"unread"),IFERROR(MATCH(TRIM(SUBSTITUTE(SUBSTITUTE(SUBSTITUTE(SUBSTITUTE(Answers!M224,"’","'"),"‘","'"),"“",""""),"”","""")),'Scoring key'!$B$5:$B$9,0),"unread")))</f>
        <v/>
      </c>
      <c r="V224" s="1" t="str">
        <f aca="false">IF(Answers!P224="","",IF(ISNUMBER(IFERROR(VALUE(Answers!P224),"")),IF(AND(VALUE(Answers!P224)&gt;=1,VALUE(Answers!P224)&lt;=5,VALUE(Answers!P224)=INT(VALUE(Answers!P224))),VALUE(Answers!P224),"unread"),IFERROR(MATCH(TRIM(SUBSTITUTE(SUBSTITUTE(SUBSTITUTE(SUBSTITUTE(Answers!P224,"’","'"),"‘","'"),"“",""""),"”","""")),'Scoring key'!$B$5:$B$9,0),"unread")))</f>
        <v/>
      </c>
      <c r="W224" s="1" t="str">
        <f aca="false">IF(Answers!Q224="","",IF(ISNUMBER(IFERROR(VALUE(Answers!Q224),"")),IF(AND(VALUE(Answers!Q224)&gt;=1,VALUE(Answers!Q224)&lt;=5,VALUE(Answers!Q224)=INT(VALUE(Answers!Q224))),VALUE(Answers!Q224),"unread"),IFERROR(MATCH(TRIM(SUBSTITUTE(SUBSTITUTE(SUBSTITUTE(SUBSTITUTE(Answers!Q224,"’","'"),"‘","'"),"“",""""),"”","""")),'Scoring key'!$B$5:$B$9,0),"unread")))</f>
        <v/>
      </c>
      <c r="X224" s="1" t="str">
        <f aca="false">IF(Answers!B224="","",ISNUMBER(SEARCH("Drafting or editing emails and documents",TRIM(SUBSTITUTE(SUBSTITUTE(SUBSTITUTE(SUBSTITUTE(Answers!B224,"’","'"),"‘","'"),"“",""""),"”",""""))))*1+ISNUMBER(SEARCH("Summarizing documents, threads or meetings",TRIM(SUBSTITUTE(SUBSTITUTE(SUBSTITUTE(SUBSTITUTE(Answers!B224,"’","'"),"‘","'"),"“",""""),"”",""""))))*1+ISNUMBER(SEARCH("Research, or explaining something unfamiliar",TRIM(SUBSTITUTE(SUBSTITUTE(SUBSTITUTE(SUBSTITUTE(Answers!B224,"’","'"),"‘","'"),"“",""""),"”",""""))))*1+ISNUMBER(SEARCH("Working with data or spreadsheets",TRIM(SUBSTITUTE(SUBSTITUTE(SUBSTITUTE(SUBSTITUTE(Answers!B224,"’","'"),"‘","'"),"“",""""),"”",""""))))*1+ISNUMBER(SEARCH("Writing or reviewing code or scripts",TRIM(SUBSTITUTE(SUBSTITUTE(SUBSTITUTE(SUBSTITUTE(Answers!B224,"’","'"),"‘","'"),"“",""""),"”",""""))))*1+ISNUMBER(SEARCH("Brainstorming or planning",TRIM(SUBSTITUTE(SUBSTITUTE(SUBSTITUTE(SUBSTITUTE(Answers!B224,"’","'"),"‘","'"),"“",""""),"”",""""))))*1+ISNUMBER(SEARCH("Something else",TRIM(SUBSTITUTE(SUBSTITUTE(SUBSTITUTE(SUBSTITUTE(Answers!B224,"’","'"),"‘","'"),"“",""""),"”",""""))))*1)</f>
        <v/>
      </c>
      <c r="Y224" s="1" t="str">
        <f aca="false">IF(X224="","",IF(X224=0,IF(ISNUMBER(SEARCH("I don't use AI tools for work",TRIM(SUBSTITUTE(SUBSTITUTE(SUBSTITUTE(SUBSTITUTE(Answers!B224,"’","'"),"‘","'"),"“",""""),"”","""")))),1,"unread"),MIN(X224+1,5)))</f>
        <v/>
      </c>
      <c r="Z224" s="1" t="n">
        <f aca="false">IF(ISNUMBER(SEARCH("Clear guidance on what's allowed and what information can go in",TRIM(SUBSTITUTE(SUBSTITUTE(SUBSTITUTE(SUBSTITUTE(Answers!R224,"’","'"),"‘","'"),"“",""""),"”","""")))),1,0)</f>
        <v>0</v>
      </c>
      <c r="AA224" s="1" t="n">
        <f aca="false">IF(ISNUMBER(SEARCH("An approved AI tool with a work account",TRIM(SUBSTITUTE(SUBSTITUTE(SUBSTITUTE(SUBSTITUTE(Answers!R224,"’","'"),"‘","'"),"“",""""),"”","""")))),1,0)</f>
        <v>0</v>
      </c>
      <c r="AB224" s="1" t="n">
        <f aca="false">IF(ISNUMBER(SEARCH("Hands-on training using my own work tasks",TRIM(SUBSTITUTE(SUBSTITUTE(SUBSTITUTE(SUBSTITUTE(Answers!R224,"’","'"),"‘","'"),"“",""""),"”","""")))),1,0)</f>
        <v>0</v>
      </c>
      <c r="AC224" s="1" t="n">
        <f aca="false">IF(ISNUMBER(SEARCH("Ready-made prompts and templates for common tasks",TRIM(SUBSTITUTE(SUBSTITUTE(SUBSTITUTE(SUBSTITUTE(Answers!R224,"’","'"),"‘","'"),"“",""""),"”","""")))),1,0)</f>
        <v>0</v>
      </c>
      <c r="AD224" s="1" t="n">
        <f aca="false">IF(ISNUMBER(SEARCH("Help setting up an AI agent for my role",TRIM(SUBSTITUTE(SUBSTITUTE(SUBSTITUTE(SUBSTITUTE(Answers!R224,"’","'"),"‘","'"),"“",""""),"”","""")))),1,0)</f>
        <v>0</v>
      </c>
      <c r="AE224" s="1" t="n">
        <f aca="false">IF(ISNUMBER(SEARCH("Examples from people in jobs like mine",TRIM(SUBSTITUTE(SUBSTITUTE(SUBSTITUTE(SUBSTITUTE(Answers!R224,"’","'"),"‘","'"),"“",""""),"”","""")))),1,0)</f>
        <v>0</v>
      </c>
      <c r="AF224" s="1" t="n">
        <f aca="false">IF(ISNUMBER(SEARCH("Time set aside to practice",TRIM(SUBSTITUTE(SUBSTITUTE(SUBSTITUTE(SUBSTITUTE(Answers!R224,"’","'"),"‘","'"),"“",""""),"”","""")))),1,0)</f>
        <v>0</v>
      </c>
      <c r="AG224" s="1" t="n">
        <f aca="false">IF(ISNUMBER(SEARCH("I don't need help right now",TRIM(SUBSTITUTE(SUBSTITUTE(SUBSTITUTE(SUBSTITUTE(Answers!R224,"’","'"),"‘","'"),"“",""""),"”","""")))),1,0)</f>
        <v>0</v>
      </c>
      <c r="AH224" s="1" t="str">
        <f aca="false">IF(Answers!R224="","",IF(Z224+AA224+AB224+AC224+AD224+AE224+AF224+AG224=0,"unread",""))</f>
        <v/>
      </c>
      <c r="AI224" s="1" t="n">
        <f aca="false">IF(OR(D224=5,E224=5),1,0)</f>
        <v>0</v>
      </c>
    </row>
    <row r="225" customFormat="false" ht="15" hidden="false" customHeight="true" outlineLevel="0" collapsed="false">
      <c r="A225" s="1" t="n">
        <f aca="false">Answers!T225</f>
        <v>0</v>
      </c>
      <c r="B225" s="1" t="str">
        <f aca="false">IF(Answers!A225="","",IFERROR(MATCH(TRIM(SUBSTITUTE(SUBSTITUTE(SUBSTITUTE(SUBSTITUTE(Answers!A225,"’","'"),"‘","'"),"“",""""),"”","""")),'Scoring key'!$B$10:$B$14,0),"unread"))</f>
        <v/>
      </c>
      <c r="C225" s="1" t="str">
        <f aca="false">IF(Answers!C225="","",IFERROR(MATCH(TRIM(SUBSTITUTE(SUBSTITUTE(SUBSTITUTE(SUBSTITUTE(Answers!C225,"’","'"),"‘","'"),"“",""""),"”","""")),'Scoring key'!$B$15:$B$19,0),"unread"))</f>
        <v/>
      </c>
      <c r="D225" s="1" t="str">
        <f aca="false">IF(Answers!D225="","",IFERROR(MATCH(TRIM(SUBSTITUTE(SUBSTITUTE(SUBSTITUTE(SUBSTITUTE(Answers!D225,"’","'"),"‘","'"),"“",""""),"”","""")),'Scoring key'!$B$20:$B$24,0),"unread"))</f>
        <v/>
      </c>
      <c r="E225" s="1" t="str">
        <f aca="false">IF(Answers!E225="","",IFERROR(MATCH(TRIM(SUBSTITUTE(SUBSTITUTE(SUBSTITUTE(SUBSTITUTE(Answers!E225,"’","'"),"‘","'"),"“",""""),"”","""")),'Scoring key'!$B$25:$B$29,0),"unread"))</f>
        <v/>
      </c>
      <c r="F225" s="1" t="str">
        <f aca="false">IF(Answers!L225="","",IFERROR(MATCH(TRIM(SUBSTITUTE(SUBSTITUTE(SUBSTITUTE(SUBSTITUTE(Answers!L225,"’","'"),"‘","'"),"“",""""),"”","""")),'Scoring key'!$B$30:$B$34,0),"unread"))</f>
        <v/>
      </c>
      <c r="G225" s="1" t="str">
        <f aca="false">IF(Answers!N225="","",IFERROR(MATCH(TRIM(SUBSTITUTE(SUBSTITUTE(SUBSTITUTE(SUBSTITUTE(Answers!N225,"’","'"),"‘","'"),"“",""""),"”","""")),'Scoring key'!$B$35:$B$38,0),"unread"))</f>
        <v/>
      </c>
      <c r="H225" s="1" t="str">
        <f aca="false">IF(Answers!O225="","",IFERROR(MATCH(TRIM(SUBSTITUTE(SUBSTITUTE(SUBSTITUTE(SUBSTITUTE(Answers!O225,"’","'"),"‘","'"),"“",""""),"”","""")),'Scoring key'!$B$39:$B$42,0),"unread"))</f>
        <v/>
      </c>
      <c r="I225" s="1" t="str">
        <f aca="false">IF(Answers!S225="","",IFERROR(MATCH(TRIM(SUBSTITUTE(SUBSTITUTE(SUBSTITUTE(SUBSTITUTE(Answers!S225,"’","'"),"‘","'"),"“",""""),"”","""")),'Scoring key'!$B$43:$B$46,0),"unread"))</f>
        <v/>
      </c>
      <c r="J225" s="1" t="str">
        <f aca="false">IF(ISNUMBER(B225),IF(INDEX('Scoring key'!$C$10:$C$14,B225)="","",INDEX('Scoring key'!$C$10:$C$14,B225)),"")</f>
        <v/>
      </c>
      <c r="K225" s="1" t="str">
        <f aca="false">IF(ISNUMBER(E225),IF(INDEX('Scoring key'!$C$25:$C$29,E225)="","",INDEX('Scoring key'!$C$25:$C$29,E225)),"")</f>
        <v/>
      </c>
      <c r="L225" s="1" t="str">
        <f aca="false">IF(ISNUMBER(F225),IF(INDEX('Scoring key'!$C$30:$C$34,F225)="","",INDEX('Scoring key'!$C$30:$C$34,F225)),"")</f>
        <v/>
      </c>
      <c r="M225" s="1" t="str">
        <f aca="false">IF(ISNUMBER(G225),IF(INDEX('Scoring key'!$C$35:$C$38,G225)="","",INDEX('Scoring key'!$C$35:$C$38,G225)),"")</f>
        <v/>
      </c>
      <c r="N225" s="1" t="str">
        <f aca="false">IF(ISNUMBER(H225),IF(INDEX('Scoring key'!$C$39:$C$42,H225)="","",INDEX('Scoring key'!$C$39:$C$42,H225)),"")</f>
        <v/>
      </c>
      <c r="O225" s="1" t="str">
        <f aca="false">IF(Answers!F225="","",IF(ISNUMBER(IFERROR(VALUE(Answers!F225),"")),IF(AND(VALUE(Answers!F225)&gt;=1,VALUE(Answers!F225)&lt;=5,VALUE(Answers!F225)=INT(VALUE(Answers!F225))),VALUE(Answers!F225),"unread"),IFERROR(MATCH(TRIM(SUBSTITUTE(SUBSTITUTE(SUBSTITUTE(SUBSTITUTE(Answers!F225,"’","'"),"‘","'"),"“",""""),"”","""")),'Scoring key'!$B$5:$B$9,0),"unread")))</f>
        <v/>
      </c>
      <c r="P225" s="1" t="str">
        <f aca="false">IF(Answers!G225="","",IF(ISNUMBER(IFERROR(VALUE(Answers!G225),"")),IF(AND(VALUE(Answers!G225)&gt;=1,VALUE(Answers!G225)&lt;=5,VALUE(Answers!G225)=INT(VALUE(Answers!G225))),VALUE(Answers!G225),"unread"),IFERROR(MATCH(TRIM(SUBSTITUTE(SUBSTITUTE(SUBSTITUTE(SUBSTITUTE(Answers!G225,"’","'"),"‘","'"),"“",""""),"”","""")),'Scoring key'!$B$5:$B$9,0),"unread")))</f>
        <v/>
      </c>
      <c r="Q225" s="1" t="str">
        <f aca="false">IF(Answers!H225="","",IF(ISNUMBER(IFERROR(VALUE(Answers!H225),"")),IF(AND(VALUE(Answers!H225)&gt;=1,VALUE(Answers!H225)&lt;=5,VALUE(Answers!H225)=INT(VALUE(Answers!H225))),VALUE(Answers!H225),"unread"),IFERROR(MATCH(TRIM(SUBSTITUTE(SUBSTITUTE(SUBSTITUTE(SUBSTITUTE(Answers!H225,"’","'"),"‘","'"),"“",""""),"”","""")),'Scoring key'!$B$5:$B$9,0),"unread")))</f>
        <v/>
      </c>
      <c r="R225" s="1" t="str">
        <f aca="false">IF(Answers!I225="","",IF(ISNUMBER(IFERROR(VALUE(Answers!I225),"")),IF(AND(VALUE(Answers!I225)&gt;=1,VALUE(Answers!I225)&lt;=5,VALUE(Answers!I225)=INT(VALUE(Answers!I225))),VALUE(Answers!I225),"unread"),IFERROR(MATCH(TRIM(SUBSTITUTE(SUBSTITUTE(SUBSTITUTE(SUBSTITUTE(Answers!I225,"’","'"),"‘","'"),"“",""""),"”","""")),'Scoring key'!$B$5:$B$9,0),"unread")))</f>
        <v/>
      </c>
      <c r="S225" s="1" t="str">
        <f aca="false">IF(Answers!J225="","",IF(ISNUMBER(IFERROR(VALUE(Answers!J225),"")),IF(AND(VALUE(Answers!J225)&gt;=1,VALUE(Answers!J225)&lt;=5,VALUE(Answers!J225)=INT(VALUE(Answers!J225))),VALUE(Answers!J225),"unread"),IFERROR(MATCH(TRIM(SUBSTITUTE(SUBSTITUTE(SUBSTITUTE(SUBSTITUTE(Answers!J225,"’","'"),"‘","'"),"“",""""),"”","""")),'Scoring key'!$B$5:$B$9,0),"unread")))</f>
        <v/>
      </c>
      <c r="T225" s="1" t="str">
        <f aca="false">IF(Answers!K225="","",IF(ISNUMBER(IFERROR(VALUE(Answers!K225),"")),IF(AND(VALUE(Answers!K225)&gt;=1,VALUE(Answers!K225)&lt;=5,VALUE(Answers!K225)=INT(VALUE(Answers!K225))),VALUE(Answers!K225),"unread"),IFERROR(MATCH(TRIM(SUBSTITUTE(SUBSTITUTE(SUBSTITUTE(SUBSTITUTE(Answers!K225,"’","'"),"‘","'"),"“",""""),"”","""")),'Scoring key'!$B$5:$B$9,0),"unread")))</f>
        <v/>
      </c>
      <c r="U225" s="1" t="str">
        <f aca="false">IF(Answers!M225="","",IF(ISNUMBER(IFERROR(VALUE(Answers!M225),"")),IF(AND(VALUE(Answers!M225)&gt;=1,VALUE(Answers!M225)&lt;=5,VALUE(Answers!M225)=INT(VALUE(Answers!M225))),VALUE(Answers!M225),"unread"),IFERROR(MATCH(TRIM(SUBSTITUTE(SUBSTITUTE(SUBSTITUTE(SUBSTITUTE(Answers!M225,"’","'"),"‘","'"),"“",""""),"”","""")),'Scoring key'!$B$5:$B$9,0),"unread")))</f>
        <v/>
      </c>
      <c r="V225" s="1" t="str">
        <f aca="false">IF(Answers!P225="","",IF(ISNUMBER(IFERROR(VALUE(Answers!P225),"")),IF(AND(VALUE(Answers!P225)&gt;=1,VALUE(Answers!P225)&lt;=5,VALUE(Answers!P225)=INT(VALUE(Answers!P225))),VALUE(Answers!P225),"unread"),IFERROR(MATCH(TRIM(SUBSTITUTE(SUBSTITUTE(SUBSTITUTE(SUBSTITUTE(Answers!P225,"’","'"),"‘","'"),"“",""""),"”","""")),'Scoring key'!$B$5:$B$9,0),"unread")))</f>
        <v/>
      </c>
      <c r="W225" s="1" t="str">
        <f aca="false">IF(Answers!Q225="","",IF(ISNUMBER(IFERROR(VALUE(Answers!Q225),"")),IF(AND(VALUE(Answers!Q225)&gt;=1,VALUE(Answers!Q225)&lt;=5,VALUE(Answers!Q225)=INT(VALUE(Answers!Q225))),VALUE(Answers!Q225),"unread"),IFERROR(MATCH(TRIM(SUBSTITUTE(SUBSTITUTE(SUBSTITUTE(SUBSTITUTE(Answers!Q225,"’","'"),"‘","'"),"“",""""),"”","""")),'Scoring key'!$B$5:$B$9,0),"unread")))</f>
        <v/>
      </c>
      <c r="X225" s="1" t="str">
        <f aca="false">IF(Answers!B225="","",ISNUMBER(SEARCH("Drafting or editing emails and documents",TRIM(SUBSTITUTE(SUBSTITUTE(SUBSTITUTE(SUBSTITUTE(Answers!B225,"’","'"),"‘","'"),"“",""""),"”",""""))))*1+ISNUMBER(SEARCH("Summarizing documents, threads or meetings",TRIM(SUBSTITUTE(SUBSTITUTE(SUBSTITUTE(SUBSTITUTE(Answers!B225,"’","'"),"‘","'"),"“",""""),"”",""""))))*1+ISNUMBER(SEARCH("Research, or explaining something unfamiliar",TRIM(SUBSTITUTE(SUBSTITUTE(SUBSTITUTE(SUBSTITUTE(Answers!B225,"’","'"),"‘","'"),"“",""""),"”",""""))))*1+ISNUMBER(SEARCH("Working with data or spreadsheets",TRIM(SUBSTITUTE(SUBSTITUTE(SUBSTITUTE(SUBSTITUTE(Answers!B225,"’","'"),"‘","'"),"“",""""),"”",""""))))*1+ISNUMBER(SEARCH("Writing or reviewing code or scripts",TRIM(SUBSTITUTE(SUBSTITUTE(SUBSTITUTE(SUBSTITUTE(Answers!B225,"’","'"),"‘","'"),"“",""""),"”",""""))))*1+ISNUMBER(SEARCH("Brainstorming or planning",TRIM(SUBSTITUTE(SUBSTITUTE(SUBSTITUTE(SUBSTITUTE(Answers!B225,"’","'"),"‘","'"),"“",""""),"”",""""))))*1+ISNUMBER(SEARCH("Something else",TRIM(SUBSTITUTE(SUBSTITUTE(SUBSTITUTE(SUBSTITUTE(Answers!B225,"’","'"),"‘","'"),"“",""""),"”",""""))))*1)</f>
        <v/>
      </c>
      <c r="Y225" s="1" t="str">
        <f aca="false">IF(X225="","",IF(X225=0,IF(ISNUMBER(SEARCH("I don't use AI tools for work",TRIM(SUBSTITUTE(SUBSTITUTE(SUBSTITUTE(SUBSTITUTE(Answers!B225,"’","'"),"‘","'"),"“",""""),"”","""")))),1,"unread"),MIN(X225+1,5)))</f>
        <v/>
      </c>
      <c r="Z225" s="1" t="n">
        <f aca="false">IF(ISNUMBER(SEARCH("Clear guidance on what's allowed and what information can go in",TRIM(SUBSTITUTE(SUBSTITUTE(SUBSTITUTE(SUBSTITUTE(Answers!R225,"’","'"),"‘","'"),"“",""""),"”","""")))),1,0)</f>
        <v>0</v>
      </c>
      <c r="AA225" s="1" t="n">
        <f aca="false">IF(ISNUMBER(SEARCH("An approved AI tool with a work account",TRIM(SUBSTITUTE(SUBSTITUTE(SUBSTITUTE(SUBSTITUTE(Answers!R225,"’","'"),"‘","'"),"“",""""),"”","""")))),1,0)</f>
        <v>0</v>
      </c>
      <c r="AB225" s="1" t="n">
        <f aca="false">IF(ISNUMBER(SEARCH("Hands-on training using my own work tasks",TRIM(SUBSTITUTE(SUBSTITUTE(SUBSTITUTE(SUBSTITUTE(Answers!R225,"’","'"),"‘","'"),"“",""""),"”","""")))),1,0)</f>
        <v>0</v>
      </c>
      <c r="AC225" s="1" t="n">
        <f aca="false">IF(ISNUMBER(SEARCH("Ready-made prompts and templates for common tasks",TRIM(SUBSTITUTE(SUBSTITUTE(SUBSTITUTE(SUBSTITUTE(Answers!R225,"’","'"),"‘","'"),"“",""""),"”","""")))),1,0)</f>
        <v>0</v>
      </c>
      <c r="AD225" s="1" t="n">
        <f aca="false">IF(ISNUMBER(SEARCH("Help setting up an AI agent for my role",TRIM(SUBSTITUTE(SUBSTITUTE(SUBSTITUTE(SUBSTITUTE(Answers!R225,"’","'"),"‘","'"),"“",""""),"”","""")))),1,0)</f>
        <v>0</v>
      </c>
      <c r="AE225" s="1" t="n">
        <f aca="false">IF(ISNUMBER(SEARCH("Examples from people in jobs like mine",TRIM(SUBSTITUTE(SUBSTITUTE(SUBSTITUTE(SUBSTITUTE(Answers!R225,"’","'"),"‘","'"),"“",""""),"”","""")))),1,0)</f>
        <v>0</v>
      </c>
      <c r="AF225" s="1" t="n">
        <f aca="false">IF(ISNUMBER(SEARCH("Time set aside to practice",TRIM(SUBSTITUTE(SUBSTITUTE(SUBSTITUTE(SUBSTITUTE(Answers!R225,"’","'"),"‘","'"),"“",""""),"”","""")))),1,0)</f>
        <v>0</v>
      </c>
      <c r="AG225" s="1" t="n">
        <f aca="false">IF(ISNUMBER(SEARCH("I don't need help right now",TRIM(SUBSTITUTE(SUBSTITUTE(SUBSTITUTE(SUBSTITUTE(Answers!R225,"’","'"),"‘","'"),"“",""""),"”","""")))),1,0)</f>
        <v>0</v>
      </c>
      <c r="AH225" s="1" t="str">
        <f aca="false">IF(Answers!R225="","",IF(Z225+AA225+AB225+AC225+AD225+AE225+AF225+AG225=0,"unread",""))</f>
        <v/>
      </c>
      <c r="AI225" s="1" t="n">
        <f aca="false">IF(OR(D225=5,E225=5),1,0)</f>
        <v>0</v>
      </c>
    </row>
    <row r="226" customFormat="false" ht="15" hidden="false" customHeight="true" outlineLevel="0" collapsed="false">
      <c r="A226" s="1" t="n">
        <f aca="false">Answers!T226</f>
        <v>0</v>
      </c>
      <c r="B226" s="1" t="str">
        <f aca="false">IF(Answers!A226="","",IFERROR(MATCH(TRIM(SUBSTITUTE(SUBSTITUTE(SUBSTITUTE(SUBSTITUTE(Answers!A226,"’","'"),"‘","'"),"“",""""),"”","""")),'Scoring key'!$B$10:$B$14,0),"unread"))</f>
        <v/>
      </c>
      <c r="C226" s="1" t="str">
        <f aca="false">IF(Answers!C226="","",IFERROR(MATCH(TRIM(SUBSTITUTE(SUBSTITUTE(SUBSTITUTE(SUBSTITUTE(Answers!C226,"’","'"),"‘","'"),"“",""""),"”","""")),'Scoring key'!$B$15:$B$19,0),"unread"))</f>
        <v/>
      </c>
      <c r="D226" s="1" t="str">
        <f aca="false">IF(Answers!D226="","",IFERROR(MATCH(TRIM(SUBSTITUTE(SUBSTITUTE(SUBSTITUTE(SUBSTITUTE(Answers!D226,"’","'"),"‘","'"),"“",""""),"”","""")),'Scoring key'!$B$20:$B$24,0),"unread"))</f>
        <v/>
      </c>
      <c r="E226" s="1" t="str">
        <f aca="false">IF(Answers!E226="","",IFERROR(MATCH(TRIM(SUBSTITUTE(SUBSTITUTE(SUBSTITUTE(SUBSTITUTE(Answers!E226,"’","'"),"‘","'"),"“",""""),"”","""")),'Scoring key'!$B$25:$B$29,0),"unread"))</f>
        <v/>
      </c>
      <c r="F226" s="1" t="str">
        <f aca="false">IF(Answers!L226="","",IFERROR(MATCH(TRIM(SUBSTITUTE(SUBSTITUTE(SUBSTITUTE(SUBSTITUTE(Answers!L226,"’","'"),"‘","'"),"“",""""),"”","""")),'Scoring key'!$B$30:$B$34,0),"unread"))</f>
        <v/>
      </c>
      <c r="G226" s="1" t="str">
        <f aca="false">IF(Answers!N226="","",IFERROR(MATCH(TRIM(SUBSTITUTE(SUBSTITUTE(SUBSTITUTE(SUBSTITUTE(Answers!N226,"’","'"),"‘","'"),"“",""""),"”","""")),'Scoring key'!$B$35:$B$38,0),"unread"))</f>
        <v/>
      </c>
      <c r="H226" s="1" t="str">
        <f aca="false">IF(Answers!O226="","",IFERROR(MATCH(TRIM(SUBSTITUTE(SUBSTITUTE(SUBSTITUTE(SUBSTITUTE(Answers!O226,"’","'"),"‘","'"),"“",""""),"”","""")),'Scoring key'!$B$39:$B$42,0),"unread"))</f>
        <v/>
      </c>
      <c r="I226" s="1" t="str">
        <f aca="false">IF(Answers!S226="","",IFERROR(MATCH(TRIM(SUBSTITUTE(SUBSTITUTE(SUBSTITUTE(SUBSTITUTE(Answers!S226,"’","'"),"‘","'"),"“",""""),"”","""")),'Scoring key'!$B$43:$B$46,0),"unread"))</f>
        <v/>
      </c>
      <c r="J226" s="1" t="str">
        <f aca="false">IF(ISNUMBER(B226),IF(INDEX('Scoring key'!$C$10:$C$14,B226)="","",INDEX('Scoring key'!$C$10:$C$14,B226)),"")</f>
        <v/>
      </c>
      <c r="K226" s="1" t="str">
        <f aca="false">IF(ISNUMBER(E226),IF(INDEX('Scoring key'!$C$25:$C$29,E226)="","",INDEX('Scoring key'!$C$25:$C$29,E226)),"")</f>
        <v/>
      </c>
      <c r="L226" s="1" t="str">
        <f aca="false">IF(ISNUMBER(F226),IF(INDEX('Scoring key'!$C$30:$C$34,F226)="","",INDEX('Scoring key'!$C$30:$C$34,F226)),"")</f>
        <v/>
      </c>
      <c r="M226" s="1" t="str">
        <f aca="false">IF(ISNUMBER(G226),IF(INDEX('Scoring key'!$C$35:$C$38,G226)="","",INDEX('Scoring key'!$C$35:$C$38,G226)),"")</f>
        <v/>
      </c>
      <c r="N226" s="1" t="str">
        <f aca="false">IF(ISNUMBER(H226),IF(INDEX('Scoring key'!$C$39:$C$42,H226)="","",INDEX('Scoring key'!$C$39:$C$42,H226)),"")</f>
        <v/>
      </c>
      <c r="O226" s="1" t="str">
        <f aca="false">IF(Answers!F226="","",IF(ISNUMBER(IFERROR(VALUE(Answers!F226),"")),IF(AND(VALUE(Answers!F226)&gt;=1,VALUE(Answers!F226)&lt;=5,VALUE(Answers!F226)=INT(VALUE(Answers!F226))),VALUE(Answers!F226),"unread"),IFERROR(MATCH(TRIM(SUBSTITUTE(SUBSTITUTE(SUBSTITUTE(SUBSTITUTE(Answers!F226,"’","'"),"‘","'"),"“",""""),"”","""")),'Scoring key'!$B$5:$B$9,0),"unread")))</f>
        <v/>
      </c>
      <c r="P226" s="1" t="str">
        <f aca="false">IF(Answers!G226="","",IF(ISNUMBER(IFERROR(VALUE(Answers!G226),"")),IF(AND(VALUE(Answers!G226)&gt;=1,VALUE(Answers!G226)&lt;=5,VALUE(Answers!G226)=INT(VALUE(Answers!G226))),VALUE(Answers!G226),"unread"),IFERROR(MATCH(TRIM(SUBSTITUTE(SUBSTITUTE(SUBSTITUTE(SUBSTITUTE(Answers!G226,"’","'"),"‘","'"),"“",""""),"”","""")),'Scoring key'!$B$5:$B$9,0),"unread")))</f>
        <v/>
      </c>
      <c r="Q226" s="1" t="str">
        <f aca="false">IF(Answers!H226="","",IF(ISNUMBER(IFERROR(VALUE(Answers!H226),"")),IF(AND(VALUE(Answers!H226)&gt;=1,VALUE(Answers!H226)&lt;=5,VALUE(Answers!H226)=INT(VALUE(Answers!H226))),VALUE(Answers!H226),"unread"),IFERROR(MATCH(TRIM(SUBSTITUTE(SUBSTITUTE(SUBSTITUTE(SUBSTITUTE(Answers!H226,"’","'"),"‘","'"),"“",""""),"”","""")),'Scoring key'!$B$5:$B$9,0),"unread")))</f>
        <v/>
      </c>
      <c r="R226" s="1" t="str">
        <f aca="false">IF(Answers!I226="","",IF(ISNUMBER(IFERROR(VALUE(Answers!I226),"")),IF(AND(VALUE(Answers!I226)&gt;=1,VALUE(Answers!I226)&lt;=5,VALUE(Answers!I226)=INT(VALUE(Answers!I226))),VALUE(Answers!I226),"unread"),IFERROR(MATCH(TRIM(SUBSTITUTE(SUBSTITUTE(SUBSTITUTE(SUBSTITUTE(Answers!I226,"’","'"),"‘","'"),"“",""""),"”","""")),'Scoring key'!$B$5:$B$9,0),"unread")))</f>
        <v/>
      </c>
      <c r="S226" s="1" t="str">
        <f aca="false">IF(Answers!J226="","",IF(ISNUMBER(IFERROR(VALUE(Answers!J226),"")),IF(AND(VALUE(Answers!J226)&gt;=1,VALUE(Answers!J226)&lt;=5,VALUE(Answers!J226)=INT(VALUE(Answers!J226))),VALUE(Answers!J226),"unread"),IFERROR(MATCH(TRIM(SUBSTITUTE(SUBSTITUTE(SUBSTITUTE(SUBSTITUTE(Answers!J226,"’","'"),"‘","'"),"“",""""),"”","""")),'Scoring key'!$B$5:$B$9,0),"unread")))</f>
        <v/>
      </c>
      <c r="T226" s="1" t="str">
        <f aca="false">IF(Answers!K226="","",IF(ISNUMBER(IFERROR(VALUE(Answers!K226),"")),IF(AND(VALUE(Answers!K226)&gt;=1,VALUE(Answers!K226)&lt;=5,VALUE(Answers!K226)=INT(VALUE(Answers!K226))),VALUE(Answers!K226),"unread"),IFERROR(MATCH(TRIM(SUBSTITUTE(SUBSTITUTE(SUBSTITUTE(SUBSTITUTE(Answers!K226,"’","'"),"‘","'"),"“",""""),"”","""")),'Scoring key'!$B$5:$B$9,0),"unread")))</f>
        <v/>
      </c>
      <c r="U226" s="1" t="str">
        <f aca="false">IF(Answers!M226="","",IF(ISNUMBER(IFERROR(VALUE(Answers!M226),"")),IF(AND(VALUE(Answers!M226)&gt;=1,VALUE(Answers!M226)&lt;=5,VALUE(Answers!M226)=INT(VALUE(Answers!M226))),VALUE(Answers!M226),"unread"),IFERROR(MATCH(TRIM(SUBSTITUTE(SUBSTITUTE(SUBSTITUTE(SUBSTITUTE(Answers!M226,"’","'"),"‘","'"),"“",""""),"”","""")),'Scoring key'!$B$5:$B$9,0),"unread")))</f>
        <v/>
      </c>
      <c r="V226" s="1" t="str">
        <f aca="false">IF(Answers!P226="","",IF(ISNUMBER(IFERROR(VALUE(Answers!P226),"")),IF(AND(VALUE(Answers!P226)&gt;=1,VALUE(Answers!P226)&lt;=5,VALUE(Answers!P226)=INT(VALUE(Answers!P226))),VALUE(Answers!P226),"unread"),IFERROR(MATCH(TRIM(SUBSTITUTE(SUBSTITUTE(SUBSTITUTE(SUBSTITUTE(Answers!P226,"’","'"),"‘","'"),"“",""""),"”","""")),'Scoring key'!$B$5:$B$9,0),"unread")))</f>
        <v/>
      </c>
      <c r="W226" s="1" t="str">
        <f aca="false">IF(Answers!Q226="","",IF(ISNUMBER(IFERROR(VALUE(Answers!Q226),"")),IF(AND(VALUE(Answers!Q226)&gt;=1,VALUE(Answers!Q226)&lt;=5,VALUE(Answers!Q226)=INT(VALUE(Answers!Q226))),VALUE(Answers!Q226),"unread"),IFERROR(MATCH(TRIM(SUBSTITUTE(SUBSTITUTE(SUBSTITUTE(SUBSTITUTE(Answers!Q226,"’","'"),"‘","'"),"“",""""),"”","""")),'Scoring key'!$B$5:$B$9,0),"unread")))</f>
        <v/>
      </c>
      <c r="X226" s="1" t="str">
        <f aca="false">IF(Answers!B226="","",ISNUMBER(SEARCH("Drafting or editing emails and documents",TRIM(SUBSTITUTE(SUBSTITUTE(SUBSTITUTE(SUBSTITUTE(Answers!B226,"’","'"),"‘","'"),"“",""""),"”",""""))))*1+ISNUMBER(SEARCH("Summarizing documents, threads or meetings",TRIM(SUBSTITUTE(SUBSTITUTE(SUBSTITUTE(SUBSTITUTE(Answers!B226,"’","'"),"‘","'"),"“",""""),"”",""""))))*1+ISNUMBER(SEARCH("Research, or explaining something unfamiliar",TRIM(SUBSTITUTE(SUBSTITUTE(SUBSTITUTE(SUBSTITUTE(Answers!B226,"’","'"),"‘","'"),"“",""""),"”",""""))))*1+ISNUMBER(SEARCH("Working with data or spreadsheets",TRIM(SUBSTITUTE(SUBSTITUTE(SUBSTITUTE(SUBSTITUTE(Answers!B226,"’","'"),"‘","'"),"“",""""),"”",""""))))*1+ISNUMBER(SEARCH("Writing or reviewing code or scripts",TRIM(SUBSTITUTE(SUBSTITUTE(SUBSTITUTE(SUBSTITUTE(Answers!B226,"’","'"),"‘","'"),"“",""""),"”",""""))))*1+ISNUMBER(SEARCH("Brainstorming or planning",TRIM(SUBSTITUTE(SUBSTITUTE(SUBSTITUTE(SUBSTITUTE(Answers!B226,"’","'"),"‘","'"),"“",""""),"”",""""))))*1+ISNUMBER(SEARCH("Something else",TRIM(SUBSTITUTE(SUBSTITUTE(SUBSTITUTE(SUBSTITUTE(Answers!B226,"’","'"),"‘","'"),"“",""""),"”",""""))))*1)</f>
        <v/>
      </c>
      <c r="Y226" s="1" t="str">
        <f aca="false">IF(X226="","",IF(X226=0,IF(ISNUMBER(SEARCH("I don't use AI tools for work",TRIM(SUBSTITUTE(SUBSTITUTE(SUBSTITUTE(SUBSTITUTE(Answers!B226,"’","'"),"‘","'"),"“",""""),"”","""")))),1,"unread"),MIN(X226+1,5)))</f>
        <v/>
      </c>
      <c r="Z226" s="1" t="n">
        <f aca="false">IF(ISNUMBER(SEARCH("Clear guidance on what's allowed and what information can go in",TRIM(SUBSTITUTE(SUBSTITUTE(SUBSTITUTE(SUBSTITUTE(Answers!R226,"’","'"),"‘","'"),"“",""""),"”","""")))),1,0)</f>
        <v>0</v>
      </c>
      <c r="AA226" s="1" t="n">
        <f aca="false">IF(ISNUMBER(SEARCH("An approved AI tool with a work account",TRIM(SUBSTITUTE(SUBSTITUTE(SUBSTITUTE(SUBSTITUTE(Answers!R226,"’","'"),"‘","'"),"“",""""),"”","""")))),1,0)</f>
        <v>0</v>
      </c>
      <c r="AB226" s="1" t="n">
        <f aca="false">IF(ISNUMBER(SEARCH("Hands-on training using my own work tasks",TRIM(SUBSTITUTE(SUBSTITUTE(SUBSTITUTE(SUBSTITUTE(Answers!R226,"’","'"),"‘","'"),"“",""""),"”","""")))),1,0)</f>
        <v>0</v>
      </c>
      <c r="AC226" s="1" t="n">
        <f aca="false">IF(ISNUMBER(SEARCH("Ready-made prompts and templates for common tasks",TRIM(SUBSTITUTE(SUBSTITUTE(SUBSTITUTE(SUBSTITUTE(Answers!R226,"’","'"),"‘","'"),"“",""""),"”","""")))),1,0)</f>
        <v>0</v>
      </c>
      <c r="AD226" s="1" t="n">
        <f aca="false">IF(ISNUMBER(SEARCH("Help setting up an AI agent for my role",TRIM(SUBSTITUTE(SUBSTITUTE(SUBSTITUTE(SUBSTITUTE(Answers!R226,"’","'"),"‘","'"),"“",""""),"”","""")))),1,0)</f>
        <v>0</v>
      </c>
      <c r="AE226" s="1" t="n">
        <f aca="false">IF(ISNUMBER(SEARCH("Examples from people in jobs like mine",TRIM(SUBSTITUTE(SUBSTITUTE(SUBSTITUTE(SUBSTITUTE(Answers!R226,"’","'"),"‘","'"),"“",""""),"”","""")))),1,0)</f>
        <v>0</v>
      </c>
      <c r="AF226" s="1" t="n">
        <f aca="false">IF(ISNUMBER(SEARCH("Time set aside to practice",TRIM(SUBSTITUTE(SUBSTITUTE(SUBSTITUTE(SUBSTITUTE(Answers!R226,"’","'"),"‘","'"),"“",""""),"”","""")))),1,0)</f>
        <v>0</v>
      </c>
      <c r="AG226" s="1" t="n">
        <f aca="false">IF(ISNUMBER(SEARCH("I don't need help right now",TRIM(SUBSTITUTE(SUBSTITUTE(SUBSTITUTE(SUBSTITUTE(Answers!R226,"’","'"),"‘","'"),"“",""""),"”","""")))),1,0)</f>
        <v>0</v>
      </c>
      <c r="AH226" s="1" t="str">
        <f aca="false">IF(Answers!R226="","",IF(Z226+AA226+AB226+AC226+AD226+AE226+AF226+AG226=0,"unread",""))</f>
        <v/>
      </c>
      <c r="AI226" s="1" t="n">
        <f aca="false">IF(OR(D226=5,E226=5),1,0)</f>
        <v>0</v>
      </c>
    </row>
    <row r="227" customFormat="false" ht="15" hidden="false" customHeight="true" outlineLevel="0" collapsed="false">
      <c r="A227" s="1" t="n">
        <f aca="false">Answers!T227</f>
        <v>0</v>
      </c>
      <c r="B227" s="1" t="str">
        <f aca="false">IF(Answers!A227="","",IFERROR(MATCH(TRIM(SUBSTITUTE(SUBSTITUTE(SUBSTITUTE(SUBSTITUTE(Answers!A227,"’","'"),"‘","'"),"“",""""),"”","""")),'Scoring key'!$B$10:$B$14,0),"unread"))</f>
        <v/>
      </c>
      <c r="C227" s="1" t="str">
        <f aca="false">IF(Answers!C227="","",IFERROR(MATCH(TRIM(SUBSTITUTE(SUBSTITUTE(SUBSTITUTE(SUBSTITUTE(Answers!C227,"’","'"),"‘","'"),"“",""""),"”","""")),'Scoring key'!$B$15:$B$19,0),"unread"))</f>
        <v/>
      </c>
      <c r="D227" s="1" t="str">
        <f aca="false">IF(Answers!D227="","",IFERROR(MATCH(TRIM(SUBSTITUTE(SUBSTITUTE(SUBSTITUTE(SUBSTITUTE(Answers!D227,"’","'"),"‘","'"),"“",""""),"”","""")),'Scoring key'!$B$20:$B$24,0),"unread"))</f>
        <v/>
      </c>
      <c r="E227" s="1" t="str">
        <f aca="false">IF(Answers!E227="","",IFERROR(MATCH(TRIM(SUBSTITUTE(SUBSTITUTE(SUBSTITUTE(SUBSTITUTE(Answers!E227,"’","'"),"‘","'"),"“",""""),"”","""")),'Scoring key'!$B$25:$B$29,0),"unread"))</f>
        <v/>
      </c>
      <c r="F227" s="1" t="str">
        <f aca="false">IF(Answers!L227="","",IFERROR(MATCH(TRIM(SUBSTITUTE(SUBSTITUTE(SUBSTITUTE(SUBSTITUTE(Answers!L227,"’","'"),"‘","'"),"“",""""),"”","""")),'Scoring key'!$B$30:$B$34,0),"unread"))</f>
        <v/>
      </c>
      <c r="G227" s="1" t="str">
        <f aca="false">IF(Answers!N227="","",IFERROR(MATCH(TRIM(SUBSTITUTE(SUBSTITUTE(SUBSTITUTE(SUBSTITUTE(Answers!N227,"’","'"),"‘","'"),"“",""""),"”","""")),'Scoring key'!$B$35:$B$38,0),"unread"))</f>
        <v/>
      </c>
      <c r="H227" s="1" t="str">
        <f aca="false">IF(Answers!O227="","",IFERROR(MATCH(TRIM(SUBSTITUTE(SUBSTITUTE(SUBSTITUTE(SUBSTITUTE(Answers!O227,"’","'"),"‘","'"),"“",""""),"”","""")),'Scoring key'!$B$39:$B$42,0),"unread"))</f>
        <v/>
      </c>
      <c r="I227" s="1" t="str">
        <f aca="false">IF(Answers!S227="","",IFERROR(MATCH(TRIM(SUBSTITUTE(SUBSTITUTE(SUBSTITUTE(SUBSTITUTE(Answers!S227,"’","'"),"‘","'"),"“",""""),"”","""")),'Scoring key'!$B$43:$B$46,0),"unread"))</f>
        <v/>
      </c>
      <c r="J227" s="1" t="str">
        <f aca="false">IF(ISNUMBER(B227),IF(INDEX('Scoring key'!$C$10:$C$14,B227)="","",INDEX('Scoring key'!$C$10:$C$14,B227)),"")</f>
        <v/>
      </c>
      <c r="K227" s="1" t="str">
        <f aca="false">IF(ISNUMBER(E227),IF(INDEX('Scoring key'!$C$25:$C$29,E227)="","",INDEX('Scoring key'!$C$25:$C$29,E227)),"")</f>
        <v/>
      </c>
      <c r="L227" s="1" t="str">
        <f aca="false">IF(ISNUMBER(F227),IF(INDEX('Scoring key'!$C$30:$C$34,F227)="","",INDEX('Scoring key'!$C$30:$C$34,F227)),"")</f>
        <v/>
      </c>
      <c r="M227" s="1" t="str">
        <f aca="false">IF(ISNUMBER(G227),IF(INDEX('Scoring key'!$C$35:$C$38,G227)="","",INDEX('Scoring key'!$C$35:$C$38,G227)),"")</f>
        <v/>
      </c>
      <c r="N227" s="1" t="str">
        <f aca="false">IF(ISNUMBER(H227),IF(INDEX('Scoring key'!$C$39:$C$42,H227)="","",INDEX('Scoring key'!$C$39:$C$42,H227)),"")</f>
        <v/>
      </c>
      <c r="O227" s="1" t="str">
        <f aca="false">IF(Answers!F227="","",IF(ISNUMBER(IFERROR(VALUE(Answers!F227),"")),IF(AND(VALUE(Answers!F227)&gt;=1,VALUE(Answers!F227)&lt;=5,VALUE(Answers!F227)=INT(VALUE(Answers!F227))),VALUE(Answers!F227),"unread"),IFERROR(MATCH(TRIM(SUBSTITUTE(SUBSTITUTE(SUBSTITUTE(SUBSTITUTE(Answers!F227,"’","'"),"‘","'"),"“",""""),"”","""")),'Scoring key'!$B$5:$B$9,0),"unread")))</f>
        <v/>
      </c>
      <c r="P227" s="1" t="str">
        <f aca="false">IF(Answers!G227="","",IF(ISNUMBER(IFERROR(VALUE(Answers!G227),"")),IF(AND(VALUE(Answers!G227)&gt;=1,VALUE(Answers!G227)&lt;=5,VALUE(Answers!G227)=INT(VALUE(Answers!G227))),VALUE(Answers!G227),"unread"),IFERROR(MATCH(TRIM(SUBSTITUTE(SUBSTITUTE(SUBSTITUTE(SUBSTITUTE(Answers!G227,"’","'"),"‘","'"),"“",""""),"”","""")),'Scoring key'!$B$5:$B$9,0),"unread")))</f>
        <v/>
      </c>
      <c r="Q227" s="1" t="str">
        <f aca="false">IF(Answers!H227="","",IF(ISNUMBER(IFERROR(VALUE(Answers!H227),"")),IF(AND(VALUE(Answers!H227)&gt;=1,VALUE(Answers!H227)&lt;=5,VALUE(Answers!H227)=INT(VALUE(Answers!H227))),VALUE(Answers!H227),"unread"),IFERROR(MATCH(TRIM(SUBSTITUTE(SUBSTITUTE(SUBSTITUTE(SUBSTITUTE(Answers!H227,"’","'"),"‘","'"),"“",""""),"”","""")),'Scoring key'!$B$5:$B$9,0),"unread")))</f>
        <v/>
      </c>
      <c r="R227" s="1" t="str">
        <f aca="false">IF(Answers!I227="","",IF(ISNUMBER(IFERROR(VALUE(Answers!I227),"")),IF(AND(VALUE(Answers!I227)&gt;=1,VALUE(Answers!I227)&lt;=5,VALUE(Answers!I227)=INT(VALUE(Answers!I227))),VALUE(Answers!I227),"unread"),IFERROR(MATCH(TRIM(SUBSTITUTE(SUBSTITUTE(SUBSTITUTE(SUBSTITUTE(Answers!I227,"’","'"),"‘","'"),"“",""""),"”","""")),'Scoring key'!$B$5:$B$9,0),"unread")))</f>
        <v/>
      </c>
      <c r="S227" s="1" t="str">
        <f aca="false">IF(Answers!J227="","",IF(ISNUMBER(IFERROR(VALUE(Answers!J227),"")),IF(AND(VALUE(Answers!J227)&gt;=1,VALUE(Answers!J227)&lt;=5,VALUE(Answers!J227)=INT(VALUE(Answers!J227))),VALUE(Answers!J227),"unread"),IFERROR(MATCH(TRIM(SUBSTITUTE(SUBSTITUTE(SUBSTITUTE(SUBSTITUTE(Answers!J227,"’","'"),"‘","'"),"“",""""),"”","""")),'Scoring key'!$B$5:$B$9,0),"unread")))</f>
        <v/>
      </c>
      <c r="T227" s="1" t="str">
        <f aca="false">IF(Answers!K227="","",IF(ISNUMBER(IFERROR(VALUE(Answers!K227),"")),IF(AND(VALUE(Answers!K227)&gt;=1,VALUE(Answers!K227)&lt;=5,VALUE(Answers!K227)=INT(VALUE(Answers!K227))),VALUE(Answers!K227),"unread"),IFERROR(MATCH(TRIM(SUBSTITUTE(SUBSTITUTE(SUBSTITUTE(SUBSTITUTE(Answers!K227,"’","'"),"‘","'"),"“",""""),"”","""")),'Scoring key'!$B$5:$B$9,0),"unread")))</f>
        <v/>
      </c>
      <c r="U227" s="1" t="str">
        <f aca="false">IF(Answers!M227="","",IF(ISNUMBER(IFERROR(VALUE(Answers!M227),"")),IF(AND(VALUE(Answers!M227)&gt;=1,VALUE(Answers!M227)&lt;=5,VALUE(Answers!M227)=INT(VALUE(Answers!M227))),VALUE(Answers!M227),"unread"),IFERROR(MATCH(TRIM(SUBSTITUTE(SUBSTITUTE(SUBSTITUTE(SUBSTITUTE(Answers!M227,"’","'"),"‘","'"),"“",""""),"”","""")),'Scoring key'!$B$5:$B$9,0),"unread")))</f>
        <v/>
      </c>
      <c r="V227" s="1" t="str">
        <f aca="false">IF(Answers!P227="","",IF(ISNUMBER(IFERROR(VALUE(Answers!P227),"")),IF(AND(VALUE(Answers!P227)&gt;=1,VALUE(Answers!P227)&lt;=5,VALUE(Answers!P227)=INT(VALUE(Answers!P227))),VALUE(Answers!P227),"unread"),IFERROR(MATCH(TRIM(SUBSTITUTE(SUBSTITUTE(SUBSTITUTE(SUBSTITUTE(Answers!P227,"’","'"),"‘","'"),"“",""""),"”","""")),'Scoring key'!$B$5:$B$9,0),"unread")))</f>
        <v/>
      </c>
      <c r="W227" s="1" t="str">
        <f aca="false">IF(Answers!Q227="","",IF(ISNUMBER(IFERROR(VALUE(Answers!Q227),"")),IF(AND(VALUE(Answers!Q227)&gt;=1,VALUE(Answers!Q227)&lt;=5,VALUE(Answers!Q227)=INT(VALUE(Answers!Q227))),VALUE(Answers!Q227),"unread"),IFERROR(MATCH(TRIM(SUBSTITUTE(SUBSTITUTE(SUBSTITUTE(SUBSTITUTE(Answers!Q227,"’","'"),"‘","'"),"“",""""),"”","""")),'Scoring key'!$B$5:$B$9,0),"unread")))</f>
        <v/>
      </c>
      <c r="X227" s="1" t="str">
        <f aca="false">IF(Answers!B227="","",ISNUMBER(SEARCH("Drafting or editing emails and documents",TRIM(SUBSTITUTE(SUBSTITUTE(SUBSTITUTE(SUBSTITUTE(Answers!B227,"’","'"),"‘","'"),"“",""""),"”",""""))))*1+ISNUMBER(SEARCH("Summarizing documents, threads or meetings",TRIM(SUBSTITUTE(SUBSTITUTE(SUBSTITUTE(SUBSTITUTE(Answers!B227,"’","'"),"‘","'"),"“",""""),"”",""""))))*1+ISNUMBER(SEARCH("Research, or explaining something unfamiliar",TRIM(SUBSTITUTE(SUBSTITUTE(SUBSTITUTE(SUBSTITUTE(Answers!B227,"’","'"),"‘","'"),"“",""""),"”",""""))))*1+ISNUMBER(SEARCH("Working with data or spreadsheets",TRIM(SUBSTITUTE(SUBSTITUTE(SUBSTITUTE(SUBSTITUTE(Answers!B227,"’","'"),"‘","'"),"“",""""),"”",""""))))*1+ISNUMBER(SEARCH("Writing or reviewing code or scripts",TRIM(SUBSTITUTE(SUBSTITUTE(SUBSTITUTE(SUBSTITUTE(Answers!B227,"’","'"),"‘","'"),"“",""""),"”",""""))))*1+ISNUMBER(SEARCH("Brainstorming or planning",TRIM(SUBSTITUTE(SUBSTITUTE(SUBSTITUTE(SUBSTITUTE(Answers!B227,"’","'"),"‘","'"),"“",""""),"”",""""))))*1+ISNUMBER(SEARCH("Something else",TRIM(SUBSTITUTE(SUBSTITUTE(SUBSTITUTE(SUBSTITUTE(Answers!B227,"’","'"),"‘","'"),"“",""""),"”",""""))))*1)</f>
        <v/>
      </c>
      <c r="Y227" s="1" t="str">
        <f aca="false">IF(X227="","",IF(X227=0,IF(ISNUMBER(SEARCH("I don't use AI tools for work",TRIM(SUBSTITUTE(SUBSTITUTE(SUBSTITUTE(SUBSTITUTE(Answers!B227,"’","'"),"‘","'"),"“",""""),"”","""")))),1,"unread"),MIN(X227+1,5)))</f>
        <v/>
      </c>
      <c r="Z227" s="1" t="n">
        <f aca="false">IF(ISNUMBER(SEARCH("Clear guidance on what's allowed and what information can go in",TRIM(SUBSTITUTE(SUBSTITUTE(SUBSTITUTE(SUBSTITUTE(Answers!R227,"’","'"),"‘","'"),"“",""""),"”","""")))),1,0)</f>
        <v>0</v>
      </c>
      <c r="AA227" s="1" t="n">
        <f aca="false">IF(ISNUMBER(SEARCH("An approved AI tool with a work account",TRIM(SUBSTITUTE(SUBSTITUTE(SUBSTITUTE(SUBSTITUTE(Answers!R227,"’","'"),"‘","'"),"“",""""),"”","""")))),1,0)</f>
        <v>0</v>
      </c>
      <c r="AB227" s="1" t="n">
        <f aca="false">IF(ISNUMBER(SEARCH("Hands-on training using my own work tasks",TRIM(SUBSTITUTE(SUBSTITUTE(SUBSTITUTE(SUBSTITUTE(Answers!R227,"’","'"),"‘","'"),"“",""""),"”","""")))),1,0)</f>
        <v>0</v>
      </c>
      <c r="AC227" s="1" t="n">
        <f aca="false">IF(ISNUMBER(SEARCH("Ready-made prompts and templates for common tasks",TRIM(SUBSTITUTE(SUBSTITUTE(SUBSTITUTE(SUBSTITUTE(Answers!R227,"’","'"),"‘","'"),"“",""""),"”","""")))),1,0)</f>
        <v>0</v>
      </c>
      <c r="AD227" s="1" t="n">
        <f aca="false">IF(ISNUMBER(SEARCH("Help setting up an AI agent for my role",TRIM(SUBSTITUTE(SUBSTITUTE(SUBSTITUTE(SUBSTITUTE(Answers!R227,"’","'"),"‘","'"),"“",""""),"”","""")))),1,0)</f>
        <v>0</v>
      </c>
      <c r="AE227" s="1" t="n">
        <f aca="false">IF(ISNUMBER(SEARCH("Examples from people in jobs like mine",TRIM(SUBSTITUTE(SUBSTITUTE(SUBSTITUTE(SUBSTITUTE(Answers!R227,"’","'"),"‘","'"),"“",""""),"”","""")))),1,0)</f>
        <v>0</v>
      </c>
      <c r="AF227" s="1" t="n">
        <f aca="false">IF(ISNUMBER(SEARCH("Time set aside to practice",TRIM(SUBSTITUTE(SUBSTITUTE(SUBSTITUTE(SUBSTITUTE(Answers!R227,"’","'"),"‘","'"),"“",""""),"”","""")))),1,0)</f>
        <v>0</v>
      </c>
      <c r="AG227" s="1" t="n">
        <f aca="false">IF(ISNUMBER(SEARCH("I don't need help right now",TRIM(SUBSTITUTE(SUBSTITUTE(SUBSTITUTE(SUBSTITUTE(Answers!R227,"’","'"),"‘","'"),"“",""""),"”","""")))),1,0)</f>
        <v>0</v>
      </c>
      <c r="AH227" s="1" t="str">
        <f aca="false">IF(Answers!R227="","",IF(Z227+AA227+AB227+AC227+AD227+AE227+AF227+AG227=0,"unread",""))</f>
        <v/>
      </c>
      <c r="AI227" s="1" t="n">
        <f aca="false">IF(OR(D227=5,E227=5),1,0)</f>
        <v>0</v>
      </c>
    </row>
    <row r="228" customFormat="false" ht="15" hidden="false" customHeight="true" outlineLevel="0" collapsed="false">
      <c r="A228" s="1" t="n">
        <f aca="false">Answers!T228</f>
        <v>0</v>
      </c>
      <c r="B228" s="1" t="str">
        <f aca="false">IF(Answers!A228="","",IFERROR(MATCH(TRIM(SUBSTITUTE(SUBSTITUTE(SUBSTITUTE(SUBSTITUTE(Answers!A228,"’","'"),"‘","'"),"“",""""),"”","""")),'Scoring key'!$B$10:$B$14,0),"unread"))</f>
        <v/>
      </c>
      <c r="C228" s="1" t="str">
        <f aca="false">IF(Answers!C228="","",IFERROR(MATCH(TRIM(SUBSTITUTE(SUBSTITUTE(SUBSTITUTE(SUBSTITUTE(Answers!C228,"’","'"),"‘","'"),"“",""""),"”","""")),'Scoring key'!$B$15:$B$19,0),"unread"))</f>
        <v/>
      </c>
      <c r="D228" s="1" t="str">
        <f aca="false">IF(Answers!D228="","",IFERROR(MATCH(TRIM(SUBSTITUTE(SUBSTITUTE(SUBSTITUTE(SUBSTITUTE(Answers!D228,"’","'"),"‘","'"),"“",""""),"”","""")),'Scoring key'!$B$20:$B$24,0),"unread"))</f>
        <v/>
      </c>
      <c r="E228" s="1" t="str">
        <f aca="false">IF(Answers!E228="","",IFERROR(MATCH(TRIM(SUBSTITUTE(SUBSTITUTE(SUBSTITUTE(SUBSTITUTE(Answers!E228,"’","'"),"‘","'"),"“",""""),"”","""")),'Scoring key'!$B$25:$B$29,0),"unread"))</f>
        <v/>
      </c>
      <c r="F228" s="1" t="str">
        <f aca="false">IF(Answers!L228="","",IFERROR(MATCH(TRIM(SUBSTITUTE(SUBSTITUTE(SUBSTITUTE(SUBSTITUTE(Answers!L228,"’","'"),"‘","'"),"“",""""),"”","""")),'Scoring key'!$B$30:$B$34,0),"unread"))</f>
        <v/>
      </c>
      <c r="G228" s="1" t="str">
        <f aca="false">IF(Answers!N228="","",IFERROR(MATCH(TRIM(SUBSTITUTE(SUBSTITUTE(SUBSTITUTE(SUBSTITUTE(Answers!N228,"’","'"),"‘","'"),"“",""""),"”","""")),'Scoring key'!$B$35:$B$38,0),"unread"))</f>
        <v/>
      </c>
      <c r="H228" s="1" t="str">
        <f aca="false">IF(Answers!O228="","",IFERROR(MATCH(TRIM(SUBSTITUTE(SUBSTITUTE(SUBSTITUTE(SUBSTITUTE(Answers!O228,"’","'"),"‘","'"),"“",""""),"”","""")),'Scoring key'!$B$39:$B$42,0),"unread"))</f>
        <v/>
      </c>
      <c r="I228" s="1" t="str">
        <f aca="false">IF(Answers!S228="","",IFERROR(MATCH(TRIM(SUBSTITUTE(SUBSTITUTE(SUBSTITUTE(SUBSTITUTE(Answers!S228,"’","'"),"‘","'"),"“",""""),"”","""")),'Scoring key'!$B$43:$B$46,0),"unread"))</f>
        <v/>
      </c>
      <c r="J228" s="1" t="str">
        <f aca="false">IF(ISNUMBER(B228),IF(INDEX('Scoring key'!$C$10:$C$14,B228)="","",INDEX('Scoring key'!$C$10:$C$14,B228)),"")</f>
        <v/>
      </c>
      <c r="K228" s="1" t="str">
        <f aca="false">IF(ISNUMBER(E228),IF(INDEX('Scoring key'!$C$25:$C$29,E228)="","",INDEX('Scoring key'!$C$25:$C$29,E228)),"")</f>
        <v/>
      </c>
      <c r="L228" s="1" t="str">
        <f aca="false">IF(ISNUMBER(F228),IF(INDEX('Scoring key'!$C$30:$C$34,F228)="","",INDEX('Scoring key'!$C$30:$C$34,F228)),"")</f>
        <v/>
      </c>
      <c r="M228" s="1" t="str">
        <f aca="false">IF(ISNUMBER(G228),IF(INDEX('Scoring key'!$C$35:$C$38,G228)="","",INDEX('Scoring key'!$C$35:$C$38,G228)),"")</f>
        <v/>
      </c>
      <c r="N228" s="1" t="str">
        <f aca="false">IF(ISNUMBER(H228),IF(INDEX('Scoring key'!$C$39:$C$42,H228)="","",INDEX('Scoring key'!$C$39:$C$42,H228)),"")</f>
        <v/>
      </c>
      <c r="O228" s="1" t="str">
        <f aca="false">IF(Answers!F228="","",IF(ISNUMBER(IFERROR(VALUE(Answers!F228),"")),IF(AND(VALUE(Answers!F228)&gt;=1,VALUE(Answers!F228)&lt;=5,VALUE(Answers!F228)=INT(VALUE(Answers!F228))),VALUE(Answers!F228),"unread"),IFERROR(MATCH(TRIM(SUBSTITUTE(SUBSTITUTE(SUBSTITUTE(SUBSTITUTE(Answers!F228,"’","'"),"‘","'"),"“",""""),"”","""")),'Scoring key'!$B$5:$B$9,0),"unread")))</f>
        <v/>
      </c>
      <c r="P228" s="1" t="str">
        <f aca="false">IF(Answers!G228="","",IF(ISNUMBER(IFERROR(VALUE(Answers!G228),"")),IF(AND(VALUE(Answers!G228)&gt;=1,VALUE(Answers!G228)&lt;=5,VALUE(Answers!G228)=INT(VALUE(Answers!G228))),VALUE(Answers!G228),"unread"),IFERROR(MATCH(TRIM(SUBSTITUTE(SUBSTITUTE(SUBSTITUTE(SUBSTITUTE(Answers!G228,"’","'"),"‘","'"),"“",""""),"”","""")),'Scoring key'!$B$5:$B$9,0),"unread")))</f>
        <v/>
      </c>
      <c r="Q228" s="1" t="str">
        <f aca="false">IF(Answers!H228="","",IF(ISNUMBER(IFERROR(VALUE(Answers!H228),"")),IF(AND(VALUE(Answers!H228)&gt;=1,VALUE(Answers!H228)&lt;=5,VALUE(Answers!H228)=INT(VALUE(Answers!H228))),VALUE(Answers!H228),"unread"),IFERROR(MATCH(TRIM(SUBSTITUTE(SUBSTITUTE(SUBSTITUTE(SUBSTITUTE(Answers!H228,"’","'"),"‘","'"),"“",""""),"”","""")),'Scoring key'!$B$5:$B$9,0),"unread")))</f>
        <v/>
      </c>
      <c r="R228" s="1" t="str">
        <f aca="false">IF(Answers!I228="","",IF(ISNUMBER(IFERROR(VALUE(Answers!I228),"")),IF(AND(VALUE(Answers!I228)&gt;=1,VALUE(Answers!I228)&lt;=5,VALUE(Answers!I228)=INT(VALUE(Answers!I228))),VALUE(Answers!I228),"unread"),IFERROR(MATCH(TRIM(SUBSTITUTE(SUBSTITUTE(SUBSTITUTE(SUBSTITUTE(Answers!I228,"’","'"),"‘","'"),"“",""""),"”","""")),'Scoring key'!$B$5:$B$9,0),"unread")))</f>
        <v/>
      </c>
      <c r="S228" s="1" t="str">
        <f aca="false">IF(Answers!J228="","",IF(ISNUMBER(IFERROR(VALUE(Answers!J228),"")),IF(AND(VALUE(Answers!J228)&gt;=1,VALUE(Answers!J228)&lt;=5,VALUE(Answers!J228)=INT(VALUE(Answers!J228))),VALUE(Answers!J228),"unread"),IFERROR(MATCH(TRIM(SUBSTITUTE(SUBSTITUTE(SUBSTITUTE(SUBSTITUTE(Answers!J228,"’","'"),"‘","'"),"“",""""),"”","""")),'Scoring key'!$B$5:$B$9,0),"unread")))</f>
        <v/>
      </c>
      <c r="T228" s="1" t="str">
        <f aca="false">IF(Answers!K228="","",IF(ISNUMBER(IFERROR(VALUE(Answers!K228),"")),IF(AND(VALUE(Answers!K228)&gt;=1,VALUE(Answers!K228)&lt;=5,VALUE(Answers!K228)=INT(VALUE(Answers!K228))),VALUE(Answers!K228),"unread"),IFERROR(MATCH(TRIM(SUBSTITUTE(SUBSTITUTE(SUBSTITUTE(SUBSTITUTE(Answers!K228,"’","'"),"‘","'"),"“",""""),"”","""")),'Scoring key'!$B$5:$B$9,0),"unread")))</f>
        <v/>
      </c>
      <c r="U228" s="1" t="str">
        <f aca="false">IF(Answers!M228="","",IF(ISNUMBER(IFERROR(VALUE(Answers!M228),"")),IF(AND(VALUE(Answers!M228)&gt;=1,VALUE(Answers!M228)&lt;=5,VALUE(Answers!M228)=INT(VALUE(Answers!M228))),VALUE(Answers!M228),"unread"),IFERROR(MATCH(TRIM(SUBSTITUTE(SUBSTITUTE(SUBSTITUTE(SUBSTITUTE(Answers!M228,"’","'"),"‘","'"),"“",""""),"”","""")),'Scoring key'!$B$5:$B$9,0),"unread")))</f>
        <v/>
      </c>
      <c r="V228" s="1" t="str">
        <f aca="false">IF(Answers!P228="","",IF(ISNUMBER(IFERROR(VALUE(Answers!P228),"")),IF(AND(VALUE(Answers!P228)&gt;=1,VALUE(Answers!P228)&lt;=5,VALUE(Answers!P228)=INT(VALUE(Answers!P228))),VALUE(Answers!P228),"unread"),IFERROR(MATCH(TRIM(SUBSTITUTE(SUBSTITUTE(SUBSTITUTE(SUBSTITUTE(Answers!P228,"’","'"),"‘","'"),"“",""""),"”","""")),'Scoring key'!$B$5:$B$9,0),"unread")))</f>
        <v/>
      </c>
      <c r="W228" s="1" t="str">
        <f aca="false">IF(Answers!Q228="","",IF(ISNUMBER(IFERROR(VALUE(Answers!Q228),"")),IF(AND(VALUE(Answers!Q228)&gt;=1,VALUE(Answers!Q228)&lt;=5,VALUE(Answers!Q228)=INT(VALUE(Answers!Q228))),VALUE(Answers!Q228),"unread"),IFERROR(MATCH(TRIM(SUBSTITUTE(SUBSTITUTE(SUBSTITUTE(SUBSTITUTE(Answers!Q228,"’","'"),"‘","'"),"“",""""),"”","""")),'Scoring key'!$B$5:$B$9,0),"unread")))</f>
        <v/>
      </c>
      <c r="X228" s="1" t="str">
        <f aca="false">IF(Answers!B228="","",ISNUMBER(SEARCH("Drafting or editing emails and documents",TRIM(SUBSTITUTE(SUBSTITUTE(SUBSTITUTE(SUBSTITUTE(Answers!B228,"’","'"),"‘","'"),"“",""""),"”",""""))))*1+ISNUMBER(SEARCH("Summarizing documents, threads or meetings",TRIM(SUBSTITUTE(SUBSTITUTE(SUBSTITUTE(SUBSTITUTE(Answers!B228,"’","'"),"‘","'"),"“",""""),"”",""""))))*1+ISNUMBER(SEARCH("Research, or explaining something unfamiliar",TRIM(SUBSTITUTE(SUBSTITUTE(SUBSTITUTE(SUBSTITUTE(Answers!B228,"’","'"),"‘","'"),"“",""""),"”",""""))))*1+ISNUMBER(SEARCH("Working with data or spreadsheets",TRIM(SUBSTITUTE(SUBSTITUTE(SUBSTITUTE(SUBSTITUTE(Answers!B228,"’","'"),"‘","'"),"“",""""),"”",""""))))*1+ISNUMBER(SEARCH("Writing or reviewing code or scripts",TRIM(SUBSTITUTE(SUBSTITUTE(SUBSTITUTE(SUBSTITUTE(Answers!B228,"’","'"),"‘","'"),"“",""""),"”",""""))))*1+ISNUMBER(SEARCH("Brainstorming or planning",TRIM(SUBSTITUTE(SUBSTITUTE(SUBSTITUTE(SUBSTITUTE(Answers!B228,"’","'"),"‘","'"),"“",""""),"”",""""))))*1+ISNUMBER(SEARCH("Something else",TRIM(SUBSTITUTE(SUBSTITUTE(SUBSTITUTE(SUBSTITUTE(Answers!B228,"’","'"),"‘","'"),"“",""""),"”",""""))))*1)</f>
        <v/>
      </c>
      <c r="Y228" s="1" t="str">
        <f aca="false">IF(X228="","",IF(X228=0,IF(ISNUMBER(SEARCH("I don't use AI tools for work",TRIM(SUBSTITUTE(SUBSTITUTE(SUBSTITUTE(SUBSTITUTE(Answers!B228,"’","'"),"‘","'"),"“",""""),"”","""")))),1,"unread"),MIN(X228+1,5)))</f>
        <v/>
      </c>
      <c r="Z228" s="1" t="n">
        <f aca="false">IF(ISNUMBER(SEARCH("Clear guidance on what's allowed and what information can go in",TRIM(SUBSTITUTE(SUBSTITUTE(SUBSTITUTE(SUBSTITUTE(Answers!R228,"’","'"),"‘","'"),"“",""""),"”","""")))),1,0)</f>
        <v>0</v>
      </c>
      <c r="AA228" s="1" t="n">
        <f aca="false">IF(ISNUMBER(SEARCH("An approved AI tool with a work account",TRIM(SUBSTITUTE(SUBSTITUTE(SUBSTITUTE(SUBSTITUTE(Answers!R228,"’","'"),"‘","'"),"“",""""),"”","""")))),1,0)</f>
        <v>0</v>
      </c>
      <c r="AB228" s="1" t="n">
        <f aca="false">IF(ISNUMBER(SEARCH("Hands-on training using my own work tasks",TRIM(SUBSTITUTE(SUBSTITUTE(SUBSTITUTE(SUBSTITUTE(Answers!R228,"’","'"),"‘","'"),"“",""""),"”","""")))),1,0)</f>
        <v>0</v>
      </c>
      <c r="AC228" s="1" t="n">
        <f aca="false">IF(ISNUMBER(SEARCH("Ready-made prompts and templates for common tasks",TRIM(SUBSTITUTE(SUBSTITUTE(SUBSTITUTE(SUBSTITUTE(Answers!R228,"’","'"),"‘","'"),"“",""""),"”","""")))),1,0)</f>
        <v>0</v>
      </c>
      <c r="AD228" s="1" t="n">
        <f aca="false">IF(ISNUMBER(SEARCH("Help setting up an AI agent for my role",TRIM(SUBSTITUTE(SUBSTITUTE(SUBSTITUTE(SUBSTITUTE(Answers!R228,"’","'"),"‘","'"),"“",""""),"”","""")))),1,0)</f>
        <v>0</v>
      </c>
      <c r="AE228" s="1" t="n">
        <f aca="false">IF(ISNUMBER(SEARCH("Examples from people in jobs like mine",TRIM(SUBSTITUTE(SUBSTITUTE(SUBSTITUTE(SUBSTITUTE(Answers!R228,"’","'"),"‘","'"),"“",""""),"”","""")))),1,0)</f>
        <v>0</v>
      </c>
      <c r="AF228" s="1" t="n">
        <f aca="false">IF(ISNUMBER(SEARCH("Time set aside to practice",TRIM(SUBSTITUTE(SUBSTITUTE(SUBSTITUTE(SUBSTITUTE(Answers!R228,"’","'"),"‘","'"),"“",""""),"”","""")))),1,0)</f>
        <v>0</v>
      </c>
      <c r="AG228" s="1" t="n">
        <f aca="false">IF(ISNUMBER(SEARCH("I don't need help right now",TRIM(SUBSTITUTE(SUBSTITUTE(SUBSTITUTE(SUBSTITUTE(Answers!R228,"’","'"),"‘","'"),"“",""""),"”","""")))),1,0)</f>
        <v>0</v>
      </c>
      <c r="AH228" s="1" t="str">
        <f aca="false">IF(Answers!R228="","",IF(Z228+AA228+AB228+AC228+AD228+AE228+AF228+AG228=0,"unread",""))</f>
        <v/>
      </c>
      <c r="AI228" s="1" t="n">
        <f aca="false">IF(OR(D228=5,E228=5),1,0)</f>
        <v>0</v>
      </c>
    </row>
    <row r="229" customFormat="false" ht="15" hidden="false" customHeight="true" outlineLevel="0" collapsed="false">
      <c r="A229" s="1" t="n">
        <f aca="false">Answers!T229</f>
        <v>0</v>
      </c>
      <c r="B229" s="1" t="str">
        <f aca="false">IF(Answers!A229="","",IFERROR(MATCH(TRIM(SUBSTITUTE(SUBSTITUTE(SUBSTITUTE(SUBSTITUTE(Answers!A229,"’","'"),"‘","'"),"“",""""),"”","""")),'Scoring key'!$B$10:$B$14,0),"unread"))</f>
        <v/>
      </c>
      <c r="C229" s="1" t="str">
        <f aca="false">IF(Answers!C229="","",IFERROR(MATCH(TRIM(SUBSTITUTE(SUBSTITUTE(SUBSTITUTE(SUBSTITUTE(Answers!C229,"’","'"),"‘","'"),"“",""""),"”","""")),'Scoring key'!$B$15:$B$19,0),"unread"))</f>
        <v/>
      </c>
      <c r="D229" s="1" t="str">
        <f aca="false">IF(Answers!D229="","",IFERROR(MATCH(TRIM(SUBSTITUTE(SUBSTITUTE(SUBSTITUTE(SUBSTITUTE(Answers!D229,"’","'"),"‘","'"),"“",""""),"”","""")),'Scoring key'!$B$20:$B$24,0),"unread"))</f>
        <v/>
      </c>
      <c r="E229" s="1" t="str">
        <f aca="false">IF(Answers!E229="","",IFERROR(MATCH(TRIM(SUBSTITUTE(SUBSTITUTE(SUBSTITUTE(SUBSTITUTE(Answers!E229,"’","'"),"‘","'"),"“",""""),"”","""")),'Scoring key'!$B$25:$B$29,0),"unread"))</f>
        <v/>
      </c>
      <c r="F229" s="1" t="str">
        <f aca="false">IF(Answers!L229="","",IFERROR(MATCH(TRIM(SUBSTITUTE(SUBSTITUTE(SUBSTITUTE(SUBSTITUTE(Answers!L229,"’","'"),"‘","'"),"“",""""),"”","""")),'Scoring key'!$B$30:$B$34,0),"unread"))</f>
        <v/>
      </c>
      <c r="G229" s="1" t="str">
        <f aca="false">IF(Answers!N229="","",IFERROR(MATCH(TRIM(SUBSTITUTE(SUBSTITUTE(SUBSTITUTE(SUBSTITUTE(Answers!N229,"’","'"),"‘","'"),"“",""""),"”","""")),'Scoring key'!$B$35:$B$38,0),"unread"))</f>
        <v/>
      </c>
      <c r="H229" s="1" t="str">
        <f aca="false">IF(Answers!O229="","",IFERROR(MATCH(TRIM(SUBSTITUTE(SUBSTITUTE(SUBSTITUTE(SUBSTITUTE(Answers!O229,"’","'"),"‘","'"),"“",""""),"”","""")),'Scoring key'!$B$39:$B$42,0),"unread"))</f>
        <v/>
      </c>
      <c r="I229" s="1" t="str">
        <f aca="false">IF(Answers!S229="","",IFERROR(MATCH(TRIM(SUBSTITUTE(SUBSTITUTE(SUBSTITUTE(SUBSTITUTE(Answers!S229,"’","'"),"‘","'"),"“",""""),"”","""")),'Scoring key'!$B$43:$B$46,0),"unread"))</f>
        <v/>
      </c>
      <c r="J229" s="1" t="str">
        <f aca="false">IF(ISNUMBER(B229),IF(INDEX('Scoring key'!$C$10:$C$14,B229)="","",INDEX('Scoring key'!$C$10:$C$14,B229)),"")</f>
        <v/>
      </c>
      <c r="K229" s="1" t="str">
        <f aca="false">IF(ISNUMBER(E229),IF(INDEX('Scoring key'!$C$25:$C$29,E229)="","",INDEX('Scoring key'!$C$25:$C$29,E229)),"")</f>
        <v/>
      </c>
      <c r="L229" s="1" t="str">
        <f aca="false">IF(ISNUMBER(F229),IF(INDEX('Scoring key'!$C$30:$C$34,F229)="","",INDEX('Scoring key'!$C$30:$C$34,F229)),"")</f>
        <v/>
      </c>
      <c r="M229" s="1" t="str">
        <f aca="false">IF(ISNUMBER(G229),IF(INDEX('Scoring key'!$C$35:$C$38,G229)="","",INDEX('Scoring key'!$C$35:$C$38,G229)),"")</f>
        <v/>
      </c>
      <c r="N229" s="1" t="str">
        <f aca="false">IF(ISNUMBER(H229),IF(INDEX('Scoring key'!$C$39:$C$42,H229)="","",INDEX('Scoring key'!$C$39:$C$42,H229)),"")</f>
        <v/>
      </c>
      <c r="O229" s="1" t="str">
        <f aca="false">IF(Answers!F229="","",IF(ISNUMBER(IFERROR(VALUE(Answers!F229),"")),IF(AND(VALUE(Answers!F229)&gt;=1,VALUE(Answers!F229)&lt;=5,VALUE(Answers!F229)=INT(VALUE(Answers!F229))),VALUE(Answers!F229),"unread"),IFERROR(MATCH(TRIM(SUBSTITUTE(SUBSTITUTE(SUBSTITUTE(SUBSTITUTE(Answers!F229,"’","'"),"‘","'"),"“",""""),"”","""")),'Scoring key'!$B$5:$B$9,0),"unread")))</f>
        <v/>
      </c>
      <c r="P229" s="1" t="str">
        <f aca="false">IF(Answers!G229="","",IF(ISNUMBER(IFERROR(VALUE(Answers!G229),"")),IF(AND(VALUE(Answers!G229)&gt;=1,VALUE(Answers!G229)&lt;=5,VALUE(Answers!G229)=INT(VALUE(Answers!G229))),VALUE(Answers!G229),"unread"),IFERROR(MATCH(TRIM(SUBSTITUTE(SUBSTITUTE(SUBSTITUTE(SUBSTITUTE(Answers!G229,"’","'"),"‘","'"),"“",""""),"”","""")),'Scoring key'!$B$5:$B$9,0),"unread")))</f>
        <v/>
      </c>
      <c r="Q229" s="1" t="str">
        <f aca="false">IF(Answers!H229="","",IF(ISNUMBER(IFERROR(VALUE(Answers!H229),"")),IF(AND(VALUE(Answers!H229)&gt;=1,VALUE(Answers!H229)&lt;=5,VALUE(Answers!H229)=INT(VALUE(Answers!H229))),VALUE(Answers!H229),"unread"),IFERROR(MATCH(TRIM(SUBSTITUTE(SUBSTITUTE(SUBSTITUTE(SUBSTITUTE(Answers!H229,"’","'"),"‘","'"),"“",""""),"”","""")),'Scoring key'!$B$5:$B$9,0),"unread")))</f>
        <v/>
      </c>
      <c r="R229" s="1" t="str">
        <f aca="false">IF(Answers!I229="","",IF(ISNUMBER(IFERROR(VALUE(Answers!I229),"")),IF(AND(VALUE(Answers!I229)&gt;=1,VALUE(Answers!I229)&lt;=5,VALUE(Answers!I229)=INT(VALUE(Answers!I229))),VALUE(Answers!I229),"unread"),IFERROR(MATCH(TRIM(SUBSTITUTE(SUBSTITUTE(SUBSTITUTE(SUBSTITUTE(Answers!I229,"’","'"),"‘","'"),"“",""""),"”","""")),'Scoring key'!$B$5:$B$9,0),"unread")))</f>
        <v/>
      </c>
      <c r="S229" s="1" t="str">
        <f aca="false">IF(Answers!J229="","",IF(ISNUMBER(IFERROR(VALUE(Answers!J229),"")),IF(AND(VALUE(Answers!J229)&gt;=1,VALUE(Answers!J229)&lt;=5,VALUE(Answers!J229)=INT(VALUE(Answers!J229))),VALUE(Answers!J229),"unread"),IFERROR(MATCH(TRIM(SUBSTITUTE(SUBSTITUTE(SUBSTITUTE(SUBSTITUTE(Answers!J229,"’","'"),"‘","'"),"“",""""),"”","""")),'Scoring key'!$B$5:$B$9,0),"unread")))</f>
        <v/>
      </c>
      <c r="T229" s="1" t="str">
        <f aca="false">IF(Answers!K229="","",IF(ISNUMBER(IFERROR(VALUE(Answers!K229),"")),IF(AND(VALUE(Answers!K229)&gt;=1,VALUE(Answers!K229)&lt;=5,VALUE(Answers!K229)=INT(VALUE(Answers!K229))),VALUE(Answers!K229),"unread"),IFERROR(MATCH(TRIM(SUBSTITUTE(SUBSTITUTE(SUBSTITUTE(SUBSTITUTE(Answers!K229,"’","'"),"‘","'"),"“",""""),"”","""")),'Scoring key'!$B$5:$B$9,0),"unread")))</f>
        <v/>
      </c>
      <c r="U229" s="1" t="str">
        <f aca="false">IF(Answers!M229="","",IF(ISNUMBER(IFERROR(VALUE(Answers!M229),"")),IF(AND(VALUE(Answers!M229)&gt;=1,VALUE(Answers!M229)&lt;=5,VALUE(Answers!M229)=INT(VALUE(Answers!M229))),VALUE(Answers!M229),"unread"),IFERROR(MATCH(TRIM(SUBSTITUTE(SUBSTITUTE(SUBSTITUTE(SUBSTITUTE(Answers!M229,"’","'"),"‘","'"),"“",""""),"”","""")),'Scoring key'!$B$5:$B$9,0),"unread")))</f>
        <v/>
      </c>
      <c r="V229" s="1" t="str">
        <f aca="false">IF(Answers!P229="","",IF(ISNUMBER(IFERROR(VALUE(Answers!P229),"")),IF(AND(VALUE(Answers!P229)&gt;=1,VALUE(Answers!P229)&lt;=5,VALUE(Answers!P229)=INT(VALUE(Answers!P229))),VALUE(Answers!P229),"unread"),IFERROR(MATCH(TRIM(SUBSTITUTE(SUBSTITUTE(SUBSTITUTE(SUBSTITUTE(Answers!P229,"’","'"),"‘","'"),"“",""""),"”","""")),'Scoring key'!$B$5:$B$9,0),"unread")))</f>
        <v/>
      </c>
      <c r="W229" s="1" t="str">
        <f aca="false">IF(Answers!Q229="","",IF(ISNUMBER(IFERROR(VALUE(Answers!Q229),"")),IF(AND(VALUE(Answers!Q229)&gt;=1,VALUE(Answers!Q229)&lt;=5,VALUE(Answers!Q229)=INT(VALUE(Answers!Q229))),VALUE(Answers!Q229),"unread"),IFERROR(MATCH(TRIM(SUBSTITUTE(SUBSTITUTE(SUBSTITUTE(SUBSTITUTE(Answers!Q229,"’","'"),"‘","'"),"“",""""),"”","""")),'Scoring key'!$B$5:$B$9,0),"unread")))</f>
        <v/>
      </c>
      <c r="X229" s="1" t="str">
        <f aca="false">IF(Answers!B229="","",ISNUMBER(SEARCH("Drafting or editing emails and documents",TRIM(SUBSTITUTE(SUBSTITUTE(SUBSTITUTE(SUBSTITUTE(Answers!B229,"’","'"),"‘","'"),"“",""""),"”",""""))))*1+ISNUMBER(SEARCH("Summarizing documents, threads or meetings",TRIM(SUBSTITUTE(SUBSTITUTE(SUBSTITUTE(SUBSTITUTE(Answers!B229,"’","'"),"‘","'"),"“",""""),"”",""""))))*1+ISNUMBER(SEARCH("Research, or explaining something unfamiliar",TRIM(SUBSTITUTE(SUBSTITUTE(SUBSTITUTE(SUBSTITUTE(Answers!B229,"’","'"),"‘","'"),"“",""""),"”",""""))))*1+ISNUMBER(SEARCH("Working with data or spreadsheets",TRIM(SUBSTITUTE(SUBSTITUTE(SUBSTITUTE(SUBSTITUTE(Answers!B229,"’","'"),"‘","'"),"“",""""),"”",""""))))*1+ISNUMBER(SEARCH("Writing or reviewing code or scripts",TRIM(SUBSTITUTE(SUBSTITUTE(SUBSTITUTE(SUBSTITUTE(Answers!B229,"’","'"),"‘","'"),"“",""""),"”",""""))))*1+ISNUMBER(SEARCH("Brainstorming or planning",TRIM(SUBSTITUTE(SUBSTITUTE(SUBSTITUTE(SUBSTITUTE(Answers!B229,"’","'"),"‘","'"),"“",""""),"”",""""))))*1+ISNUMBER(SEARCH("Something else",TRIM(SUBSTITUTE(SUBSTITUTE(SUBSTITUTE(SUBSTITUTE(Answers!B229,"’","'"),"‘","'"),"“",""""),"”",""""))))*1)</f>
        <v/>
      </c>
      <c r="Y229" s="1" t="str">
        <f aca="false">IF(X229="","",IF(X229=0,IF(ISNUMBER(SEARCH("I don't use AI tools for work",TRIM(SUBSTITUTE(SUBSTITUTE(SUBSTITUTE(SUBSTITUTE(Answers!B229,"’","'"),"‘","'"),"“",""""),"”","""")))),1,"unread"),MIN(X229+1,5)))</f>
        <v/>
      </c>
      <c r="Z229" s="1" t="n">
        <f aca="false">IF(ISNUMBER(SEARCH("Clear guidance on what's allowed and what information can go in",TRIM(SUBSTITUTE(SUBSTITUTE(SUBSTITUTE(SUBSTITUTE(Answers!R229,"’","'"),"‘","'"),"“",""""),"”","""")))),1,0)</f>
        <v>0</v>
      </c>
      <c r="AA229" s="1" t="n">
        <f aca="false">IF(ISNUMBER(SEARCH("An approved AI tool with a work account",TRIM(SUBSTITUTE(SUBSTITUTE(SUBSTITUTE(SUBSTITUTE(Answers!R229,"’","'"),"‘","'"),"“",""""),"”","""")))),1,0)</f>
        <v>0</v>
      </c>
      <c r="AB229" s="1" t="n">
        <f aca="false">IF(ISNUMBER(SEARCH("Hands-on training using my own work tasks",TRIM(SUBSTITUTE(SUBSTITUTE(SUBSTITUTE(SUBSTITUTE(Answers!R229,"’","'"),"‘","'"),"“",""""),"”","""")))),1,0)</f>
        <v>0</v>
      </c>
      <c r="AC229" s="1" t="n">
        <f aca="false">IF(ISNUMBER(SEARCH("Ready-made prompts and templates for common tasks",TRIM(SUBSTITUTE(SUBSTITUTE(SUBSTITUTE(SUBSTITUTE(Answers!R229,"’","'"),"‘","'"),"“",""""),"”","""")))),1,0)</f>
        <v>0</v>
      </c>
      <c r="AD229" s="1" t="n">
        <f aca="false">IF(ISNUMBER(SEARCH("Help setting up an AI agent for my role",TRIM(SUBSTITUTE(SUBSTITUTE(SUBSTITUTE(SUBSTITUTE(Answers!R229,"’","'"),"‘","'"),"“",""""),"”","""")))),1,0)</f>
        <v>0</v>
      </c>
      <c r="AE229" s="1" t="n">
        <f aca="false">IF(ISNUMBER(SEARCH("Examples from people in jobs like mine",TRIM(SUBSTITUTE(SUBSTITUTE(SUBSTITUTE(SUBSTITUTE(Answers!R229,"’","'"),"‘","'"),"“",""""),"”","""")))),1,0)</f>
        <v>0</v>
      </c>
      <c r="AF229" s="1" t="n">
        <f aca="false">IF(ISNUMBER(SEARCH("Time set aside to practice",TRIM(SUBSTITUTE(SUBSTITUTE(SUBSTITUTE(SUBSTITUTE(Answers!R229,"’","'"),"‘","'"),"“",""""),"”","""")))),1,0)</f>
        <v>0</v>
      </c>
      <c r="AG229" s="1" t="n">
        <f aca="false">IF(ISNUMBER(SEARCH("I don't need help right now",TRIM(SUBSTITUTE(SUBSTITUTE(SUBSTITUTE(SUBSTITUTE(Answers!R229,"’","'"),"‘","'"),"“",""""),"”","""")))),1,0)</f>
        <v>0</v>
      </c>
      <c r="AH229" s="1" t="str">
        <f aca="false">IF(Answers!R229="","",IF(Z229+AA229+AB229+AC229+AD229+AE229+AF229+AG229=0,"unread",""))</f>
        <v/>
      </c>
      <c r="AI229" s="1" t="n">
        <f aca="false">IF(OR(D229=5,E229=5),1,0)</f>
        <v>0</v>
      </c>
    </row>
    <row r="230" customFormat="false" ht="15" hidden="false" customHeight="true" outlineLevel="0" collapsed="false">
      <c r="A230" s="1" t="n">
        <f aca="false">Answers!T230</f>
        <v>0</v>
      </c>
      <c r="B230" s="1" t="str">
        <f aca="false">IF(Answers!A230="","",IFERROR(MATCH(TRIM(SUBSTITUTE(SUBSTITUTE(SUBSTITUTE(SUBSTITUTE(Answers!A230,"’","'"),"‘","'"),"“",""""),"”","""")),'Scoring key'!$B$10:$B$14,0),"unread"))</f>
        <v/>
      </c>
      <c r="C230" s="1" t="str">
        <f aca="false">IF(Answers!C230="","",IFERROR(MATCH(TRIM(SUBSTITUTE(SUBSTITUTE(SUBSTITUTE(SUBSTITUTE(Answers!C230,"’","'"),"‘","'"),"“",""""),"”","""")),'Scoring key'!$B$15:$B$19,0),"unread"))</f>
        <v/>
      </c>
      <c r="D230" s="1" t="str">
        <f aca="false">IF(Answers!D230="","",IFERROR(MATCH(TRIM(SUBSTITUTE(SUBSTITUTE(SUBSTITUTE(SUBSTITUTE(Answers!D230,"’","'"),"‘","'"),"“",""""),"”","""")),'Scoring key'!$B$20:$B$24,0),"unread"))</f>
        <v/>
      </c>
      <c r="E230" s="1" t="str">
        <f aca="false">IF(Answers!E230="","",IFERROR(MATCH(TRIM(SUBSTITUTE(SUBSTITUTE(SUBSTITUTE(SUBSTITUTE(Answers!E230,"’","'"),"‘","'"),"“",""""),"”","""")),'Scoring key'!$B$25:$B$29,0),"unread"))</f>
        <v/>
      </c>
      <c r="F230" s="1" t="str">
        <f aca="false">IF(Answers!L230="","",IFERROR(MATCH(TRIM(SUBSTITUTE(SUBSTITUTE(SUBSTITUTE(SUBSTITUTE(Answers!L230,"’","'"),"‘","'"),"“",""""),"”","""")),'Scoring key'!$B$30:$B$34,0),"unread"))</f>
        <v/>
      </c>
      <c r="G230" s="1" t="str">
        <f aca="false">IF(Answers!N230="","",IFERROR(MATCH(TRIM(SUBSTITUTE(SUBSTITUTE(SUBSTITUTE(SUBSTITUTE(Answers!N230,"’","'"),"‘","'"),"“",""""),"”","""")),'Scoring key'!$B$35:$B$38,0),"unread"))</f>
        <v/>
      </c>
      <c r="H230" s="1" t="str">
        <f aca="false">IF(Answers!O230="","",IFERROR(MATCH(TRIM(SUBSTITUTE(SUBSTITUTE(SUBSTITUTE(SUBSTITUTE(Answers!O230,"’","'"),"‘","'"),"“",""""),"”","""")),'Scoring key'!$B$39:$B$42,0),"unread"))</f>
        <v/>
      </c>
      <c r="I230" s="1" t="str">
        <f aca="false">IF(Answers!S230="","",IFERROR(MATCH(TRIM(SUBSTITUTE(SUBSTITUTE(SUBSTITUTE(SUBSTITUTE(Answers!S230,"’","'"),"‘","'"),"“",""""),"”","""")),'Scoring key'!$B$43:$B$46,0),"unread"))</f>
        <v/>
      </c>
      <c r="J230" s="1" t="str">
        <f aca="false">IF(ISNUMBER(B230),IF(INDEX('Scoring key'!$C$10:$C$14,B230)="","",INDEX('Scoring key'!$C$10:$C$14,B230)),"")</f>
        <v/>
      </c>
      <c r="K230" s="1" t="str">
        <f aca="false">IF(ISNUMBER(E230),IF(INDEX('Scoring key'!$C$25:$C$29,E230)="","",INDEX('Scoring key'!$C$25:$C$29,E230)),"")</f>
        <v/>
      </c>
      <c r="L230" s="1" t="str">
        <f aca="false">IF(ISNUMBER(F230),IF(INDEX('Scoring key'!$C$30:$C$34,F230)="","",INDEX('Scoring key'!$C$30:$C$34,F230)),"")</f>
        <v/>
      </c>
      <c r="M230" s="1" t="str">
        <f aca="false">IF(ISNUMBER(G230),IF(INDEX('Scoring key'!$C$35:$C$38,G230)="","",INDEX('Scoring key'!$C$35:$C$38,G230)),"")</f>
        <v/>
      </c>
      <c r="N230" s="1" t="str">
        <f aca="false">IF(ISNUMBER(H230),IF(INDEX('Scoring key'!$C$39:$C$42,H230)="","",INDEX('Scoring key'!$C$39:$C$42,H230)),"")</f>
        <v/>
      </c>
      <c r="O230" s="1" t="str">
        <f aca="false">IF(Answers!F230="","",IF(ISNUMBER(IFERROR(VALUE(Answers!F230),"")),IF(AND(VALUE(Answers!F230)&gt;=1,VALUE(Answers!F230)&lt;=5,VALUE(Answers!F230)=INT(VALUE(Answers!F230))),VALUE(Answers!F230),"unread"),IFERROR(MATCH(TRIM(SUBSTITUTE(SUBSTITUTE(SUBSTITUTE(SUBSTITUTE(Answers!F230,"’","'"),"‘","'"),"“",""""),"”","""")),'Scoring key'!$B$5:$B$9,0),"unread")))</f>
        <v/>
      </c>
      <c r="P230" s="1" t="str">
        <f aca="false">IF(Answers!G230="","",IF(ISNUMBER(IFERROR(VALUE(Answers!G230),"")),IF(AND(VALUE(Answers!G230)&gt;=1,VALUE(Answers!G230)&lt;=5,VALUE(Answers!G230)=INT(VALUE(Answers!G230))),VALUE(Answers!G230),"unread"),IFERROR(MATCH(TRIM(SUBSTITUTE(SUBSTITUTE(SUBSTITUTE(SUBSTITUTE(Answers!G230,"’","'"),"‘","'"),"“",""""),"”","""")),'Scoring key'!$B$5:$B$9,0),"unread")))</f>
        <v/>
      </c>
      <c r="Q230" s="1" t="str">
        <f aca="false">IF(Answers!H230="","",IF(ISNUMBER(IFERROR(VALUE(Answers!H230),"")),IF(AND(VALUE(Answers!H230)&gt;=1,VALUE(Answers!H230)&lt;=5,VALUE(Answers!H230)=INT(VALUE(Answers!H230))),VALUE(Answers!H230),"unread"),IFERROR(MATCH(TRIM(SUBSTITUTE(SUBSTITUTE(SUBSTITUTE(SUBSTITUTE(Answers!H230,"’","'"),"‘","'"),"“",""""),"”","""")),'Scoring key'!$B$5:$B$9,0),"unread")))</f>
        <v/>
      </c>
      <c r="R230" s="1" t="str">
        <f aca="false">IF(Answers!I230="","",IF(ISNUMBER(IFERROR(VALUE(Answers!I230),"")),IF(AND(VALUE(Answers!I230)&gt;=1,VALUE(Answers!I230)&lt;=5,VALUE(Answers!I230)=INT(VALUE(Answers!I230))),VALUE(Answers!I230),"unread"),IFERROR(MATCH(TRIM(SUBSTITUTE(SUBSTITUTE(SUBSTITUTE(SUBSTITUTE(Answers!I230,"’","'"),"‘","'"),"“",""""),"”","""")),'Scoring key'!$B$5:$B$9,0),"unread")))</f>
        <v/>
      </c>
      <c r="S230" s="1" t="str">
        <f aca="false">IF(Answers!J230="","",IF(ISNUMBER(IFERROR(VALUE(Answers!J230),"")),IF(AND(VALUE(Answers!J230)&gt;=1,VALUE(Answers!J230)&lt;=5,VALUE(Answers!J230)=INT(VALUE(Answers!J230))),VALUE(Answers!J230),"unread"),IFERROR(MATCH(TRIM(SUBSTITUTE(SUBSTITUTE(SUBSTITUTE(SUBSTITUTE(Answers!J230,"’","'"),"‘","'"),"“",""""),"”","""")),'Scoring key'!$B$5:$B$9,0),"unread")))</f>
        <v/>
      </c>
      <c r="T230" s="1" t="str">
        <f aca="false">IF(Answers!K230="","",IF(ISNUMBER(IFERROR(VALUE(Answers!K230),"")),IF(AND(VALUE(Answers!K230)&gt;=1,VALUE(Answers!K230)&lt;=5,VALUE(Answers!K230)=INT(VALUE(Answers!K230))),VALUE(Answers!K230),"unread"),IFERROR(MATCH(TRIM(SUBSTITUTE(SUBSTITUTE(SUBSTITUTE(SUBSTITUTE(Answers!K230,"’","'"),"‘","'"),"“",""""),"”","""")),'Scoring key'!$B$5:$B$9,0),"unread")))</f>
        <v/>
      </c>
      <c r="U230" s="1" t="str">
        <f aca="false">IF(Answers!M230="","",IF(ISNUMBER(IFERROR(VALUE(Answers!M230),"")),IF(AND(VALUE(Answers!M230)&gt;=1,VALUE(Answers!M230)&lt;=5,VALUE(Answers!M230)=INT(VALUE(Answers!M230))),VALUE(Answers!M230),"unread"),IFERROR(MATCH(TRIM(SUBSTITUTE(SUBSTITUTE(SUBSTITUTE(SUBSTITUTE(Answers!M230,"’","'"),"‘","'"),"“",""""),"”","""")),'Scoring key'!$B$5:$B$9,0),"unread")))</f>
        <v/>
      </c>
      <c r="V230" s="1" t="str">
        <f aca="false">IF(Answers!P230="","",IF(ISNUMBER(IFERROR(VALUE(Answers!P230),"")),IF(AND(VALUE(Answers!P230)&gt;=1,VALUE(Answers!P230)&lt;=5,VALUE(Answers!P230)=INT(VALUE(Answers!P230))),VALUE(Answers!P230),"unread"),IFERROR(MATCH(TRIM(SUBSTITUTE(SUBSTITUTE(SUBSTITUTE(SUBSTITUTE(Answers!P230,"’","'"),"‘","'"),"“",""""),"”","""")),'Scoring key'!$B$5:$B$9,0),"unread")))</f>
        <v/>
      </c>
      <c r="W230" s="1" t="str">
        <f aca="false">IF(Answers!Q230="","",IF(ISNUMBER(IFERROR(VALUE(Answers!Q230),"")),IF(AND(VALUE(Answers!Q230)&gt;=1,VALUE(Answers!Q230)&lt;=5,VALUE(Answers!Q230)=INT(VALUE(Answers!Q230))),VALUE(Answers!Q230),"unread"),IFERROR(MATCH(TRIM(SUBSTITUTE(SUBSTITUTE(SUBSTITUTE(SUBSTITUTE(Answers!Q230,"’","'"),"‘","'"),"“",""""),"”","""")),'Scoring key'!$B$5:$B$9,0),"unread")))</f>
        <v/>
      </c>
      <c r="X230" s="1" t="str">
        <f aca="false">IF(Answers!B230="","",ISNUMBER(SEARCH("Drafting or editing emails and documents",TRIM(SUBSTITUTE(SUBSTITUTE(SUBSTITUTE(SUBSTITUTE(Answers!B230,"’","'"),"‘","'"),"“",""""),"”",""""))))*1+ISNUMBER(SEARCH("Summarizing documents, threads or meetings",TRIM(SUBSTITUTE(SUBSTITUTE(SUBSTITUTE(SUBSTITUTE(Answers!B230,"’","'"),"‘","'"),"“",""""),"”",""""))))*1+ISNUMBER(SEARCH("Research, or explaining something unfamiliar",TRIM(SUBSTITUTE(SUBSTITUTE(SUBSTITUTE(SUBSTITUTE(Answers!B230,"’","'"),"‘","'"),"“",""""),"”",""""))))*1+ISNUMBER(SEARCH("Working with data or spreadsheets",TRIM(SUBSTITUTE(SUBSTITUTE(SUBSTITUTE(SUBSTITUTE(Answers!B230,"’","'"),"‘","'"),"“",""""),"”",""""))))*1+ISNUMBER(SEARCH("Writing or reviewing code or scripts",TRIM(SUBSTITUTE(SUBSTITUTE(SUBSTITUTE(SUBSTITUTE(Answers!B230,"’","'"),"‘","'"),"“",""""),"”",""""))))*1+ISNUMBER(SEARCH("Brainstorming or planning",TRIM(SUBSTITUTE(SUBSTITUTE(SUBSTITUTE(SUBSTITUTE(Answers!B230,"’","'"),"‘","'"),"“",""""),"”",""""))))*1+ISNUMBER(SEARCH("Something else",TRIM(SUBSTITUTE(SUBSTITUTE(SUBSTITUTE(SUBSTITUTE(Answers!B230,"’","'"),"‘","'"),"“",""""),"”",""""))))*1)</f>
        <v/>
      </c>
      <c r="Y230" s="1" t="str">
        <f aca="false">IF(X230="","",IF(X230=0,IF(ISNUMBER(SEARCH("I don't use AI tools for work",TRIM(SUBSTITUTE(SUBSTITUTE(SUBSTITUTE(SUBSTITUTE(Answers!B230,"’","'"),"‘","'"),"“",""""),"”","""")))),1,"unread"),MIN(X230+1,5)))</f>
        <v/>
      </c>
      <c r="Z230" s="1" t="n">
        <f aca="false">IF(ISNUMBER(SEARCH("Clear guidance on what's allowed and what information can go in",TRIM(SUBSTITUTE(SUBSTITUTE(SUBSTITUTE(SUBSTITUTE(Answers!R230,"’","'"),"‘","'"),"“",""""),"”","""")))),1,0)</f>
        <v>0</v>
      </c>
      <c r="AA230" s="1" t="n">
        <f aca="false">IF(ISNUMBER(SEARCH("An approved AI tool with a work account",TRIM(SUBSTITUTE(SUBSTITUTE(SUBSTITUTE(SUBSTITUTE(Answers!R230,"’","'"),"‘","'"),"“",""""),"”","""")))),1,0)</f>
        <v>0</v>
      </c>
      <c r="AB230" s="1" t="n">
        <f aca="false">IF(ISNUMBER(SEARCH("Hands-on training using my own work tasks",TRIM(SUBSTITUTE(SUBSTITUTE(SUBSTITUTE(SUBSTITUTE(Answers!R230,"’","'"),"‘","'"),"“",""""),"”","""")))),1,0)</f>
        <v>0</v>
      </c>
      <c r="AC230" s="1" t="n">
        <f aca="false">IF(ISNUMBER(SEARCH("Ready-made prompts and templates for common tasks",TRIM(SUBSTITUTE(SUBSTITUTE(SUBSTITUTE(SUBSTITUTE(Answers!R230,"’","'"),"‘","'"),"“",""""),"”","""")))),1,0)</f>
        <v>0</v>
      </c>
      <c r="AD230" s="1" t="n">
        <f aca="false">IF(ISNUMBER(SEARCH("Help setting up an AI agent for my role",TRIM(SUBSTITUTE(SUBSTITUTE(SUBSTITUTE(SUBSTITUTE(Answers!R230,"’","'"),"‘","'"),"“",""""),"”","""")))),1,0)</f>
        <v>0</v>
      </c>
      <c r="AE230" s="1" t="n">
        <f aca="false">IF(ISNUMBER(SEARCH("Examples from people in jobs like mine",TRIM(SUBSTITUTE(SUBSTITUTE(SUBSTITUTE(SUBSTITUTE(Answers!R230,"’","'"),"‘","'"),"“",""""),"”","""")))),1,0)</f>
        <v>0</v>
      </c>
      <c r="AF230" s="1" t="n">
        <f aca="false">IF(ISNUMBER(SEARCH("Time set aside to practice",TRIM(SUBSTITUTE(SUBSTITUTE(SUBSTITUTE(SUBSTITUTE(Answers!R230,"’","'"),"‘","'"),"“",""""),"”","""")))),1,0)</f>
        <v>0</v>
      </c>
      <c r="AG230" s="1" t="n">
        <f aca="false">IF(ISNUMBER(SEARCH("I don't need help right now",TRIM(SUBSTITUTE(SUBSTITUTE(SUBSTITUTE(SUBSTITUTE(Answers!R230,"’","'"),"‘","'"),"“",""""),"”","""")))),1,0)</f>
        <v>0</v>
      </c>
      <c r="AH230" s="1" t="str">
        <f aca="false">IF(Answers!R230="","",IF(Z230+AA230+AB230+AC230+AD230+AE230+AF230+AG230=0,"unread",""))</f>
        <v/>
      </c>
      <c r="AI230" s="1" t="n">
        <f aca="false">IF(OR(D230=5,E230=5),1,0)</f>
        <v>0</v>
      </c>
    </row>
    <row r="231" customFormat="false" ht="15" hidden="false" customHeight="true" outlineLevel="0" collapsed="false">
      <c r="A231" s="1" t="n">
        <f aca="false">Answers!T231</f>
        <v>0</v>
      </c>
      <c r="B231" s="1" t="str">
        <f aca="false">IF(Answers!A231="","",IFERROR(MATCH(TRIM(SUBSTITUTE(SUBSTITUTE(SUBSTITUTE(SUBSTITUTE(Answers!A231,"’","'"),"‘","'"),"“",""""),"”","""")),'Scoring key'!$B$10:$B$14,0),"unread"))</f>
        <v/>
      </c>
      <c r="C231" s="1" t="str">
        <f aca="false">IF(Answers!C231="","",IFERROR(MATCH(TRIM(SUBSTITUTE(SUBSTITUTE(SUBSTITUTE(SUBSTITUTE(Answers!C231,"’","'"),"‘","'"),"“",""""),"”","""")),'Scoring key'!$B$15:$B$19,0),"unread"))</f>
        <v/>
      </c>
      <c r="D231" s="1" t="str">
        <f aca="false">IF(Answers!D231="","",IFERROR(MATCH(TRIM(SUBSTITUTE(SUBSTITUTE(SUBSTITUTE(SUBSTITUTE(Answers!D231,"’","'"),"‘","'"),"“",""""),"”","""")),'Scoring key'!$B$20:$B$24,0),"unread"))</f>
        <v/>
      </c>
      <c r="E231" s="1" t="str">
        <f aca="false">IF(Answers!E231="","",IFERROR(MATCH(TRIM(SUBSTITUTE(SUBSTITUTE(SUBSTITUTE(SUBSTITUTE(Answers!E231,"’","'"),"‘","'"),"“",""""),"”","""")),'Scoring key'!$B$25:$B$29,0),"unread"))</f>
        <v/>
      </c>
      <c r="F231" s="1" t="str">
        <f aca="false">IF(Answers!L231="","",IFERROR(MATCH(TRIM(SUBSTITUTE(SUBSTITUTE(SUBSTITUTE(SUBSTITUTE(Answers!L231,"’","'"),"‘","'"),"“",""""),"”","""")),'Scoring key'!$B$30:$B$34,0),"unread"))</f>
        <v/>
      </c>
      <c r="G231" s="1" t="str">
        <f aca="false">IF(Answers!N231="","",IFERROR(MATCH(TRIM(SUBSTITUTE(SUBSTITUTE(SUBSTITUTE(SUBSTITUTE(Answers!N231,"’","'"),"‘","'"),"“",""""),"”","""")),'Scoring key'!$B$35:$B$38,0),"unread"))</f>
        <v/>
      </c>
      <c r="H231" s="1" t="str">
        <f aca="false">IF(Answers!O231="","",IFERROR(MATCH(TRIM(SUBSTITUTE(SUBSTITUTE(SUBSTITUTE(SUBSTITUTE(Answers!O231,"’","'"),"‘","'"),"“",""""),"”","""")),'Scoring key'!$B$39:$B$42,0),"unread"))</f>
        <v/>
      </c>
      <c r="I231" s="1" t="str">
        <f aca="false">IF(Answers!S231="","",IFERROR(MATCH(TRIM(SUBSTITUTE(SUBSTITUTE(SUBSTITUTE(SUBSTITUTE(Answers!S231,"’","'"),"‘","'"),"“",""""),"”","""")),'Scoring key'!$B$43:$B$46,0),"unread"))</f>
        <v/>
      </c>
      <c r="J231" s="1" t="str">
        <f aca="false">IF(ISNUMBER(B231),IF(INDEX('Scoring key'!$C$10:$C$14,B231)="","",INDEX('Scoring key'!$C$10:$C$14,B231)),"")</f>
        <v/>
      </c>
      <c r="K231" s="1" t="str">
        <f aca="false">IF(ISNUMBER(E231),IF(INDEX('Scoring key'!$C$25:$C$29,E231)="","",INDEX('Scoring key'!$C$25:$C$29,E231)),"")</f>
        <v/>
      </c>
      <c r="L231" s="1" t="str">
        <f aca="false">IF(ISNUMBER(F231),IF(INDEX('Scoring key'!$C$30:$C$34,F231)="","",INDEX('Scoring key'!$C$30:$C$34,F231)),"")</f>
        <v/>
      </c>
      <c r="M231" s="1" t="str">
        <f aca="false">IF(ISNUMBER(G231),IF(INDEX('Scoring key'!$C$35:$C$38,G231)="","",INDEX('Scoring key'!$C$35:$C$38,G231)),"")</f>
        <v/>
      </c>
      <c r="N231" s="1" t="str">
        <f aca="false">IF(ISNUMBER(H231),IF(INDEX('Scoring key'!$C$39:$C$42,H231)="","",INDEX('Scoring key'!$C$39:$C$42,H231)),"")</f>
        <v/>
      </c>
      <c r="O231" s="1" t="str">
        <f aca="false">IF(Answers!F231="","",IF(ISNUMBER(IFERROR(VALUE(Answers!F231),"")),IF(AND(VALUE(Answers!F231)&gt;=1,VALUE(Answers!F231)&lt;=5,VALUE(Answers!F231)=INT(VALUE(Answers!F231))),VALUE(Answers!F231),"unread"),IFERROR(MATCH(TRIM(SUBSTITUTE(SUBSTITUTE(SUBSTITUTE(SUBSTITUTE(Answers!F231,"’","'"),"‘","'"),"“",""""),"”","""")),'Scoring key'!$B$5:$B$9,0),"unread")))</f>
        <v/>
      </c>
      <c r="P231" s="1" t="str">
        <f aca="false">IF(Answers!G231="","",IF(ISNUMBER(IFERROR(VALUE(Answers!G231),"")),IF(AND(VALUE(Answers!G231)&gt;=1,VALUE(Answers!G231)&lt;=5,VALUE(Answers!G231)=INT(VALUE(Answers!G231))),VALUE(Answers!G231),"unread"),IFERROR(MATCH(TRIM(SUBSTITUTE(SUBSTITUTE(SUBSTITUTE(SUBSTITUTE(Answers!G231,"’","'"),"‘","'"),"“",""""),"”","""")),'Scoring key'!$B$5:$B$9,0),"unread")))</f>
        <v/>
      </c>
      <c r="Q231" s="1" t="str">
        <f aca="false">IF(Answers!H231="","",IF(ISNUMBER(IFERROR(VALUE(Answers!H231),"")),IF(AND(VALUE(Answers!H231)&gt;=1,VALUE(Answers!H231)&lt;=5,VALUE(Answers!H231)=INT(VALUE(Answers!H231))),VALUE(Answers!H231),"unread"),IFERROR(MATCH(TRIM(SUBSTITUTE(SUBSTITUTE(SUBSTITUTE(SUBSTITUTE(Answers!H231,"’","'"),"‘","'"),"“",""""),"”","""")),'Scoring key'!$B$5:$B$9,0),"unread")))</f>
        <v/>
      </c>
      <c r="R231" s="1" t="str">
        <f aca="false">IF(Answers!I231="","",IF(ISNUMBER(IFERROR(VALUE(Answers!I231),"")),IF(AND(VALUE(Answers!I231)&gt;=1,VALUE(Answers!I231)&lt;=5,VALUE(Answers!I231)=INT(VALUE(Answers!I231))),VALUE(Answers!I231),"unread"),IFERROR(MATCH(TRIM(SUBSTITUTE(SUBSTITUTE(SUBSTITUTE(SUBSTITUTE(Answers!I231,"’","'"),"‘","'"),"“",""""),"”","""")),'Scoring key'!$B$5:$B$9,0),"unread")))</f>
        <v/>
      </c>
      <c r="S231" s="1" t="str">
        <f aca="false">IF(Answers!J231="","",IF(ISNUMBER(IFERROR(VALUE(Answers!J231),"")),IF(AND(VALUE(Answers!J231)&gt;=1,VALUE(Answers!J231)&lt;=5,VALUE(Answers!J231)=INT(VALUE(Answers!J231))),VALUE(Answers!J231),"unread"),IFERROR(MATCH(TRIM(SUBSTITUTE(SUBSTITUTE(SUBSTITUTE(SUBSTITUTE(Answers!J231,"’","'"),"‘","'"),"“",""""),"”","""")),'Scoring key'!$B$5:$B$9,0),"unread")))</f>
        <v/>
      </c>
      <c r="T231" s="1" t="str">
        <f aca="false">IF(Answers!K231="","",IF(ISNUMBER(IFERROR(VALUE(Answers!K231),"")),IF(AND(VALUE(Answers!K231)&gt;=1,VALUE(Answers!K231)&lt;=5,VALUE(Answers!K231)=INT(VALUE(Answers!K231))),VALUE(Answers!K231),"unread"),IFERROR(MATCH(TRIM(SUBSTITUTE(SUBSTITUTE(SUBSTITUTE(SUBSTITUTE(Answers!K231,"’","'"),"‘","'"),"“",""""),"”","""")),'Scoring key'!$B$5:$B$9,0),"unread")))</f>
        <v/>
      </c>
      <c r="U231" s="1" t="str">
        <f aca="false">IF(Answers!M231="","",IF(ISNUMBER(IFERROR(VALUE(Answers!M231),"")),IF(AND(VALUE(Answers!M231)&gt;=1,VALUE(Answers!M231)&lt;=5,VALUE(Answers!M231)=INT(VALUE(Answers!M231))),VALUE(Answers!M231),"unread"),IFERROR(MATCH(TRIM(SUBSTITUTE(SUBSTITUTE(SUBSTITUTE(SUBSTITUTE(Answers!M231,"’","'"),"‘","'"),"“",""""),"”","""")),'Scoring key'!$B$5:$B$9,0),"unread")))</f>
        <v/>
      </c>
      <c r="V231" s="1" t="str">
        <f aca="false">IF(Answers!P231="","",IF(ISNUMBER(IFERROR(VALUE(Answers!P231),"")),IF(AND(VALUE(Answers!P231)&gt;=1,VALUE(Answers!P231)&lt;=5,VALUE(Answers!P231)=INT(VALUE(Answers!P231))),VALUE(Answers!P231),"unread"),IFERROR(MATCH(TRIM(SUBSTITUTE(SUBSTITUTE(SUBSTITUTE(SUBSTITUTE(Answers!P231,"’","'"),"‘","'"),"“",""""),"”","""")),'Scoring key'!$B$5:$B$9,0),"unread")))</f>
        <v/>
      </c>
      <c r="W231" s="1" t="str">
        <f aca="false">IF(Answers!Q231="","",IF(ISNUMBER(IFERROR(VALUE(Answers!Q231),"")),IF(AND(VALUE(Answers!Q231)&gt;=1,VALUE(Answers!Q231)&lt;=5,VALUE(Answers!Q231)=INT(VALUE(Answers!Q231))),VALUE(Answers!Q231),"unread"),IFERROR(MATCH(TRIM(SUBSTITUTE(SUBSTITUTE(SUBSTITUTE(SUBSTITUTE(Answers!Q231,"’","'"),"‘","'"),"“",""""),"”","""")),'Scoring key'!$B$5:$B$9,0),"unread")))</f>
        <v/>
      </c>
      <c r="X231" s="1" t="str">
        <f aca="false">IF(Answers!B231="","",ISNUMBER(SEARCH("Drafting or editing emails and documents",TRIM(SUBSTITUTE(SUBSTITUTE(SUBSTITUTE(SUBSTITUTE(Answers!B231,"’","'"),"‘","'"),"“",""""),"”",""""))))*1+ISNUMBER(SEARCH("Summarizing documents, threads or meetings",TRIM(SUBSTITUTE(SUBSTITUTE(SUBSTITUTE(SUBSTITUTE(Answers!B231,"’","'"),"‘","'"),"“",""""),"”",""""))))*1+ISNUMBER(SEARCH("Research, or explaining something unfamiliar",TRIM(SUBSTITUTE(SUBSTITUTE(SUBSTITUTE(SUBSTITUTE(Answers!B231,"’","'"),"‘","'"),"“",""""),"”",""""))))*1+ISNUMBER(SEARCH("Working with data or spreadsheets",TRIM(SUBSTITUTE(SUBSTITUTE(SUBSTITUTE(SUBSTITUTE(Answers!B231,"’","'"),"‘","'"),"“",""""),"”",""""))))*1+ISNUMBER(SEARCH("Writing or reviewing code or scripts",TRIM(SUBSTITUTE(SUBSTITUTE(SUBSTITUTE(SUBSTITUTE(Answers!B231,"’","'"),"‘","'"),"“",""""),"”",""""))))*1+ISNUMBER(SEARCH("Brainstorming or planning",TRIM(SUBSTITUTE(SUBSTITUTE(SUBSTITUTE(SUBSTITUTE(Answers!B231,"’","'"),"‘","'"),"“",""""),"”",""""))))*1+ISNUMBER(SEARCH("Something else",TRIM(SUBSTITUTE(SUBSTITUTE(SUBSTITUTE(SUBSTITUTE(Answers!B231,"’","'"),"‘","'"),"“",""""),"”",""""))))*1)</f>
        <v/>
      </c>
      <c r="Y231" s="1" t="str">
        <f aca="false">IF(X231="","",IF(X231=0,IF(ISNUMBER(SEARCH("I don't use AI tools for work",TRIM(SUBSTITUTE(SUBSTITUTE(SUBSTITUTE(SUBSTITUTE(Answers!B231,"’","'"),"‘","'"),"“",""""),"”","""")))),1,"unread"),MIN(X231+1,5)))</f>
        <v/>
      </c>
      <c r="Z231" s="1" t="n">
        <f aca="false">IF(ISNUMBER(SEARCH("Clear guidance on what's allowed and what information can go in",TRIM(SUBSTITUTE(SUBSTITUTE(SUBSTITUTE(SUBSTITUTE(Answers!R231,"’","'"),"‘","'"),"“",""""),"”","""")))),1,0)</f>
        <v>0</v>
      </c>
      <c r="AA231" s="1" t="n">
        <f aca="false">IF(ISNUMBER(SEARCH("An approved AI tool with a work account",TRIM(SUBSTITUTE(SUBSTITUTE(SUBSTITUTE(SUBSTITUTE(Answers!R231,"’","'"),"‘","'"),"“",""""),"”","""")))),1,0)</f>
        <v>0</v>
      </c>
      <c r="AB231" s="1" t="n">
        <f aca="false">IF(ISNUMBER(SEARCH("Hands-on training using my own work tasks",TRIM(SUBSTITUTE(SUBSTITUTE(SUBSTITUTE(SUBSTITUTE(Answers!R231,"’","'"),"‘","'"),"“",""""),"”","""")))),1,0)</f>
        <v>0</v>
      </c>
      <c r="AC231" s="1" t="n">
        <f aca="false">IF(ISNUMBER(SEARCH("Ready-made prompts and templates for common tasks",TRIM(SUBSTITUTE(SUBSTITUTE(SUBSTITUTE(SUBSTITUTE(Answers!R231,"’","'"),"‘","'"),"“",""""),"”","""")))),1,0)</f>
        <v>0</v>
      </c>
      <c r="AD231" s="1" t="n">
        <f aca="false">IF(ISNUMBER(SEARCH("Help setting up an AI agent for my role",TRIM(SUBSTITUTE(SUBSTITUTE(SUBSTITUTE(SUBSTITUTE(Answers!R231,"’","'"),"‘","'"),"“",""""),"”","""")))),1,0)</f>
        <v>0</v>
      </c>
      <c r="AE231" s="1" t="n">
        <f aca="false">IF(ISNUMBER(SEARCH("Examples from people in jobs like mine",TRIM(SUBSTITUTE(SUBSTITUTE(SUBSTITUTE(SUBSTITUTE(Answers!R231,"’","'"),"‘","'"),"“",""""),"”","""")))),1,0)</f>
        <v>0</v>
      </c>
      <c r="AF231" s="1" t="n">
        <f aca="false">IF(ISNUMBER(SEARCH("Time set aside to practice",TRIM(SUBSTITUTE(SUBSTITUTE(SUBSTITUTE(SUBSTITUTE(Answers!R231,"’","'"),"‘","'"),"“",""""),"”","""")))),1,0)</f>
        <v>0</v>
      </c>
      <c r="AG231" s="1" t="n">
        <f aca="false">IF(ISNUMBER(SEARCH("I don't need help right now",TRIM(SUBSTITUTE(SUBSTITUTE(SUBSTITUTE(SUBSTITUTE(Answers!R231,"’","'"),"‘","'"),"“",""""),"”","""")))),1,0)</f>
        <v>0</v>
      </c>
      <c r="AH231" s="1" t="str">
        <f aca="false">IF(Answers!R231="","",IF(Z231+AA231+AB231+AC231+AD231+AE231+AF231+AG231=0,"unread",""))</f>
        <v/>
      </c>
      <c r="AI231" s="1" t="n">
        <f aca="false">IF(OR(D231=5,E231=5),1,0)</f>
        <v>0</v>
      </c>
    </row>
    <row r="232" customFormat="false" ht="15" hidden="false" customHeight="true" outlineLevel="0" collapsed="false">
      <c r="A232" s="1" t="n">
        <f aca="false">Answers!T232</f>
        <v>0</v>
      </c>
      <c r="B232" s="1" t="str">
        <f aca="false">IF(Answers!A232="","",IFERROR(MATCH(TRIM(SUBSTITUTE(SUBSTITUTE(SUBSTITUTE(SUBSTITUTE(Answers!A232,"’","'"),"‘","'"),"“",""""),"”","""")),'Scoring key'!$B$10:$B$14,0),"unread"))</f>
        <v/>
      </c>
      <c r="C232" s="1" t="str">
        <f aca="false">IF(Answers!C232="","",IFERROR(MATCH(TRIM(SUBSTITUTE(SUBSTITUTE(SUBSTITUTE(SUBSTITUTE(Answers!C232,"’","'"),"‘","'"),"“",""""),"”","""")),'Scoring key'!$B$15:$B$19,0),"unread"))</f>
        <v/>
      </c>
      <c r="D232" s="1" t="str">
        <f aca="false">IF(Answers!D232="","",IFERROR(MATCH(TRIM(SUBSTITUTE(SUBSTITUTE(SUBSTITUTE(SUBSTITUTE(Answers!D232,"’","'"),"‘","'"),"“",""""),"”","""")),'Scoring key'!$B$20:$B$24,0),"unread"))</f>
        <v/>
      </c>
      <c r="E232" s="1" t="str">
        <f aca="false">IF(Answers!E232="","",IFERROR(MATCH(TRIM(SUBSTITUTE(SUBSTITUTE(SUBSTITUTE(SUBSTITUTE(Answers!E232,"’","'"),"‘","'"),"“",""""),"”","""")),'Scoring key'!$B$25:$B$29,0),"unread"))</f>
        <v/>
      </c>
      <c r="F232" s="1" t="str">
        <f aca="false">IF(Answers!L232="","",IFERROR(MATCH(TRIM(SUBSTITUTE(SUBSTITUTE(SUBSTITUTE(SUBSTITUTE(Answers!L232,"’","'"),"‘","'"),"“",""""),"”","""")),'Scoring key'!$B$30:$B$34,0),"unread"))</f>
        <v/>
      </c>
      <c r="G232" s="1" t="str">
        <f aca="false">IF(Answers!N232="","",IFERROR(MATCH(TRIM(SUBSTITUTE(SUBSTITUTE(SUBSTITUTE(SUBSTITUTE(Answers!N232,"’","'"),"‘","'"),"“",""""),"”","""")),'Scoring key'!$B$35:$B$38,0),"unread"))</f>
        <v/>
      </c>
      <c r="H232" s="1" t="str">
        <f aca="false">IF(Answers!O232="","",IFERROR(MATCH(TRIM(SUBSTITUTE(SUBSTITUTE(SUBSTITUTE(SUBSTITUTE(Answers!O232,"’","'"),"‘","'"),"“",""""),"”","""")),'Scoring key'!$B$39:$B$42,0),"unread"))</f>
        <v/>
      </c>
      <c r="I232" s="1" t="str">
        <f aca="false">IF(Answers!S232="","",IFERROR(MATCH(TRIM(SUBSTITUTE(SUBSTITUTE(SUBSTITUTE(SUBSTITUTE(Answers!S232,"’","'"),"‘","'"),"“",""""),"”","""")),'Scoring key'!$B$43:$B$46,0),"unread"))</f>
        <v/>
      </c>
      <c r="J232" s="1" t="str">
        <f aca="false">IF(ISNUMBER(B232),IF(INDEX('Scoring key'!$C$10:$C$14,B232)="","",INDEX('Scoring key'!$C$10:$C$14,B232)),"")</f>
        <v/>
      </c>
      <c r="K232" s="1" t="str">
        <f aca="false">IF(ISNUMBER(E232),IF(INDEX('Scoring key'!$C$25:$C$29,E232)="","",INDEX('Scoring key'!$C$25:$C$29,E232)),"")</f>
        <v/>
      </c>
      <c r="L232" s="1" t="str">
        <f aca="false">IF(ISNUMBER(F232),IF(INDEX('Scoring key'!$C$30:$C$34,F232)="","",INDEX('Scoring key'!$C$30:$C$34,F232)),"")</f>
        <v/>
      </c>
      <c r="M232" s="1" t="str">
        <f aca="false">IF(ISNUMBER(G232),IF(INDEX('Scoring key'!$C$35:$C$38,G232)="","",INDEX('Scoring key'!$C$35:$C$38,G232)),"")</f>
        <v/>
      </c>
      <c r="N232" s="1" t="str">
        <f aca="false">IF(ISNUMBER(H232),IF(INDEX('Scoring key'!$C$39:$C$42,H232)="","",INDEX('Scoring key'!$C$39:$C$42,H232)),"")</f>
        <v/>
      </c>
      <c r="O232" s="1" t="str">
        <f aca="false">IF(Answers!F232="","",IF(ISNUMBER(IFERROR(VALUE(Answers!F232),"")),IF(AND(VALUE(Answers!F232)&gt;=1,VALUE(Answers!F232)&lt;=5,VALUE(Answers!F232)=INT(VALUE(Answers!F232))),VALUE(Answers!F232),"unread"),IFERROR(MATCH(TRIM(SUBSTITUTE(SUBSTITUTE(SUBSTITUTE(SUBSTITUTE(Answers!F232,"’","'"),"‘","'"),"“",""""),"”","""")),'Scoring key'!$B$5:$B$9,0),"unread")))</f>
        <v/>
      </c>
      <c r="P232" s="1" t="str">
        <f aca="false">IF(Answers!G232="","",IF(ISNUMBER(IFERROR(VALUE(Answers!G232),"")),IF(AND(VALUE(Answers!G232)&gt;=1,VALUE(Answers!G232)&lt;=5,VALUE(Answers!G232)=INT(VALUE(Answers!G232))),VALUE(Answers!G232),"unread"),IFERROR(MATCH(TRIM(SUBSTITUTE(SUBSTITUTE(SUBSTITUTE(SUBSTITUTE(Answers!G232,"’","'"),"‘","'"),"“",""""),"”","""")),'Scoring key'!$B$5:$B$9,0),"unread")))</f>
        <v/>
      </c>
      <c r="Q232" s="1" t="str">
        <f aca="false">IF(Answers!H232="","",IF(ISNUMBER(IFERROR(VALUE(Answers!H232),"")),IF(AND(VALUE(Answers!H232)&gt;=1,VALUE(Answers!H232)&lt;=5,VALUE(Answers!H232)=INT(VALUE(Answers!H232))),VALUE(Answers!H232),"unread"),IFERROR(MATCH(TRIM(SUBSTITUTE(SUBSTITUTE(SUBSTITUTE(SUBSTITUTE(Answers!H232,"’","'"),"‘","'"),"“",""""),"”","""")),'Scoring key'!$B$5:$B$9,0),"unread")))</f>
        <v/>
      </c>
      <c r="R232" s="1" t="str">
        <f aca="false">IF(Answers!I232="","",IF(ISNUMBER(IFERROR(VALUE(Answers!I232),"")),IF(AND(VALUE(Answers!I232)&gt;=1,VALUE(Answers!I232)&lt;=5,VALUE(Answers!I232)=INT(VALUE(Answers!I232))),VALUE(Answers!I232),"unread"),IFERROR(MATCH(TRIM(SUBSTITUTE(SUBSTITUTE(SUBSTITUTE(SUBSTITUTE(Answers!I232,"’","'"),"‘","'"),"“",""""),"”","""")),'Scoring key'!$B$5:$B$9,0),"unread")))</f>
        <v/>
      </c>
      <c r="S232" s="1" t="str">
        <f aca="false">IF(Answers!J232="","",IF(ISNUMBER(IFERROR(VALUE(Answers!J232),"")),IF(AND(VALUE(Answers!J232)&gt;=1,VALUE(Answers!J232)&lt;=5,VALUE(Answers!J232)=INT(VALUE(Answers!J232))),VALUE(Answers!J232),"unread"),IFERROR(MATCH(TRIM(SUBSTITUTE(SUBSTITUTE(SUBSTITUTE(SUBSTITUTE(Answers!J232,"’","'"),"‘","'"),"“",""""),"”","""")),'Scoring key'!$B$5:$B$9,0),"unread")))</f>
        <v/>
      </c>
      <c r="T232" s="1" t="str">
        <f aca="false">IF(Answers!K232="","",IF(ISNUMBER(IFERROR(VALUE(Answers!K232),"")),IF(AND(VALUE(Answers!K232)&gt;=1,VALUE(Answers!K232)&lt;=5,VALUE(Answers!K232)=INT(VALUE(Answers!K232))),VALUE(Answers!K232),"unread"),IFERROR(MATCH(TRIM(SUBSTITUTE(SUBSTITUTE(SUBSTITUTE(SUBSTITUTE(Answers!K232,"’","'"),"‘","'"),"“",""""),"”","""")),'Scoring key'!$B$5:$B$9,0),"unread")))</f>
        <v/>
      </c>
      <c r="U232" s="1" t="str">
        <f aca="false">IF(Answers!M232="","",IF(ISNUMBER(IFERROR(VALUE(Answers!M232),"")),IF(AND(VALUE(Answers!M232)&gt;=1,VALUE(Answers!M232)&lt;=5,VALUE(Answers!M232)=INT(VALUE(Answers!M232))),VALUE(Answers!M232),"unread"),IFERROR(MATCH(TRIM(SUBSTITUTE(SUBSTITUTE(SUBSTITUTE(SUBSTITUTE(Answers!M232,"’","'"),"‘","'"),"“",""""),"”","""")),'Scoring key'!$B$5:$B$9,0),"unread")))</f>
        <v/>
      </c>
      <c r="V232" s="1" t="str">
        <f aca="false">IF(Answers!P232="","",IF(ISNUMBER(IFERROR(VALUE(Answers!P232),"")),IF(AND(VALUE(Answers!P232)&gt;=1,VALUE(Answers!P232)&lt;=5,VALUE(Answers!P232)=INT(VALUE(Answers!P232))),VALUE(Answers!P232),"unread"),IFERROR(MATCH(TRIM(SUBSTITUTE(SUBSTITUTE(SUBSTITUTE(SUBSTITUTE(Answers!P232,"’","'"),"‘","'"),"“",""""),"”","""")),'Scoring key'!$B$5:$B$9,0),"unread")))</f>
        <v/>
      </c>
      <c r="W232" s="1" t="str">
        <f aca="false">IF(Answers!Q232="","",IF(ISNUMBER(IFERROR(VALUE(Answers!Q232),"")),IF(AND(VALUE(Answers!Q232)&gt;=1,VALUE(Answers!Q232)&lt;=5,VALUE(Answers!Q232)=INT(VALUE(Answers!Q232))),VALUE(Answers!Q232),"unread"),IFERROR(MATCH(TRIM(SUBSTITUTE(SUBSTITUTE(SUBSTITUTE(SUBSTITUTE(Answers!Q232,"’","'"),"‘","'"),"“",""""),"”","""")),'Scoring key'!$B$5:$B$9,0),"unread")))</f>
        <v/>
      </c>
      <c r="X232" s="1" t="str">
        <f aca="false">IF(Answers!B232="","",ISNUMBER(SEARCH("Drafting or editing emails and documents",TRIM(SUBSTITUTE(SUBSTITUTE(SUBSTITUTE(SUBSTITUTE(Answers!B232,"’","'"),"‘","'"),"“",""""),"”",""""))))*1+ISNUMBER(SEARCH("Summarizing documents, threads or meetings",TRIM(SUBSTITUTE(SUBSTITUTE(SUBSTITUTE(SUBSTITUTE(Answers!B232,"’","'"),"‘","'"),"“",""""),"”",""""))))*1+ISNUMBER(SEARCH("Research, or explaining something unfamiliar",TRIM(SUBSTITUTE(SUBSTITUTE(SUBSTITUTE(SUBSTITUTE(Answers!B232,"’","'"),"‘","'"),"“",""""),"”",""""))))*1+ISNUMBER(SEARCH("Working with data or spreadsheets",TRIM(SUBSTITUTE(SUBSTITUTE(SUBSTITUTE(SUBSTITUTE(Answers!B232,"’","'"),"‘","'"),"“",""""),"”",""""))))*1+ISNUMBER(SEARCH("Writing or reviewing code or scripts",TRIM(SUBSTITUTE(SUBSTITUTE(SUBSTITUTE(SUBSTITUTE(Answers!B232,"’","'"),"‘","'"),"“",""""),"”",""""))))*1+ISNUMBER(SEARCH("Brainstorming or planning",TRIM(SUBSTITUTE(SUBSTITUTE(SUBSTITUTE(SUBSTITUTE(Answers!B232,"’","'"),"‘","'"),"“",""""),"”",""""))))*1+ISNUMBER(SEARCH("Something else",TRIM(SUBSTITUTE(SUBSTITUTE(SUBSTITUTE(SUBSTITUTE(Answers!B232,"’","'"),"‘","'"),"“",""""),"”",""""))))*1)</f>
        <v/>
      </c>
      <c r="Y232" s="1" t="str">
        <f aca="false">IF(X232="","",IF(X232=0,IF(ISNUMBER(SEARCH("I don't use AI tools for work",TRIM(SUBSTITUTE(SUBSTITUTE(SUBSTITUTE(SUBSTITUTE(Answers!B232,"’","'"),"‘","'"),"“",""""),"”","""")))),1,"unread"),MIN(X232+1,5)))</f>
        <v/>
      </c>
      <c r="Z232" s="1" t="n">
        <f aca="false">IF(ISNUMBER(SEARCH("Clear guidance on what's allowed and what information can go in",TRIM(SUBSTITUTE(SUBSTITUTE(SUBSTITUTE(SUBSTITUTE(Answers!R232,"’","'"),"‘","'"),"“",""""),"”","""")))),1,0)</f>
        <v>0</v>
      </c>
      <c r="AA232" s="1" t="n">
        <f aca="false">IF(ISNUMBER(SEARCH("An approved AI tool with a work account",TRIM(SUBSTITUTE(SUBSTITUTE(SUBSTITUTE(SUBSTITUTE(Answers!R232,"’","'"),"‘","'"),"“",""""),"”","""")))),1,0)</f>
        <v>0</v>
      </c>
      <c r="AB232" s="1" t="n">
        <f aca="false">IF(ISNUMBER(SEARCH("Hands-on training using my own work tasks",TRIM(SUBSTITUTE(SUBSTITUTE(SUBSTITUTE(SUBSTITUTE(Answers!R232,"’","'"),"‘","'"),"“",""""),"”","""")))),1,0)</f>
        <v>0</v>
      </c>
      <c r="AC232" s="1" t="n">
        <f aca="false">IF(ISNUMBER(SEARCH("Ready-made prompts and templates for common tasks",TRIM(SUBSTITUTE(SUBSTITUTE(SUBSTITUTE(SUBSTITUTE(Answers!R232,"’","'"),"‘","'"),"“",""""),"”","""")))),1,0)</f>
        <v>0</v>
      </c>
      <c r="AD232" s="1" t="n">
        <f aca="false">IF(ISNUMBER(SEARCH("Help setting up an AI agent for my role",TRIM(SUBSTITUTE(SUBSTITUTE(SUBSTITUTE(SUBSTITUTE(Answers!R232,"’","'"),"‘","'"),"“",""""),"”","""")))),1,0)</f>
        <v>0</v>
      </c>
      <c r="AE232" s="1" t="n">
        <f aca="false">IF(ISNUMBER(SEARCH("Examples from people in jobs like mine",TRIM(SUBSTITUTE(SUBSTITUTE(SUBSTITUTE(SUBSTITUTE(Answers!R232,"’","'"),"‘","'"),"“",""""),"”","""")))),1,0)</f>
        <v>0</v>
      </c>
      <c r="AF232" s="1" t="n">
        <f aca="false">IF(ISNUMBER(SEARCH("Time set aside to practice",TRIM(SUBSTITUTE(SUBSTITUTE(SUBSTITUTE(SUBSTITUTE(Answers!R232,"’","'"),"‘","'"),"“",""""),"”","""")))),1,0)</f>
        <v>0</v>
      </c>
      <c r="AG232" s="1" t="n">
        <f aca="false">IF(ISNUMBER(SEARCH("I don't need help right now",TRIM(SUBSTITUTE(SUBSTITUTE(SUBSTITUTE(SUBSTITUTE(Answers!R232,"’","'"),"‘","'"),"“",""""),"”","""")))),1,0)</f>
        <v>0</v>
      </c>
      <c r="AH232" s="1" t="str">
        <f aca="false">IF(Answers!R232="","",IF(Z232+AA232+AB232+AC232+AD232+AE232+AF232+AG232=0,"unread",""))</f>
        <v/>
      </c>
      <c r="AI232" s="1" t="n">
        <f aca="false">IF(OR(D232=5,E232=5),1,0)</f>
        <v>0</v>
      </c>
    </row>
    <row r="233" customFormat="false" ht="15" hidden="false" customHeight="true" outlineLevel="0" collapsed="false">
      <c r="A233" s="1" t="n">
        <f aca="false">Answers!T233</f>
        <v>0</v>
      </c>
      <c r="B233" s="1" t="str">
        <f aca="false">IF(Answers!A233="","",IFERROR(MATCH(TRIM(SUBSTITUTE(SUBSTITUTE(SUBSTITUTE(SUBSTITUTE(Answers!A233,"’","'"),"‘","'"),"“",""""),"”","""")),'Scoring key'!$B$10:$B$14,0),"unread"))</f>
        <v/>
      </c>
      <c r="C233" s="1" t="str">
        <f aca="false">IF(Answers!C233="","",IFERROR(MATCH(TRIM(SUBSTITUTE(SUBSTITUTE(SUBSTITUTE(SUBSTITUTE(Answers!C233,"’","'"),"‘","'"),"“",""""),"”","""")),'Scoring key'!$B$15:$B$19,0),"unread"))</f>
        <v/>
      </c>
      <c r="D233" s="1" t="str">
        <f aca="false">IF(Answers!D233="","",IFERROR(MATCH(TRIM(SUBSTITUTE(SUBSTITUTE(SUBSTITUTE(SUBSTITUTE(Answers!D233,"’","'"),"‘","'"),"“",""""),"”","""")),'Scoring key'!$B$20:$B$24,0),"unread"))</f>
        <v/>
      </c>
      <c r="E233" s="1" t="str">
        <f aca="false">IF(Answers!E233="","",IFERROR(MATCH(TRIM(SUBSTITUTE(SUBSTITUTE(SUBSTITUTE(SUBSTITUTE(Answers!E233,"’","'"),"‘","'"),"“",""""),"”","""")),'Scoring key'!$B$25:$B$29,0),"unread"))</f>
        <v/>
      </c>
      <c r="F233" s="1" t="str">
        <f aca="false">IF(Answers!L233="","",IFERROR(MATCH(TRIM(SUBSTITUTE(SUBSTITUTE(SUBSTITUTE(SUBSTITUTE(Answers!L233,"’","'"),"‘","'"),"“",""""),"”","""")),'Scoring key'!$B$30:$B$34,0),"unread"))</f>
        <v/>
      </c>
      <c r="G233" s="1" t="str">
        <f aca="false">IF(Answers!N233="","",IFERROR(MATCH(TRIM(SUBSTITUTE(SUBSTITUTE(SUBSTITUTE(SUBSTITUTE(Answers!N233,"’","'"),"‘","'"),"“",""""),"”","""")),'Scoring key'!$B$35:$B$38,0),"unread"))</f>
        <v/>
      </c>
      <c r="H233" s="1" t="str">
        <f aca="false">IF(Answers!O233="","",IFERROR(MATCH(TRIM(SUBSTITUTE(SUBSTITUTE(SUBSTITUTE(SUBSTITUTE(Answers!O233,"’","'"),"‘","'"),"“",""""),"”","""")),'Scoring key'!$B$39:$B$42,0),"unread"))</f>
        <v/>
      </c>
      <c r="I233" s="1" t="str">
        <f aca="false">IF(Answers!S233="","",IFERROR(MATCH(TRIM(SUBSTITUTE(SUBSTITUTE(SUBSTITUTE(SUBSTITUTE(Answers!S233,"’","'"),"‘","'"),"“",""""),"”","""")),'Scoring key'!$B$43:$B$46,0),"unread"))</f>
        <v/>
      </c>
      <c r="J233" s="1" t="str">
        <f aca="false">IF(ISNUMBER(B233),IF(INDEX('Scoring key'!$C$10:$C$14,B233)="","",INDEX('Scoring key'!$C$10:$C$14,B233)),"")</f>
        <v/>
      </c>
      <c r="K233" s="1" t="str">
        <f aca="false">IF(ISNUMBER(E233),IF(INDEX('Scoring key'!$C$25:$C$29,E233)="","",INDEX('Scoring key'!$C$25:$C$29,E233)),"")</f>
        <v/>
      </c>
      <c r="L233" s="1" t="str">
        <f aca="false">IF(ISNUMBER(F233),IF(INDEX('Scoring key'!$C$30:$C$34,F233)="","",INDEX('Scoring key'!$C$30:$C$34,F233)),"")</f>
        <v/>
      </c>
      <c r="M233" s="1" t="str">
        <f aca="false">IF(ISNUMBER(G233),IF(INDEX('Scoring key'!$C$35:$C$38,G233)="","",INDEX('Scoring key'!$C$35:$C$38,G233)),"")</f>
        <v/>
      </c>
      <c r="N233" s="1" t="str">
        <f aca="false">IF(ISNUMBER(H233),IF(INDEX('Scoring key'!$C$39:$C$42,H233)="","",INDEX('Scoring key'!$C$39:$C$42,H233)),"")</f>
        <v/>
      </c>
      <c r="O233" s="1" t="str">
        <f aca="false">IF(Answers!F233="","",IF(ISNUMBER(IFERROR(VALUE(Answers!F233),"")),IF(AND(VALUE(Answers!F233)&gt;=1,VALUE(Answers!F233)&lt;=5,VALUE(Answers!F233)=INT(VALUE(Answers!F233))),VALUE(Answers!F233),"unread"),IFERROR(MATCH(TRIM(SUBSTITUTE(SUBSTITUTE(SUBSTITUTE(SUBSTITUTE(Answers!F233,"’","'"),"‘","'"),"“",""""),"”","""")),'Scoring key'!$B$5:$B$9,0),"unread")))</f>
        <v/>
      </c>
      <c r="P233" s="1" t="str">
        <f aca="false">IF(Answers!G233="","",IF(ISNUMBER(IFERROR(VALUE(Answers!G233),"")),IF(AND(VALUE(Answers!G233)&gt;=1,VALUE(Answers!G233)&lt;=5,VALUE(Answers!G233)=INT(VALUE(Answers!G233))),VALUE(Answers!G233),"unread"),IFERROR(MATCH(TRIM(SUBSTITUTE(SUBSTITUTE(SUBSTITUTE(SUBSTITUTE(Answers!G233,"’","'"),"‘","'"),"“",""""),"”","""")),'Scoring key'!$B$5:$B$9,0),"unread")))</f>
        <v/>
      </c>
      <c r="Q233" s="1" t="str">
        <f aca="false">IF(Answers!H233="","",IF(ISNUMBER(IFERROR(VALUE(Answers!H233),"")),IF(AND(VALUE(Answers!H233)&gt;=1,VALUE(Answers!H233)&lt;=5,VALUE(Answers!H233)=INT(VALUE(Answers!H233))),VALUE(Answers!H233),"unread"),IFERROR(MATCH(TRIM(SUBSTITUTE(SUBSTITUTE(SUBSTITUTE(SUBSTITUTE(Answers!H233,"’","'"),"‘","'"),"“",""""),"”","""")),'Scoring key'!$B$5:$B$9,0),"unread")))</f>
        <v/>
      </c>
      <c r="R233" s="1" t="str">
        <f aca="false">IF(Answers!I233="","",IF(ISNUMBER(IFERROR(VALUE(Answers!I233),"")),IF(AND(VALUE(Answers!I233)&gt;=1,VALUE(Answers!I233)&lt;=5,VALUE(Answers!I233)=INT(VALUE(Answers!I233))),VALUE(Answers!I233),"unread"),IFERROR(MATCH(TRIM(SUBSTITUTE(SUBSTITUTE(SUBSTITUTE(SUBSTITUTE(Answers!I233,"’","'"),"‘","'"),"“",""""),"”","""")),'Scoring key'!$B$5:$B$9,0),"unread")))</f>
        <v/>
      </c>
      <c r="S233" s="1" t="str">
        <f aca="false">IF(Answers!J233="","",IF(ISNUMBER(IFERROR(VALUE(Answers!J233),"")),IF(AND(VALUE(Answers!J233)&gt;=1,VALUE(Answers!J233)&lt;=5,VALUE(Answers!J233)=INT(VALUE(Answers!J233))),VALUE(Answers!J233),"unread"),IFERROR(MATCH(TRIM(SUBSTITUTE(SUBSTITUTE(SUBSTITUTE(SUBSTITUTE(Answers!J233,"’","'"),"‘","'"),"“",""""),"”","""")),'Scoring key'!$B$5:$B$9,0),"unread")))</f>
        <v/>
      </c>
      <c r="T233" s="1" t="str">
        <f aca="false">IF(Answers!K233="","",IF(ISNUMBER(IFERROR(VALUE(Answers!K233),"")),IF(AND(VALUE(Answers!K233)&gt;=1,VALUE(Answers!K233)&lt;=5,VALUE(Answers!K233)=INT(VALUE(Answers!K233))),VALUE(Answers!K233),"unread"),IFERROR(MATCH(TRIM(SUBSTITUTE(SUBSTITUTE(SUBSTITUTE(SUBSTITUTE(Answers!K233,"’","'"),"‘","'"),"“",""""),"”","""")),'Scoring key'!$B$5:$B$9,0),"unread")))</f>
        <v/>
      </c>
      <c r="U233" s="1" t="str">
        <f aca="false">IF(Answers!M233="","",IF(ISNUMBER(IFERROR(VALUE(Answers!M233),"")),IF(AND(VALUE(Answers!M233)&gt;=1,VALUE(Answers!M233)&lt;=5,VALUE(Answers!M233)=INT(VALUE(Answers!M233))),VALUE(Answers!M233),"unread"),IFERROR(MATCH(TRIM(SUBSTITUTE(SUBSTITUTE(SUBSTITUTE(SUBSTITUTE(Answers!M233,"’","'"),"‘","'"),"“",""""),"”","""")),'Scoring key'!$B$5:$B$9,0),"unread")))</f>
        <v/>
      </c>
      <c r="V233" s="1" t="str">
        <f aca="false">IF(Answers!P233="","",IF(ISNUMBER(IFERROR(VALUE(Answers!P233),"")),IF(AND(VALUE(Answers!P233)&gt;=1,VALUE(Answers!P233)&lt;=5,VALUE(Answers!P233)=INT(VALUE(Answers!P233))),VALUE(Answers!P233),"unread"),IFERROR(MATCH(TRIM(SUBSTITUTE(SUBSTITUTE(SUBSTITUTE(SUBSTITUTE(Answers!P233,"’","'"),"‘","'"),"“",""""),"”","""")),'Scoring key'!$B$5:$B$9,0),"unread")))</f>
        <v/>
      </c>
      <c r="W233" s="1" t="str">
        <f aca="false">IF(Answers!Q233="","",IF(ISNUMBER(IFERROR(VALUE(Answers!Q233),"")),IF(AND(VALUE(Answers!Q233)&gt;=1,VALUE(Answers!Q233)&lt;=5,VALUE(Answers!Q233)=INT(VALUE(Answers!Q233))),VALUE(Answers!Q233),"unread"),IFERROR(MATCH(TRIM(SUBSTITUTE(SUBSTITUTE(SUBSTITUTE(SUBSTITUTE(Answers!Q233,"’","'"),"‘","'"),"“",""""),"”","""")),'Scoring key'!$B$5:$B$9,0),"unread")))</f>
        <v/>
      </c>
      <c r="X233" s="1" t="str">
        <f aca="false">IF(Answers!B233="","",ISNUMBER(SEARCH("Drafting or editing emails and documents",TRIM(SUBSTITUTE(SUBSTITUTE(SUBSTITUTE(SUBSTITUTE(Answers!B233,"’","'"),"‘","'"),"“",""""),"”",""""))))*1+ISNUMBER(SEARCH("Summarizing documents, threads or meetings",TRIM(SUBSTITUTE(SUBSTITUTE(SUBSTITUTE(SUBSTITUTE(Answers!B233,"’","'"),"‘","'"),"“",""""),"”",""""))))*1+ISNUMBER(SEARCH("Research, or explaining something unfamiliar",TRIM(SUBSTITUTE(SUBSTITUTE(SUBSTITUTE(SUBSTITUTE(Answers!B233,"’","'"),"‘","'"),"“",""""),"”",""""))))*1+ISNUMBER(SEARCH("Working with data or spreadsheets",TRIM(SUBSTITUTE(SUBSTITUTE(SUBSTITUTE(SUBSTITUTE(Answers!B233,"’","'"),"‘","'"),"“",""""),"”",""""))))*1+ISNUMBER(SEARCH("Writing or reviewing code or scripts",TRIM(SUBSTITUTE(SUBSTITUTE(SUBSTITUTE(SUBSTITUTE(Answers!B233,"’","'"),"‘","'"),"“",""""),"”",""""))))*1+ISNUMBER(SEARCH("Brainstorming or planning",TRIM(SUBSTITUTE(SUBSTITUTE(SUBSTITUTE(SUBSTITUTE(Answers!B233,"’","'"),"‘","'"),"“",""""),"”",""""))))*1+ISNUMBER(SEARCH("Something else",TRIM(SUBSTITUTE(SUBSTITUTE(SUBSTITUTE(SUBSTITUTE(Answers!B233,"’","'"),"‘","'"),"“",""""),"”",""""))))*1)</f>
        <v/>
      </c>
      <c r="Y233" s="1" t="str">
        <f aca="false">IF(X233="","",IF(X233=0,IF(ISNUMBER(SEARCH("I don't use AI tools for work",TRIM(SUBSTITUTE(SUBSTITUTE(SUBSTITUTE(SUBSTITUTE(Answers!B233,"’","'"),"‘","'"),"“",""""),"”","""")))),1,"unread"),MIN(X233+1,5)))</f>
        <v/>
      </c>
      <c r="Z233" s="1" t="n">
        <f aca="false">IF(ISNUMBER(SEARCH("Clear guidance on what's allowed and what information can go in",TRIM(SUBSTITUTE(SUBSTITUTE(SUBSTITUTE(SUBSTITUTE(Answers!R233,"’","'"),"‘","'"),"“",""""),"”","""")))),1,0)</f>
        <v>0</v>
      </c>
      <c r="AA233" s="1" t="n">
        <f aca="false">IF(ISNUMBER(SEARCH("An approved AI tool with a work account",TRIM(SUBSTITUTE(SUBSTITUTE(SUBSTITUTE(SUBSTITUTE(Answers!R233,"’","'"),"‘","'"),"“",""""),"”","""")))),1,0)</f>
        <v>0</v>
      </c>
      <c r="AB233" s="1" t="n">
        <f aca="false">IF(ISNUMBER(SEARCH("Hands-on training using my own work tasks",TRIM(SUBSTITUTE(SUBSTITUTE(SUBSTITUTE(SUBSTITUTE(Answers!R233,"’","'"),"‘","'"),"“",""""),"”","""")))),1,0)</f>
        <v>0</v>
      </c>
      <c r="AC233" s="1" t="n">
        <f aca="false">IF(ISNUMBER(SEARCH("Ready-made prompts and templates for common tasks",TRIM(SUBSTITUTE(SUBSTITUTE(SUBSTITUTE(SUBSTITUTE(Answers!R233,"’","'"),"‘","'"),"“",""""),"”","""")))),1,0)</f>
        <v>0</v>
      </c>
      <c r="AD233" s="1" t="n">
        <f aca="false">IF(ISNUMBER(SEARCH("Help setting up an AI agent for my role",TRIM(SUBSTITUTE(SUBSTITUTE(SUBSTITUTE(SUBSTITUTE(Answers!R233,"’","'"),"‘","'"),"“",""""),"”","""")))),1,0)</f>
        <v>0</v>
      </c>
      <c r="AE233" s="1" t="n">
        <f aca="false">IF(ISNUMBER(SEARCH("Examples from people in jobs like mine",TRIM(SUBSTITUTE(SUBSTITUTE(SUBSTITUTE(SUBSTITUTE(Answers!R233,"’","'"),"‘","'"),"“",""""),"”","""")))),1,0)</f>
        <v>0</v>
      </c>
      <c r="AF233" s="1" t="n">
        <f aca="false">IF(ISNUMBER(SEARCH("Time set aside to practice",TRIM(SUBSTITUTE(SUBSTITUTE(SUBSTITUTE(SUBSTITUTE(Answers!R233,"’","'"),"‘","'"),"“",""""),"”","""")))),1,0)</f>
        <v>0</v>
      </c>
      <c r="AG233" s="1" t="n">
        <f aca="false">IF(ISNUMBER(SEARCH("I don't need help right now",TRIM(SUBSTITUTE(SUBSTITUTE(SUBSTITUTE(SUBSTITUTE(Answers!R233,"’","'"),"‘","'"),"“",""""),"”","""")))),1,0)</f>
        <v>0</v>
      </c>
      <c r="AH233" s="1" t="str">
        <f aca="false">IF(Answers!R233="","",IF(Z233+AA233+AB233+AC233+AD233+AE233+AF233+AG233=0,"unread",""))</f>
        <v/>
      </c>
      <c r="AI233" s="1" t="n">
        <f aca="false">IF(OR(D233=5,E233=5),1,0)</f>
        <v>0</v>
      </c>
    </row>
    <row r="234" customFormat="false" ht="15" hidden="false" customHeight="true" outlineLevel="0" collapsed="false">
      <c r="A234" s="1" t="n">
        <f aca="false">Answers!T234</f>
        <v>0</v>
      </c>
      <c r="B234" s="1" t="str">
        <f aca="false">IF(Answers!A234="","",IFERROR(MATCH(TRIM(SUBSTITUTE(SUBSTITUTE(SUBSTITUTE(SUBSTITUTE(Answers!A234,"’","'"),"‘","'"),"“",""""),"”","""")),'Scoring key'!$B$10:$B$14,0),"unread"))</f>
        <v/>
      </c>
      <c r="C234" s="1" t="str">
        <f aca="false">IF(Answers!C234="","",IFERROR(MATCH(TRIM(SUBSTITUTE(SUBSTITUTE(SUBSTITUTE(SUBSTITUTE(Answers!C234,"’","'"),"‘","'"),"“",""""),"”","""")),'Scoring key'!$B$15:$B$19,0),"unread"))</f>
        <v/>
      </c>
      <c r="D234" s="1" t="str">
        <f aca="false">IF(Answers!D234="","",IFERROR(MATCH(TRIM(SUBSTITUTE(SUBSTITUTE(SUBSTITUTE(SUBSTITUTE(Answers!D234,"’","'"),"‘","'"),"“",""""),"”","""")),'Scoring key'!$B$20:$B$24,0),"unread"))</f>
        <v/>
      </c>
      <c r="E234" s="1" t="str">
        <f aca="false">IF(Answers!E234="","",IFERROR(MATCH(TRIM(SUBSTITUTE(SUBSTITUTE(SUBSTITUTE(SUBSTITUTE(Answers!E234,"’","'"),"‘","'"),"“",""""),"”","""")),'Scoring key'!$B$25:$B$29,0),"unread"))</f>
        <v/>
      </c>
      <c r="F234" s="1" t="str">
        <f aca="false">IF(Answers!L234="","",IFERROR(MATCH(TRIM(SUBSTITUTE(SUBSTITUTE(SUBSTITUTE(SUBSTITUTE(Answers!L234,"’","'"),"‘","'"),"“",""""),"”","""")),'Scoring key'!$B$30:$B$34,0),"unread"))</f>
        <v/>
      </c>
      <c r="G234" s="1" t="str">
        <f aca="false">IF(Answers!N234="","",IFERROR(MATCH(TRIM(SUBSTITUTE(SUBSTITUTE(SUBSTITUTE(SUBSTITUTE(Answers!N234,"’","'"),"‘","'"),"“",""""),"”","""")),'Scoring key'!$B$35:$B$38,0),"unread"))</f>
        <v/>
      </c>
      <c r="H234" s="1" t="str">
        <f aca="false">IF(Answers!O234="","",IFERROR(MATCH(TRIM(SUBSTITUTE(SUBSTITUTE(SUBSTITUTE(SUBSTITUTE(Answers!O234,"’","'"),"‘","'"),"“",""""),"”","""")),'Scoring key'!$B$39:$B$42,0),"unread"))</f>
        <v/>
      </c>
      <c r="I234" s="1" t="str">
        <f aca="false">IF(Answers!S234="","",IFERROR(MATCH(TRIM(SUBSTITUTE(SUBSTITUTE(SUBSTITUTE(SUBSTITUTE(Answers!S234,"’","'"),"‘","'"),"“",""""),"”","""")),'Scoring key'!$B$43:$B$46,0),"unread"))</f>
        <v/>
      </c>
      <c r="J234" s="1" t="str">
        <f aca="false">IF(ISNUMBER(B234),IF(INDEX('Scoring key'!$C$10:$C$14,B234)="","",INDEX('Scoring key'!$C$10:$C$14,B234)),"")</f>
        <v/>
      </c>
      <c r="K234" s="1" t="str">
        <f aca="false">IF(ISNUMBER(E234),IF(INDEX('Scoring key'!$C$25:$C$29,E234)="","",INDEX('Scoring key'!$C$25:$C$29,E234)),"")</f>
        <v/>
      </c>
      <c r="L234" s="1" t="str">
        <f aca="false">IF(ISNUMBER(F234),IF(INDEX('Scoring key'!$C$30:$C$34,F234)="","",INDEX('Scoring key'!$C$30:$C$34,F234)),"")</f>
        <v/>
      </c>
      <c r="M234" s="1" t="str">
        <f aca="false">IF(ISNUMBER(G234),IF(INDEX('Scoring key'!$C$35:$C$38,G234)="","",INDEX('Scoring key'!$C$35:$C$38,G234)),"")</f>
        <v/>
      </c>
      <c r="N234" s="1" t="str">
        <f aca="false">IF(ISNUMBER(H234),IF(INDEX('Scoring key'!$C$39:$C$42,H234)="","",INDEX('Scoring key'!$C$39:$C$42,H234)),"")</f>
        <v/>
      </c>
      <c r="O234" s="1" t="str">
        <f aca="false">IF(Answers!F234="","",IF(ISNUMBER(IFERROR(VALUE(Answers!F234),"")),IF(AND(VALUE(Answers!F234)&gt;=1,VALUE(Answers!F234)&lt;=5,VALUE(Answers!F234)=INT(VALUE(Answers!F234))),VALUE(Answers!F234),"unread"),IFERROR(MATCH(TRIM(SUBSTITUTE(SUBSTITUTE(SUBSTITUTE(SUBSTITUTE(Answers!F234,"’","'"),"‘","'"),"“",""""),"”","""")),'Scoring key'!$B$5:$B$9,0),"unread")))</f>
        <v/>
      </c>
      <c r="P234" s="1" t="str">
        <f aca="false">IF(Answers!G234="","",IF(ISNUMBER(IFERROR(VALUE(Answers!G234),"")),IF(AND(VALUE(Answers!G234)&gt;=1,VALUE(Answers!G234)&lt;=5,VALUE(Answers!G234)=INT(VALUE(Answers!G234))),VALUE(Answers!G234),"unread"),IFERROR(MATCH(TRIM(SUBSTITUTE(SUBSTITUTE(SUBSTITUTE(SUBSTITUTE(Answers!G234,"’","'"),"‘","'"),"“",""""),"”","""")),'Scoring key'!$B$5:$B$9,0),"unread")))</f>
        <v/>
      </c>
      <c r="Q234" s="1" t="str">
        <f aca="false">IF(Answers!H234="","",IF(ISNUMBER(IFERROR(VALUE(Answers!H234),"")),IF(AND(VALUE(Answers!H234)&gt;=1,VALUE(Answers!H234)&lt;=5,VALUE(Answers!H234)=INT(VALUE(Answers!H234))),VALUE(Answers!H234),"unread"),IFERROR(MATCH(TRIM(SUBSTITUTE(SUBSTITUTE(SUBSTITUTE(SUBSTITUTE(Answers!H234,"’","'"),"‘","'"),"“",""""),"”","""")),'Scoring key'!$B$5:$B$9,0),"unread")))</f>
        <v/>
      </c>
      <c r="R234" s="1" t="str">
        <f aca="false">IF(Answers!I234="","",IF(ISNUMBER(IFERROR(VALUE(Answers!I234),"")),IF(AND(VALUE(Answers!I234)&gt;=1,VALUE(Answers!I234)&lt;=5,VALUE(Answers!I234)=INT(VALUE(Answers!I234))),VALUE(Answers!I234),"unread"),IFERROR(MATCH(TRIM(SUBSTITUTE(SUBSTITUTE(SUBSTITUTE(SUBSTITUTE(Answers!I234,"’","'"),"‘","'"),"“",""""),"”","""")),'Scoring key'!$B$5:$B$9,0),"unread")))</f>
        <v/>
      </c>
      <c r="S234" s="1" t="str">
        <f aca="false">IF(Answers!J234="","",IF(ISNUMBER(IFERROR(VALUE(Answers!J234),"")),IF(AND(VALUE(Answers!J234)&gt;=1,VALUE(Answers!J234)&lt;=5,VALUE(Answers!J234)=INT(VALUE(Answers!J234))),VALUE(Answers!J234),"unread"),IFERROR(MATCH(TRIM(SUBSTITUTE(SUBSTITUTE(SUBSTITUTE(SUBSTITUTE(Answers!J234,"’","'"),"‘","'"),"“",""""),"”","""")),'Scoring key'!$B$5:$B$9,0),"unread")))</f>
        <v/>
      </c>
      <c r="T234" s="1" t="str">
        <f aca="false">IF(Answers!K234="","",IF(ISNUMBER(IFERROR(VALUE(Answers!K234),"")),IF(AND(VALUE(Answers!K234)&gt;=1,VALUE(Answers!K234)&lt;=5,VALUE(Answers!K234)=INT(VALUE(Answers!K234))),VALUE(Answers!K234),"unread"),IFERROR(MATCH(TRIM(SUBSTITUTE(SUBSTITUTE(SUBSTITUTE(SUBSTITUTE(Answers!K234,"’","'"),"‘","'"),"“",""""),"”","""")),'Scoring key'!$B$5:$B$9,0),"unread")))</f>
        <v/>
      </c>
      <c r="U234" s="1" t="str">
        <f aca="false">IF(Answers!M234="","",IF(ISNUMBER(IFERROR(VALUE(Answers!M234),"")),IF(AND(VALUE(Answers!M234)&gt;=1,VALUE(Answers!M234)&lt;=5,VALUE(Answers!M234)=INT(VALUE(Answers!M234))),VALUE(Answers!M234),"unread"),IFERROR(MATCH(TRIM(SUBSTITUTE(SUBSTITUTE(SUBSTITUTE(SUBSTITUTE(Answers!M234,"’","'"),"‘","'"),"“",""""),"”","""")),'Scoring key'!$B$5:$B$9,0),"unread")))</f>
        <v/>
      </c>
      <c r="V234" s="1" t="str">
        <f aca="false">IF(Answers!P234="","",IF(ISNUMBER(IFERROR(VALUE(Answers!P234),"")),IF(AND(VALUE(Answers!P234)&gt;=1,VALUE(Answers!P234)&lt;=5,VALUE(Answers!P234)=INT(VALUE(Answers!P234))),VALUE(Answers!P234),"unread"),IFERROR(MATCH(TRIM(SUBSTITUTE(SUBSTITUTE(SUBSTITUTE(SUBSTITUTE(Answers!P234,"’","'"),"‘","'"),"“",""""),"”","""")),'Scoring key'!$B$5:$B$9,0),"unread")))</f>
        <v/>
      </c>
      <c r="W234" s="1" t="str">
        <f aca="false">IF(Answers!Q234="","",IF(ISNUMBER(IFERROR(VALUE(Answers!Q234),"")),IF(AND(VALUE(Answers!Q234)&gt;=1,VALUE(Answers!Q234)&lt;=5,VALUE(Answers!Q234)=INT(VALUE(Answers!Q234))),VALUE(Answers!Q234),"unread"),IFERROR(MATCH(TRIM(SUBSTITUTE(SUBSTITUTE(SUBSTITUTE(SUBSTITUTE(Answers!Q234,"’","'"),"‘","'"),"“",""""),"”","""")),'Scoring key'!$B$5:$B$9,0),"unread")))</f>
        <v/>
      </c>
      <c r="X234" s="1" t="str">
        <f aca="false">IF(Answers!B234="","",ISNUMBER(SEARCH("Drafting or editing emails and documents",TRIM(SUBSTITUTE(SUBSTITUTE(SUBSTITUTE(SUBSTITUTE(Answers!B234,"’","'"),"‘","'"),"“",""""),"”",""""))))*1+ISNUMBER(SEARCH("Summarizing documents, threads or meetings",TRIM(SUBSTITUTE(SUBSTITUTE(SUBSTITUTE(SUBSTITUTE(Answers!B234,"’","'"),"‘","'"),"“",""""),"”",""""))))*1+ISNUMBER(SEARCH("Research, or explaining something unfamiliar",TRIM(SUBSTITUTE(SUBSTITUTE(SUBSTITUTE(SUBSTITUTE(Answers!B234,"’","'"),"‘","'"),"“",""""),"”",""""))))*1+ISNUMBER(SEARCH("Working with data or spreadsheets",TRIM(SUBSTITUTE(SUBSTITUTE(SUBSTITUTE(SUBSTITUTE(Answers!B234,"’","'"),"‘","'"),"“",""""),"”",""""))))*1+ISNUMBER(SEARCH("Writing or reviewing code or scripts",TRIM(SUBSTITUTE(SUBSTITUTE(SUBSTITUTE(SUBSTITUTE(Answers!B234,"’","'"),"‘","'"),"“",""""),"”",""""))))*1+ISNUMBER(SEARCH("Brainstorming or planning",TRIM(SUBSTITUTE(SUBSTITUTE(SUBSTITUTE(SUBSTITUTE(Answers!B234,"’","'"),"‘","'"),"“",""""),"”",""""))))*1+ISNUMBER(SEARCH("Something else",TRIM(SUBSTITUTE(SUBSTITUTE(SUBSTITUTE(SUBSTITUTE(Answers!B234,"’","'"),"‘","'"),"“",""""),"”",""""))))*1)</f>
        <v/>
      </c>
      <c r="Y234" s="1" t="str">
        <f aca="false">IF(X234="","",IF(X234=0,IF(ISNUMBER(SEARCH("I don't use AI tools for work",TRIM(SUBSTITUTE(SUBSTITUTE(SUBSTITUTE(SUBSTITUTE(Answers!B234,"’","'"),"‘","'"),"“",""""),"”","""")))),1,"unread"),MIN(X234+1,5)))</f>
        <v/>
      </c>
      <c r="Z234" s="1" t="n">
        <f aca="false">IF(ISNUMBER(SEARCH("Clear guidance on what's allowed and what information can go in",TRIM(SUBSTITUTE(SUBSTITUTE(SUBSTITUTE(SUBSTITUTE(Answers!R234,"’","'"),"‘","'"),"“",""""),"”","""")))),1,0)</f>
        <v>0</v>
      </c>
      <c r="AA234" s="1" t="n">
        <f aca="false">IF(ISNUMBER(SEARCH("An approved AI tool with a work account",TRIM(SUBSTITUTE(SUBSTITUTE(SUBSTITUTE(SUBSTITUTE(Answers!R234,"’","'"),"‘","'"),"“",""""),"”","""")))),1,0)</f>
        <v>0</v>
      </c>
      <c r="AB234" s="1" t="n">
        <f aca="false">IF(ISNUMBER(SEARCH("Hands-on training using my own work tasks",TRIM(SUBSTITUTE(SUBSTITUTE(SUBSTITUTE(SUBSTITUTE(Answers!R234,"’","'"),"‘","'"),"“",""""),"”","""")))),1,0)</f>
        <v>0</v>
      </c>
      <c r="AC234" s="1" t="n">
        <f aca="false">IF(ISNUMBER(SEARCH("Ready-made prompts and templates for common tasks",TRIM(SUBSTITUTE(SUBSTITUTE(SUBSTITUTE(SUBSTITUTE(Answers!R234,"’","'"),"‘","'"),"“",""""),"”","""")))),1,0)</f>
        <v>0</v>
      </c>
      <c r="AD234" s="1" t="n">
        <f aca="false">IF(ISNUMBER(SEARCH("Help setting up an AI agent for my role",TRIM(SUBSTITUTE(SUBSTITUTE(SUBSTITUTE(SUBSTITUTE(Answers!R234,"’","'"),"‘","'"),"“",""""),"”","""")))),1,0)</f>
        <v>0</v>
      </c>
      <c r="AE234" s="1" t="n">
        <f aca="false">IF(ISNUMBER(SEARCH("Examples from people in jobs like mine",TRIM(SUBSTITUTE(SUBSTITUTE(SUBSTITUTE(SUBSTITUTE(Answers!R234,"’","'"),"‘","'"),"“",""""),"”","""")))),1,0)</f>
        <v>0</v>
      </c>
      <c r="AF234" s="1" t="n">
        <f aca="false">IF(ISNUMBER(SEARCH("Time set aside to practice",TRIM(SUBSTITUTE(SUBSTITUTE(SUBSTITUTE(SUBSTITUTE(Answers!R234,"’","'"),"‘","'"),"“",""""),"”","""")))),1,0)</f>
        <v>0</v>
      </c>
      <c r="AG234" s="1" t="n">
        <f aca="false">IF(ISNUMBER(SEARCH("I don't need help right now",TRIM(SUBSTITUTE(SUBSTITUTE(SUBSTITUTE(SUBSTITUTE(Answers!R234,"’","'"),"‘","'"),"“",""""),"”","""")))),1,0)</f>
        <v>0</v>
      </c>
      <c r="AH234" s="1" t="str">
        <f aca="false">IF(Answers!R234="","",IF(Z234+AA234+AB234+AC234+AD234+AE234+AF234+AG234=0,"unread",""))</f>
        <v/>
      </c>
      <c r="AI234" s="1" t="n">
        <f aca="false">IF(OR(D234=5,E234=5),1,0)</f>
        <v>0</v>
      </c>
    </row>
    <row r="235" customFormat="false" ht="15" hidden="false" customHeight="true" outlineLevel="0" collapsed="false">
      <c r="A235" s="1" t="n">
        <f aca="false">Answers!T235</f>
        <v>0</v>
      </c>
      <c r="B235" s="1" t="str">
        <f aca="false">IF(Answers!A235="","",IFERROR(MATCH(TRIM(SUBSTITUTE(SUBSTITUTE(SUBSTITUTE(SUBSTITUTE(Answers!A235,"’","'"),"‘","'"),"“",""""),"”","""")),'Scoring key'!$B$10:$B$14,0),"unread"))</f>
        <v/>
      </c>
      <c r="C235" s="1" t="str">
        <f aca="false">IF(Answers!C235="","",IFERROR(MATCH(TRIM(SUBSTITUTE(SUBSTITUTE(SUBSTITUTE(SUBSTITUTE(Answers!C235,"’","'"),"‘","'"),"“",""""),"”","""")),'Scoring key'!$B$15:$B$19,0),"unread"))</f>
        <v/>
      </c>
      <c r="D235" s="1" t="str">
        <f aca="false">IF(Answers!D235="","",IFERROR(MATCH(TRIM(SUBSTITUTE(SUBSTITUTE(SUBSTITUTE(SUBSTITUTE(Answers!D235,"’","'"),"‘","'"),"“",""""),"”","""")),'Scoring key'!$B$20:$B$24,0),"unread"))</f>
        <v/>
      </c>
      <c r="E235" s="1" t="str">
        <f aca="false">IF(Answers!E235="","",IFERROR(MATCH(TRIM(SUBSTITUTE(SUBSTITUTE(SUBSTITUTE(SUBSTITUTE(Answers!E235,"’","'"),"‘","'"),"“",""""),"”","""")),'Scoring key'!$B$25:$B$29,0),"unread"))</f>
        <v/>
      </c>
      <c r="F235" s="1" t="str">
        <f aca="false">IF(Answers!L235="","",IFERROR(MATCH(TRIM(SUBSTITUTE(SUBSTITUTE(SUBSTITUTE(SUBSTITUTE(Answers!L235,"’","'"),"‘","'"),"“",""""),"”","""")),'Scoring key'!$B$30:$B$34,0),"unread"))</f>
        <v/>
      </c>
      <c r="G235" s="1" t="str">
        <f aca="false">IF(Answers!N235="","",IFERROR(MATCH(TRIM(SUBSTITUTE(SUBSTITUTE(SUBSTITUTE(SUBSTITUTE(Answers!N235,"’","'"),"‘","'"),"“",""""),"”","""")),'Scoring key'!$B$35:$B$38,0),"unread"))</f>
        <v/>
      </c>
      <c r="H235" s="1" t="str">
        <f aca="false">IF(Answers!O235="","",IFERROR(MATCH(TRIM(SUBSTITUTE(SUBSTITUTE(SUBSTITUTE(SUBSTITUTE(Answers!O235,"’","'"),"‘","'"),"“",""""),"”","""")),'Scoring key'!$B$39:$B$42,0),"unread"))</f>
        <v/>
      </c>
      <c r="I235" s="1" t="str">
        <f aca="false">IF(Answers!S235="","",IFERROR(MATCH(TRIM(SUBSTITUTE(SUBSTITUTE(SUBSTITUTE(SUBSTITUTE(Answers!S235,"’","'"),"‘","'"),"“",""""),"”","""")),'Scoring key'!$B$43:$B$46,0),"unread"))</f>
        <v/>
      </c>
      <c r="J235" s="1" t="str">
        <f aca="false">IF(ISNUMBER(B235),IF(INDEX('Scoring key'!$C$10:$C$14,B235)="","",INDEX('Scoring key'!$C$10:$C$14,B235)),"")</f>
        <v/>
      </c>
      <c r="K235" s="1" t="str">
        <f aca="false">IF(ISNUMBER(E235),IF(INDEX('Scoring key'!$C$25:$C$29,E235)="","",INDEX('Scoring key'!$C$25:$C$29,E235)),"")</f>
        <v/>
      </c>
      <c r="L235" s="1" t="str">
        <f aca="false">IF(ISNUMBER(F235),IF(INDEX('Scoring key'!$C$30:$C$34,F235)="","",INDEX('Scoring key'!$C$30:$C$34,F235)),"")</f>
        <v/>
      </c>
      <c r="M235" s="1" t="str">
        <f aca="false">IF(ISNUMBER(G235),IF(INDEX('Scoring key'!$C$35:$C$38,G235)="","",INDEX('Scoring key'!$C$35:$C$38,G235)),"")</f>
        <v/>
      </c>
      <c r="N235" s="1" t="str">
        <f aca="false">IF(ISNUMBER(H235),IF(INDEX('Scoring key'!$C$39:$C$42,H235)="","",INDEX('Scoring key'!$C$39:$C$42,H235)),"")</f>
        <v/>
      </c>
      <c r="O235" s="1" t="str">
        <f aca="false">IF(Answers!F235="","",IF(ISNUMBER(IFERROR(VALUE(Answers!F235),"")),IF(AND(VALUE(Answers!F235)&gt;=1,VALUE(Answers!F235)&lt;=5,VALUE(Answers!F235)=INT(VALUE(Answers!F235))),VALUE(Answers!F235),"unread"),IFERROR(MATCH(TRIM(SUBSTITUTE(SUBSTITUTE(SUBSTITUTE(SUBSTITUTE(Answers!F235,"’","'"),"‘","'"),"“",""""),"”","""")),'Scoring key'!$B$5:$B$9,0),"unread")))</f>
        <v/>
      </c>
      <c r="P235" s="1" t="str">
        <f aca="false">IF(Answers!G235="","",IF(ISNUMBER(IFERROR(VALUE(Answers!G235),"")),IF(AND(VALUE(Answers!G235)&gt;=1,VALUE(Answers!G235)&lt;=5,VALUE(Answers!G235)=INT(VALUE(Answers!G235))),VALUE(Answers!G235),"unread"),IFERROR(MATCH(TRIM(SUBSTITUTE(SUBSTITUTE(SUBSTITUTE(SUBSTITUTE(Answers!G235,"’","'"),"‘","'"),"“",""""),"”","""")),'Scoring key'!$B$5:$B$9,0),"unread")))</f>
        <v/>
      </c>
      <c r="Q235" s="1" t="str">
        <f aca="false">IF(Answers!H235="","",IF(ISNUMBER(IFERROR(VALUE(Answers!H235),"")),IF(AND(VALUE(Answers!H235)&gt;=1,VALUE(Answers!H235)&lt;=5,VALUE(Answers!H235)=INT(VALUE(Answers!H235))),VALUE(Answers!H235),"unread"),IFERROR(MATCH(TRIM(SUBSTITUTE(SUBSTITUTE(SUBSTITUTE(SUBSTITUTE(Answers!H235,"’","'"),"‘","'"),"“",""""),"”","""")),'Scoring key'!$B$5:$B$9,0),"unread")))</f>
        <v/>
      </c>
      <c r="R235" s="1" t="str">
        <f aca="false">IF(Answers!I235="","",IF(ISNUMBER(IFERROR(VALUE(Answers!I235),"")),IF(AND(VALUE(Answers!I235)&gt;=1,VALUE(Answers!I235)&lt;=5,VALUE(Answers!I235)=INT(VALUE(Answers!I235))),VALUE(Answers!I235),"unread"),IFERROR(MATCH(TRIM(SUBSTITUTE(SUBSTITUTE(SUBSTITUTE(SUBSTITUTE(Answers!I235,"’","'"),"‘","'"),"“",""""),"”","""")),'Scoring key'!$B$5:$B$9,0),"unread")))</f>
        <v/>
      </c>
      <c r="S235" s="1" t="str">
        <f aca="false">IF(Answers!J235="","",IF(ISNUMBER(IFERROR(VALUE(Answers!J235),"")),IF(AND(VALUE(Answers!J235)&gt;=1,VALUE(Answers!J235)&lt;=5,VALUE(Answers!J235)=INT(VALUE(Answers!J235))),VALUE(Answers!J235),"unread"),IFERROR(MATCH(TRIM(SUBSTITUTE(SUBSTITUTE(SUBSTITUTE(SUBSTITUTE(Answers!J235,"’","'"),"‘","'"),"“",""""),"”","""")),'Scoring key'!$B$5:$B$9,0),"unread")))</f>
        <v/>
      </c>
      <c r="T235" s="1" t="str">
        <f aca="false">IF(Answers!K235="","",IF(ISNUMBER(IFERROR(VALUE(Answers!K235),"")),IF(AND(VALUE(Answers!K235)&gt;=1,VALUE(Answers!K235)&lt;=5,VALUE(Answers!K235)=INT(VALUE(Answers!K235))),VALUE(Answers!K235),"unread"),IFERROR(MATCH(TRIM(SUBSTITUTE(SUBSTITUTE(SUBSTITUTE(SUBSTITUTE(Answers!K235,"’","'"),"‘","'"),"“",""""),"”","""")),'Scoring key'!$B$5:$B$9,0),"unread")))</f>
        <v/>
      </c>
      <c r="U235" s="1" t="str">
        <f aca="false">IF(Answers!M235="","",IF(ISNUMBER(IFERROR(VALUE(Answers!M235),"")),IF(AND(VALUE(Answers!M235)&gt;=1,VALUE(Answers!M235)&lt;=5,VALUE(Answers!M235)=INT(VALUE(Answers!M235))),VALUE(Answers!M235),"unread"),IFERROR(MATCH(TRIM(SUBSTITUTE(SUBSTITUTE(SUBSTITUTE(SUBSTITUTE(Answers!M235,"’","'"),"‘","'"),"“",""""),"”","""")),'Scoring key'!$B$5:$B$9,0),"unread")))</f>
        <v/>
      </c>
      <c r="V235" s="1" t="str">
        <f aca="false">IF(Answers!P235="","",IF(ISNUMBER(IFERROR(VALUE(Answers!P235),"")),IF(AND(VALUE(Answers!P235)&gt;=1,VALUE(Answers!P235)&lt;=5,VALUE(Answers!P235)=INT(VALUE(Answers!P235))),VALUE(Answers!P235),"unread"),IFERROR(MATCH(TRIM(SUBSTITUTE(SUBSTITUTE(SUBSTITUTE(SUBSTITUTE(Answers!P235,"’","'"),"‘","'"),"“",""""),"”","""")),'Scoring key'!$B$5:$B$9,0),"unread")))</f>
        <v/>
      </c>
      <c r="W235" s="1" t="str">
        <f aca="false">IF(Answers!Q235="","",IF(ISNUMBER(IFERROR(VALUE(Answers!Q235),"")),IF(AND(VALUE(Answers!Q235)&gt;=1,VALUE(Answers!Q235)&lt;=5,VALUE(Answers!Q235)=INT(VALUE(Answers!Q235))),VALUE(Answers!Q235),"unread"),IFERROR(MATCH(TRIM(SUBSTITUTE(SUBSTITUTE(SUBSTITUTE(SUBSTITUTE(Answers!Q235,"’","'"),"‘","'"),"“",""""),"”","""")),'Scoring key'!$B$5:$B$9,0),"unread")))</f>
        <v/>
      </c>
      <c r="X235" s="1" t="str">
        <f aca="false">IF(Answers!B235="","",ISNUMBER(SEARCH("Drafting or editing emails and documents",TRIM(SUBSTITUTE(SUBSTITUTE(SUBSTITUTE(SUBSTITUTE(Answers!B235,"’","'"),"‘","'"),"“",""""),"”",""""))))*1+ISNUMBER(SEARCH("Summarizing documents, threads or meetings",TRIM(SUBSTITUTE(SUBSTITUTE(SUBSTITUTE(SUBSTITUTE(Answers!B235,"’","'"),"‘","'"),"“",""""),"”",""""))))*1+ISNUMBER(SEARCH("Research, or explaining something unfamiliar",TRIM(SUBSTITUTE(SUBSTITUTE(SUBSTITUTE(SUBSTITUTE(Answers!B235,"’","'"),"‘","'"),"“",""""),"”",""""))))*1+ISNUMBER(SEARCH("Working with data or spreadsheets",TRIM(SUBSTITUTE(SUBSTITUTE(SUBSTITUTE(SUBSTITUTE(Answers!B235,"’","'"),"‘","'"),"“",""""),"”",""""))))*1+ISNUMBER(SEARCH("Writing or reviewing code or scripts",TRIM(SUBSTITUTE(SUBSTITUTE(SUBSTITUTE(SUBSTITUTE(Answers!B235,"’","'"),"‘","'"),"“",""""),"”",""""))))*1+ISNUMBER(SEARCH("Brainstorming or planning",TRIM(SUBSTITUTE(SUBSTITUTE(SUBSTITUTE(SUBSTITUTE(Answers!B235,"’","'"),"‘","'"),"“",""""),"”",""""))))*1+ISNUMBER(SEARCH("Something else",TRIM(SUBSTITUTE(SUBSTITUTE(SUBSTITUTE(SUBSTITUTE(Answers!B235,"’","'"),"‘","'"),"“",""""),"”",""""))))*1)</f>
        <v/>
      </c>
      <c r="Y235" s="1" t="str">
        <f aca="false">IF(X235="","",IF(X235=0,IF(ISNUMBER(SEARCH("I don't use AI tools for work",TRIM(SUBSTITUTE(SUBSTITUTE(SUBSTITUTE(SUBSTITUTE(Answers!B235,"’","'"),"‘","'"),"“",""""),"”","""")))),1,"unread"),MIN(X235+1,5)))</f>
        <v/>
      </c>
      <c r="Z235" s="1" t="n">
        <f aca="false">IF(ISNUMBER(SEARCH("Clear guidance on what's allowed and what information can go in",TRIM(SUBSTITUTE(SUBSTITUTE(SUBSTITUTE(SUBSTITUTE(Answers!R235,"’","'"),"‘","'"),"“",""""),"”","""")))),1,0)</f>
        <v>0</v>
      </c>
      <c r="AA235" s="1" t="n">
        <f aca="false">IF(ISNUMBER(SEARCH("An approved AI tool with a work account",TRIM(SUBSTITUTE(SUBSTITUTE(SUBSTITUTE(SUBSTITUTE(Answers!R235,"’","'"),"‘","'"),"“",""""),"”","""")))),1,0)</f>
        <v>0</v>
      </c>
      <c r="AB235" s="1" t="n">
        <f aca="false">IF(ISNUMBER(SEARCH("Hands-on training using my own work tasks",TRIM(SUBSTITUTE(SUBSTITUTE(SUBSTITUTE(SUBSTITUTE(Answers!R235,"’","'"),"‘","'"),"“",""""),"”","""")))),1,0)</f>
        <v>0</v>
      </c>
      <c r="AC235" s="1" t="n">
        <f aca="false">IF(ISNUMBER(SEARCH("Ready-made prompts and templates for common tasks",TRIM(SUBSTITUTE(SUBSTITUTE(SUBSTITUTE(SUBSTITUTE(Answers!R235,"’","'"),"‘","'"),"“",""""),"”","""")))),1,0)</f>
        <v>0</v>
      </c>
      <c r="AD235" s="1" t="n">
        <f aca="false">IF(ISNUMBER(SEARCH("Help setting up an AI agent for my role",TRIM(SUBSTITUTE(SUBSTITUTE(SUBSTITUTE(SUBSTITUTE(Answers!R235,"’","'"),"‘","'"),"“",""""),"”","""")))),1,0)</f>
        <v>0</v>
      </c>
      <c r="AE235" s="1" t="n">
        <f aca="false">IF(ISNUMBER(SEARCH("Examples from people in jobs like mine",TRIM(SUBSTITUTE(SUBSTITUTE(SUBSTITUTE(SUBSTITUTE(Answers!R235,"’","'"),"‘","'"),"“",""""),"”","""")))),1,0)</f>
        <v>0</v>
      </c>
      <c r="AF235" s="1" t="n">
        <f aca="false">IF(ISNUMBER(SEARCH("Time set aside to practice",TRIM(SUBSTITUTE(SUBSTITUTE(SUBSTITUTE(SUBSTITUTE(Answers!R235,"’","'"),"‘","'"),"“",""""),"”","""")))),1,0)</f>
        <v>0</v>
      </c>
      <c r="AG235" s="1" t="n">
        <f aca="false">IF(ISNUMBER(SEARCH("I don't need help right now",TRIM(SUBSTITUTE(SUBSTITUTE(SUBSTITUTE(SUBSTITUTE(Answers!R235,"’","'"),"‘","'"),"“",""""),"”","""")))),1,0)</f>
        <v>0</v>
      </c>
      <c r="AH235" s="1" t="str">
        <f aca="false">IF(Answers!R235="","",IF(Z235+AA235+AB235+AC235+AD235+AE235+AF235+AG235=0,"unread",""))</f>
        <v/>
      </c>
      <c r="AI235" s="1" t="n">
        <f aca="false">IF(OR(D235=5,E235=5),1,0)</f>
        <v>0</v>
      </c>
    </row>
    <row r="236" customFormat="false" ht="15" hidden="false" customHeight="true" outlineLevel="0" collapsed="false">
      <c r="A236" s="1" t="n">
        <f aca="false">Answers!T236</f>
        <v>0</v>
      </c>
      <c r="B236" s="1" t="str">
        <f aca="false">IF(Answers!A236="","",IFERROR(MATCH(TRIM(SUBSTITUTE(SUBSTITUTE(SUBSTITUTE(SUBSTITUTE(Answers!A236,"’","'"),"‘","'"),"“",""""),"”","""")),'Scoring key'!$B$10:$B$14,0),"unread"))</f>
        <v/>
      </c>
      <c r="C236" s="1" t="str">
        <f aca="false">IF(Answers!C236="","",IFERROR(MATCH(TRIM(SUBSTITUTE(SUBSTITUTE(SUBSTITUTE(SUBSTITUTE(Answers!C236,"’","'"),"‘","'"),"“",""""),"”","""")),'Scoring key'!$B$15:$B$19,0),"unread"))</f>
        <v/>
      </c>
      <c r="D236" s="1" t="str">
        <f aca="false">IF(Answers!D236="","",IFERROR(MATCH(TRIM(SUBSTITUTE(SUBSTITUTE(SUBSTITUTE(SUBSTITUTE(Answers!D236,"’","'"),"‘","'"),"“",""""),"”","""")),'Scoring key'!$B$20:$B$24,0),"unread"))</f>
        <v/>
      </c>
      <c r="E236" s="1" t="str">
        <f aca="false">IF(Answers!E236="","",IFERROR(MATCH(TRIM(SUBSTITUTE(SUBSTITUTE(SUBSTITUTE(SUBSTITUTE(Answers!E236,"’","'"),"‘","'"),"“",""""),"”","""")),'Scoring key'!$B$25:$B$29,0),"unread"))</f>
        <v/>
      </c>
      <c r="F236" s="1" t="str">
        <f aca="false">IF(Answers!L236="","",IFERROR(MATCH(TRIM(SUBSTITUTE(SUBSTITUTE(SUBSTITUTE(SUBSTITUTE(Answers!L236,"’","'"),"‘","'"),"“",""""),"”","""")),'Scoring key'!$B$30:$B$34,0),"unread"))</f>
        <v/>
      </c>
      <c r="G236" s="1" t="str">
        <f aca="false">IF(Answers!N236="","",IFERROR(MATCH(TRIM(SUBSTITUTE(SUBSTITUTE(SUBSTITUTE(SUBSTITUTE(Answers!N236,"’","'"),"‘","'"),"“",""""),"”","""")),'Scoring key'!$B$35:$B$38,0),"unread"))</f>
        <v/>
      </c>
      <c r="H236" s="1" t="str">
        <f aca="false">IF(Answers!O236="","",IFERROR(MATCH(TRIM(SUBSTITUTE(SUBSTITUTE(SUBSTITUTE(SUBSTITUTE(Answers!O236,"’","'"),"‘","'"),"“",""""),"”","""")),'Scoring key'!$B$39:$B$42,0),"unread"))</f>
        <v/>
      </c>
      <c r="I236" s="1" t="str">
        <f aca="false">IF(Answers!S236="","",IFERROR(MATCH(TRIM(SUBSTITUTE(SUBSTITUTE(SUBSTITUTE(SUBSTITUTE(Answers!S236,"’","'"),"‘","'"),"“",""""),"”","""")),'Scoring key'!$B$43:$B$46,0),"unread"))</f>
        <v/>
      </c>
      <c r="J236" s="1" t="str">
        <f aca="false">IF(ISNUMBER(B236),IF(INDEX('Scoring key'!$C$10:$C$14,B236)="","",INDEX('Scoring key'!$C$10:$C$14,B236)),"")</f>
        <v/>
      </c>
      <c r="K236" s="1" t="str">
        <f aca="false">IF(ISNUMBER(E236),IF(INDEX('Scoring key'!$C$25:$C$29,E236)="","",INDEX('Scoring key'!$C$25:$C$29,E236)),"")</f>
        <v/>
      </c>
      <c r="L236" s="1" t="str">
        <f aca="false">IF(ISNUMBER(F236),IF(INDEX('Scoring key'!$C$30:$C$34,F236)="","",INDEX('Scoring key'!$C$30:$C$34,F236)),"")</f>
        <v/>
      </c>
      <c r="M236" s="1" t="str">
        <f aca="false">IF(ISNUMBER(G236),IF(INDEX('Scoring key'!$C$35:$C$38,G236)="","",INDEX('Scoring key'!$C$35:$C$38,G236)),"")</f>
        <v/>
      </c>
      <c r="N236" s="1" t="str">
        <f aca="false">IF(ISNUMBER(H236),IF(INDEX('Scoring key'!$C$39:$C$42,H236)="","",INDEX('Scoring key'!$C$39:$C$42,H236)),"")</f>
        <v/>
      </c>
      <c r="O236" s="1" t="str">
        <f aca="false">IF(Answers!F236="","",IF(ISNUMBER(IFERROR(VALUE(Answers!F236),"")),IF(AND(VALUE(Answers!F236)&gt;=1,VALUE(Answers!F236)&lt;=5,VALUE(Answers!F236)=INT(VALUE(Answers!F236))),VALUE(Answers!F236),"unread"),IFERROR(MATCH(TRIM(SUBSTITUTE(SUBSTITUTE(SUBSTITUTE(SUBSTITUTE(Answers!F236,"’","'"),"‘","'"),"“",""""),"”","""")),'Scoring key'!$B$5:$B$9,0),"unread")))</f>
        <v/>
      </c>
      <c r="P236" s="1" t="str">
        <f aca="false">IF(Answers!G236="","",IF(ISNUMBER(IFERROR(VALUE(Answers!G236),"")),IF(AND(VALUE(Answers!G236)&gt;=1,VALUE(Answers!G236)&lt;=5,VALUE(Answers!G236)=INT(VALUE(Answers!G236))),VALUE(Answers!G236),"unread"),IFERROR(MATCH(TRIM(SUBSTITUTE(SUBSTITUTE(SUBSTITUTE(SUBSTITUTE(Answers!G236,"’","'"),"‘","'"),"“",""""),"”","""")),'Scoring key'!$B$5:$B$9,0),"unread")))</f>
        <v/>
      </c>
      <c r="Q236" s="1" t="str">
        <f aca="false">IF(Answers!H236="","",IF(ISNUMBER(IFERROR(VALUE(Answers!H236),"")),IF(AND(VALUE(Answers!H236)&gt;=1,VALUE(Answers!H236)&lt;=5,VALUE(Answers!H236)=INT(VALUE(Answers!H236))),VALUE(Answers!H236),"unread"),IFERROR(MATCH(TRIM(SUBSTITUTE(SUBSTITUTE(SUBSTITUTE(SUBSTITUTE(Answers!H236,"’","'"),"‘","'"),"“",""""),"”","""")),'Scoring key'!$B$5:$B$9,0),"unread")))</f>
        <v/>
      </c>
      <c r="R236" s="1" t="str">
        <f aca="false">IF(Answers!I236="","",IF(ISNUMBER(IFERROR(VALUE(Answers!I236),"")),IF(AND(VALUE(Answers!I236)&gt;=1,VALUE(Answers!I236)&lt;=5,VALUE(Answers!I236)=INT(VALUE(Answers!I236))),VALUE(Answers!I236),"unread"),IFERROR(MATCH(TRIM(SUBSTITUTE(SUBSTITUTE(SUBSTITUTE(SUBSTITUTE(Answers!I236,"’","'"),"‘","'"),"“",""""),"”","""")),'Scoring key'!$B$5:$B$9,0),"unread")))</f>
        <v/>
      </c>
      <c r="S236" s="1" t="str">
        <f aca="false">IF(Answers!J236="","",IF(ISNUMBER(IFERROR(VALUE(Answers!J236),"")),IF(AND(VALUE(Answers!J236)&gt;=1,VALUE(Answers!J236)&lt;=5,VALUE(Answers!J236)=INT(VALUE(Answers!J236))),VALUE(Answers!J236),"unread"),IFERROR(MATCH(TRIM(SUBSTITUTE(SUBSTITUTE(SUBSTITUTE(SUBSTITUTE(Answers!J236,"’","'"),"‘","'"),"“",""""),"”","""")),'Scoring key'!$B$5:$B$9,0),"unread")))</f>
        <v/>
      </c>
      <c r="T236" s="1" t="str">
        <f aca="false">IF(Answers!K236="","",IF(ISNUMBER(IFERROR(VALUE(Answers!K236),"")),IF(AND(VALUE(Answers!K236)&gt;=1,VALUE(Answers!K236)&lt;=5,VALUE(Answers!K236)=INT(VALUE(Answers!K236))),VALUE(Answers!K236),"unread"),IFERROR(MATCH(TRIM(SUBSTITUTE(SUBSTITUTE(SUBSTITUTE(SUBSTITUTE(Answers!K236,"’","'"),"‘","'"),"“",""""),"”","""")),'Scoring key'!$B$5:$B$9,0),"unread")))</f>
        <v/>
      </c>
      <c r="U236" s="1" t="str">
        <f aca="false">IF(Answers!M236="","",IF(ISNUMBER(IFERROR(VALUE(Answers!M236),"")),IF(AND(VALUE(Answers!M236)&gt;=1,VALUE(Answers!M236)&lt;=5,VALUE(Answers!M236)=INT(VALUE(Answers!M236))),VALUE(Answers!M236),"unread"),IFERROR(MATCH(TRIM(SUBSTITUTE(SUBSTITUTE(SUBSTITUTE(SUBSTITUTE(Answers!M236,"’","'"),"‘","'"),"“",""""),"”","""")),'Scoring key'!$B$5:$B$9,0),"unread")))</f>
        <v/>
      </c>
      <c r="V236" s="1" t="str">
        <f aca="false">IF(Answers!P236="","",IF(ISNUMBER(IFERROR(VALUE(Answers!P236),"")),IF(AND(VALUE(Answers!P236)&gt;=1,VALUE(Answers!P236)&lt;=5,VALUE(Answers!P236)=INT(VALUE(Answers!P236))),VALUE(Answers!P236),"unread"),IFERROR(MATCH(TRIM(SUBSTITUTE(SUBSTITUTE(SUBSTITUTE(SUBSTITUTE(Answers!P236,"’","'"),"‘","'"),"“",""""),"”","""")),'Scoring key'!$B$5:$B$9,0),"unread")))</f>
        <v/>
      </c>
      <c r="W236" s="1" t="str">
        <f aca="false">IF(Answers!Q236="","",IF(ISNUMBER(IFERROR(VALUE(Answers!Q236),"")),IF(AND(VALUE(Answers!Q236)&gt;=1,VALUE(Answers!Q236)&lt;=5,VALUE(Answers!Q236)=INT(VALUE(Answers!Q236))),VALUE(Answers!Q236),"unread"),IFERROR(MATCH(TRIM(SUBSTITUTE(SUBSTITUTE(SUBSTITUTE(SUBSTITUTE(Answers!Q236,"’","'"),"‘","'"),"“",""""),"”","""")),'Scoring key'!$B$5:$B$9,0),"unread")))</f>
        <v/>
      </c>
      <c r="X236" s="1" t="str">
        <f aca="false">IF(Answers!B236="","",ISNUMBER(SEARCH("Drafting or editing emails and documents",TRIM(SUBSTITUTE(SUBSTITUTE(SUBSTITUTE(SUBSTITUTE(Answers!B236,"’","'"),"‘","'"),"“",""""),"”",""""))))*1+ISNUMBER(SEARCH("Summarizing documents, threads or meetings",TRIM(SUBSTITUTE(SUBSTITUTE(SUBSTITUTE(SUBSTITUTE(Answers!B236,"’","'"),"‘","'"),"“",""""),"”",""""))))*1+ISNUMBER(SEARCH("Research, or explaining something unfamiliar",TRIM(SUBSTITUTE(SUBSTITUTE(SUBSTITUTE(SUBSTITUTE(Answers!B236,"’","'"),"‘","'"),"“",""""),"”",""""))))*1+ISNUMBER(SEARCH("Working with data or spreadsheets",TRIM(SUBSTITUTE(SUBSTITUTE(SUBSTITUTE(SUBSTITUTE(Answers!B236,"’","'"),"‘","'"),"“",""""),"”",""""))))*1+ISNUMBER(SEARCH("Writing or reviewing code or scripts",TRIM(SUBSTITUTE(SUBSTITUTE(SUBSTITUTE(SUBSTITUTE(Answers!B236,"’","'"),"‘","'"),"“",""""),"”",""""))))*1+ISNUMBER(SEARCH("Brainstorming or planning",TRIM(SUBSTITUTE(SUBSTITUTE(SUBSTITUTE(SUBSTITUTE(Answers!B236,"’","'"),"‘","'"),"“",""""),"”",""""))))*1+ISNUMBER(SEARCH("Something else",TRIM(SUBSTITUTE(SUBSTITUTE(SUBSTITUTE(SUBSTITUTE(Answers!B236,"’","'"),"‘","'"),"“",""""),"”",""""))))*1)</f>
        <v/>
      </c>
      <c r="Y236" s="1" t="str">
        <f aca="false">IF(X236="","",IF(X236=0,IF(ISNUMBER(SEARCH("I don't use AI tools for work",TRIM(SUBSTITUTE(SUBSTITUTE(SUBSTITUTE(SUBSTITUTE(Answers!B236,"’","'"),"‘","'"),"“",""""),"”","""")))),1,"unread"),MIN(X236+1,5)))</f>
        <v/>
      </c>
      <c r="Z236" s="1" t="n">
        <f aca="false">IF(ISNUMBER(SEARCH("Clear guidance on what's allowed and what information can go in",TRIM(SUBSTITUTE(SUBSTITUTE(SUBSTITUTE(SUBSTITUTE(Answers!R236,"’","'"),"‘","'"),"“",""""),"”","""")))),1,0)</f>
        <v>0</v>
      </c>
      <c r="AA236" s="1" t="n">
        <f aca="false">IF(ISNUMBER(SEARCH("An approved AI tool with a work account",TRIM(SUBSTITUTE(SUBSTITUTE(SUBSTITUTE(SUBSTITUTE(Answers!R236,"’","'"),"‘","'"),"“",""""),"”","""")))),1,0)</f>
        <v>0</v>
      </c>
      <c r="AB236" s="1" t="n">
        <f aca="false">IF(ISNUMBER(SEARCH("Hands-on training using my own work tasks",TRIM(SUBSTITUTE(SUBSTITUTE(SUBSTITUTE(SUBSTITUTE(Answers!R236,"’","'"),"‘","'"),"“",""""),"”","""")))),1,0)</f>
        <v>0</v>
      </c>
      <c r="AC236" s="1" t="n">
        <f aca="false">IF(ISNUMBER(SEARCH("Ready-made prompts and templates for common tasks",TRIM(SUBSTITUTE(SUBSTITUTE(SUBSTITUTE(SUBSTITUTE(Answers!R236,"’","'"),"‘","'"),"“",""""),"”","""")))),1,0)</f>
        <v>0</v>
      </c>
      <c r="AD236" s="1" t="n">
        <f aca="false">IF(ISNUMBER(SEARCH("Help setting up an AI agent for my role",TRIM(SUBSTITUTE(SUBSTITUTE(SUBSTITUTE(SUBSTITUTE(Answers!R236,"’","'"),"‘","'"),"“",""""),"”","""")))),1,0)</f>
        <v>0</v>
      </c>
      <c r="AE236" s="1" t="n">
        <f aca="false">IF(ISNUMBER(SEARCH("Examples from people in jobs like mine",TRIM(SUBSTITUTE(SUBSTITUTE(SUBSTITUTE(SUBSTITUTE(Answers!R236,"’","'"),"‘","'"),"“",""""),"”","""")))),1,0)</f>
        <v>0</v>
      </c>
      <c r="AF236" s="1" t="n">
        <f aca="false">IF(ISNUMBER(SEARCH("Time set aside to practice",TRIM(SUBSTITUTE(SUBSTITUTE(SUBSTITUTE(SUBSTITUTE(Answers!R236,"’","'"),"‘","'"),"“",""""),"”","""")))),1,0)</f>
        <v>0</v>
      </c>
      <c r="AG236" s="1" t="n">
        <f aca="false">IF(ISNUMBER(SEARCH("I don't need help right now",TRIM(SUBSTITUTE(SUBSTITUTE(SUBSTITUTE(SUBSTITUTE(Answers!R236,"’","'"),"‘","'"),"“",""""),"”","""")))),1,0)</f>
        <v>0</v>
      </c>
      <c r="AH236" s="1" t="str">
        <f aca="false">IF(Answers!R236="","",IF(Z236+AA236+AB236+AC236+AD236+AE236+AF236+AG236=0,"unread",""))</f>
        <v/>
      </c>
      <c r="AI236" s="1" t="n">
        <f aca="false">IF(OR(D236=5,E236=5),1,0)</f>
        <v>0</v>
      </c>
    </row>
    <row r="237" customFormat="false" ht="15" hidden="false" customHeight="true" outlineLevel="0" collapsed="false">
      <c r="A237" s="1" t="n">
        <f aca="false">Answers!T237</f>
        <v>0</v>
      </c>
      <c r="B237" s="1" t="str">
        <f aca="false">IF(Answers!A237="","",IFERROR(MATCH(TRIM(SUBSTITUTE(SUBSTITUTE(SUBSTITUTE(SUBSTITUTE(Answers!A237,"’","'"),"‘","'"),"“",""""),"”","""")),'Scoring key'!$B$10:$B$14,0),"unread"))</f>
        <v/>
      </c>
      <c r="C237" s="1" t="str">
        <f aca="false">IF(Answers!C237="","",IFERROR(MATCH(TRIM(SUBSTITUTE(SUBSTITUTE(SUBSTITUTE(SUBSTITUTE(Answers!C237,"’","'"),"‘","'"),"“",""""),"”","""")),'Scoring key'!$B$15:$B$19,0),"unread"))</f>
        <v/>
      </c>
      <c r="D237" s="1" t="str">
        <f aca="false">IF(Answers!D237="","",IFERROR(MATCH(TRIM(SUBSTITUTE(SUBSTITUTE(SUBSTITUTE(SUBSTITUTE(Answers!D237,"’","'"),"‘","'"),"“",""""),"”","""")),'Scoring key'!$B$20:$B$24,0),"unread"))</f>
        <v/>
      </c>
      <c r="E237" s="1" t="str">
        <f aca="false">IF(Answers!E237="","",IFERROR(MATCH(TRIM(SUBSTITUTE(SUBSTITUTE(SUBSTITUTE(SUBSTITUTE(Answers!E237,"’","'"),"‘","'"),"“",""""),"”","""")),'Scoring key'!$B$25:$B$29,0),"unread"))</f>
        <v/>
      </c>
      <c r="F237" s="1" t="str">
        <f aca="false">IF(Answers!L237="","",IFERROR(MATCH(TRIM(SUBSTITUTE(SUBSTITUTE(SUBSTITUTE(SUBSTITUTE(Answers!L237,"’","'"),"‘","'"),"“",""""),"”","""")),'Scoring key'!$B$30:$B$34,0),"unread"))</f>
        <v/>
      </c>
      <c r="G237" s="1" t="str">
        <f aca="false">IF(Answers!N237="","",IFERROR(MATCH(TRIM(SUBSTITUTE(SUBSTITUTE(SUBSTITUTE(SUBSTITUTE(Answers!N237,"’","'"),"‘","'"),"“",""""),"”","""")),'Scoring key'!$B$35:$B$38,0),"unread"))</f>
        <v/>
      </c>
      <c r="H237" s="1" t="str">
        <f aca="false">IF(Answers!O237="","",IFERROR(MATCH(TRIM(SUBSTITUTE(SUBSTITUTE(SUBSTITUTE(SUBSTITUTE(Answers!O237,"’","'"),"‘","'"),"“",""""),"”","""")),'Scoring key'!$B$39:$B$42,0),"unread"))</f>
        <v/>
      </c>
      <c r="I237" s="1" t="str">
        <f aca="false">IF(Answers!S237="","",IFERROR(MATCH(TRIM(SUBSTITUTE(SUBSTITUTE(SUBSTITUTE(SUBSTITUTE(Answers!S237,"’","'"),"‘","'"),"“",""""),"”","""")),'Scoring key'!$B$43:$B$46,0),"unread"))</f>
        <v/>
      </c>
      <c r="J237" s="1" t="str">
        <f aca="false">IF(ISNUMBER(B237),IF(INDEX('Scoring key'!$C$10:$C$14,B237)="","",INDEX('Scoring key'!$C$10:$C$14,B237)),"")</f>
        <v/>
      </c>
      <c r="K237" s="1" t="str">
        <f aca="false">IF(ISNUMBER(E237),IF(INDEX('Scoring key'!$C$25:$C$29,E237)="","",INDEX('Scoring key'!$C$25:$C$29,E237)),"")</f>
        <v/>
      </c>
      <c r="L237" s="1" t="str">
        <f aca="false">IF(ISNUMBER(F237),IF(INDEX('Scoring key'!$C$30:$C$34,F237)="","",INDEX('Scoring key'!$C$30:$C$34,F237)),"")</f>
        <v/>
      </c>
      <c r="M237" s="1" t="str">
        <f aca="false">IF(ISNUMBER(G237),IF(INDEX('Scoring key'!$C$35:$C$38,G237)="","",INDEX('Scoring key'!$C$35:$C$38,G237)),"")</f>
        <v/>
      </c>
      <c r="N237" s="1" t="str">
        <f aca="false">IF(ISNUMBER(H237),IF(INDEX('Scoring key'!$C$39:$C$42,H237)="","",INDEX('Scoring key'!$C$39:$C$42,H237)),"")</f>
        <v/>
      </c>
      <c r="O237" s="1" t="str">
        <f aca="false">IF(Answers!F237="","",IF(ISNUMBER(IFERROR(VALUE(Answers!F237),"")),IF(AND(VALUE(Answers!F237)&gt;=1,VALUE(Answers!F237)&lt;=5,VALUE(Answers!F237)=INT(VALUE(Answers!F237))),VALUE(Answers!F237),"unread"),IFERROR(MATCH(TRIM(SUBSTITUTE(SUBSTITUTE(SUBSTITUTE(SUBSTITUTE(Answers!F237,"’","'"),"‘","'"),"“",""""),"”","""")),'Scoring key'!$B$5:$B$9,0),"unread")))</f>
        <v/>
      </c>
      <c r="P237" s="1" t="str">
        <f aca="false">IF(Answers!G237="","",IF(ISNUMBER(IFERROR(VALUE(Answers!G237),"")),IF(AND(VALUE(Answers!G237)&gt;=1,VALUE(Answers!G237)&lt;=5,VALUE(Answers!G237)=INT(VALUE(Answers!G237))),VALUE(Answers!G237),"unread"),IFERROR(MATCH(TRIM(SUBSTITUTE(SUBSTITUTE(SUBSTITUTE(SUBSTITUTE(Answers!G237,"’","'"),"‘","'"),"“",""""),"”","""")),'Scoring key'!$B$5:$B$9,0),"unread")))</f>
        <v/>
      </c>
      <c r="Q237" s="1" t="str">
        <f aca="false">IF(Answers!H237="","",IF(ISNUMBER(IFERROR(VALUE(Answers!H237),"")),IF(AND(VALUE(Answers!H237)&gt;=1,VALUE(Answers!H237)&lt;=5,VALUE(Answers!H237)=INT(VALUE(Answers!H237))),VALUE(Answers!H237),"unread"),IFERROR(MATCH(TRIM(SUBSTITUTE(SUBSTITUTE(SUBSTITUTE(SUBSTITUTE(Answers!H237,"’","'"),"‘","'"),"“",""""),"”","""")),'Scoring key'!$B$5:$B$9,0),"unread")))</f>
        <v/>
      </c>
      <c r="R237" s="1" t="str">
        <f aca="false">IF(Answers!I237="","",IF(ISNUMBER(IFERROR(VALUE(Answers!I237),"")),IF(AND(VALUE(Answers!I237)&gt;=1,VALUE(Answers!I237)&lt;=5,VALUE(Answers!I237)=INT(VALUE(Answers!I237))),VALUE(Answers!I237),"unread"),IFERROR(MATCH(TRIM(SUBSTITUTE(SUBSTITUTE(SUBSTITUTE(SUBSTITUTE(Answers!I237,"’","'"),"‘","'"),"“",""""),"”","""")),'Scoring key'!$B$5:$B$9,0),"unread")))</f>
        <v/>
      </c>
      <c r="S237" s="1" t="str">
        <f aca="false">IF(Answers!J237="","",IF(ISNUMBER(IFERROR(VALUE(Answers!J237),"")),IF(AND(VALUE(Answers!J237)&gt;=1,VALUE(Answers!J237)&lt;=5,VALUE(Answers!J237)=INT(VALUE(Answers!J237))),VALUE(Answers!J237),"unread"),IFERROR(MATCH(TRIM(SUBSTITUTE(SUBSTITUTE(SUBSTITUTE(SUBSTITUTE(Answers!J237,"’","'"),"‘","'"),"“",""""),"”","""")),'Scoring key'!$B$5:$B$9,0),"unread")))</f>
        <v/>
      </c>
      <c r="T237" s="1" t="str">
        <f aca="false">IF(Answers!K237="","",IF(ISNUMBER(IFERROR(VALUE(Answers!K237),"")),IF(AND(VALUE(Answers!K237)&gt;=1,VALUE(Answers!K237)&lt;=5,VALUE(Answers!K237)=INT(VALUE(Answers!K237))),VALUE(Answers!K237),"unread"),IFERROR(MATCH(TRIM(SUBSTITUTE(SUBSTITUTE(SUBSTITUTE(SUBSTITUTE(Answers!K237,"’","'"),"‘","'"),"“",""""),"”","""")),'Scoring key'!$B$5:$B$9,0),"unread")))</f>
        <v/>
      </c>
      <c r="U237" s="1" t="str">
        <f aca="false">IF(Answers!M237="","",IF(ISNUMBER(IFERROR(VALUE(Answers!M237),"")),IF(AND(VALUE(Answers!M237)&gt;=1,VALUE(Answers!M237)&lt;=5,VALUE(Answers!M237)=INT(VALUE(Answers!M237))),VALUE(Answers!M237),"unread"),IFERROR(MATCH(TRIM(SUBSTITUTE(SUBSTITUTE(SUBSTITUTE(SUBSTITUTE(Answers!M237,"’","'"),"‘","'"),"“",""""),"”","""")),'Scoring key'!$B$5:$B$9,0),"unread")))</f>
        <v/>
      </c>
      <c r="V237" s="1" t="str">
        <f aca="false">IF(Answers!P237="","",IF(ISNUMBER(IFERROR(VALUE(Answers!P237),"")),IF(AND(VALUE(Answers!P237)&gt;=1,VALUE(Answers!P237)&lt;=5,VALUE(Answers!P237)=INT(VALUE(Answers!P237))),VALUE(Answers!P237),"unread"),IFERROR(MATCH(TRIM(SUBSTITUTE(SUBSTITUTE(SUBSTITUTE(SUBSTITUTE(Answers!P237,"’","'"),"‘","'"),"“",""""),"”","""")),'Scoring key'!$B$5:$B$9,0),"unread")))</f>
        <v/>
      </c>
      <c r="W237" s="1" t="str">
        <f aca="false">IF(Answers!Q237="","",IF(ISNUMBER(IFERROR(VALUE(Answers!Q237),"")),IF(AND(VALUE(Answers!Q237)&gt;=1,VALUE(Answers!Q237)&lt;=5,VALUE(Answers!Q237)=INT(VALUE(Answers!Q237))),VALUE(Answers!Q237),"unread"),IFERROR(MATCH(TRIM(SUBSTITUTE(SUBSTITUTE(SUBSTITUTE(SUBSTITUTE(Answers!Q237,"’","'"),"‘","'"),"“",""""),"”","""")),'Scoring key'!$B$5:$B$9,0),"unread")))</f>
        <v/>
      </c>
      <c r="X237" s="1" t="str">
        <f aca="false">IF(Answers!B237="","",ISNUMBER(SEARCH("Drafting or editing emails and documents",TRIM(SUBSTITUTE(SUBSTITUTE(SUBSTITUTE(SUBSTITUTE(Answers!B237,"’","'"),"‘","'"),"“",""""),"”",""""))))*1+ISNUMBER(SEARCH("Summarizing documents, threads or meetings",TRIM(SUBSTITUTE(SUBSTITUTE(SUBSTITUTE(SUBSTITUTE(Answers!B237,"’","'"),"‘","'"),"“",""""),"”",""""))))*1+ISNUMBER(SEARCH("Research, or explaining something unfamiliar",TRIM(SUBSTITUTE(SUBSTITUTE(SUBSTITUTE(SUBSTITUTE(Answers!B237,"’","'"),"‘","'"),"“",""""),"”",""""))))*1+ISNUMBER(SEARCH("Working with data or spreadsheets",TRIM(SUBSTITUTE(SUBSTITUTE(SUBSTITUTE(SUBSTITUTE(Answers!B237,"’","'"),"‘","'"),"“",""""),"”",""""))))*1+ISNUMBER(SEARCH("Writing or reviewing code or scripts",TRIM(SUBSTITUTE(SUBSTITUTE(SUBSTITUTE(SUBSTITUTE(Answers!B237,"’","'"),"‘","'"),"“",""""),"”",""""))))*1+ISNUMBER(SEARCH("Brainstorming or planning",TRIM(SUBSTITUTE(SUBSTITUTE(SUBSTITUTE(SUBSTITUTE(Answers!B237,"’","'"),"‘","'"),"“",""""),"”",""""))))*1+ISNUMBER(SEARCH("Something else",TRIM(SUBSTITUTE(SUBSTITUTE(SUBSTITUTE(SUBSTITUTE(Answers!B237,"’","'"),"‘","'"),"“",""""),"”",""""))))*1)</f>
        <v/>
      </c>
      <c r="Y237" s="1" t="str">
        <f aca="false">IF(X237="","",IF(X237=0,IF(ISNUMBER(SEARCH("I don't use AI tools for work",TRIM(SUBSTITUTE(SUBSTITUTE(SUBSTITUTE(SUBSTITUTE(Answers!B237,"’","'"),"‘","'"),"“",""""),"”","""")))),1,"unread"),MIN(X237+1,5)))</f>
        <v/>
      </c>
      <c r="Z237" s="1" t="n">
        <f aca="false">IF(ISNUMBER(SEARCH("Clear guidance on what's allowed and what information can go in",TRIM(SUBSTITUTE(SUBSTITUTE(SUBSTITUTE(SUBSTITUTE(Answers!R237,"’","'"),"‘","'"),"“",""""),"”","""")))),1,0)</f>
        <v>0</v>
      </c>
      <c r="AA237" s="1" t="n">
        <f aca="false">IF(ISNUMBER(SEARCH("An approved AI tool with a work account",TRIM(SUBSTITUTE(SUBSTITUTE(SUBSTITUTE(SUBSTITUTE(Answers!R237,"’","'"),"‘","'"),"“",""""),"”","""")))),1,0)</f>
        <v>0</v>
      </c>
      <c r="AB237" s="1" t="n">
        <f aca="false">IF(ISNUMBER(SEARCH("Hands-on training using my own work tasks",TRIM(SUBSTITUTE(SUBSTITUTE(SUBSTITUTE(SUBSTITUTE(Answers!R237,"’","'"),"‘","'"),"“",""""),"”","""")))),1,0)</f>
        <v>0</v>
      </c>
      <c r="AC237" s="1" t="n">
        <f aca="false">IF(ISNUMBER(SEARCH("Ready-made prompts and templates for common tasks",TRIM(SUBSTITUTE(SUBSTITUTE(SUBSTITUTE(SUBSTITUTE(Answers!R237,"’","'"),"‘","'"),"“",""""),"”","""")))),1,0)</f>
        <v>0</v>
      </c>
      <c r="AD237" s="1" t="n">
        <f aca="false">IF(ISNUMBER(SEARCH("Help setting up an AI agent for my role",TRIM(SUBSTITUTE(SUBSTITUTE(SUBSTITUTE(SUBSTITUTE(Answers!R237,"’","'"),"‘","'"),"“",""""),"”","""")))),1,0)</f>
        <v>0</v>
      </c>
      <c r="AE237" s="1" t="n">
        <f aca="false">IF(ISNUMBER(SEARCH("Examples from people in jobs like mine",TRIM(SUBSTITUTE(SUBSTITUTE(SUBSTITUTE(SUBSTITUTE(Answers!R237,"’","'"),"‘","'"),"“",""""),"”","""")))),1,0)</f>
        <v>0</v>
      </c>
      <c r="AF237" s="1" t="n">
        <f aca="false">IF(ISNUMBER(SEARCH("Time set aside to practice",TRIM(SUBSTITUTE(SUBSTITUTE(SUBSTITUTE(SUBSTITUTE(Answers!R237,"’","'"),"‘","'"),"“",""""),"”","""")))),1,0)</f>
        <v>0</v>
      </c>
      <c r="AG237" s="1" t="n">
        <f aca="false">IF(ISNUMBER(SEARCH("I don't need help right now",TRIM(SUBSTITUTE(SUBSTITUTE(SUBSTITUTE(SUBSTITUTE(Answers!R237,"’","'"),"‘","'"),"“",""""),"”","""")))),1,0)</f>
        <v>0</v>
      </c>
      <c r="AH237" s="1" t="str">
        <f aca="false">IF(Answers!R237="","",IF(Z237+AA237+AB237+AC237+AD237+AE237+AF237+AG237=0,"unread",""))</f>
        <v/>
      </c>
      <c r="AI237" s="1" t="n">
        <f aca="false">IF(OR(D237=5,E237=5),1,0)</f>
        <v>0</v>
      </c>
    </row>
    <row r="238" customFormat="false" ht="15" hidden="false" customHeight="true" outlineLevel="0" collapsed="false">
      <c r="A238" s="1" t="n">
        <f aca="false">Answers!T238</f>
        <v>0</v>
      </c>
      <c r="B238" s="1" t="str">
        <f aca="false">IF(Answers!A238="","",IFERROR(MATCH(TRIM(SUBSTITUTE(SUBSTITUTE(SUBSTITUTE(SUBSTITUTE(Answers!A238,"’","'"),"‘","'"),"“",""""),"”","""")),'Scoring key'!$B$10:$B$14,0),"unread"))</f>
        <v/>
      </c>
      <c r="C238" s="1" t="str">
        <f aca="false">IF(Answers!C238="","",IFERROR(MATCH(TRIM(SUBSTITUTE(SUBSTITUTE(SUBSTITUTE(SUBSTITUTE(Answers!C238,"’","'"),"‘","'"),"“",""""),"”","""")),'Scoring key'!$B$15:$B$19,0),"unread"))</f>
        <v/>
      </c>
      <c r="D238" s="1" t="str">
        <f aca="false">IF(Answers!D238="","",IFERROR(MATCH(TRIM(SUBSTITUTE(SUBSTITUTE(SUBSTITUTE(SUBSTITUTE(Answers!D238,"’","'"),"‘","'"),"“",""""),"”","""")),'Scoring key'!$B$20:$B$24,0),"unread"))</f>
        <v/>
      </c>
      <c r="E238" s="1" t="str">
        <f aca="false">IF(Answers!E238="","",IFERROR(MATCH(TRIM(SUBSTITUTE(SUBSTITUTE(SUBSTITUTE(SUBSTITUTE(Answers!E238,"’","'"),"‘","'"),"“",""""),"”","""")),'Scoring key'!$B$25:$B$29,0),"unread"))</f>
        <v/>
      </c>
      <c r="F238" s="1" t="str">
        <f aca="false">IF(Answers!L238="","",IFERROR(MATCH(TRIM(SUBSTITUTE(SUBSTITUTE(SUBSTITUTE(SUBSTITUTE(Answers!L238,"’","'"),"‘","'"),"“",""""),"”","""")),'Scoring key'!$B$30:$B$34,0),"unread"))</f>
        <v/>
      </c>
      <c r="G238" s="1" t="str">
        <f aca="false">IF(Answers!N238="","",IFERROR(MATCH(TRIM(SUBSTITUTE(SUBSTITUTE(SUBSTITUTE(SUBSTITUTE(Answers!N238,"’","'"),"‘","'"),"“",""""),"”","""")),'Scoring key'!$B$35:$B$38,0),"unread"))</f>
        <v/>
      </c>
      <c r="H238" s="1" t="str">
        <f aca="false">IF(Answers!O238="","",IFERROR(MATCH(TRIM(SUBSTITUTE(SUBSTITUTE(SUBSTITUTE(SUBSTITUTE(Answers!O238,"’","'"),"‘","'"),"“",""""),"”","""")),'Scoring key'!$B$39:$B$42,0),"unread"))</f>
        <v/>
      </c>
      <c r="I238" s="1" t="str">
        <f aca="false">IF(Answers!S238="","",IFERROR(MATCH(TRIM(SUBSTITUTE(SUBSTITUTE(SUBSTITUTE(SUBSTITUTE(Answers!S238,"’","'"),"‘","'"),"“",""""),"”","""")),'Scoring key'!$B$43:$B$46,0),"unread"))</f>
        <v/>
      </c>
      <c r="J238" s="1" t="str">
        <f aca="false">IF(ISNUMBER(B238),IF(INDEX('Scoring key'!$C$10:$C$14,B238)="","",INDEX('Scoring key'!$C$10:$C$14,B238)),"")</f>
        <v/>
      </c>
      <c r="K238" s="1" t="str">
        <f aca="false">IF(ISNUMBER(E238),IF(INDEX('Scoring key'!$C$25:$C$29,E238)="","",INDEX('Scoring key'!$C$25:$C$29,E238)),"")</f>
        <v/>
      </c>
      <c r="L238" s="1" t="str">
        <f aca="false">IF(ISNUMBER(F238),IF(INDEX('Scoring key'!$C$30:$C$34,F238)="","",INDEX('Scoring key'!$C$30:$C$34,F238)),"")</f>
        <v/>
      </c>
      <c r="M238" s="1" t="str">
        <f aca="false">IF(ISNUMBER(G238),IF(INDEX('Scoring key'!$C$35:$C$38,G238)="","",INDEX('Scoring key'!$C$35:$C$38,G238)),"")</f>
        <v/>
      </c>
      <c r="N238" s="1" t="str">
        <f aca="false">IF(ISNUMBER(H238),IF(INDEX('Scoring key'!$C$39:$C$42,H238)="","",INDEX('Scoring key'!$C$39:$C$42,H238)),"")</f>
        <v/>
      </c>
      <c r="O238" s="1" t="str">
        <f aca="false">IF(Answers!F238="","",IF(ISNUMBER(IFERROR(VALUE(Answers!F238),"")),IF(AND(VALUE(Answers!F238)&gt;=1,VALUE(Answers!F238)&lt;=5,VALUE(Answers!F238)=INT(VALUE(Answers!F238))),VALUE(Answers!F238),"unread"),IFERROR(MATCH(TRIM(SUBSTITUTE(SUBSTITUTE(SUBSTITUTE(SUBSTITUTE(Answers!F238,"’","'"),"‘","'"),"“",""""),"”","""")),'Scoring key'!$B$5:$B$9,0),"unread")))</f>
        <v/>
      </c>
      <c r="P238" s="1" t="str">
        <f aca="false">IF(Answers!G238="","",IF(ISNUMBER(IFERROR(VALUE(Answers!G238),"")),IF(AND(VALUE(Answers!G238)&gt;=1,VALUE(Answers!G238)&lt;=5,VALUE(Answers!G238)=INT(VALUE(Answers!G238))),VALUE(Answers!G238),"unread"),IFERROR(MATCH(TRIM(SUBSTITUTE(SUBSTITUTE(SUBSTITUTE(SUBSTITUTE(Answers!G238,"’","'"),"‘","'"),"“",""""),"”","""")),'Scoring key'!$B$5:$B$9,0),"unread")))</f>
        <v/>
      </c>
      <c r="Q238" s="1" t="str">
        <f aca="false">IF(Answers!H238="","",IF(ISNUMBER(IFERROR(VALUE(Answers!H238),"")),IF(AND(VALUE(Answers!H238)&gt;=1,VALUE(Answers!H238)&lt;=5,VALUE(Answers!H238)=INT(VALUE(Answers!H238))),VALUE(Answers!H238),"unread"),IFERROR(MATCH(TRIM(SUBSTITUTE(SUBSTITUTE(SUBSTITUTE(SUBSTITUTE(Answers!H238,"’","'"),"‘","'"),"“",""""),"”","""")),'Scoring key'!$B$5:$B$9,0),"unread")))</f>
        <v/>
      </c>
      <c r="R238" s="1" t="str">
        <f aca="false">IF(Answers!I238="","",IF(ISNUMBER(IFERROR(VALUE(Answers!I238),"")),IF(AND(VALUE(Answers!I238)&gt;=1,VALUE(Answers!I238)&lt;=5,VALUE(Answers!I238)=INT(VALUE(Answers!I238))),VALUE(Answers!I238),"unread"),IFERROR(MATCH(TRIM(SUBSTITUTE(SUBSTITUTE(SUBSTITUTE(SUBSTITUTE(Answers!I238,"’","'"),"‘","'"),"“",""""),"”","""")),'Scoring key'!$B$5:$B$9,0),"unread")))</f>
        <v/>
      </c>
      <c r="S238" s="1" t="str">
        <f aca="false">IF(Answers!J238="","",IF(ISNUMBER(IFERROR(VALUE(Answers!J238),"")),IF(AND(VALUE(Answers!J238)&gt;=1,VALUE(Answers!J238)&lt;=5,VALUE(Answers!J238)=INT(VALUE(Answers!J238))),VALUE(Answers!J238),"unread"),IFERROR(MATCH(TRIM(SUBSTITUTE(SUBSTITUTE(SUBSTITUTE(SUBSTITUTE(Answers!J238,"’","'"),"‘","'"),"“",""""),"”","""")),'Scoring key'!$B$5:$B$9,0),"unread")))</f>
        <v/>
      </c>
      <c r="T238" s="1" t="str">
        <f aca="false">IF(Answers!K238="","",IF(ISNUMBER(IFERROR(VALUE(Answers!K238),"")),IF(AND(VALUE(Answers!K238)&gt;=1,VALUE(Answers!K238)&lt;=5,VALUE(Answers!K238)=INT(VALUE(Answers!K238))),VALUE(Answers!K238),"unread"),IFERROR(MATCH(TRIM(SUBSTITUTE(SUBSTITUTE(SUBSTITUTE(SUBSTITUTE(Answers!K238,"’","'"),"‘","'"),"“",""""),"”","""")),'Scoring key'!$B$5:$B$9,0),"unread")))</f>
        <v/>
      </c>
      <c r="U238" s="1" t="str">
        <f aca="false">IF(Answers!M238="","",IF(ISNUMBER(IFERROR(VALUE(Answers!M238),"")),IF(AND(VALUE(Answers!M238)&gt;=1,VALUE(Answers!M238)&lt;=5,VALUE(Answers!M238)=INT(VALUE(Answers!M238))),VALUE(Answers!M238),"unread"),IFERROR(MATCH(TRIM(SUBSTITUTE(SUBSTITUTE(SUBSTITUTE(SUBSTITUTE(Answers!M238,"’","'"),"‘","'"),"“",""""),"”","""")),'Scoring key'!$B$5:$B$9,0),"unread")))</f>
        <v/>
      </c>
      <c r="V238" s="1" t="str">
        <f aca="false">IF(Answers!P238="","",IF(ISNUMBER(IFERROR(VALUE(Answers!P238),"")),IF(AND(VALUE(Answers!P238)&gt;=1,VALUE(Answers!P238)&lt;=5,VALUE(Answers!P238)=INT(VALUE(Answers!P238))),VALUE(Answers!P238),"unread"),IFERROR(MATCH(TRIM(SUBSTITUTE(SUBSTITUTE(SUBSTITUTE(SUBSTITUTE(Answers!P238,"’","'"),"‘","'"),"“",""""),"”","""")),'Scoring key'!$B$5:$B$9,0),"unread")))</f>
        <v/>
      </c>
      <c r="W238" s="1" t="str">
        <f aca="false">IF(Answers!Q238="","",IF(ISNUMBER(IFERROR(VALUE(Answers!Q238),"")),IF(AND(VALUE(Answers!Q238)&gt;=1,VALUE(Answers!Q238)&lt;=5,VALUE(Answers!Q238)=INT(VALUE(Answers!Q238))),VALUE(Answers!Q238),"unread"),IFERROR(MATCH(TRIM(SUBSTITUTE(SUBSTITUTE(SUBSTITUTE(SUBSTITUTE(Answers!Q238,"’","'"),"‘","'"),"“",""""),"”","""")),'Scoring key'!$B$5:$B$9,0),"unread")))</f>
        <v/>
      </c>
      <c r="X238" s="1" t="str">
        <f aca="false">IF(Answers!B238="","",ISNUMBER(SEARCH("Drafting or editing emails and documents",TRIM(SUBSTITUTE(SUBSTITUTE(SUBSTITUTE(SUBSTITUTE(Answers!B238,"’","'"),"‘","'"),"“",""""),"”",""""))))*1+ISNUMBER(SEARCH("Summarizing documents, threads or meetings",TRIM(SUBSTITUTE(SUBSTITUTE(SUBSTITUTE(SUBSTITUTE(Answers!B238,"’","'"),"‘","'"),"“",""""),"”",""""))))*1+ISNUMBER(SEARCH("Research, or explaining something unfamiliar",TRIM(SUBSTITUTE(SUBSTITUTE(SUBSTITUTE(SUBSTITUTE(Answers!B238,"’","'"),"‘","'"),"“",""""),"”",""""))))*1+ISNUMBER(SEARCH("Working with data or spreadsheets",TRIM(SUBSTITUTE(SUBSTITUTE(SUBSTITUTE(SUBSTITUTE(Answers!B238,"’","'"),"‘","'"),"“",""""),"”",""""))))*1+ISNUMBER(SEARCH("Writing or reviewing code or scripts",TRIM(SUBSTITUTE(SUBSTITUTE(SUBSTITUTE(SUBSTITUTE(Answers!B238,"’","'"),"‘","'"),"“",""""),"”",""""))))*1+ISNUMBER(SEARCH("Brainstorming or planning",TRIM(SUBSTITUTE(SUBSTITUTE(SUBSTITUTE(SUBSTITUTE(Answers!B238,"’","'"),"‘","'"),"“",""""),"”",""""))))*1+ISNUMBER(SEARCH("Something else",TRIM(SUBSTITUTE(SUBSTITUTE(SUBSTITUTE(SUBSTITUTE(Answers!B238,"’","'"),"‘","'"),"“",""""),"”",""""))))*1)</f>
        <v/>
      </c>
      <c r="Y238" s="1" t="str">
        <f aca="false">IF(X238="","",IF(X238=0,IF(ISNUMBER(SEARCH("I don't use AI tools for work",TRIM(SUBSTITUTE(SUBSTITUTE(SUBSTITUTE(SUBSTITUTE(Answers!B238,"’","'"),"‘","'"),"“",""""),"”","""")))),1,"unread"),MIN(X238+1,5)))</f>
        <v/>
      </c>
      <c r="Z238" s="1" t="n">
        <f aca="false">IF(ISNUMBER(SEARCH("Clear guidance on what's allowed and what information can go in",TRIM(SUBSTITUTE(SUBSTITUTE(SUBSTITUTE(SUBSTITUTE(Answers!R238,"’","'"),"‘","'"),"“",""""),"”","""")))),1,0)</f>
        <v>0</v>
      </c>
      <c r="AA238" s="1" t="n">
        <f aca="false">IF(ISNUMBER(SEARCH("An approved AI tool with a work account",TRIM(SUBSTITUTE(SUBSTITUTE(SUBSTITUTE(SUBSTITUTE(Answers!R238,"’","'"),"‘","'"),"“",""""),"”","""")))),1,0)</f>
        <v>0</v>
      </c>
      <c r="AB238" s="1" t="n">
        <f aca="false">IF(ISNUMBER(SEARCH("Hands-on training using my own work tasks",TRIM(SUBSTITUTE(SUBSTITUTE(SUBSTITUTE(SUBSTITUTE(Answers!R238,"’","'"),"‘","'"),"“",""""),"”","""")))),1,0)</f>
        <v>0</v>
      </c>
      <c r="AC238" s="1" t="n">
        <f aca="false">IF(ISNUMBER(SEARCH("Ready-made prompts and templates for common tasks",TRIM(SUBSTITUTE(SUBSTITUTE(SUBSTITUTE(SUBSTITUTE(Answers!R238,"’","'"),"‘","'"),"“",""""),"”","""")))),1,0)</f>
        <v>0</v>
      </c>
      <c r="AD238" s="1" t="n">
        <f aca="false">IF(ISNUMBER(SEARCH("Help setting up an AI agent for my role",TRIM(SUBSTITUTE(SUBSTITUTE(SUBSTITUTE(SUBSTITUTE(Answers!R238,"’","'"),"‘","'"),"“",""""),"”","""")))),1,0)</f>
        <v>0</v>
      </c>
      <c r="AE238" s="1" t="n">
        <f aca="false">IF(ISNUMBER(SEARCH("Examples from people in jobs like mine",TRIM(SUBSTITUTE(SUBSTITUTE(SUBSTITUTE(SUBSTITUTE(Answers!R238,"’","'"),"‘","'"),"“",""""),"”","""")))),1,0)</f>
        <v>0</v>
      </c>
      <c r="AF238" s="1" t="n">
        <f aca="false">IF(ISNUMBER(SEARCH("Time set aside to practice",TRIM(SUBSTITUTE(SUBSTITUTE(SUBSTITUTE(SUBSTITUTE(Answers!R238,"’","'"),"‘","'"),"“",""""),"”","""")))),1,0)</f>
        <v>0</v>
      </c>
      <c r="AG238" s="1" t="n">
        <f aca="false">IF(ISNUMBER(SEARCH("I don't need help right now",TRIM(SUBSTITUTE(SUBSTITUTE(SUBSTITUTE(SUBSTITUTE(Answers!R238,"’","'"),"‘","'"),"“",""""),"”","""")))),1,0)</f>
        <v>0</v>
      </c>
      <c r="AH238" s="1" t="str">
        <f aca="false">IF(Answers!R238="","",IF(Z238+AA238+AB238+AC238+AD238+AE238+AF238+AG238=0,"unread",""))</f>
        <v/>
      </c>
      <c r="AI238" s="1" t="n">
        <f aca="false">IF(OR(D238=5,E238=5),1,0)</f>
        <v>0</v>
      </c>
    </row>
    <row r="239" customFormat="false" ht="15" hidden="false" customHeight="true" outlineLevel="0" collapsed="false">
      <c r="A239" s="1" t="n">
        <f aca="false">Answers!T239</f>
        <v>0</v>
      </c>
      <c r="B239" s="1" t="str">
        <f aca="false">IF(Answers!A239="","",IFERROR(MATCH(TRIM(SUBSTITUTE(SUBSTITUTE(SUBSTITUTE(SUBSTITUTE(Answers!A239,"’","'"),"‘","'"),"“",""""),"”","""")),'Scoring key'!$B$10:$B$14,0),"unread"))</f>
        <v/>
      </c>
      <c r="C239" s="1" t="str">
        <f aca="false">IF(Answers!C239="","",IFERROR(MATCH(TRIM(SUBSTITUTE(SUBSTITUTE(SUBSTITUTE(SUBSTITUTE(Answers!C239,"’","'"),"‘","'"),"“",""""),"”","""")),'Scoring key'!$B$15:$B$19,0),"unread"))</f>
        <v/>
      </c>
      <c r="D239" s="1" t="str">
        <f aca="false">IF(Answers!D239="","",IFERROR(MATCH(TRIM(SUBSTITUTE(SUBSTITUTE(SUBSTITUTE(SUBSTITUTE(Answers!D239,"’","'"),"‘","'"),"“",""""),"”","""")),'Scoring key'!$B$20:$B$24,0),"unread"))</f>
        <v/>
      </c>
      <c r="E239" s="1" t="str">
        <f aca="false">IF(Answers!E239="","",IFERROR(MATCH(TRIM(SUBSTITUTE(SUBSTITUTE(SUBSTITUTE(SUBSTITUTE(Answers!E239,"’","'"),"‘","'"),"“",""""),"”","""")),'Scoring key'!$B$25:$B$29,0),"unread"))</f>
        <v/>
      </c>
      <c r="F239" s="1" t="str">
        <f aca="false">IF(Answers!L239="","",IFERROR(MATCH(TRIM(SUBSTITUTE(SUBSTITUTE(SUBSTITUTE(SUBSTITUTE(Answers!L239,"’","'"),"‘","'"),"“",""""),"”","""")),'Scoring key'!$B$30:$B$34,0),"unread"))</f>
        <v/>
      </c>
      <c r="G239" s="1" t="str">
        <f aca="false">IF(Answers!N239="","",IFERROR(MATCH(TRIM(SUBSTITUTE(SUBSTITUTE(SUBSTITUTE(SUBSTITUTE(Answers!N239,"’","'"),"‘","'"),"“",""""),"”","""")),'Scoring key'!$B$35:$B$38,0),"unread"))</f>
        <v/>
      </c>
      <c r="H239" s="1" t="str">
        <f aca="false">IF(Answers!O239="","",IFERROR(MATCH(TRIM(SUBSTITUTE(SUBSTITUTE(SUBSTITUTE(SUBSTITUTE(Answers!O239,"’","'"),"‘","'"),"“",""""),"”","""")),'Scoring key'!$B$39:$B$42,0),"unread"))</f>
        <v/>
      </c>
      <c r="I239" s="1" t="str">
        <f aca="false">IF(Answers!S239="","",IFERROR(MATCH(TRIM(SUBSTITUTE(SUBSTITUTE(SUBSTITUTE(SUBSTITUTE(Answers!S239,"’","'"),"‘","'"),"“",""""),"”","""")),'Scoring key'!$B$43:$B$46,0),"unread"))</f>
        <v/>
      </c>
      <c r="J239" s="1" t="str">
        <f aca="false">IF(ISNUMBER(B239),IF(INDEX('Scoring key'!$C$10:$C$14,B239)="","",INDEX('Scoring key'!$C$10:$C$14,B239)),"")</f>
        <v/>
      </c>
      <c r="K239" s="1" t="str">
        <f aca="false">IF(ISNUMBER(E239),IF(INDEX('Scoring key'!$C$25:$C$29,E239)="","",INDEX('Scoring key'!$C$25:$C$29,E239)),"")</f>
        <v/>
      </c>
      <c r="L239" s="1" t="str">
        <f aca="false">IF(ISNUMBER(F239),IF(INDEX('Scoring key'!$C$30:$C$34,F239)="","",INDEX('Scoring key'!$C$30:$C$34,F239)),"")</f>
        <v/>
      </c>
      <c r="M239" s="1" t="str">
        <f aca="false">IF(ISNUMBER(G239),IF(INDEX('Scoring key'!$C$35:$C$38,G239)="","",INDEX('Scoring key'!$C$35:$C$38,G239)),"")</f>
        <v/>
      </c>
      <c r="N239" s="1" t="str">
        <f aca="false">IF(ISNUMBER(H239),IF(INDEX('Scoring key'!$C$39:$C$42,H239)="","",INDEX('Scoring key'!$C$39:$C$42,H239)),"")</f>
        <v/>
      </c>
      <c r="O239" s="1" t="str">
        <f aca="false">IF(Answers!F239="","",IF(ISNUMBER(IFERROR(VALUE(Answers!F239),"")),IF(AND(VALUE(Answers!F239)&gt;=1,VALUE(Answers!F239)&lt;=5,VALUE(Answers!F239)=INT(VALUE(Answers!F239))),VALUE(Answers!F239),"unread"),IFERROR(MATCH(TRIM(SUBSTITUTE(SUBSTITUTE(SUBSTITUTE(SUBSTITUTE(Answers!F239,"’","'"),"‘","'"),"“",""""),"”","""")),'Scoring key'!$B$5:$B$9,0),"unread")))</f>
        <v/>
      </c>
      <c r="P239" s="1" t="str">
        <f aca="false">IF(Answers!G239="","",IF(ISNUMBER(IFERROR(VALUE(Answers!G239),"")),IF(AND(VALUE(Answers!G239)&gt;=1,VALUE(Answers!G239)&lt;=5,VALUE(Answers!G239)=INT(VALUE(Answers!G239))),VALUE(Answers!G239),"unread"),IFERROR(MATCH(TRIM(SUBSTITUTE(SUBSTITUTE(SUBSTITUTE(SUBSTITUTE(Answers!G239,"’","'"),"‘","'"),"“",""""),"”","""")),'Scoring key'!$B$5:$B$9,0),"unread")))</f>
        <v/>
      </c>
      <c r="Q239" s="1" t="str">
        <f aca="false">IF(Answers!H239="","",IF(ISNUMBER(IFERROR(VALUE(Answers!H239),"")),IF(AND(VALUE(Answers!H239)&gt;=1,VALUE(Answers!H239)&lt;=5,VALUE(Answers!H239)=INT(VALUE(Answers!H239))),VALUE(Answers!H239),"unread"),IFERROR(MATCH(TRIM(SUBSTITUTE(SUBSTITUTE(SUBSTITUTE(SUBSTITUTE(Answers!H239,"’","'"),"‘","'"),"“",""""),"”","""")),'Scoring key'!$B$5:$B$9,0),"unread")))</f>
        <v/>
      </c>
      <c r="R239" s="1" t="str">
        <f aca="false">IF(Answers!I239="","",IF(ISNUMBER(IFERROR(VALUE(Answers!I239),"")),IF(AND(VALUE(Answers!I239)&gt;=1,VALUE(Answers!I239)&lt;=5,VALUE(Answers!I239)=INT(VALUE(Answers!I239))),VALUE(Answers!I239),"unread"),IFERROR(MATCH(TRIM(SUBSTITUTE(SUBSTITUTE(SUBSTITUTE(SUBSTITUTE(Answers!I239,"’","'"),"‘","'"),"“",""""),"”","""")),'Scoring key'!$B$5:$B$9,0),"unread")))</f>
        <v/>
      </c>
      <c r="S239" s="1" t="str">
        <f aca="false">IF(Answers!J239="","",IF(ISNUMBER(IFERROR(VALUE(Answers!J239),"")),IF(AND(VALUE(Answers!J239)&gt;=1,VALUE(Answers!J239)&lt;=5,VALUE(Answers!J239)=INT(VALUE(Answers!J239))),VALUE(Answers!J239),"unread"),IFERROR(MATCH(TRIM(SUBSTITUTE(SUBSTITUTE(SUBSTITUTE(SUBSTITUTE(Answers!J239,"’","'"),"‘","'"),"“",""""),"”","""")),'Scoring key'!$B$5:$B$9,0),"unread")))</f>
        <v/>
      </c>
      <c r="T239" s="1" t="str">
        <f aca="false">IF(Answers!K239="","",IF(ISNUMBER(IFERROR(VALUE(Answers!K239),"")),IF(AND(VALUE(Answers!K239)&gt;=1,VALUE(Answers!K239)&lt;=5,VALUE(Answers!K239)=INT(VALUE(Answers!K239))),VALUE(Answers!K239),"unread"),IFERROR(MATCH(TRIM(SUBSTITUTE(SUBSTITUTE(SUBSTITUTE(SUBSTITUTE(Answers!K239,"’","'"),"‘","'"),"“",""""),"”","""")),'Scoring key'!$B$5:$B$9,0),"unread")))</f>
        <v/>
      </c>
      <c r="U239" s="1" t="str">
        <f aca="false">IF(Answers!M239="","",IF(ISNUMBER(IFERROR(VALUE(Answers!M239),"")),IF(AND(VALUE(Answers!M239)&gt;=1,VALUE(Answers!M239)&lt;=5,VALUE(Answers!M239)=INT(VALUE(Answers!M239))),VALUE(Answers!M239),"unread"),IFERROR(MATCH(TRIM(SUBSTITUTE(SUBSTITUTE(SUBSTITUTE(SUBSTITUTE(Answers!M239,"’","'"),"‘","'"),"“",""""),"”","""")),'Scoring key'!$B$5:$B$9,0),"unread")))</f>
        <v/>
      </c>
      <c r="V239" s="1" t="str">
        <f aca="false">IF(Answers!P239="","",IF(ISNUMBER(IFERROR(VALUE(Answers!P239),"")),IF(AND(VALUE(Answers!P239)&gt;=1,VALUE(Answers!P239)&lt;=5,VALUE(Answers!P239)=INT(VALUE(Answers!P239))),VALUE(Answers!P239),"unread"),IFERROR(MATCH(TRIM(SUBSTITUTE(SUBSTITUTE(SUBSTITUTE(SUBSTITUTE(Answers!P239,"’","'"),"‘","'"),"“",""""),"”","""")),'Scoring key'!$B$5:$B$9,0),"unread")))</f>
        <v/>
      </c>
      <c r="W239" s="1" t="str">
        <f aca="false">IF(Answers!Q239="","",IF(ISNUMBER(IFERROR(VALUE(Answers!Q239),"")),IF(AND(VALUE(Answers!Q239)&gt;=1,VALUE(Answers!Q239)&lt;=5,VALUE(Answers!Q239)=INT(VALUE(Answers!Q239))),VALUE(Answers!Q239),"unread"),IFERROR(MATCH(TRIM(SUBSTITUTE(SUBSTITUTE(SUBSTITUTE(SUBSTITUTE(Answers!Q239,"’","'"),"‘","'"),"“",""""),"”","""")),'Scoring key'!$B$5:$B$9,0),"unread")))</f>
        <v/>
      </c>
      <c r="X239" s="1" t="str">
        <f aca="false">IF(Answers!B239="","",ISNUMBER(SEARCH("Drafting or editing emails and documents",TRIM(SUBSTITUTE(SUBSTITUTE(SUBSTITUTE(SUBSTITUTE(Answers!B239,"’","'"),"‘","'"),"“",""""),"”",""""))))*1+ISNUMBER(SEARCH("Summarizing documents, threads or meetings",TRIM(SUBSTITUTE(SUBSTITUTE(SUBSTITUTE(SUBSTITUTE(Answers!B239,"’","'"),"‘","'"),"“",""""),"”",""""))))*1+ISNUMBER(SEARCH("Research, or explaining something unfamiliar",TRIM(SUBSTITUTE(SUBSTITUTE(SUBSTITUTE(SUBSTITUTE(Answers!B239,"’","'"),"‘","'"),"“",""""),"”",""""))))*1+ISNUMBER(SEARCH("Working with data or spreadsheets",TRIM(SUBSTITUTE(SUBSTITUTE(SUBSTITUTE(SUBSTITUTE(Answers!B239,"’","'"),"‘","'"),"“",""""),"”",""""))))*1+ISNUMBER(SEARCH("Writing or reviewing code or scripts",TRIM(SUBSTITUTE(SUBSTITUTE(SUBSTITUTE(SUBSTITUTE(Answers!B239,"’","'"),"‘","'"),"“",""""),"”",""""))))*1+ISNUMBER(SEARCH("Brainstorming or planning",TRIM(SUBSTITUTE(SUBSTITUTE(SUBSTITUTE(SUBSTITUTE(Answers!B239,"’","'"),"‘","'"),"“",""""),"”",""""))))*1+ISNUMBER(SEARCH("Something else",TRIM(SUBSTITUTE(SUBSTITUTE(SUBSTITUTE(SUBSTITUTE(Answers!B239,"’","'"),"‘","'"),"“",""""),"”",""""))))*1)</f>
        <v/>
      </c>
      <c r="Y239" s="1" t="str">
        <f aca="false">IF(X239="","",IF(X239=0,IF(ISNUMBER(SEARCH("I don't use AI tools for work",TRIM(SUBSTITUTE(SUBSTITUTE(SUBSTITUTE(SUBSTITUTE(Answers!B239,"’","'"),"‘","'"),"“",""""),"”","""")))),1,"unread"),MIN(X239+1,5)))</f>
        <v/>
      </c>
      <c r="Z239" s="1" t="n">
        <f aca="false">IF(ISNUMBER(SEARCH("Clear guidance on what's allowed and what information can go in",TRIM(SUBSTITUTE(SUBSTITUTE(SUBSTITUTE(SUBSTITUTE(Answers!R239,"’","'"),"‘","'"),"“",""""),"”","""")))),1,0)</f>
        <v>0</v>
      </c>
      <c r="AA239" s="1" t="n">
        <f aca="false">IF(ISNUMBER(SEARCH("An approved AI tool with a work account",TRIM(SUBSTITUTE(SUBSTITUTE(SUBSTITUTE(SUBSTITUTE(Answers!R239,"’","'"),"‘","'"),"“",""""),"”","""")))),1,0)</f>
        <v>0</v>
      </c>
      <c r="AB239" s="1" t="n">
        <f aca="false">IF(ISNUMBER(SEARCH("Hands-on training using my own work tasks",TRIM(SUBSTITUTE(SUBSTITUTE(SUBSTITUTE(SUBSTITUTE(Answers!R239,"’","'"),"‘","'"),"“",""""),"”","""")))),1,0)</f>
        <v>0</v>
      </c>
      <c r="AC239" s="1" t="n">
        <f aca="false">IF(ISNUMBER(SEARCH("Ready-made prompts and templates for common tasks",TRIM(SUBSTITUTE(SUBSTITUTE(SUBSTITUTE(SUBSTITUTE(Answers!R239,"’","'"),"‘","'"),"“",""""),"”","""")))),1,0)</f>
        <v>0</v>
      </c>
      <c r="AD239" s="1" t="n">
        <f aca="false">IF(ISNUMBER(SEARCH("Help setting up an AI agent for my role",TRIM(SUBSTITUTE(SUBSTITUTE(SUBSTITUTE(SUBSTITUTE(Answers!R239,"’","'"),"‘","'"),"“",""""),"”","""")))),1,0)</f>
        <v>0</v>
      </c>
      <c r="AE239" s="1" t="n">
        <f aca="false">IF(ISNUMBER(SEARCH("Examples from people in jobs like mine",TRIM(SUBSTITUTE(SUBSTITUTE(SUBSTITUTE(SUBSTITUTE(Answers!R239,"’","'"),"‘","'"),"“",""""),"”","""")))),1,0)</f>
        <v>0</v>
      </c>
      <c r="AF239" s="1" t="n">
        <f aca="false">IF(ISNUMBER(SEARCH("Time set aside to practice",TRIM(SUBSTITUTE(SUBSTITUTE(SUBSTITUTE(SUBSTITUTE(Answers!R239,"’","'"),"‘","'"),"“",""""),"”","""")))),1,0)</f>
        <v>0</v>
      </c>
      <c r="AG239" s="1" t="n">
        <f aca="false">IF(ISNUMBER(SEARCH("I don't need help right now",TRIM(SUBSTITUTE(SUBSTITUTE(SUBSTITUTE(SUBSTITUTE(Answers!R239,"’","'"),"‘","'"),"“",""""),"”","""")))),1,0)</f>
        <v>0</v>
      </c>
      <c r="AH239" s="1" t="str">
        <f aca="false">IF(Answers!R239="","",IF(Z239+AA239+AB239+AC239+AD239+AE239+AF239+AG239=0,"unread",""))</f>
        <v/>
      </c>
      <c r="AI239" s="1" t="n">
        <f aca="false">IF(OR(D239=5,E239=5),1,0)</f>
        <v>0</v>
      </c>
    </row>
    <row r="240" customFormat="false" ht="15" hidden="false" customHeight="true" outlineLevel="0" collapsed="false">
      <c r="A240" s="1" t="n">
        <f aca="false">Answers!T240</f>
        <v>0</v>
      </c>
      <c r="B240" s="1" t="str">
        <f aca="false">IF(Answers!A240="","",IFERROR(MATCH(TRIM(SUBSTITUTE(SUBSTITUTE(SUBSTITUTE(SUBSTITUTE(Answers!A240,"’","'"),"‘","'"),"“",""""),"”","""")),'Scoring key'!$B$10:$B$14,0),"unread"))</f>
        <v/>
      </c>
      <c r="C240" s="1" t="str">
        <f aca="false">IF(Answers!C240="","",IFERROR(MATCH(TRIM(SUBSTITUTE(SUBSTITUTE(SUBSTITUTE(SUBSTITUTE(Answers!C240,"’","'"),"‘","'"),"“",""""),"”","""")),'Scoring key'!$B$15:$B$19,0),"unread"))</f>
        <v/>
      </c>
      <c r="D240" s="1" t="str">
        <f aca="false">IF(Answers!D240="","",IFERROR(MATCH(TRIM(SUBSTITUTE(SUBSTITUTE(SUBSTITUTE(SUBSTITUTE(Answers!D240,"’","'"),"‘","'"),"“",""""),"”","""")),'Scoring key'!$B$20:$B$24,0),"unread"))</f>
        <v/>
      </c>
      <c r="E240" s="1" t="str">
        <f aca="false">IF(Answers!E240="","",IFERROR(MATCH(TRIM(SUBSTITUTE(SUBSTITUTE(SUBSTITUTE(SUBSTITUTE(Answers!E240,"’","'"),"‘","'"),"“",""""),"”","""")),'Scoring key'!$B$25:$B$29,0),"unread"))</f>
        <v/>
      </c>
      <c r="F240" s="1" t="str">
        <f aca="false">IF(Answers!L240="","",IFERROR(MATCH(TRIM(SUBSTITUTE(SUBSTITUTE(SUBSTITUTE(SUBSTITUTE(Answers!L240,"’","'"),"‘","'"),"“",""""),"”","""")),'Scoring key'!$B$30:$B$34,0),"unread"))</f>
        <v/>
      </c>
      <c r="G240" s="1" t="str">
        <f aca="false">IF(Answers!N240="","",IFERROR(MATCH(TRIM(SUBSTITUTE(SUBSTITUTE(SUBSTITUTE(SUBSTITUTE(Answers!N240,"’","'"),"‘","'"),"“",""""),"”","""")),'Scoring key'!$B$35:$B$38,0),"unread"))</f>
        <v/>
      </c>
      <c r="H240" s="1" t="str">
        <f aca="false">IF(Answers!O240="","",IFERROR(MATCH(TRIM(SUBSTITUTE(SUBSTITUTE(SUBSTITUTE(SUBSTITUTE(Answers!O240,"’","'"),"‘","'"),"“",""""),"”","""")),'Scoring key'!$B$39:$B$42,0),"unread"))</f>
        <v/>
      </c>
      <c r="I240" s="1" t="str">
        <f aca="false">IF(Answers!S240="","",IFERROR(MATCH(TRIM(SUBSTITUTE(SUBSTITUTE(SUBSTITUTE(SUBSTITUTE(Answers!S240,"’","'"),"‘","'"),"“",""""),"”","""")),'Scoring key'!$B$43:$B$46,0),"unread"))</f>
        <v/>
      </c>
      <c r="J240" s="1" t="str">
        <f aca="false">IF(ISNUMBER(B240),IF(INDEX('Scoring key'!$C$10:$C$14,B240)="","",INDEX('Scoring key'!$C$10:$C$14,B240)),"")</f>
        <v/>
      </c>
      <c r="K240" s="1" t="str">
        <f aca="false">IF(ISNUMBER(E240),IF(INDEX('Scoring key'!$C$25:$C$29,E240)="","",INDEX('Scoring key'!$C$25:$C$29,E240)),"")</f>
        <v/>
      </c>
      <c r="L240" s="1" t="str">
        <f aca="false">IF(ISNUMBER(F240),IF(INDEX('Scoring key'!$C$30:$C$34,F240)="","",INDEX('Scoring key'!$C$30:$C$34,F240)),"")</f>
        <v/>
      </c>
      <c r="M240" s="1" t="str">
        <f aca="false">IF(ISNUMBER(G240),IF(INDEX('Scoring key'!$C$35:$C$38,G240)="","",INDEX('Scoring key'!$C$35:$C$38,G240)),"")</f>
        <v/>
      </c>
      <c r="N240" s="1" t="str">
        <f aca="false">IF(ISNUMBER(H240),IF(INDEX('Scoring key'!$C$39:$C$42,H240)="","",INDEX('Scoring key'!$C$39:$C$42,H240)),"")</f>
        <v/>
      </c>
      <c r="O240" s="1" t="str">
        <f aca="false">IF(Answers!F240="","",IF(ISNUMBER(IFERROR(VALUE(Answers!F240),"")),IF(AND(VALUE(Answers!F240)&gt;=1,VALUE(Answers!F240)&lt;=5,VALUE(Answers!F240)=INT(VALUE(Answers!F240))),VALUE(Answers!F240),"unread"),IFERROR(MATCH(TRIM(SUBSTITUTE(SUBSTITUTE(SUBSTITUTE(SUBSTITUTE(Answers!F240,"’","'"),"‘","'"),"“",""""),"”","""")),'Scoring key'!$B$5:$B$9,0),"unread")))</f>
        <v/>
      </c>
      <c r="P240" s="1" t="str">
        <f aca="false">IF(Answers!G240="","",IF(ISNUMBER(IFERROR(VALUE(Answers!G240),"")),IF(AND(VALUE(Answers!G240)&gt;=1,VALUE(Answers!G240)&lt;=5,VALUE(Answers!G240)=INT(VALUE(Answers!G240))),VALUE(Answers!G240),"unread"),IFERROR(MATCH(TRIM(SUBSTITUTE(SUBSTITUTE(SUBSTITUTE(SUBSTITUTE(Answers!G240,"’","'"),"‘","'"),"“",""""),"”","""")),'Scoring key'!$B$5:$B$9,0),"unread")))</f>
        <v/>
      </c>
      <c r="Q240" s="1" t="str">
        <f aca="false">IF(Answers!H240="","",IF(ISNUMBER(IFERROR(VALUE(Answers!H240),"")),IF(AND(VALUE(Answers!H240)&gt;=1,VALUE(Answers!H240)&lt;=5,VALUE(Answers!H240)=INT(VALUE(Answers!H240))),VALUE(Answers!H240),"unread"),IFERROR(MATCH(TRIM(SUBSTITUTE(SUBSTITUTE(SUBSTITUTE(SUBSTITUTE(Answers!H240,"’","'"),"‘","'"),"“",""""),"”","""")),'Scoring key'!$B$5:$B$9,0),"unread")))</f>
        <v/>
      </c>
      <c r="R240" s="1" t="str">
        <f aca="false">IF(Answers!I240="","",IF(ISNUMBER(IFERROR(VALUE(Answers!I240),"")),IF(AND(VALUE(Answers!I240)&gt;=1,VALUE(Answers!I240)&lt;=5,VALUE(Answers!I240)=INT(VALUE(Answers!I240))),VALUE(Answers!I240),"unread"),IFERROR(MATCH(TRIM(SUBSTITUTE(SUBSTITUTE(SUBSTITUTE(SUBSTITUTE(Answers!I240,"’","'"),"‘","'"),"“",""""),"”","""")),'Scoring key'!$B$5:$B$9,0),"unread")))</f>
        <v/>
      </c>
      <c r="S240" s="1" t="str">
        <f aca="false">IF(Answers!J240="","",IF(ISNUMBER(IFERROR(VALUE(Answers!J240),"")),IF(AND(VALUE(Answers!J240)&gt;=1,VALUE(Answers!J240)&lt;=5,VALUE(Answers!J240)=INT(VALUE(Answers!J240))),VALUE(Answers!J240),"unread"),IFERROR(MATCH(TRIM(SUBSTITUTE(SUBSTITUTE(SUBSTITUTE(SUBSTITUTE(Answers!J240,"’","'"),"‘","'"),"“",""""),"”","""")),'Scoring key'!$B$5:$B$9,0),"unread")))</f>
        <v/>
      </c>
      <c r="T240" s="1" t="str">
        <f aca="false">IF(Answers!K240="","",IF(ISNUMBER(IFERROR(VALUE(Answers!K240),"")),IF(AND(VALUE(Answers!K240)&gt;=1,VALUE(Answers!K240)&lt;=5,VALUE(Answers!K240)=INT(VALUE(Answers!K240))),VALUE(Answers!K240),"unread"),IFERROR(MATCH(TRIM(SUBSTITUTE(SUBSTITUTE(SUBSTITUTE(SUBSTITUTE(Answers!K240,"’","'"),"‘","'"),"“",""""),"”","""")),'Scoring key'!$B$5:$B$9,0),"unread")))</f>
        <v/>
      </c>
      <c r="U240" s="1" t="str">
        <f aca="false">IF(Answers!M240="","",IF(ISNUMBER(IFERROR(VALUE(Answers!M240),"")),IF(AND(VALUE(Answers!M240)&gt;=1,VALUE(Answers!M240)&lt;=5,VALUE(Answers!M240)=INT(VALUE(Answers!M240))),VALUE(Answers!M240),"unread"),IFERROR(MATCH(TRIM(SUBSTITUTE(SUBSTITUTE(SUBSTITUTE(SUBSTITUTE(Answers!M240,"’","'"),"‘","'"),"“",""""),"”","""")),'Scoring key'!$B$5:$B$9,0),"unread")))</f>
        <v/>
      </c>
      <c r="V240" s="1" t="str">
        <f aca="false">IF(Answers!P240="","",IF(ISNUMBER(IFERROR(VALUE(Answers!P240),"")),IF(AND(VALUE(Answers!P240)&gt;=1,VALUE(Answers!P240)&lt;=5,VALUE(Answers!P240)=INT(VALUE(Answers!P240))),VALUE(Answers!P240),"unread"),IFERROR(MATCH(TRIM(SUBSTITUTE(SUBSTITUTE(SUBSTITUTE(SUBSTITUTE(Answers!P240,"’","'"),"‘","'"),"“",""""),"”","""")),'Scoring key'!$B$5:$B$9,0),"unread")))</f>
        <v/>
      </c>
      <c r="W240" s="1" t="str">
        <f aca="false">IF(Answers!Q240="","",IF(ISNUMBER(IFERROR(VALUE(Answers!Q240),"")),IF(AND(VALUE(Answers!Q240)&gt;=1,VALUE(Answers!Q240)&lt;=5,VALUE(Answers!Q240)=INT(VALUE(Answers!Q240))),VALUE(Answers!Q240),"unread"),IFERROR(MATCH(TRIM(SUBSTITUTE(SUBSTITUTE(SUBSTITUTE(SUBSTITUTE(Answers!Q240,"’","'"),"‘","'"),"“",""""),"”","""")),'Scoring key'!$B$5:$B$9,0),"unread")))</f>
        <v/>
      </c>
      <c r="X240" s="1" t="str">
        <f aca="false">IF(Answers!B240="","",ISNUMBER(SEARCH("Drafting or editing emails and documents",TRIM(SUBSTITUTE(SUBSTITUTE(SUBSTITUTE(SUBSTITUTE(Answers!B240,"’","'"),"‘","'"),"“",""""),"”",""""))))*1+ISNUMBER(SEARCH("Summarizing documents, threads or meetings",TRIM(SUBSTITUTE(SUBSTITUTE(SUBSTITUTE(SUBSTITUTE(Answers!B240,"’","'"),"‘","'"),"“",""""),"”",""""))))*1+ISNUMBER(SEARCH("Research, or explaining something unfamiliar",TRIM(SUBSTITUTE(SUBSTITUTE(SUBSTITUTE(SUBSTITUTE(Answers!B240,"’","'"),"‘","'"),"“",""""),"”",""""))))*1+ISNUMBER(SEARCH("Working with data or spreadsheets",TRIM(SUBSTITUTE(SUBSTITUTE(SUBSTITUTE(SUBSTITUTE(Answers!B240,"’","'"),"‘","'"),"“",""""),"”",""""))))*1+ISNUMBER(SEARCH("Writing or reviewing code or scripts",TRIM(SUBSTITUTE(SUBSTITUTE(SUBSTITUTE(SUBSTITUTE(Answers!B240,"’","'"),"‘","'"),"“",""""),"”",""""))))*1+ISNUMBER(SEARCH("Brainstorming or planning",TRIM(SUBSTITUTE(SUBSTITUTE(SUBSTITUTE(SUBSTITUTE(Answers!B240,"’","'"),"‘","'"),"“",""""),"”",""""))))*1+ISNUMBER(SEARCH("Something else",TRIM(SUBSTITUTE(SUBSTITUTE(SUBSTITUTE(SUBSTITUTE(Answers!B240,"’","'"),"‘","'"),"“",""""),"”",""""))))*1)</f>
        <v/>
      </c>
      <c r="Y240" s="1" t="str">
        <f aca="false">IF(X240="","",IF(X240=0,IF(ISNUMBER(SEARCH("I don't use AI tools for work",TRIM(SUBSTITUTE(SUBSTITUTE(SUBSTITUTE(SUBSTITUTE(Answers!B240,"’","'"),"‘","'"),"“",""""),"”","""")))),1,"unread"),MIN(X240+1,5)))</f>
        <v/>
      </c>
      <c r="Z240" s="1" t="n">
        <f aca="false">IF(ISNUMBER(SEARCH("Clear guidance on what's allowed and what information can go in",TRIM(SUBSTITUTE(SUBSTITUTE(SUBSTITUTE(SUBSTITUTE(Answers!R240,"’","'"),"‘","'"),"“",""""),"”","""")))),1,0)</f>
        <v>0</v>
      </c>
      <c r="AA240" s="1" t="n">
        <f aca="false">IF(ISNUMBER(SEARCH("An approved AI tool with a work account",TRIM(SUBSTITUTE(SUBSTITUTE(SUBSTITUTE(SUBSTITUTE(Answers!R240,"’","'"),"‘","'"),"“",""""),"”","""")))),1,0)</f>
        <v>0</v>
      </c>
      <c r="AB240" s="1" t="n">
        <f aca="false">IF(ISNUMBER(SEARCH("Hands-on training using my own work tasks",TRIM(SUBSTITUTE(SUBSTITUTE(SUBSTITUTE(SUBSTITUTE(Answers!R240,"’","'"),"‘","'"),"“",""""),"”","""")))),1,0)</f>
        <v>0</v>
      </c>
      <c r="AC240" s="1" t="n">
        <f aca="false">IF(ISNUMBER(SEARCH("Ready-made prompts and templates for common tasks",TRIM(SUBSTITUTE(SUBSTITUTE(SUBSTITUTE(SUBSTITUTE(Answers!R240,"’","'"),"‘","'"),"“",""""),"”","""")))),1,0)</f>
        <v>0</v>
      </c>
      <c r="AD240" s="1" t="n">
        <f aca="false">IF(ISNUMBER(SEARCH("Help setting up an AI agent for my role",TRIM(SUBSTITUTE(SUBSTITUTE(SUBSTITUTE(SUBSTITUTE(Answers!R240,"’","'"),"‘","'"),"“",""""),"”","""")))),1,0)</f>
        <v>0</v>
      </c>
      <c r="AE240" s="1" t="n">
        <f aca="false">IF(ISNUMBER(SEARCH("Examples from people in jobs like mine",TRIM(SUBSTITUTE(SUBSTITUTE(SUBSTITUTE(SUBSTITUTE(Answers!R240,"’","'"),"‘","'"),"“",""""),"”","""")))),1,0)</f>
        <v>0</v>
      </c>
      <c r="AF240" s="1" t="n">
        <f aca="false">IF(ISNUMBER(SEARCH("Time set aside to practice",TRIM(SUBSTITUTE(SUBSTITUTE(SUBSTITUTE(SUBSTITUTE(Answers!R240,"’","'"),"‘","'"),"“",""""),"”","""")))),1,0)</f>
        <v>0</v>
      </c>
      <c r="AG240" s="1" t="n">
        <f aca="false">IF(ISNUMBER(SEARCH("I don't need help right now",TRIM(SUBSTITUTE(SUBSTITUTE(SUBSTITUTE(SUBSTITUTE(Answers!R240,"’","'"),"‘","'"),"“",""""),"”","""")))),1,0)</f>
        <v>0</v>
      </c>
      <c r="AH240" s="1" t="str">
        <f aca="false">IF(Answers!R240="","",IF(Z240+AA240+AB240+AC240+AD240+AE240+AF240+AG240=0,"unread",""))</f>
        <v/>
      </c>
      <c r="AI240" s="1" t="n">
        <f aca="false">IF(OR(D240=5,E240=5),1,0)</f>
        <v>0</v>
      </c>
    </row>
    <row r="241" customFormat="false" ht="15" hidden="false" customHeight="true" outlineLevel="0" collapsed="false">
      <c r="A241" s="1" t="n">
        <f aca="false">Answers!T241</f>
        <v>0</v>
      </c>
      <c r="B241" s="1" t="str">
        <f aca="false">IF(Answers!A241="","",IFERROR(MATCH(TRIM(SUBSTITUTE(SUBSTITUTE(SUBSTITUTE(SUBSTITUTE(Answers!A241,"’","'"),"‘","'"),"“",""""),"”","""")),'Scoring key'!$B$10:$B$14,0),"unread"))</f>
        <v/>
      </c>
      <c r="C241" s="1" t="str">
        <f aca="false">IF(Answers!C241="","",IFERROR(MATCH(TRIM(SUBSTITUTE(SUBSTITUTE(SUBSTITUTE(SUBSTITUTE(Answers!C241,"’","'"),"‘","'"),"“",""""),"”","""")),'Scoring key'!$B$15:$B$19,0),"unread"))</f>
        <v/>
      </c>
      <c r="D241" s="1" t="str">
        <f aca="false">IF(Answers!D241="","",IFERROR(MATCH(TRIM(SUBSTITUTE(SUBSTITUTE(SUBSTITUTE(SUBSTITUTE(Answers!D241,"’","'"),"‘","'"),"“",""""),"”","""")),'Scoring key'!$B$20:$B$24,0),"unread"))</f>
        <v/>
      </c>
      <c r="E241" s="1" t="str">
        <f aca="false">IF(Answers!E241="","",IFERROR(MATCH(TRIM(SUBSTITUTE(SUBSTITUTE(SUBSTITUTE(SUBSTITUTE(Answers!E241,"’","'"),"‘","'"),"“",""""),"”","""")),'Scoring key'!$B$25:$B$29,0),"unread"))</f>
        <v/>
      </c>
      <c r="F241" s="1" t="str">
        <f aca="false">IF(Answers!L241="","",IFERROR(MATCH(TRIM(SUBSTITUTE(SUBSTITUTE(SUBSTITUTE(SUBSTITUTE(Answers!L241,"’","'"),"‘","'"),"“",""""),"”","""")),'Scoring key'!$B$30:$B$34,0),"unread"))</f>
        <v/>
      </c>
      <c r="G241" s="1" t="str">
        <f aca="false">IF(Answers!N241="","",IFERROR(MATCH(TRIM(SUBSTITUTE(SUBSTITUTE(SUBSTITUTE(SUBSTITUTE(Answers!N241,"’","'"),"‘","'"),"“",""""),"”","""")),'Scoring key'!$B$35:$B$38,0),"unread"))</f>
        <v/>
      </c>
      <c r="H241" s="1" t="str">
        <f aca="false">IF(Answers!O241="","",IFERROR(MATCH(TRIM(SUBSTITUTE(SUBSTITUTE(SUBSTITUTE(SUBSTITUTE(Answers!O241,"’","'"),"‘","'"),"“",""""),"”","""")),'Scoring key'!$B$39:$B$42,0),"unread"))</f>
        <v/>
      </c>
      <c r="I241" s="1" t="str">
        <f aca="false">IF(Answers!S241="","",IFERROR(MATCH(TRIM(SUBSTITUTE(SUBSTITUTE(SUBSTITUTE(SUBSTITUTE(Answers!S241,"’","'"),"‘","'"),"“",""""),"”","""")),'Scoring key'!$B$43:$B$46,0),"unread"))</f>
        <v/>
      </c>
      <c r="J241" s="1" t="str">
        <f aca="false">IF(ISNUMBER(B241),IF(INDEX('Scoring key'!$C$10:$C$14,B241)="","",INDEX('Scoring key'!$C$10:$C$14,B241)),"")</f>
        <v/>
      </c>
      <c r="K241" s="1" t="str">
        <f aca="false">IF(ISNUMBER(E241),IF(INDEX('Scoring key'!$C$25:$C$29,E241)="","",INDEX('Scoring key'!$C$25:$C$29,E241)),"")</f>
        <v/>
      </c>
      <c r="L241" s="1" t="str">
        <f aca="false">IF(ISNUMBER(F241),IF(INDEX('Scoring key'!$C$30:$C$34,F241)="","",INDEX('Scoring key'!$C$30:$C$34,F241)),"")</f>
        <v/>
      </c>
      <c r="M241" s="1" t="str">
        <f aca="false">IF(ISNUMBER(G241),IF(INDEX('Scoring key'!$C$35:$C$38,G241)="","",INDEX('Scoring key'!$C$35:$C$38,G241)),"")</f>
        <v/>
      </c>
      <c r="N241" s="1" t="str">
        <f aca="false">IF(ISNUMBER(H241),IF(INDEX('Scoring key'!$C$39:$C$42,H241)="","",INDEX('Scoring key'!$C$39:$C$42,H241)),"")</f>
        <v/>
      </c>
      <c r="O241" s="1" t="str">
        <f aca="false">IF(Answers!F241="","",IF(ISNUMBER(IFERROR(VALUE(Answers!F241),"")),IF(AND(VALUE(Answers!F241)&gt;=1,VALUE(Answers!F241)&lt;=5,VALUE(Answers!F241)=INT(VALUE(Answers!F241))),VALUE(Answers!F241),"unread"),IFERROR(MATCH(TRIM(SUBSTITUTE(SUBSTITUTE(SUBSTITUTE(SUBSTITUTE(Answers!F241,"’","'"),"‘","'"),"“",""""),"”","""")),'Scoring key'!$B$5:$B$9,0),"unread")))</f>
        <v/>
      </c>
      <c r="P241" s="1" t="str">
        <f aca="false">IF(Answers!G241="","",IF(ISNUMBER(IFERROR(VALUE(Answers!G241),"")),IF(AND(VALUE(Answers!G241)&gt;=1,VALUE(Answers!G241)&lt;=5,VALUE(Answers!G241)=INT(VALUE(Answers!G241))),VALUE(Answers!G241),"unread"),IFERROR(MATCH(TRIM(SUBSTITUTE(SUBSTITUTE(SUBSTITUTE(SUBSTITUTE(Answers!G241,"’","'"),"‘","'"),"“",""""),"”","""")),'Scoring key'!$B$5:$B$9,0),"unread")))</f>
        <v/>
      </c>
      <c r="Q241" s="1" t="str">
        <f aca="false">IF(Answers!H241="","",IF(ISNUMBER(IFERROR(VALUE(Answers!H241),"")),IF(AND(VALUE(Answers!H241)&gt;=1,VALUE(Answers!H241)&lt;=5,VALUE(Answers!H241)=INT(VALUE(Answers!H241))),VALUE(Answers!H241),"unread"),IFERROR(MATCH(TRIM(SUBSTITUTE(SUBSTITUTE(SUBSTITUTE(SUBSTITUTE(Answers!H241,"’","'"),"‘","'"),"“",""""),"”","""")),'Scoring key'!$B$5:$B$9,0),"unread")))</f>
        <v/>
      </c>
      <c r="R241" s="1" t="str">
        <f aca="false">IF(Answers!I241="","",IF(ISNUMBER(IFERROR(VALUE(Answers!I241),"")),IF(AND(VALUE(Answers!I241)&gt;=1,VALUE(Answers!I241)&lt;=5,VALUE(Answers!I241)=INT(VALUE(Answers!I241))),VALUE(Answers!I241),"unread"),IFERROR(MATCH(TRIM(SUBSTITUTE(SUBSTITUTE(SUBSTITUTE(SUBSTITUTE(Answers!I241,"’","'"),"‘","'"),"“",""""),"”","""")),'Scoring key'!$B$5:$B$9,0),"unread")))</f>
        <v/>
      </c>
      <c r="S241" s="1" t="str">
        <f aca="false">IF(Answers!J241="","",IF(ISNUMBER(IFERROR(VALUE(Answers!J241),"")),IF(AND(VALUE(Answers!J241)&gt;=1,VALUE(Answers!J241)&lt;=5,VALUE(Answers!J241)=INT(VALUE(Answers!J241))),VALUE(Answers!J241),"unread"),IFERROR(MATCH(TRIM(SUBSTITUTE(SUBSTITUTE(SUBSTITUTE(SUBSTITUTE(Answers!J241,"’","'"),"‘","'"),"“",""""),"”","""")),'Scoring key'!$B$5:$B$9,0),"unread")))</f>
        <v/>
      </c>
      <c r="T241" s="1" t="str">
        <f aca="false">IF(Answers!K241="","",IF(ISNUMBER(IFERROR(VALUE(Answers!K241),"")),IF(AND(VALUE(Answers!K241)&gt;=1,VALUE(Answers!K241)&lt;=5,VALUE(Answers!K241)=INT(VALUE(Answers!K241))),VALUE(Answers!K241),"unread"),IFERROR(MATCH(TRIM(SUBSTITUTE(SUBSTITUTE(SUBSTITUTE(SUBSTITUTE(Answers!K241,"’","'"),"‘","'"),"“",""""),"”","""")),'Scoring key'!$B$5:$B$9,0),"unread")))</f>
        <v/>
      </c>
      <c r="U241" s="1" t="str">
        <f aca="false">IF(Answers!M241="","",IF(ISNUMBER(IFERROR(VALUE(Answers!M241),"")),IF(AND(VALUE(Answers!M241)&gt;=1,VALUE(Answers!M241)&lt;=5,VALUE(Answers!M241)=INT(VALUE(Answers!M241))),VALUE(Answers!M241),"unread"),IFERROR(MATCH(TRIM(SUBSTITUTE(SUBSTITUTE(SUBSTITUTE(SUBSTITUTE(Answers!M241,"’","'"),"‘","'"),"“",""""),"”","""")),'Scoring key'!$B$5:$B$9,0),"unread")))</f>
        <v/>
      </c>
      <c r="V241" s="1" t="str">
        <f aca="false">IF(Answers!P241="","",IF(ISNUMBER(IFERROR(VALUE(Answers!P241),"")),IF(AND(VALUE(Answers!P241)&gt;=1,VALUE(Answers!P241)&lt;=5,VALUE(Answers!P241)=INT(VALUE(Answers!P241))),VALUE(Answers!P241),"unread"),IFERROR(MATCH(TRIM(SUBSTITUTE(SUBSTITUTE(SUBSTITUTE(SUBSTITUTE(Answers!P241,"’","'"),"‘","'"),"“",""""),"”","""")),'Scoring key'!$B$5:$B$9,0),"unread")))</f>
        <v/>
      </c>
      <c r="W241" s="1" t="str">
        <f aca="false">IF(Answers!Q241="","",IF(ISNUMBER(IFERROR(VALUE(Answers!Q241),"")),IF(AND(VALUE(Answers!Q241)&gt;=1,VALUE(Answers!Q241)&lt;=5,VALUE(Answers!Q241)=INT(VALUE(Answers!Q241))),VALUE(Answers!Q241),"unread"),IFERROR(MATCH(TRIM(SUBSTITUTE(SUBSTITUTE(SUBSTITUTE(SUBSTITUTE(Answers!Q241,"’","'"),"‘","'"),"“",""""),"”","""")),'Scoring key'!$B$5:$B$9,0),"unread")))</f>
        <v/>
      </c>
      <c r="X241" s="1" t="str">
        <f aca="false">IF(Answers!B241="","",ISNUMBER(SEARCH("Drafting or editing emails and documents",TRIM(SUBSTITUTE(SUBSTITUTE(SUBSTITUTE(SUBSTITUTE(Answers!B241,"’","'"),"‘","'"),"“",""""),"”",""""))))*1+ISNUMBER(SEARCH("Summarizing documents, threads or meetings",TRIM(SUBSTITUTE(SUBSTITUTE(SUBSTITUTE(SUBSTITUTE(Answers!B241,"’","'"),"‘","'"),"“",""""),"”",""""))))*1+ISNUMBER(SEARCH("Research, or explaining something unfamiliar",TRIM(SUBSTITUTE(SUBSTITUTE(SUBSTITUTE(SUBSTITUTE(Answers!B241,"’","'"),"‘","'"),"“",""""),"”",""""))))*1+ISNUMBER(SEARCH("Working with data or spreadsheets",TRIM(SUBSTITUTE(SUBSTITUTE(SUBSTITUTE(SUBSTITUTE(Answers!B241,"’","'"),"‘","'"),"“",""""),"”",""""))))*1+ISNUMBER(SEARCH("Writing or reviewing code or scripts",TRIM(SUBSTITUTE(SUBSTITUTE(SUBSTITUTE(SUBSTITUTE(Answers!B241,"’","'"),"‘","'"),"“",""""),"”",""""))))*1+ISNUMBER(SEARCH("Brainstorming or planning",TRIM(SUBSTITUTE(SUBSTITUTE(SUBSTITUTE(SUBSTITUTE(Answers!B241,"’","'"),"‘","'"),"“",""""),"”",""""))))*1+ISNUMBER(SEARCH("Something else",TRIM(SUBSTITUTE(SUBSTITUTE(SUBSTITUTE(SUBSTITUTE(Answers!B241,"’","'"),"‘","'"),"“",""""),"”",""""))))*1)</f>
        <v/>
      </c>
      <c r="Y241" s="1" t="str">
        <f aca="false">IF(X241="","",IF(X241=0,IF(ISNUMBER(SEARCH("I don't use AI tools for work",TRIM(SUBSTITUTE(SUBSTITUTE(SUBSTITUTE(SUBSTITUTE(Answers!B241,"’","'"),"‘","'"),"“",""""),"”","""")))),1,"unread"),MIN(X241+1,5)))</f>
        <v/>
      </c>
      <c r="Z241" s="1" t="n">
        <f aca="false">IF(ISNUMBER(SEARCH("Clear guidance on what's allowed and what information can go in",TRIM(SUBSTITUTE(SUBSTITUTE(SUBSTITUTE(SUBSTITUTE(Answers!R241,"’","'"),"‘","'"),"“",""""),"”","""")))),1,0)</f>
        <v>0</v>
      </c>
      <c r="AA241" s="1" t="n">
        <f aca="false">IF(ISNUMBER(SEARCH("An approved AI tool with a work account",TRIM(SUBSTITUTE(SUBSTITUTE(SUBSTITUTE(SUBSTITUTE(Answers!R241,"’","'"),"‘","'"),"“",""""),"”","""")))),1,0)</f>
        <v>0</v>
      </c>
      <c r="AB241" s="1" t="n">
        <f aca="false">IF(ISNUMBER(SEARCH("Hands-on training using my own work tasks",TRIM(SUBSTITUTE(SUBSTITUTE(SUBSTITUTE(SUBSTITUTE(Answers!R241,"’","'"),"‘","'"),"“",""""),"”","""")))),1,0)</f>
        <v>0</v>
      </c>
      <c r="AC241" s="1" t="n">
        <f aca="false">IF(ISNUMBER(SEARCH("Ready-made prompts and templates for common tasks",TRIM(SUBSTITUTE(SUBSTITUTE(SUBSTITUTE(SUBSTITUTE(Answers!R241,"’","'"),"‘","'"),"“",""""),"”","""")))),1,0)</f>
        <v>0</v>
      </c>
      <c r="AD241" s="1" t="n">
        <f aca="false">IF(ISNUMBER(SEARCH("Help setting up an AI agent for my role",TRIM(SUBSTITUTE(SUBSTITUTE(SUBSTITUTE(SUBSTITUTE(Answers!R241,"’","'"),"‘","'"),"“",""""),"”","""")))),1,0)</f>
        <v>0</v>
      </c>
      <c r="AE241" s="1" t="n">
        <f aca="false">IF(ISNUMBER(SEARCH("Examples from people in jobs like mine",TRIM(SUBSTITUTE(SUBSTITUTE(SUBSTITUTE(SUBSTITUTE(Answers!R241,"’","'"),"‘","'"),"“",""""),"”","""")))),1,0)</f>
        <v>0</v>
      </c>
      <c r="AF241" s="1" t="n">
        <f aca="false">IF(ISNUMBER(SEARCH("Time set aside to practice",TRIM(SUBSTITUTE(SUBSTITUTE(SUBSTITUTE(SUBSTITUTE(Answers!R241,"’","'"),"‘","'"),"“",""""),"”","""")))),1,0)</f>
        <v>0</v>
      </c>
      <c r="AG241" s="1" t="n">
        <f aca="false">IF(ISNUMBER(SEARCH("I don't need help right now",TRIM(SUBSTITUTE(SUBSTITUTE(SUBSTITUTE(SUBSTITUTE(Answers!R241,"’","'"),"‘","'"),"“",""""),"”","""")))),1,0)</f>
        <v>0</v>
      </c>
      <c r="AH241" s="1" t="str">
        <f aca="false">IF(Answers!R241="","",IF(Z241+AA241+AB241+AC241+AD241+AE241+AF241+AG241=0,"unread",""))</f>
        <v/>
      </c>
      <c r="AI241" s="1" t="n">
        <f aca="false">IF(OR(D241=5,E241=5),1,0)</f>
        <v>0</v>
      </c>
    </row>
    <row r="242" customFormat="false" ht="15" hidden="false" customHeight="true" outlineLevel="0" collapsed="false">
      <c r="A242" s="1" t="n">
        <f aca="false">Answers!T242</f>
        <v>0</v>
      </c>
      <c r="B242" s="1" t="str">
        <f aca="false">IF(Answers!A242="","",IFERROR(MATCH(TRIM(SUBSTITUTE(SUBSTITUTE(SUBSTITUTE(SUBSTITUTE(Answers!A242,"’","'"),"‘","'"),"“",""""),"”","""")),'Scoring key'!$B$10:$B$14,0),"unread"))</f>
        <v/>
      </c>
      <c r="C242" s="1" t="str">
        <f aca="false">IF(Answers!C242="","",IFERROR(MATCH(TRIM(SUBSTITUTE(SUBSTITUTE(SUBSTITUTE(SUBSTITUTE(Answers!C242,"’","'"),"‘","'"),"“",""""),"”","""")),'Scoring key'!$B$15:$B$19,0),"unread"))</f>
        <v/>
      </c>
      <c r="D242" s="1" t="str">
        <f aca="false">IF(Answers!D242="","",IFERROR(MATCH(TRIM(SUBSTITUTE(SUBSTITUTE(SUBSTITUTE(SUBSTITUTE(Answers!D242,"’","'"),"‘","'"),"“",""""),"”","""")),'Scoring key'!$B$20:$B$24,0),"unread"))</f>
        <v/>
      </c>
      <c r="E242" s="1" t="str">
        <f aca="false">IF(Answers!E242="","",IFERROR(MATCH(TRIM(SUBSTITUTE(SUBSTITUTE(SUBSTITUTE(SUBSTITUTE(Answers!E242,"’","'"),"‘","'"),"“",""""),"”","""")),'Scoring key'!$B$25:$B$29,0),"unread"))</f>
        <v/>
      </c>
      <c r="F242" s="1" t="str">
        <f aca="false">IF(Answers!L242="","",IFERROR(MATCH(TRIM(SUBSTITUTE(SUBSTITUTE(SUBSTITUTE(SUBSTITUTE(Answers!L242,"’","'"),"‘","'"),"“",""""),"”","""")),'Scoring key'!$B$30:$B$34,0),"unread"))</f>
        <v/>
      </c>
      <c r="G242" s="1" t="str">
        <f aca="false">IF(Answers!N242="","",IFERROR(MATCH(TRIM(SUBSTITUTE(SUBSTITUTE(SUBSTITUTE(SUBSTITUTE(Answers!N242,"’","'"),"‘","'"),"“",""""),"”","""")),'Scoring key'!$B$35:$B$38,0),"unread"))</f>
        <v/>
      </c>
      <c r="H242" s="1" t="str">
        <f aca="false">IF(Answers!O242="","",IFERROR(MATCH(TRIM(SUBSTITUTE(SUBSTITUTE(SUBSTITUTE(SUBSTITUTE(Answers!O242,"’","'"),"‘","'"),"“",""""),"”","""")),'Scoring key'!$B$39:$B$42,0),"unread"))</f>
        <v/>
      </c>
      <c r="I242" s="1" t="str">
        <f aca="false">IF(Answers!S242="","",IFERROR(MATCH(TRIM(SUBSTITUTE(SUBSTITUTE(SUBSTITUTE(SUBSTITUTE(Answers!S242,"’","'"),"‘","'"),"“",""""),"”","""")),'Scoring key'!$B$43:$B$46,0),"unread"))</f>
        <v/>
      </c>
      <c r="J242" s="1" t="str">
        <f aca="false">IF(ISNUMBER(B242),IF(INDEX('Scoring key'!$C$10:$C$14,B242)="","",INDEX('Scoring key'!$C$10:$C$14,B242)),"")</f>
        <v/>
      </c>
      <c r="K242" s="1" t="str">
        <f aca="false">IF(ISNUMBER(E242),IF(INDEX('Scoring key'!$C$25:$C$29,E242)="","",INDEX('Scoring key'!$C$25:$C$29,E242)),"")</f>
        <v/>
      </c>
      <c r="L242" s="1" t="str">
        <f aca="false">IF(ISNUMBER(F242),IF(INDEX('Scoring key'!$C$30:$C$34,F242)="","",INDEX('Scoring key'!$C$30:$C$34,F242)),"")</f>
        <v/>
      </c>
      <c r="M242" s="1" t="str">
        <f aca="false">IF(ISNUMBER(G242),IF(INDEX('Scoring key'!$C$35:$C$38,G242)="","",INDEX('Scoring key'!$C$35:$C$38,G242)),"")</f>
        <v/>
      </c>
      <c r="N242" s="1" t="str">
        <f aca="false">IF(ISNUMBER(H242),IF(INDEX('Scoring key'!$C$39:$C$42,H242)="","",INDEX('Scoring key'!$C$39:$C$42,H242)),"")</f>
        <v/>
      </c>
      <c r="O242" s="1" t="str">
        <f aca="false">IF(Answers!F242="","",IF(ISNUMBER(IFERROR(VALUE(Answers!F242),"")),IF(AND(VALUE(Answers!F242)&gt;=1,VALUE(Answers!F242)&lt;=5,VALUE(Answers!F242)=INT(VALUE(Answers!F242))),VALUE(Answers!F242),"unread"),IFERROR(MATCH(TRIM(SUBSTITUTE(SUBSTITUTE(SUBSTITUTE(SUBSTITUTE(Answers!F242,"’","'"),"‘","'"),"“",""""),"”","""")),'Scoring key'!$B$5:$B$9,0),"unread")))</f>
        <v/>
      </c>
      <c r="P242" s="1" t="str">
        <f aca="false">IF(Answers!G242="","",IF(ISNUMBER(IFERROR(VALUE(Answers!G242),"")),IF(AND(VALUE(Answers!G242)&gt;=1,VALUE(Answers!G242)&lt;=5,VALUE(Answers!G242)=INT(VALUE(Answers!G242))),VALUE(Answers!G242),"unread"),IFERROR(MATCH(TRIM(SUBSTITUTE(SUBSTITUTE(SUBSTITUTE(SUBSTITUTE(Answers!G242,"’","'"),"‘","'"),"“",""""),"”","""")),'Scoring key'!$B$5:$B$9,0),"unread")))</f>
        <v/>
      </c>
      <c r="Q242" s="1" t="str">
        <f aca="false">IF(Answers!H242="","",IF(ISNUMBER(IFERROR(VALUE(Answers!H242),"")),IF(AND(VALUE(Answers!H242)&gt;=1,VALUE(Answers!H242)&lt;=5,VALUE(Answers!H242)=INT(VALUE(Answers!H242))),VALUE(Answers!H242),"unread"),IFERROR(MATCH(TRIM(SUBSTITUTE(SUBSTITUTE(SUBSTITUTE(SUBSTITUTE(Answers!H242,"’","'"),"‘","'"),"“",""""),"”","""")),'Scoring key'!$B$5:$B$9,0),"unread")))</f>
        <v/>
      </c>
      <c r="R242" s="1" t="str">
        <f aca="false">IF(Answers!I242="","",IF(ISNUMBER(IFERROR(VALUE(Answers!I242),"")),IF(AND(VALUE(Answers!I242)&gt;=1,VALUE(Answers!I242)&lt;=5,VALUE(Answers!I242)=INT(VALUE(Answers!I242))),VALUE(Answers!I242),"unread"),IFERROR(MATCH(TRIM(SUBSTITUTE(SUBSTITUTE(SUBSTITUTE(SUBSTITUTE(Answers!I242,"’","'"),"‘","'"),"“",""""),"”","""")),'Scoring key'!$B$5:$B$9,0),"unread")))</f>
        <v/>
      </c>
      <c r="S242" s="1" t="str">
        <f aca="false">IF(Answers!J242="","",IF(ISNUMBER(IFERROR(VALUE(Answers!J242),"")),IF(AND(VALUE(Answers!J242)&gt;=1,VALUE(Answers!J242)&lt;=5,VALUE(Answers!J242)=INT(VALUE(Answers!J242))),VALUE(Answers!J242),"unread"),IFERROR(MATCH(TRIM(SUBSTITUTE(SUBSTITUTE(SUBSTITUTE(SUBSTITUTE(Answers!J242,"’","'"),"‘","'"),"“",""""),"”","""")),'Scoring key'!$B$5:$B$9,0),"unread")))</f>
        <v/>
      </c>
      <c r="T242" s="1" t="str">
        <f aca="false">IF(Answers!K242="","",IF(ISNUMBER(IFERROR(VALUE(Answers!K242),"")),IF(AND(VALUE(Answers!K242)&gt;=1,VALUE(Answers!K242)&lt;=5,VALUE(Answers!K242)=INT(VALUE(Answers!K242))),VALUE(Answers!K242),"unread"),IFERROR(MATCH(TRIM(SUBSTITUTE(SUBSTITUTE(SUBSTITUTE(SUBSTITUTE(Answers!K242,"’","'"),"‘","'"),"“",""""),"”","""")),'Scoring key'!$B$5:$B$9,0),"unread")))</f>
        <v/>
      </c>
      <c r="U242" s="1" t="str">
        <f aca="false">IF(Answers!M242="","",IF(ISNUMBER(IFERROR(VALUE(Answers!M242),"")),IF(AND(VALUE(Answers!M242)&gt;=1,VALUE(Answers!M242)&lt;=5,VALUE(Answers!M242)=INT(VALUE(Answers!M242))),VALUE(Answers!M242),"unread"),IFERROR(MATCH(TRIM(SUBSTITUTE(SUBSTITUTE(SUBSTITUTE(SUBSTITUTE(Answers!M242,"’","'"),"‘","'"),"“",""""),"”","""")),'Scoring key'!$B$5:$B$9,0),"unread")))</f>
        <v/>
      </c>
      <c r="V242" s="1" t="str">
        <f aca="false">IF(Answers!P242="","",IF(ISNUMBER(IFERROR(VALUE(Answers!P242),"")),IF(AND(VALUE(Answers!P242)&gt;=1,VALUE(Answers!P242)&lt;=5,VALUE(Answers!P242)=INT(VALUE(Answers!P242))),VALUE(Answers!P242),"unread"),IFERROR(MATCH(TRIM(SUBSTITUTE(SUBSTITUTE(SUBSTITUTE(SUBSTITUTE(Answers!P242,"’","'"),"‘","'"),"“",""""),"”","""")),'Scoring key'!$B$5:$B$9,0),"unread")))</f>
        <v/>
      </c>
      <c r="W242" s="1" t="str">
        <f aca="false">IF(Answers!Q242="","",IF(ISNUMBER(IFERROR(VALUE(Answers!Q242),"")),IF(AND(VALUE(Answers!Q242)&gt;=1,VALUE(Answers!Q242)&lt;=5,VALUE(Answers!Q242)=INT(VALUE(Answers!Q242))),VALUE(Answers!Q242),"unread"),IFERROR(MATCH(TRIM(SUBSTITUTE(SUBSTITUTE(SUBSTITUTE(SUBSTITUTE(Answers!Q242,"’","'"),"‘","'"),"“",""""),"”","""")),'Scoring key'!$B$5:$B$9,0),"unread")))</f>
        <v/>
      </c>
      <c r="X242" s="1" t="str">
        <f aca="false">IF(Answers!B242="","",ISNUMBER(SEARCH("Drafting or editing emails and documents",TRIM(SUBSTITUTE(SUBSTITUTE(SUBSTITUTE(SUBSTITUTE(Answers!B242,"’","'"),"‘","'"),"“",""""),"”",""""))))*1+ISNUMBER(SEARCH("Summarizing documents, threads or meetings",TRIM(SUBSTITUTE(SUBSTITUTE(SUBSTITUTE(SUBSTITUTE(Answers!B242,"’","'"),"‘","'"),"“",""""),"”",""""))))*1+ISNUMBER(SEARCH("Research, or explaining something unfamiliar",TRIM(SUBSTITUTE(SUBSTITUTE(SUBSTITUTE(SUBSTITUTE(Answers!B242,"’","'"),"‘","'"),"“",""""),"”",""""))))*1+ISNUMBER(SEARCH("Working with data or spreadsheets",TRIM(SUBSTITUTE(SUBSTITUTE(SUBSTITUTE(SUBSTITUTE(Answers!B242,"’","'"),"‘","'"),"“",""""),"”",""""))))*1+ISNUMBER(SEARCH("Writing or reviewing code or scripts",TRIM(SUBSTITUTE(SUBSTITUTE(SUBSTITUTE(SUBSTITUTE(Answers!B242,"’","'"),"‘","'"),"“",""""),"”",""""))))*1+ISNUMBER(SEARCH("Brainstorming or planning",TRIM(SUBSTITUTE(SUBSTITUTE(SUBSTITUTE(SUBSTITUTE(Answers!B242,"’","'"),"‘","'"),"“",""""),"”",""""))))*1+ISNUMBER(SEARCH("Something else",TRIM(SUBSTITUTE(SUBSTITUTE(SUBSTITUTE(SUBSTITUTE(Answers!B242,"’","'"),"‘","'"),"“",""""),"”",""""))))*1)</f>
        <v/>
      </c>
      <c r="Y242" s="1" t="str">
        <f aca="false">IF(X242="","",IF(X242=0,IF(ISNUMBER(SEARCH("I don't use AI tools for work",TRIM(SUBSTITUTE(SUBSTITUTE(SUBSTITUTE(SUBSTITUTE(Answers!B242,"’","'"),"‘","'"),"“",""""),"”","""")))),1,"unread"),MIN(X242+1,5)))</f>
        <v/>
      </c>
      <c r="Z242" s="1" t="n">
        <f aca="false">IF(ISNUMBER(SEARCH("Clear guidance on what's allowed and what information can go in",TRIM(SUBSTITUTE(SUBSTITUTE(SUBSTITUTE(SUBSTITUTE(Answers!R242,"’","'"),"‘","'"),"“",""""),"”","""")))),1,0)</f>
        <v>0</v>
      </c>
      <c r="AA242" s="1" t="n">
        <f aca="false">IF(ISNUMBER(SEARCH("An approved AI tool with a work account",TRIM(SUBSTITUTE(SUBSTITUTE(SUBSTITUTE(SUBSTITUTE(Answers!R242,"’","'"),"‘","'"),"“",""""),"”","""")))),1,0)</f>
        <v>0</v>
      </c>
      <c r="AB242" s="1" t="n">
        <f aca="false">IF(ISNUMBER(SEARCH("Hands-on training using my own work tasks",TRIM(SUBSTITUTE(SUBSTITUTE(SUBSTITUTE(SUBSTITUTE(Answers!R242,"’","'"),"‘","'"),"“",""""),"”","""")))),1,0)</f>
        <v>0</v>
      </c>
      <c r="AC242" s="1" t="n">
        <f aca="false">IF(ISNUMBER(SEARCH("Ready-made prompts and templates for common tasks",TRIM(SUBSTITUTE(SUBSTITUTE(SUBSTITUTE(SUBSTITUTE(Answers!R242,"’","'"),"‘","'"),"“",""""),"”","""")))),1,0)</f>
        <v>0</v>
      </c>
      <c r="AD242" s="1" t="n">
        <f aca="false">IF(ISNUMBER(SEARCH("Help setting up an AI agent for my role",TRIM(SUBSTITUTE(SUBSTITUTE(SUBSTITUTE(SUBSTITUTE(Answers!R242,"’","'"),"‘","'"),"“",""""),"”","""")))),1,0)</f>
        <v>0</v>
      </c>
      <c r="AE242" s="1" t="n">
        <f aca="false">IF(ISNUMBER(SEARCH("Examples from people in jobs like mine",TRIM(SUBSTITUTE(SUBSTITUTE(SUBSTITUTE(SUBSTITUTE(Answers!R242,"’","'"),"‘","'"),"“",""""),"”","""")))),1,0)</f>
        <v>0</v>
      </c>
      <c r="AF242" s="1" t="n">
        <f aca="false">IF(ISNUMBER(SEARCH("Time set aside to practice",TRIM(SUBSTITUTE(SUBSTITUTE(SUBSTITUTE(SUBSTITUTE(Answers!R242,"’","'"),"‘","'"),"“",""""),"”","""")))),1,0)</f>
        <v>0</v>
      </c>
      <c r="AG242" s="1" t="n">
        <f aca="false">IF(ISNUMBER(SEARCH("I don't need help right now",TRIM(SUBSTITUTE(SUBSTITUTE(SUBSTITUTE(SUBSTITUTE(Answers!R242,"’","'"),"‘","'"),"“",""""),"”","""")))),1,0)</f>
        <v>0</v>
      </c>
      <c r="AH242" s="1" t="str">
        <f aca="false">IF(Answers!R242="","",IF(Z242+AA242+AB242+AC242+AD242+AE242+AF242+AG242=0,"unread",""))</f>
        <v/>
      </c>
      <c r="AI242" s="1" t="n">
        <f aca="false">IF(OR(D242=5,E242=5),1,0)</f>
        <v>0</v>
      </c>
    </row>
    <row r="243" customFormat="false" ht="15" hidden="false" customHeight="true" outlineLevel="0" collapsed="false">
      <c r="A243" s="1" t="n">
        <f aca="false">Answers!T243</f>
        <v>0</v>
      </c>
      <c r="B243" s="1" t="str">
        <f aca="false">IF(Answers!A243="","",IFERROR(MATCH(TRIM(SUBSTITUTE(SUBSTITUTE(SUBSTITUTE(SUBSTITUTE(Answers!A243,"’","'"),"‘","'"),"“",""""),"”","""")),'Scoring key'!$B$10:$B$14,0),"unread"))</f>
        <v/>
      </c>
      <c r="C243" s="1" t="str">
        <f aca="false">IF(Answers!C243="","",IFERROR(MATCH(TRIM(SUBSTITUTE(SUBSTITUTE(SUBSTITUTE(SUBSTITUTE(Answers!C243,"’","'"),"‘","'"),"“",""""),"”","""")),'Scoring key'!$B$15:$B$19,0),"unread"))</f>
        <v/>
      </c>
      <c r="D243" s="1" t="str">
        <f aca="false">IF(Answers!D243="","",IFERROR(MATCH(TRIM(SUBSTITUTE(SUBSTITUTE(SUBSTITUTE(SUBSTITUTE(Answers!D243,"’","'"),"‘","'"),"“",""""),"”","""")),'Scoring key'!$B$20:$B$24,0),"unread"))</f>
        <v/>
      </c>
      <c r="E243" s="1" t="str">
        <f aca="false">IF(Answers!E243="","",IFERROR(MATCH(TRIM(SUBSTITUTE(SUBSTITUTE(SUBSTITUTE(SUBSTITUTE(Answers!E243,"’","'"),"‘","'"),"“",""""),"”","""")),'Scoring key'!$B$25:$B$29,0),"unread"))</f>
        <v/>
      </c>
      <c r="F243" s="1" t="str">
        <f aca="false">IF(Answers!L243="","",IFERROR(MATCH(TRIM(SUBSTITUTE(SUBSTITUTE(SUBSTITUTE(SUBSTITUTE(Answers!L243,"’","'"),"‘","'"),"“",""""),"”","""")),'Scoring key'!$B$30:$B$34,0),"unread"))</f>
        <v/>
      </c>
      <c r="G243" s="1" t="str">
        <f aca="false">IF(Answers!N243="","",IFERROR(MATCH(TRIM(SUBSTITUTE(SUBSTITUTE(SUBSTITUTE(SUBSTITUTE(Answers!N243,"’","'"),"‘","'"),"“",""""),"”","""")),'Scoring key'!$B$35:$B$38,0),"unread"))</f>
        <v/>
      </c>
      <c r="H243" s="1" t="str">
        <f aca="false">IF(Answers!O243="","",IFERROR(MATCH(TRIM(SUBSTITUTE(SUBSTITUTE(SUBSTITUTE(SUBSTITUTE(Answers!O243,"’","'"),"‘","'"),"“",""""),"”","""")),'Scoring key'!$B$39:$B$42,0),"unread"))</f>
        <v/>
      </c>
      <c r="I243" s="1" t="str">
        <f aca="false">IF(Answers!S243="","",IFERROR(MATCH(TRIM(SUBSTITUTE(SUBSTITUTE(SUBSTITUTE(SUBSTITUTE(Answers!S243,"’","'"),"‘","'"),"“",""""),"”","""")),'Scoring key'!$B$43:$B$46,0),"unread"))</f>
        <v/>
      </c>
      <c r="J243" s="1" t="str">
        <f aca="false">IF(ISNUMBER(B243),IF(INDEX('Scoring key'!$C$10:$C$14,B243)="","",INDEX('Scoring key'!$C$10:$C$14,B243)),"")</f>
        <v/>
      </c>
      <c r="K243" s="1" t="str">
        <f aca="false">IF(ISNUMBER(E243),IF(INDEX('Scoring key'!$C$25:$C$29,E243)="","",INDEX('Scoring key'!$C$25:$C$29,E243)),"")</f>
        <v/>
      </c>
      <c r="L243" s="1" t="str">
        <f aca="false">IF(ISNUMBER(F243),IF(INDEX('Scoring key'!$C$30:$C$34,F243)="","",INDEX('Scoring key'!$C$30:$C$34,F243)),"")</f>
        <v/>
      </c>
      <c r="M243" s="1" t="str">
        <f aca="false">IF(ISNUMBER(G243),IF(INDEX('Scoring key'!$C$35:$C$38,G243)="","",INDEX('Scoring key'!$C$35:$C$38,G243)),"")</f>
        <v/>
      </c>
      <c r="N243" s="1" t="str">
        <f aca="false">IF(ISNUMBER(H243),IF(INDEX('Scoring key'!$C$39:$C$42,H243)="","",INDEX('Scoring key'!$C$39:$C$42,H243)),"")</f>
        <v/>
      </c>
      <c r="O243" s="1" t="str">
        <f aca="false">IF(Answers!F243="","",IF(ISNUMBER(IFERROR(VALUE(Answers!F243),"")),IF(AND(VALUE(Answers!F243)&gt;=1,VALUE(Answers!F243)&lt;=5,VALUE(Answers!F243)=INT(VALUE(Answers!F243))),VALUE(Answers!F243),"unread"),IFERROR(MATCH(TRIM(SUBSTITUTE(SUBSTITUTE(SUBSTITUTE(SUBSTITUTE(Answers!F243,"’","'"),"‘","'"),"“",""""),"”","""")),'Scoring key'!$B$5:$B$9,0),"unread")))</f>
        <v/>
      </c>
      <c r="P243" s="1" t="str">
        <f aca="false">IF(Answers!G243="","",IF(ISNUMBER(IFERROR(VALUE(Answers!G243),"")),IF(AND(VALUE(Answers!G243)&gt;=1,VALUE(Answers!G243)&lt;=5,VALUE(Answers!G243)=INT(VALUE(Answers!G243))),VALUE(Answers!G243),"unread"),IFERROR(MATCH(TRIM(SUBSTITUTE(SUBSTITUTE(SUBSTITUTE(SUBSTITUTE(Answers!G243,"’","'"),"‘","'"),"“",""""),"”","""")),'Scoring key'!$B$5:$B$9,0),"unread")))</f>
        <v/>
      </c>
      <c r="Q243" s="1" t="str">
        <f aca="false">IF(Answers!H243="","",IF(ISNUMBER(IFERROR(VALUE(Answers!H243),"")),IF(AND(VALUE(Answers!H243)&gt;=1,VALUE(Answers!H243)&lt;=5,VALUE(Answers!H243)=INT(VALUE(Answers!H243))),VALUE(Answers!H243),"unread"),IFERROR(MATCH(TRIM(SUBSTITUTE(SUBSTITUTE(SUBSTITUTE(SUBSTITUTE(Answers!H243,"’","'"),"‘","'"),"“",""""),"”","""")),'Scoring key'!$B$5:$B$9,0),"unread")))</f>
        <v/>
      </c>
      <c r="R243" s="1" t="str">
        <f aca="false">IF(Answers!I243="","",IF(ISNUMBER(IFERROR(VALUE(Answers!I243),"")),IF(AND(VALUE(Answers!I243)&gt;=1,VALUE(Answers!I243)&lt;=5,VALUE(Answers!I243)=INT(VALUE(Answers!I243))),VALUE(Answers!I243),"unread"),IFERROR(MATCH(TRIM(SUBSTITUTE(SUBSTITUTE(SUBSTITUTE(SUBSTITUTE(Answers!I243,"’","'"),"‘","'"),"“",""""),"”","""")),'Scoring key'!$B$5:$B$9,0),"unread")))</f>
        <v/>
      </c>
      <c r="S243" s="1" t="str">
        <f aca="false">IF(Answers!J243="","",IF(ISNUMBER(IFERROR(VALUE(Answers!J243),"")),IF(AND(VALUE(Answers!J243)&gt;=1,VALUE(Answers!J243)&lt;=5,VALUE(Answers!J243)=INT(VALUE(Answers!J243))),VALUE(Answers!J243),"unread"),IFERROR(MATCH(TRIM(SUBSTITUTE(SUBSTITUTE(SUBSTITUTE(SUBSTITUTE(Answers!J243,"’","'"),"‘","'"),"“",""""),"”","""")),'Scoring key'!$B$5:$B$9,0),"unread")))</f>
        <v/>
      </c>
      <c r="T243" s="1" t="str">
        <f aca="false">IF(Answers!K243="","",IF(ISNUMBER(IFERROR(VALUE(Answers!K243),"")),IF(AND(VALUE(Answers!K243)&gt;=1,VALUE(Answers!K243)&lt;=5,VALUE(Answers!K243)=INT(VALUE(Answers!K243))),VALUE(Answers!K243),"unread"),IFERROR(MATCH(TRIM(SUBSTITUTE(SUBSTITUTE(SUBSTITUTE(SUBSTITUTE(Answers!K243,"’","'"),"‘","'"),"“",""""),"”","""")),'Scoring key'!$B$5:$B$9,0),"unread")))</f>
        <v/>
      </c>
      <c r="U243" s="1" t="str">
        <f aca="false">IF(Answers!M243="","",IF(ISNUMBER(IFERROR(VALUE(Answers!M243),"")),IF(AND(VALUE(Answers!M243)&gt;=1,VALUE(Answers!M243)&lt;=5,VALUE(Answers!M243)=INT(VALUE(Answers!M243))),VALUE(Answers!M243),"unread"),IFERROR(MATCH(TRIM(SUBSTITUTE(SUBSTITUTE(SUBSTITUTE(SUBSTITUTE(Answers!M243,"’","'"),"‘","'"),"“",""""),"”","""")),'Scoring key'!$B$5:$B$9,0),"unread")))</f>
        <v/>
      </c>
      <c r="V243" s="1" t="str">
        <f aca="false">IF(Answers!P243="","",IF(ISNUMBER(IFERROR(VALUE(Answers!P243),"")),IF(AND(VALUE(Answers!P243)&gt;=1,VALUE(Answers!P243)&lt;=5,VALUE(Answers!P243)=INT(VALUE(Answers!P243))),VALUE(Answers!P243),"unread"),IFERROR(MATCH(TRIM(SUBSTITUTE(SUBSTITUTE(SUBSTITUTE(SUBSTITUTE(Answers!P243,"’","'"),"‘","'"),"“",""""),"”","""")),'Scoring key'!$B$5:$B$9,0),"unread")))</f>
        <v/>
      </c>
      <c r="W243" s="1" t="str">
        <f aca="false">IF(Answers!Q243="","",IF(ISNUMBER(IFERROR(VALUE(Answers!Q243),"")),IF(AND(VALUE(Answers!Q243)&gt;=1,VALUE(Answers!Q243)&lt;=5,VALUE(Answers!Q243)=INT(VALUE(Answers!Q243))),VALUE(Answers!Q243),"unread"),IFERROR(MATCH(TRIM(SUBSTITUTE(SUBSTITUTE(SUBSTITUTE(SUBSTITUTE(Answers!Q243,"’","'"),"‘","'"),"“",""""),"”","""")),'Scoring key'!$B$5:$B$9,0),"unread")))</f>
        <v/>
      </c>
      <c r="X243" s="1" t="str">
        <f aca="false">IF(Answers!B243="","",ISNUMBER(SEARCH("Drafting or editing emails and documents",TRIM(SUBSTITUTE(SUBSTITUTE(SUBSTITUTE(SUBSTITUTE(Answers!B243,"’","'"),"‘","'"),"“",""""),"”",""""))))*1+ISNUMBER(SEARCH("Summarizing documents, threads or meetings",TRIM(SUBSTITUTE(SUBSTITUTE(SUBSTITUTE(SUBSTITUTE(Answers!B243,"’","'"),"‘","'"),"“",""""),"”",""""))))*1+ISNUMBER(SEARCH("Research, or explaining something unfamiliar",TRIM(SUBSTITUTE(SUBSTITUTE(SUBSTITUTE(SUBSTITUTE(Answers!B243,"’","'"),"‘","'"),"“",""""),"”",""""))))*1+ISNUMBER(SEARCH("Working with data or spreadsheets",TRIM(SUBSTITUTE(SUBSTITUTE(SUBSTITUTE(SUBSTITUTE(Answers!B243,"’","'"),"‘","'"),"“",""""),"”",""""))))*1+ISNUMBER(SEARCH("Writing or reviewing code or scripts",TRIM(SUBSTITUTE(SUBSTITUTE(SUBSTITUTE(SUBSTITUTE(Answers!B243,"’","'"),"‘","'"),"“",""""),"”",""""))))*1+ISNUMBER(SEARCH("Brainstorming or planning",TRIM(SUBSTITUTE(SUBSTITUTE(SUBSTITUTE(SUBSTITUTE(Answers!B243,"’","'"),"‘","'"),"“",""""),"”",""""))))*1+ISNUMBER(SEARCH("Something else",TRIM(SUBSTITUTE(SUBSTITUTE(SUBSTITUTE(SUBSTITUTE(Answers!B243,"’","'"),"‘","'"),"“",""""),"”",""""))))*1)</f>
        <v/>
      </c>
      <c r="Y243" s="1" t="str">
        <f aca="false">IF(X243="","",IF(X243=0,IF(ISNUMBER(SEARCH("I don't use AI tools for work",TRIM(SUBSTITUTE(SUBSTITUTE(SUBSTITUTE(SUBSTITUTE(Answers!B243,"’","'"),"‘","'"),"“",""""),"”","""")))),1,"unread"),MIN(X243+1,5)))</f>
        <v/>
      </c>
      <c r="Z243" s="1" t="n">
        <f aca="false">IF(ISNUMBER(SEARCH("Clear guidance on what's allowed and what information can go in",TRIM(SUBSTITUTE(SUBSTITUTE(SUBSTITUTE(SUBSTITUTE(Answers!R243,"’","'"),"‘","'"),"“",""""),"”","""")))),1,0)</f>
        <v>0</v>
      </c>
      <c r="AA243" s="1" t="n">
        <f aca="false">IF(ISNUMBER(SEARCH("An approved AI tool with a work account",TRIM(SUBSTITUTE(SUBSTITUTE(SUBSTITUTE(SUBSTITUTE(Answers!R243,"’","'"),"‘","'"),"“",""""),"”","""")))),1,0)</f>
        <v>0</v>
      </c>
      <c r="AB243" s="1" t="n">
        <f aca="false">IF(ISNUMBER(SEARCH("Hands-on training using my own work tasks",TRIM(SUBSTITUTE(SUBSTITUTE(SUBSTITUTE(SUBSTITUTE(Answers!R243,"’","'"),"‘","'"),"“",""""),"”","""")))),1,0)</f>
        <v>0</v>
      </c>
      <c r="AC243" s="1" t="n">
        <f aca="false">IF(ISNUMBER(SEARCH("Ready-made prompts and templates for common tasks",TRIM(SUBSTITUTE(SUBSTITUTE(SUBSTITUTE(SUBSTITUTE(Answers!R243,"’","'"),"‘","'"),"“",""""),"”","""")))),1,0)</f>
        <v>0</v>
      </c>
      <c r="AD243" s="1" t="n">
        <f aca="false">IF(ISNUMBER(SEARCH("Help setting up an AI agent for my role",TRIM(SUBSTITUTE(SUBSTITUTE(SUBSTITUTE(SUBSTITUTE(Answers!R243,"’","'"),"‘","'"),"“",""""),"”","""")))),1,0)</f>
        <v>0</v>
      </c>
      <c r="AE243" s="1" t="n">
        <f aca="false">IF(ISNUMBER(SEARCH("Examples from people in jobs like mine",TRIM(SUBSTITUTE(SUBSTITUTE(SUBSTITUTE(SUBSTITUTE(Answers!R243,"’","'"),"‘","'"),"“",""""),"”","""")))),1,0)</f>
        <v>0</v>
      </c>
      <c r="AF243" s="1" t="n">
        <f aca="false">IF(ISNUMBER(SEARCH("Time set aside to practice",TRIM(SUBSTITUTE(SUBSTITUTE(SUBSTITUTE(SUBSTITUTE(Answers!R243,"’","'"),"‘","'"),"“",""""),"”","""")))),1,0)</f>
        <v>0</v>
      </c>
      <c r="AG243" s="1" t="n">
        <f aca="false">IF(ISNUMBER(SEARCH("I don't need help right now",TRIM(SUBSTITUTE(SUBSTITUTE(SUBSTITUTE(SUBSTITUTE(Answers!R243,"’","'"),"‘","'"),"“",""""),"”","""")))),1,0)</f>
        <v>0</v>
      </c>
      <c r="AH243" s="1" t="str">
        <f aca="false">IF(Answers!R243="","",IF(Z243+AA243+AB243+AC243+AD243+AE243+AF243+AG243=0,"unread",""))</f>
        <v/>
      </c>
      <c r="AI243" s="1" t="n">
        <f aca="false">IF(OR(D243=5,E243=5),1,0)</f>
        <v>0</v>
      </c>
    </row>
    <row r="244" customFormat="false" ht="15" hidden="false" customHeight="true" outlineLevel="0" collapsed="false">
      <c r="A244" s="1" t="n">
        <f aca="false">Answers!T244</f>
        <v>0</v>
      </c>
      <c r="B244" s="1" t="str">
        <f aca="false">IF(Answers!A244="","",IFERROR(MATCH(TRIM(SUBSTITUTE(SUBSTITUTE(SUBSTITUTE(SUBSTITUTE(Answers!A244,"’","'"),"‘","'"),"“",""""),"”","""")),'Scoring key'!$B$10:$B$14,0),"unread"))</f>
        <v/>
      </c>
      <c r="C244" s="1" t="str">
        <f aca="false">IF(Answers!C244="","",IFERROR(MATCH(TRIM(SUBSTITUTE(SUBSTITUTE(SUBSTITUTE(SUBSTITUTE(Answers!C244,"’","'"),"‘","'"),"“",""""),"”","""")),'Scoring key'!$B$15:$B$19,0),"unread"))</f>
        <v/>
      </c>
      <c r="D244" s="1" t="str">
        <f aca="false">IF(Answers!D244="","",IFERROR(MATCH(TRIM(SUBSTITUTE(SUBSTITUTE(SUBSTITUTE(SUBSTITUTE(Answers!D244,"’","'"),"‘","'"),"“",""""),"”","""")),'Scoring key'!$B$20:$B$24,0),"unread"))</f>
        <v/>
      </c>
      <c r="E244" s="1" t="str">
        <f aca="false">IF(Answers!E244="","",IFERROR(MATCH(TRIM(SUBSTITUTE(SUBSTITUTE(SUBSTITUTE(SUBSTITUTE(Answers!E244,"’","'"),"‘","'"),"“",""""),"”","""")),'Scoring key'!$B$25:$B$29,0),"unread"))</f>
        <v/>
      </c>
      <c r="F244" s="1" t="str">
        <f aca="false">IF(Answers!L244="","",IFERROR(MATCH(TRIM(SUBSTITUTE(SUBSTITUTE(SUBSTITUTE(SUBSTITUTE(Answers!L244,"’","'"),"‘","'"),"“",""""),"”","""")),'Scoring key'!$B$30:$B$34,0),"unread"))</f>
        <v/>
      </c>
      <c r="G244" s="1" t="str">
        <f aca="false">IF(Answers!N244="","",IFERROR(MATCH(TRIM(SUBSTITUTE(SUBSTITUTE(SUBSTITUTE(SUBSTITUTE(Answers!N244,"’","'"),"‘","'"),"“",""""),"”","""")),'Scoring key'!$B$35:$B$38,0),"unread"))</f>
        <v/>
      </c>
      <c r="H244" s="1" t="str">
        <f aca="false">IF(Answers!O244="","",IFERROR(MATCH(TRIM(SUBSTITUTE(SUBSTITUTE(SUBSTITUTE(SUBSTITUTE(Answers!O244,"’","'"),"‘","'"),"“",""""),"”","""")),'Scoring key'!$B$39:$B$42,0),"unread"))</f>
        <v/>
      </c>
      <c r="I244" s="1" t="str">
        <f aca="false">IF(Answers!S244="","",IFERROR(MATCH(TRIM(SUBSTITUTE(SUBSTITUTE(SUBSTITUTE(SUBSTITUTE(Answers!S244,"’","'"),"‘","'"),"“",""""),"”","""")),'Scoring key'!$B$43:$B$46,0),"unread"))</f>
        <v/>
      </c>
      <c r="J244" s="1" t="str">
        <f aca="false">IF(ISNUMBER(B244),IF(INDEX('Scoring key'!$C$10:$C$14,B244)="","",INDEX('Scoring key'!$C$10:$C$14,B244)),"")</f>
        <v/>
      </c>
      <c r="K244" s="1" t="str">
        <f aca="false">IF(ISNUMBER(E244),IF(INDEX('Scoring key'!$C$25:$C$29,E244)="","",INDEX('Scoring key'!$C$25:$C$29,E244)),"")</f>
        <v/>
      </c>
      <c r="L244" s="1" t="str">
        <f aca="false">IF(ISNUMBER(F244),IF(INDEX('Scoring key'!$C$30:$C$34,F244)="","",INDEX('Scoring key'!$C$30:$C$34,F244)),"")</f>
        <v/>
      </c>
      <c r="M244" s="1" t="str">
        <f aca="false">IF(ISNUMBER(G244),IF(INDEX('Scoring key'!$C$35:$C$38,G244)="","",INDEX('Scoring key'!$C$35:$C$38,G244)),"")</f>
        <v/>
      </c>
      <c r="N244" s="1" t="str">
        <f aca="false">IF(ISNUMBER(H244),IF(INDEX('Scoring key'!$C$39:$C$42,H244)="","",INDEX('Scoring key'!$C$39:$C$42,H244)),"")</f>
        <v/>
      </c>
      <c r="O244" s="1" t="str">
        <f aca="false">IF(Answers!F244="","",IF(ISNUMBER(IFERROR(VALUE(Answers!F244),"")),IF(AND(VALUE(Answers!F244)&gt;=1,VALUE(Answers!F244)&lt;=5,VALUE(Answers!F244)=INT(VALUE(Answers!F244))),VALUE(Answers!F244),"unread"),IFERROR(MATCH(TRIM(SUBSTITUTE(SUBSTITUTE(SUBSTITUTE(SUBSTITUTE(Answers!F244,"’","'"),"‘","'"),"“",""""),"”","""")),'Scoring key'!$B$5:$B$9,0),"unread")))</f>
        <v/>
      </c>
      <c r="P244" s="1" t="str">
        <f aca="false">IF(Answers!G244="","",IF(ISNUMBER(IFERROR(VALUE(Answers!G244),"")),IF(AND(VALUE(Answers!G244)&gt;=1,VALUE(Answers!G244)&lt;=5,VALUE(Answers!G244)=INT(VALUE(Answers!G244))),VALUE(Answers!G244),"unread"),IFERROR(MATCH(TRIM(SUBSTITUTE(SUBSTITUTE(SUBSTITUTE(SUBSTITUTE(Answers!G244,"’","'"),"‘","'"),"“",""""),"”","""")),'Scoring key'!$B$5:$B$9,0),"unread")))</f>
        <v/>
      </c>
      <c r="Q244" s="1" t="str">
        <f aca="false">IF(Answers!H244="","",IF(ISNUMBER(IFERROR(VALUE(Answers!H244),"")),IF(AND(VALUE(Answers!H244)&gt;=1,VALUE(Answers!H244)&lt;=5,VALUE(Answers!H244)=INT(VALUE(Answers!H244))),VALUE(Answers!H244),"unread"),IFERROR(MATCH(TRIM(SUBSTITUTE(SUBSTITUTE(SUBSTITUTE(SUBSTITUTE(Answers!H244,"’","'"),"‘","'"),"“",""""),"”","""")),'Scoring key'!$B$5:$B$9,0),"unread")))</f>
        <v/>
      </c>
      <c r="R244" s="1" t="str">
        <f aca="false">IF(Answers!I244="","",IF(ISNUMBER(IFERROR(VALUE(Answers!I244),"")),IF(AND(VALUE(Answers!I244)&gt;=1,VALUE(Answers!I244)&lt;=5,VALUE(Answers!I244)=INT(VALUE(Answers!I244))),VALUE(Answers!I244),"unread"),IFERROR(MATCH(TRIM(SUBSTITUTE(SUBSTITUTE(SUBSTITUTE(SUBSTITUTE(Answers!I244,"’","'"),"‘","'"),"“",""""),"”","""")),'Scoring key'!$B$5:$B$9,0),"unread")))</f>
        <v/>
      </c>
      <c r="S244" s="1" t="str">
        <f aca="false">IF(Answers!J244="","",IF(ISNUMBER(IFERROR(VALUE(Answers!J244),"")),IF(AND(VALUE(Answers!J244)&gt;=1,VALUE(Answers!J244)&lt;=5,VALUE(Answers!J244)=INT(VALUE(Answers!J244))),VALUE(Answers!J244),"unread"),IFERROR(MATCH(TRIM(SUBSTITUTE(SUBSTITUTE(SUBSTITUTE(SUBSTITUTE(Answers!J244,"’","'"),"‘","'"),"“",""""),"”","""")),'Scoring key'!$B$5:$B$9,0),"unread")))</f>
        <v/>
      </c>
      <c r="T244" s="1" t="str">
        <f aca="false">IF(Answers!K244="","",IF(ISNUMBER(IFERROR(VALUE(Answers!K244),"")),IF(AND(VALUE(Answers!K244)&gt;=1,VALUE(Answers!K244)&lt;=5,VALUE(Answers!K244)=INT(VALUE(Answers!K244))),VALUE(Answers!K244),"unread"),IFERROR(MATCH(TRIM(SUBSTITUTE(SUBSTITUTE(SUBSTITUTE(SUBSTITUTE(Answers!K244,"’","'"),"‘","'"),"“",""""),"”","""")),'Scoring key'!$B$5:$B$9,0),"unread")))</f>
        <v/>
      </c>
      <c r="U244" s="1" t="str">
        <f aca="false">IF(Answers!M244="","",IF(ISNUMBER(IFERROR(VALUE(Answers!M244),"")),IF(AND(VALUE(Answers!M244)&gt;=1,VALUE(Answers!M244)&lt;=5,VALUE(Answers!M244)=INT(VALUE(Answers!M244))),VALUE(Answers!M244),"unread"),IFERROR(MATCH(TRIM(SUBSTITUTE(SUBSTITUTE(SUBSTITUTE(SUBSTITUTE(Answers!M244,"’","'"),"‘","'"),"“",""""),"”","""")),'Scoring key'!$B$5:$B$9,0),"unread")))</f>
        <v/>
      </c>
      <c r="V244" s="1" t="str">
        <f aca="false">IF(Answers!P244="","",IF(ISNUMBER(IFERROR(VALUE(Answers!P244),"")),IF(AND(VALUE(Answers!P244)&gt;=1,VALUE(Answers!P244)&lt;=5,VALUE(Answers!P244)=INT(VALUE(Answers!P244))),VALUE(Answers!P244),"unread"),IFERROR(MATCH(TRIM(SUBSTITUTE(SUBSTITUTE(SUBSTITUTE(SUBSTITUTE(Answers!P244,"’","'"),"‘","'"),"“",""""),"”","""")),'Scoring key'!$B$5:$B$9,0),"unread")))</f>
        <v/>
      </c>
      <c r="W244" s="1" t="str">
        <f aca="false">IF(Answers!Q244="","",IF(ISNUMBER(IFERROR(VALUE(Answers!Q244),"")),IF(AND(VALUE(Answers!Q244)&gt;=1,VALUE(Answers!Q244)&lt;=5,VALUE(Answers!Q244)=INT(VALUE(Answers!Q244))),VALUE(Answers!Q244),"unread"),IFERROR(MATCH(TRIM(SUBSTITUTE(SUBSTITUTE(SUBSTITUTE(SUBSTITUTE(Answers!Q244,"’","'"),"‘","'"),"“",""""),"”","""")),'Scoring key'!$B$5:$B$9,0),"unread")))</f>
        <v/>
      </c>
      <c r="X244" s="1" t="str">
        <f aca="false">IF(Answers!B244="","",ISNUMBER(SEARCH("Drafting or editing emails and documents",TRIM(SUBSTITUTE(SUBSTITUTE(SUBSTITUTE(SUBSTITUTE(Answers!B244,"’","'"),"‘","'"),"“",""""),"”",""""))))*1+ISNUMBER(SEARCH("Summarizing documents, threads or meetings",TRIM(SUBSTITUTE(SUBSTITUTE(SUBSTITUTE(SUBSTITUTE(Answers!B244,"’","'"),"‘","'"),"“",""""),"”",""""))))*1+ISNUMBER(SEARCH("Research, or explaining something unfamiliar",TRIM(SUBSTITUTE(SUBSTITUTE(SUBSTITUTE(SUBSTITUTE(Answers!B244,"’","'"),"‘","'"),"“",""""),"”",""""))))*1+ISNUMBER(SEARCH("Working with data or spreadsheets",TRIM(SUBSTITUTE(SUBSTITUTE(SUBSTITUTE(SUBSTITUTE(Answers!B244,"’","'"),"‘","'"),"“",""""),"”",""""))))*1+ISNUMBER(SEARCH("Writing or reviewing code or scripts",TRIM(SUBSTITUTE(SUBSTITUTE(SUBSTITUTE(SUBSTITUTE(Answers!B244,"’","'"),"‘","'"),"“",""""),"”",""""))))*1+ISNUMBER(SEARCH("Brainstorming or planning",TRIM(SUBSTITUTE(SUBSTITUTE(SUBSTITUTE(SUBSTITUTE(Answers!B244,"’","'"),"‘","'"),"“",""""),"”",""""))))*1+ISNUMBER(SEARCH("Something else",TRIM(SUBSTITUTE(SUBSTITUTE(SUBSTITUTE(SUBSTITUTE(Answers!B244,"’","'"),"‘","'"),"“",""""),"”",""""))))*1)</f>
        <v/>
      </c>
      <c r="Y244" s="1" t="str">
        <f aca="false">IF(X244="","",IF(X244=0,IF(ISNUMBER(SEARCH("I don't use AI tools for work",TRIM(SUBSTITUTE(SUBSTITUTE(SUBSTITUTE(SUBSTITUTE(Answers!B244,"’","'"),"‘","'"),"“",""""),"”","""")))),1,"unread"),MIN(X244+1,5)))</f>
        <v/>
      </c>
      <c r="Z244" s="1" t="n">
        <f aca="false">IF(ISNUMBER(SEARCH("Clear guidance on what's allowed and what information can go in",TRIM(SUBSTITUTE(SUBSTITUTE(SUBSTITUTE(SUBSTITUTE(Answers!R244,"’","'"),"‘","'"),"“",""""),"”","""")))),1,0)</f>
        <v>0</v>
      </c>
      <c r="AA244" s="1" t="n">
        <f aca="false">IF(ISNUMBER(SEARCH("An approved AI tool with a work account",TRIM(SUBSTITUTE(SUBSTITUTE(SUBSTITUTE(SUBSTITUTE(Answers!R244,"’","'"),"‘","'"),"“",""""),"”","""")))),1,0)</f>
        <v>0</v>
      </c>
      <c r="AB244" s="1" t="n">
        <f aca="false">IF(ISNUMBER(SEARCH("Hands-on training using my own work tasks",TRIM(SUBSTITUTE(SUBSTITUTE(SUBSTITUTE(SUBSTITUTE(Answers!R244,"’","'"),"‘","'"),"“",""""),"”","""")))),1,0)</f>
        <v>0</v>
      </c>
      <c r="AC244" s="1" t="n">
        <f aca="false">IF(ISNUMBER(SEARCH("Ready-made prompts and templates for common tasks",TRIM(SUBSTITUTE(SUBSTITUTE(SUBSTITUTE(SUBSTITUTE(Answers!R244,"’","'"),"‘","'"),"“",""""),"”","""")))),1,0)</f>
        <v>0</v>
      </c>
      <c r="AD244" s="1" t="n">
        <f aca="false">IF(ISNUMBER(SEARCH("Help setting up an AI agent for my role",TRIM(SUBSTITUTE(SUBSTITUTE(SUBSTITUTE(SUBSTITUTE(Answers!R244,"’","'"),"‘","'"),"“",""""),"”","""")))),1,0)</f>
        <v>0</v>
      </c>
      <c r="AE244" s="1" t="n">
        <f aca="false">IF(ISNUMBER(SEARCH("Examples from people in jobs like mine",TRIM(SUBSTITUTE(SUBSTITUTE(SUBSTITUTE(SUBSTITUTE(Answers!R244,"’","'"),"‘","'"),"“",""""),"”","""")))),1,0)</f>
        <v>0</v>
      </c>
      <c r="AF244" s="1" t="n">
        <f aca="false">IF(ISNUMBER(SEARCH("Time set aside to practice",TRIM(SUBSTITUTE(SUBSTITUTE(SUBSTITUTE(SUBSTITUTE(Answers!R244,"’","'"),"‘","'"),"“",""""),"”","""")))),1,0)</f>
        <v>0</v>
      </c>
      <c r="AG244" s="1" t="n">
        <f aca="false">IF(ISNUMBER(SEARCH("I don't need help right now",TRIM(SUBSTITUTE(SUBSTITUTE(SUBSTITUTE(SUBSTITUTE(Answers!R244,"’","'"),"‘","'"),"“",""""),"”","""")))),1,0)</f>
        <v>0</v>
      </c>
      <c r="AH244" s="1" t="str">
        <f aca="false">IF(Answers!R244="","",IF(Z244+AA244+AB244+AC244+AD244+AE244+AF244+AG244=0,"unread",""))</f>
        <v/>
      </c>
      <c r="AI244" s="1" t="n">
        <f aca="false">IF(OR(D244=5,E244=5),1,0)</f>
        <v>0</v>
      </c>
    </row>
    <row r="245" customFormat="false" ht="15" hidden="false" customHeight="true" outlineLevel="0" collapsed="false">
      <c r="A245" s="1" t="n">
        <f aca="false">Answers!T245</f>
        <v>0</v>
      </c>
      <c r="B245" s="1" t="str">
        <f aca="false">IF(Answers!A245="","",IFERROR(MATCH(TRIM(SUBSTITUTE(SUBSTITUTE(SUBSTITUTE(SUBSTITUTE(Answers!A245,"’","'"),"‘","'"),"“",""""),"”","""")),'Scoring key'!$B$10:$B$14,0),"unread"))</f>
        <v/>
      </c>
      <c r="C245" s="1" t="str">
        <f aca="false">IF(Answers!C245="","",IFERROR(MATCH(TRIM(SUBSTITUTE(SUBSTITUTE(SUBSTITUTE(SUBSTITUTE(Answers!C245,"’","'"),"‘","'"),"“",""""),"”","""")),'Scoring key'!$B$15:$B$19,0),"unread"))</f>
        <v/>
      </c>
      <c r="D245" s="1" t="str">
        <f aca="false">IF(Answers!D245="","",IFERROR(MATCH(TRIM(SUBSTITUTE(SUBSTITUTE(SUBSTITUTE(SUBSTITUTE(Answers!D245,"’","'"),"‘","'"),"“",""""),"”","""")),'Scoring key'!$B$20:$B$24,0),"unread"))</f>
        <v/>
      </c>
      <c r="E245" s="1" t="str">
        <f aca="false">IF(Answers!E245="","",IFERROR(MATCH(TRIM(SUBSTITUTE(SUBSTITUTE(SUBSTITUTE(SUBSTITUTE(Answers!E245,"’","'"),"‘","'"),"“",""""),"”","""")),'Scoring key'!$B$25:$B$29,0),"unread"))</f>
        <v/>
      </c>
      <c r="F245" s="1" t="str">
        <f aca="false">IF(Answers!L245="","",IFERROR(MATCH(TRIM(SUBSTITUTE(SUBSTITUTE(SUBSTITUTE(SUBSTITUTE(Answers!L245,"’","'"),"‘","'"),"“",""""),"”","""")),'Scoring key'!$B$30:$B$34,0),"unread"))</f>
        <v/>
      </c>
      <c r="G245" s="1" t="str">
        <f aca="false">IF(Answers!N245="","",IFERROR(MATCH(TRIM(SUBSTITUTE(SUBSTITUTE(SUBSTITUTE(SUBSTITUTE(Answers!N245,"’","'"),"‘","'"),"“",""""),"”","""")),'Scoring key'!$B$35:$B$38,0),"unread"))</f>
        <v/>
      </c>
      <c r="H245" s="1" t="str">
        <f aca="false">IF(Answers!O245="","",IFERROR(MATCH(TRIM(SUBSTITUTE(SUBSTITUTE(SUBSTITUTE(SUBSTITUTE(Answers!O245,"’","'"),"‘","'"),"“",""""),"”","""")),'Scoring key'!$B$39:$B$42,0),"unread"))</f>
        <v/>
      </c>
      <c r="I245" s="1" t="str">
        <f aca="false">IF(Answers!S245="","",IFERROR(MATCH(TRIM(SUBSTITUTE(SUBSTITUTE(SUBSTITUTE(SUBSTITUTE(Answers!S245,"’","'"),"‘","'"),"“",""""),"”","""")),'Scoring key'!$B$43:$B$46,0),"unread"))</f>
        <v/>
      </c>
      <c r="J245" s="1" t="str">
        <f aca="false">IF(ISNUMBER(B245),IF(INDEX('Scoring key'!$C$10:$C$14,B245)="","",INDEX('Scoring key'!$C$10:$C$14,B245)),"")</f>
        <v/>
      </c>
      <c r="K245" s="1" t="str">
        <f aca="false">IF(ISNUMBER(E245),IF(INDEX('Scoring key'!$C$25:$C$29,E245)="","",INDEX('Scoring key'!$C$25:$C$29,E245)),"")</f>
        <v/>
      </c>
      <c r="L245" s="1" t="str">
        <f aca="false">IF(ISNUMBER(F245),IF(INDEX('Scoring key'!$C$30:$C$34,F245)="","",INDEX('Scoring key'!$C$30:$C$34,F245)),"")</f>
        <v/>
      </c>
      <c r="M245" s="1" t="str">
        <f aca="false">IF(ISNUMBER(G245),IF(INDEX('Scoring key'!$C$35:$C$38,G245)="","",INDEX('Scoring key'!$C$35:$C$38,G245)),"")</f>
        <v/>
      </c>
      <c r="N245" s="1" t="str">
        <f aca="false">IF(ISNUMBER(H245),IF(INDEX('Scoring key'!$C$39:$C$42,H245)="","",INDEX('Scoring key'!$C$39:$C$42,H245)),"")</f>
        <v/>
      </c>
      <c r="O245" s="1" t="str">
        <f aca="false">IF(Answers!F245="","",IF(ISNUMBER(IFERROR(VALUE(Answers!F245),"")),IF(AND(VALUE(Answers!F245)&gt;=1,VALUE(Answers!F245)&lt;=5,VALUE(Answers!F245)=INT(VALUE(Answers!F245))),VALUE(Answers!F245),"unread"),IFERROR(MATCH(TRIM(SUBSTITUTE(SUBSTITUTE(SUBSTITUTE(SUBSTITUTE(Answers!F245,"’","'"),"‘","'"),"“",""""),"”","""")),'Scoring key'!$B$5:$B$9,0),"unread")))</f>
        <v/>
      </c>
      <c r="P245" s="1" t="str">
        <f aca="false">IF(Answers!G245="","",IF(ISNUMBER(IFERROR(VALUE(Answers!G245),"")),IF(AND(VALUE(Answers!G245)&gt;=1,VALUE(Answers!G245)&lt;=5,VALUE(Answers!G245)=INT(VALUE(Answers!G245))),VALUE(Answers!G245),"unread"),IFERROR(MATCH(TRIM(SUBSTITUTE(SUBSTITUTE(SUBSTITUTE(SUBSTITUTE(Answers!G245,"’","'"),"‘","'"),"“",""""),"”","""")),'Scoring key'!$B$5:$B$9,0),"unread")))</f>
        <v/>
      </c>
      <c r="Q245" s="1" t="str">
        <f aca="false">IF(Answers!H245="","",IF(ISNUMBER(IFERROR(VALUE(Answers!H245),"")),IF(AND(VALUE(Answers!H245)&gt;=1,VALUE(Answers!H245)&lt;=5,VALUE(Answers!H245)=INT(VALUE(Answers!H245))),VALUE(Answers!H245),"unread"),IFERROR(MATCH(TRIM(SUBSTITUTE(SUBSTITUTE(SUBSTITUTE(SUBSTITUTE(Answers!H245,"’","'"),"‘","'"),"“",""""),"”","""")),'Scoring key'!$B$5:$B$9,0),"unread")))</f>
        <v/>
      </c>
      <c r="R245" s="1" t="str">
        <f aca="false">IF(Answers!I245="","",IF(ISNUMBER(IFERROR(VALUE(Answers!I245),"")),IF(AND(VALUE(Answers!I245)&gt;=1,VALUE(Answers!I245)&lt;=5,VALUE(Answers!I245)=INT(VALUE(Answers!I245))),VALUE(Answers!I245),"unread"),IFERROR(MATCH(TRIM(SUBSTITUTE(SUBSTITUTE(SUBSTITUTE(SUBSTITUTE(Answers!I245,"’","'"),"‘","'"),"“",""""),"”","""")),'Scoring key'!$B$5:$B$9,0),"unread")))</f>
        <v/>
      </c>
      <c r="S245" s="1" t="str">
        <f aca="false">IF(Answers!J245="","",IF(ISNUMBER(IFERROR(VALUE(Answers!J245),"")),IF(AND(VALUE(Answers!J245)&gt;=1,VALUE(Answers!J245)&lt;=5,VALUE(Answers!J245)=INT(VALUE(Answers!J245))),VALUE(Answers!J245),"unread"),IFERROR(MATCH(TRIM(SUBSTITUTE(SUBSTITUTE(SUBSTITUTE(SUBSTITUTE(Answers!J245,"’","'"),"‘","'"),"“",""""),"”","""")),'Scoring key'!$B$5:$B$9,0),"unread")))</f>
        <v/>
      </c>
      <c r="T245" s="1" t="str">
        <f aca="false">IF(Answers!K245="","",IF(ISNUMBER(IFERROR(VALUE(Answers!K245),"")),IF(AND(VALUE(Answers!K245)&gt;=1,VALUE(Answers!K245)&lt;=5,VALUE(Answers!K245)=INT(VALUE(Answers!K245))),VALUE(Answers!K245),"unread"),IFERROR(MATCH(TRIM(SUBSTITUTE(SUBSTITUTE(SUBSTITUTE(SUBSTITUTE(Answers!K245,"’","'"),"‘","'"),"“",""""),"”","""")),'Scoring key'!$B$5:$B$9,0),"unread")))</f>
        <v/>
      </c>
      <c r="U245" s="1" t="str">
        <f aca="false">IF(Answers!M245="","",IF(ISNUMBER(IFERROR(VALUE(Answers!M245),"")),IF(AND(VALUE(Answers!M245)&gt;=1,VALUE(Answers!M245)&lt;=5,VALUE(Answers!M245)=INT(VALUE(Answers!M245))),VALUE(Answers!M245),"unread"),IFERROR(MATCH(TRIM(SUBSTITUTE(SUBSTITUTE(SUBSTITUTE(SUBSTITUTE(Answers!M245,"’","'"),"‘","'"),"“",""""),"”","""")),'Scoring key'!$B$5:$B$9,0),"unread")))</f>
        <v/>
      </c>
      <c r="V245" s="1" t="str">
        <f aca="false">IF(Answers!P245="","",IF(ISNUMBER(IFERROR(VALUE(Answers!P245),"")),IF(AND(VALUE(Answers!P245)&gt;=1,VALUE(Answers!P245)&lt;=5,VALUE(Answers!P245)=INT(VALUE(Answers!P245))),VALUE(Answers!P245),"unread"),IFERROR(MATCH(TRIM(SUBSTITUTE(SUBSTITUTE(SUBSTITUTE(SUBSTITUTE(Answers!P245,"’","'"),"‘","'"),"“",""""),"”","""")),'Scoring key'!$B$5:$B$9,0),"unread")))</f>
        <v/>
      </c>
      <c r="W245" s="1" t="str">
        <f aca="false">IF(Answers!Q245="","",IF(ISNUMBER(IFERROR(VALUE(Answers!Q245),"")),IF(AND(VALUE(Answers!Q245)&gt;=1,VALUE(Answers!Q245)&lt;=5,VALUE(Answers!Q245)=INT(VALUE(Answers!Q245))),VALUE(Answers!Q245),"unread"),IFERROR(MATCH(TRIM(SUBSTITUTE(SUBSTITUTE(SUBSTITUTE(SUBSTITUTE(Answers!Q245,"’","'"),"‘","'"),"“",""""),"”","""")),'Scoring key'!$B$5:$B$9,0),"unread")))</f>
        <v/>
      </c>
      <c r="X245" s="1" t="str">
        <f aca="false">IF(Answers!B245="","",ISNUMBER(SEARCH("Drafting or editing emails and documents",TRIM(SUBSTITUTE(SUBSTITUTE(SUBSTITUTE(SUBSTITUTE(Answers!B245,"’","'"),"‘","'"),"“",""""),"”",""""))))*1+ISNUMBER(SEARCH("Summarizing documents, threads or meetings",TRIM(SUBSTITUTE(SUBSTITUTE(SUBSTITUTE(SUBSTITUTE(Answers!B245,"’","'"),"‘","'"),"“",""""),"”",""""))))*1+ISNUMBER(SEARCH("Research, or explaining something unfamiliar",TRIM(SUBSTITUTE(SUBSTITUTE(SUBSTITUTE(SUBSTITUTE(Answers!B245,"’","'"),"‘","'"),"“",""""),"”",""""))))*1+ISNUMBER(SEARCH("Working with data or spreadsheets",TRIM(SUBSTITUTE(SUBSTITUTE(SUBSTITUTE(SUBSTITUTE(Answers!B245,"’","'"),"‘","'"),"“",""""),"”",""""))))*1+ISNUMBER(SEARCH("Writing or reviewing code or scripts",TRIM(SUBSTITUTE(SUBSTITUTE(SUBSTITUTE(SUBSTITUTE(Answers!B245,"’","'"),"‘","'"),"“",""""),"”",""""))))*1+ISNUMBER(SEARCH("Brainstorming or planning",TRIM(SUBSTITUTE(SUBSTITUTE(SUBSTITUTE(SUBSTITUTE(Answers!B245,"’","'"),"‘","'"),"“",""""),"”",""""))))*1+ISNUMBER(SEARCH("Something else",TRIM(SUBSTITUTE(SUBSTITUTE(SUBSTITUTE(SUBSTITUTE(Answers!B245,"’","'"),"‘","'"),"“",""""),"”",""""))))*1)</f>
        <v/>
      </c>
      <c r="Y245" s="1" t="str">
        <f aca="false">IF(X245="","",IF(X245=0,IF(ISNUMBER(SEARCH("I don't use AI tools for work",TRIM(SUBSTITUTE(SUBSTITUTE(SUBSTITUTE(SUBSTITUTE(Answers!B245,"’","'"),"‘","'"),"“",""""),"”","""")))),1,"unread"),MIN(X245+1,5)))</f>
        <v/>
      </c>
      <c r="Z245" s="1" t="n">
        <f aca="false">IF(ISNUMBER(SEARCH("Clear guidance on what's allowed and what information can go in",TRIM(SUBSTITUTE(SUBSTITUTE(SUBSTITUTE(SUBSTITUTE(Answers!R245,"’","'"),"‘","'"),"“",""""),"”","""")))),1,0)</f>
        <v>0</v>
      </c>
      <c r="AA245" s="1" t="n">
        <f aca="false">IF(ISNUMBER(SEARCH("An approved AI tool with a work account",TRIM(SUBSTITUTE(SUBSTITUTE(SUBSTITUTE(SUBSTITUTE(Answers!R245,"’","'"),"‘","'"),"“",""""),"”","""")))),1,0)</f>
        <v>0</v>
      </c>
      <c r="AB245" s="1" t="n">
        <f aca="false">IF(ISNUMBER(SEARCH("Hands-on training using my own work tasks",TRIM(SUBSTITUTE(SUBSTITUTE(SUBSTITUTE(SUBSTITUTE(Answers!R245,"’","'"),"‘","'"),"“",""""),"”","""")))),1,0)</f>
        <v>0</v>
      </c>
      <c r="AC245" s="1" t="n">
        <f aca="false">IF(ISNUMBER(SEARCH("Ready-made prompts and templates for common tasks",TRIM(SUBSTITUTE(SUBSTITUTE(SUBSTITUTE(SUBSTITUTE(Answers!R245,"’","'"),"‘","'"),"“",""""),"”","""")))),1,0)</f>
        <v>0</v>
      </c>
      <c r="AD245" s="1" t="n">
        <f aca="false">IF(ISNUMBER(SEARCH("Help setting up an AI agent for my role",TRIM(SUBSTITUTE(SUBSTITUTE(SUBSTITUTE(SUBSTITUTE(Answers!R245,"’","'"),"‘","'"),"“",""""),"”","""")))),1,0)</f>
        <v>0</v>
      </c>
      <c r="AE245" s="1" t="n">
        <f aca="false">IF(ISNUMBER(SEARCH("Examples from people in jobs like mine",TRIM(SUBSTITUTE(SUBSTITUTE(SUBSTITUTE(SUBSTITUTE(Answers!R245,"’","'"),"‘","'"),"“",""""),"”","""")))),1,0)</f>
        <v>0</v>
      </c>
      <c r="AF245" s="1" t="n">
        <f aca="false">IF(ISNUMBER(SEARCH("Time set aside to practice",TRIM(SUBSTITUTE(SUBSTITUTE(SUBSTITUTE(SUBSTITUTE(Answers!R245,"’","'"),"‘","'"),"“",""""),"”","""")))),1,0)</f>
        <v>0</v>
      </c>
      <c r="AG245" s="1" t="n">
        <f aca="false">IF(ISNUMBER(SEARCH("I don't need help right now",TRIM(SUBSTITUTE(SUBSTITUTE(SUBSTITUTE(SUBSTITUTE(Answers!R245,"’","'"),"‘","'"),"“",""""),"”","""")))),1,0)</f>
        <v>0</v>
      </c>
      <c r="AH245" s="1" t="str">
        <f aca="false">IF(Answers!R245="","",IF(Z245+AA245+AB245+AC245+AD245+AE245+AF245+AG245=0,"unread",""))</f>
        <v/>
      </c>
      <c r="AI245" s="1" t="n">
        <f aca="false">IF(OR(D245=5,E245=5),1,0)</f>
        <v>0</v>
      </c>
    </row>
    <row r="246" customFormat="false" ht="15" hidden="false" customHeight="true" outlineLevel="0" collapsed="false">
      <c r="A246" s="1" t="n">
        <f aca="false">Answers!T246</f>
        <v>0</v>
      </c>
      <c r="B246" s="1" t="str">
        <f aca="false">IF(Answers!A246="","",IFERROR(MATCH(TRIM(SUBSTITUTE(SUBSTITUTE(SUBSTITUTE(SUBSTITUTE(Answers!A246,"’","'"),"‘","'"),"“",""""),"”","""")),'Scoring key'!$B$10:$B$14,0),"unread"))</f>
        <v/>
      </c>
      <c r="C246" s="1" t="str">
        <f aca="false">IF(Answers!C246="","",IFERROR(MATCH(TRIM(SUBSTITUTE(SUBSTITUTE(SUBSTITUTE(SUBSTITUTE(Answers!C246,"’","'"),"‘","'"),"“",""""),"”","""")),'Scoring key'!$B$15:$B$19,0),"unread"))</f>
        <v/>
      </c>
      <c r="D246" s="1" t="str">
        <f aca="false">IF(Answers!D246="","",IFERROR(MATCH(TRIM(SUBSTITUTE(SUBSTITUTE(SUBSTITUTE(SUBSTITUTE(Answers!D246,"’","'"),"‘","'"),"“",""""),"”","""")),'Scoring key'!$B$20:$B$24,0),"unread"))</f>
        <v/>
      </c>
      <c r="E246" s="1" t="str">
        <f aca="false">IF(Answers!E246="","",IFERROR(MATCH(TRIM(SUBSTITUTE(SUBSTITUTE(SUBSTITUTE(SUBSTITUTE(Answers!E246,"’","'"),"‘","'"),"“",""""),"”","""")),'Scoring key'!$B$25:$B$29,0),"unread"))</f>
        <v/>
      </c>
      <c r="F246" s="1" t="str">
        <f aca="false">IF(Answers!L246="","",IFERROR(MATCH(TRIM(SUBSTITUTE(SUBSTITUTE(SUBSTITUTE(SUBSTITUTE(Answers!L246,"’","'"),"‘","'"),"“",""""),"”","""")),'Scoring key'!$B$30:$B$34,0),"unread"))</f>
        <v/>
      </c>
      <c r="G246" s="1" t="str">
        <f aca="false">IF(Answers!N246="","",IFERROR(MATCH(TRIM(SUBSTITUTE(SUBSTITUTE(SUBSTITUTE(SUBSTITUTE(Answers!N246,"’","'"),"‘","'"),"“",""""),"”","""")),'Scoring key'!$B$35:$B$38,0),"unread"))</f>
        <v/>
      </c>
      <c r="H246" s="1" t="str">
        <f aca="false">IF(Answers!O246="","",IFERROR(MATCH(TRIM(SUBSTITUTE(SUBSTITUTE(SUBSTITUTE(SUBSTITUTE(Answers!O246,"’","'"),"‘","'"),"“",""""),"”","""")),'Scoring key'!$B$39:$B$42,0),"unread"))</f>
        <v/>
      </c>
      <c r="I246" s="1" t="str">
        <f aca="false">IF(Answers!S246="","",IFERROR(MATCH(TRIM(SUBSTITUTE(SUBSTITUTE(SUBSTITUTE(SUBSTITUTE(Answers!S246,"’","'"),"‘","'"),"“",""""),"”","""")),'Scoring key'!$B$43:$B$46,0),"unread"))</f>
        <v/>
      </c>
      <c r="J246" s="1" t="str">
        <f aca="false">IF(ISNUMBER(B246),IF(INDEX('Scoring key'!$C$10:$C$14,B246)="","",INDEX('Scoring key'!$C$10:$C$14,B246)),"")</f>
        <v/>
      </c>
      <c r="K246" s="1" t="str">
        <f aca="false">IF(ISNUMBER(E246),IF(INDEX('Scoring key'!$C$25:$C$29,E246)="","",INDEX('Scoring key'!$C$25:$C$29,E246)),"")</f>
        <v/>
      </c>
      <c r="L246" s="1" t="str">
        <f aca="false">IF(ISNUMBER(F246),IF(INDEX('Scoring key'!$C$30:$C$34,F246)="","",INDEX('Scoring key'!$C$30:$C$34,F246)),"")</f>
        <v/>
      </c>
      <c r="M246" s="1" t="str">
        <f aca="false">IF(ISNUMBER(G246),IF(INDEX('Scoring key'!$C$35:$C$38,G246)="","",INDEX('Scoring key'!$C$35:$C$38,G246)),"")</f>
        <v/>
      </c>
      <c r="N246" s="1" t="str">
        <f aca="false">IF(ISNUMBER(H246),IF(INDEX('Scoring key'!$C$39:$C$42,H246)="","",INDEX('Scoring key'!$C$39:$C$42,H246)),"")</f>
        <v/>
      </c>
      <c r="O246" s="1" t="str">
        <f aca="false">IF(Answers!F246="","",IF(ISNUMBER(IFERROR(VALUE(Answers!F246),"")),IF(AND(VALUE(Answers!F246)&gt;=1,VALUE(Answers!F246)&lt;=5,VALUE(Answers!F246)=INT(VALUE(Answers!F246))),VALUE(Answers!F246),"unread"),IFERROR(MATCH(TRIM(SUBSTITUTE(SUBSTITUTE(SUBSTITUTE(SUBSTITUTE(Answers!F246,"’","'"),"‘","'"),"“",""""),"”","""")),'Scoring key'!$B$5:$B$9,0),"unread")))</f>
        <v/>
      </c>
      <c r="P246" s="1" t="str">
        <f aca="false">IF(Answers!G246="","",IF(ISNUMBER(IFERROR(VALUE(Answers!G246),"")),IF(AND(VALUE(Answers!G246)&gt;=1,VALUE(Answers!G246)&lt;=5,VALUE(Answers!G246)=INT(VALUE(Answers!G246))),VALUE(Answers!G246),"unread"),IFERROR(MATCH(TRIM(SUBSTITUTE(SUBSTITUTE(SUBSTITUTE(SUBSTITUTE(Answers!G246,"’","'"),"‘","'"),"“",""""),"”","""")),'Scoring key'!$B$5:$B$9,0),"unread")))</f>
        <v/>
      </c>
      <c r="Q246" s="1" t="str">
        <f aca="false">IF(Answers!H246="","",IF(ISNUMBER(IFERROR(VALUE(Answers!H246),"")),IF(AND(VALUE(Answers!H246)&gt;=1,VALUE(Answers!H246)&lt;=5,VALUE(Answers!H246)=INT(VALUE(Answers!H246))),VALUE(Answers!H246),"unread"),IFERROR(MATCH(TRIM(SUBSTITUTE(SUBSTITUTE(SUBSTITUTE(SUBSTITUTE(Answers!H246,"’","'"),"‘","'"),"“",""""),"”","""")),'Scoring key'!$B$5:$B$9,0),"unread")))</f>
        <v/>
      </c>
      <c r="R246" s="1" t="str">
        <f aca="false">IF(Answers!I246="","",IF(ISNUMBER(IFERROR(VALUE(Answers!I246),"")),IF(AND(VALUE(Answers!I246)&gt;=1,VALUE(Answers!I246)&lt;=5,VALUE(Answers!I246)=INT(VALUE(Answers!I246))),VALUE(Answers!I246),"unread"),IFERROR(MATCH(TRIM(SUBSTITUTE(SUBSTITUTE(SUBSTITUTE(SUBSTITUTE(Answers!I246,"’","'"),"‘","'"),"“",""""),"”","""")),'Scoring key'!$B$5:$B$9,0),"unread")))</f>
        <v/>
      </c>
      <c r="S246" s="1" t="str">
        <f aca="false">IF(Answers!J246="","",IF(ISNUMBER(IFERROR(VALUE(Answers!J246),"")),IF(AND(VALUE(Answers!J246)&gt;=1,VALUE(Answers!J246)&lt;=5,VALUE(Answers!J246)=INT(VALUE(Answers!J246))),VALUE(Answers!J246),"unread"),IFERROR(MATCH(TRIM(SUBSTITUTE(SUBSTITUTE(SUBSTITUTE(SUBSTITUTE(Answers!J246,"’","'"),"‘","'"),"“",""""),"”","""")),'Scoring key'!$B$5:$B$9,0),"unread")))</f>
        <v/>
      </c>
      <c r="T246" s="1" t="str">
        <f aca="false">IF(Answers!K246="","",IF(ISNUMBER(IFERROR(VALUE(Answers!K246),"")),IF(AND(VALUE(Answers!K246)&gt;=1,VALUE(Answers!K246)&lt;=5,VALUE(Answers!K246)=INT(VALUE(Answers!K246))),VALUE(Answers!K246),"unread"),IFERROR(MATCH(TRIM(SUBSTITUTE(SUBSTITUTE(SUBSTITUTE(SUBSTITUTE(Answers!K246,"’","'"),"‘","'"),"“",""""),"”","""")),'Scoring key'!$B$5:$B$9,0),"unread")))</f>
        <v/>
      </c>
      <c r="U246" s="1" t="str">
        <f aca="false">IF(Answers!M246="","",IF(ISNUMBER(IFERROR(VALUE(Answers!M246),"")),IF(AND(VALUE(Answers!M246)&gt;=1,VALUE(Answers!M246)&lt;=5,VALUE(Answers!M246)=INT(VALUE(Answers!M246))),VALUE(Answers!M246),"unread"),IFERROR(MATCH(TRIM(SUBSTITUTE(SUBSTITUTE(SUBSTITUTE(SUBSTITUTE(Answers!M246,"’","'"),"‘","'"),"“",""""),"”","""")),'Scoring key'!$B$5:$B$9,0),"unread")))</f>
        <v/>
      </c>
      <c r="V246" s="1" t="str">
        <f aca="false">IF(Answers!P246="","",IF(ISNUMBER(IFERROR(VALUE(Answers!P246),"")),IF(AND(VALUE(Answers!P246)&gt;=1,VALUE(Answers!P246)&lt;=5,VALUE(Answers!P246)=INT(VALUE(Answers!P246))),VALUE(Answers!P246),"unread"),IFERROR(MATCH(TRIM(SUBSTITUTE(SUBSTITUTE(SUBSTITUTE(SUBSTITUTE(Answers!P246,"’","'"),"‘","'"),"“",""""),"”","""")),'Scoring key'!$B$5:$B$9,0),"unread")))</f>
        <v/>
      </c>
      <c r="W246" s="1" t="str">
        <f aca="false">IF(Answers!Q246="","",IF(ISNUMBER(IFERROR(VALUE(Answers!Q246),"")),IF(AND(VALUE(Answers!Q246)&gt;=1,VALUE(Answers!Q246)&lt;=5,VALUE(Answers!Q246)=INT(VALUE(Answers!Q246))),VALUE(Answers!Q246),"unread"),IFERROR(MATCH(TRIM(SUBSTITUTE(SUBSTITUTE(SUBSTITUTE(SUBSTITUTE(Answers!Q246,"’","'"),"‘","'"),"“",""""),"”","""")),'Scoring key'!$B$5:$B$9,0),"unread")))</f>
        <v/>
      </c>
      <c r="X246" s="1" t="str">
        <f aca="false">IF(Answers!B246="","",ISNUMBER(SEARCH("Drafting or editing emails and documents",TRIM(SUBSTITUTE(SUBSTITUTE(SUBSTITUTE(SUBSTITUTE(Answers!B246,"’","'"),"‘","'"),"“",""""),"”",""""))))*1+ISNUMBER(SEARCH("Summarizing documents, threads or meetings",TRIM(SUBSTITUTE(SUBSTITUTE(SUBSTITUTE(SUBSTITUTE(Answers!B246,"’","'"),"‘","'"),"“",""""),"”",""""))))*1+ISNUMBER(SEARCH("Research, or explaining something unfamiliar",TRIM(SUBSTITUTE(SUBSTITUTE(SUBSTITUTE(SUBSTITUTE(Answers!B246,"’","'"),"‘","'"),"“",""""),"”",""""))))*1+ISNUMBER(SEARCH("Working with data or spreadsheets",TRIM(SUBSTITUTE(SUBSTITUTE(SUBSTITUTE(SUBSTITUTE(Answers!B246,"’","'"),"‘","'"),"“",""""),"”",""""))))*1+ISNUMBER(SEARCH("Writing or reviewing code or scripts",TRIM(SUBSTITUTE(SUBSTITUTE(SUBSTITUTE(SUBSTITUTE(Answers!B246,"’","'"),"‘","'"),"“",""""),"”",""""))))*1+ISNUMBER(SEARCH("Brainstorming or planning",TRIM(SUBSTITUTE(SUBSTITUTE(SUBSTITUTE(SUBSTITUTE(Answers!B246,"’","'"),"‘","'"),"“",""""),"”",""""))))*1+ISNUMBER(SEARCH("Something else",TRIM(SUBSTITUTE(SUBSTITUTE(SUBSTITUTE(SUBSTITUTE(Answers!B246,"’","'"),"‘","'"),"“",""""),"”",""""))))*1)</f>
        <v/>
      </c>
      <c r="Y246" s="1" t="str">
        <f aca="false">IF(X246="","",IF(X246=0,IF(ISNUMBER(SEARCH("I don't use AI tools for work",TRIM(SUBSTITUTE(SUBSTITUTE(SUBSTITUTE(SUBSTITUTE(Answers!B246,"’","'"),"‘","'"),"“",""""),"”","""")))),1,"unread"),MIN(X246+1,5)))</f>
        <v/>
      </c>
      <c r="Z246" s="1" t="n">
        <f aca="false">IF(ISNUMBER(SEARCH("Clear guidance on what's allowed and what information can go in",TRIM(SUBSTITUTE(SUBSTITUTE(SUBSTITUTE(SUBSTITUTE(Answers!R246,"’","'"),"‘","'"),"“",""""),"”","""")))),1,0)</f>
        <v>0</v>
      </c>
      <c r="AA246" s="1" t="n">
        <f aca="false">IF(ISNUMBER(SEARCH("An approved AI tool with a work account",TRIM(SUBSTITUTE(SUBSTITUTE(SUBSTITUTE(SUBSTITUTE(Answers!R246,"’","'"),"‘","'"),"“",""""),"”","""")))),1,0)</f>
        <v>0</v>
      </c>
      <c r="AB246" s="1" t="n">
        <f aca="false">IF(ISNUMBER(SEARCH("Hands-on training using my own work tasks",TRIM(SUBSTITUTE(SUBSTITUTE(SUBSTITUTE(SUBSTITUTE(Answers!R246,"’","'"),"‘","'"),"“",""""),"”","""")))),1,0)</f>
        <v>0</v>
      </c>
      <c r="AC246" s="1" t="n">
        <f aca="false">IF(ISNUMBER(SEARCH("Ready-made prompts and templates for common tasks",TRIM(SUBSTITUTE(SUBSTITUTE(SUBSTITUTE(SUBSTITUTE(Answers!R246,"’","'"),"‘","'"),"“",""""),"”","""")))),1,0)</f>
        <v>0</v>
      </c>
      <c r="AD246" s="1" t="n">
        <f aca="false">IF(ISNUMBER(SEARCH("Help setting up an AI agent for my role",TRIM(SUBSTITUTE(SUBSTITUTE(SUBSTITUTE(SUBSTITUTE(Answers!R246,"’","'"),"‘","'"),"“",""""),"”","""")))),1,0)</f>
        <v>0</v>
      </c>
      <c r="AE246" s="1" t="n">
        <f aca="false">IF(ISNUMBER(SEARCH("Examples from people in jobs like mine",TRIM(SUBSTITUTE(SUBSTITUTE(SUBSTITUTE(SUBSTITUTE(Answers!R246,"’","'"),"‘","'"),"“",""""),"”","""")))),1,0)</f>
        <v>0</v>
      </c>
      <c r="AF246" s="1" t="n">
        <f aca="false">IF(ISNUMBER(SEARCH("Time set aside to practice",TRIM(SUBSTITUTE(SUBSTITUTE(SUBSTITUTE(SUBSTITUTE(Answers!R246,"’","'"),"‘","'"),"“",""""),"”","""")))),1,0)</f>
        <v>0</v>
      </c>
      <c r="AG246" s="1" t="n">
        <f aca="false">IF(ISNUMBER(SEARCH("I don't need help right now",TRIM(SUBSTITUTE(SUBSTITUTE(SUBSTITUTE(SUBSTITUTE(Answers!R246,"’","'"),"‘","'"),"“",""""),"”","""")))),1,0)</f>
        <v>0</v>
      </c>
      <c r="AH246" s="1" t="str">
        <f aca="false">IF(Answers!R246="","",IF(Z246+AA246+AB246+AC246+AD246+AE246+AF246+AG246=0,"unread",""))</f>
        <v/>
      </c>
      <c r="AI246" s="1" t="n">
        <f aca="false">IF(OR(D246=5,E246=5),1,0)</f>
        <v>0</v>
      </c>
    </row>
    <row r="247" customFormat="false" ht="15" hidden="false" customHeight="true" outlineLevel="0" collapsed="false">
      <c r="A247" s="1" t="n">
        <f aca="false">Answers!T247</f>
        <v>0</v>
      </c>
      <c r="B247" s="1" t="str">
        <f aca="false">IF(Answers!A247="","",IFERROR(MATCH(TRIM(SUBSTITUTE(SUBSTITUTE(SUBSTITUTE(SUBSTITUTE(Answers!A247,"’","'"),"‘","'"),"“",""""),"”","""")),'Scoring key'!$B$10:$B$14,0),"unread"))</f>
        <v/>
      </c>
      <c r="C247" s="1" t="str">
        <f aca="false">IF(Answers!C247="","",IFERROR(MATCH(TRIM(SUBSTITUTE(SUBSTITUTE(SUBSTITUTE(SUBSTITUTE(Answers!C247,"’","'"),"‘","'"),"“",""""),"”","""")),'Scoring key'!$B$15:$B$19,0),"unread"))</f>
        <v/>
      </c>
      <c r="D247" s="1" t="str">
        <f aca="false">IF(Answers!D247="","",IFERROR(MATCH(TRIM(SUBSTITUTE(SUBSTITUTE(SUBSTITUTE(SUBSTITUTE(Answers!D247,"’","'"),"‘","'"),"“",""""),"”","""")),'Scoring key'!$B$20:$B$24,0),"unread"))</f>
        <v/>
      </c>
      <c r="E247" s="1" t="str">
        <f aca="false">IF(Answers!E247="","",IFERROR(MATCH(TRIM(SUBSTITUTE(SUBSTITUTE(SUBSTITUTE(SUBSTITUTE(Answers!E247,"’","'"),"‘","'"),"“",""""),"”","""")),'Scoring key'!$B$25:$B$29,0),"unread"))</f>
        <v/>
      </c>
      <c r="F247" s="1" t="str">
        <f aca="false">IF(Answers!L247="","",IFERROR(MATCH(TRIM(SUBSTITUTE(SUBSTITUTE(SUBSTITUTE(SUBSTITUTE(Answers!L247,"’","'"),"‘","'"),"“",""""),"”","""")),'Scoring key'!$B$30:$B$34,0),"unread"))</f>
        <v/>
      </c>
      <c r="G247" s="1" t="str">
        <f aca="false">IF(Answers!N247="","",IFERROR(MATCH(TRIM(SUBSTITUTE(SUBSTITUTE(SUBSTITUTE(SUBSTITUTE(Answers!N247,"’","'"),"‘","'"),"“",""""),"”","""")),'Scoring key'!$B$35:$B$38,0),"unread"))</f>
        <v/>
      </c>
      <c r="H247" s="1" t="str">
        <f aca="false">IF(Answers!O247="","",IFERROR(MATCH(TRIM(SUBSTITUTE(SUBSTITUTE(SUBSTITUTE(SUBSTITUTE(Answers!O247,"’","'"),"‘","'"),"“",""""),"”","""")),'Scoring key'!$B$39:$B$42,0),"unread"))</f>
        <v/>
      </c>
      <c r="I247" s="1" t="str">
        <f aca="false">IF(Answers!S247="","",IFERROR(MATCH(TRIM(SUBSTITUTE(SUBSTITUTE(SUBSTITUTE(SUBSTITUTE(Answers!S247,"’","'"),"‘","'"),"“",""""),"”","""")),'Scoring key'!$B$43:$B$46,0),"unread"))</f>
        <v/>
      </c>
      <c r="J247" s="1" t="str">
        <f aca="false">IF(ISNUMBER(B247),IF(INDEX('Scoring key'!$C$10:$C$14,B247)="","",INDEX('Scoring key'!$C$10:$C$14,B247)),"")</f>
        <v/>
      </c>
      <c r="K247" s="1" t="str">
        <f aca="false">IF(ISNUMBER(E247),IF(INDEX('Scoring key'!$C$25:$C$29,E247)="","",INDEX('Scoring key'!$C$25:$C$29,E247)),"")</f>
        <v/>
      </c>
      <c r="L247" s="1" t="str">
        <f aca="false">IF(ISNUMBER(F247),IF(INDEX('Scoring key'!$C$30:$C$34,F247)="","",INDEX('Scoring key'!$C$30:$C$34,F247)),"")</f>
        <v/>
      </c>
      <c r="M247" s="1" t="str">
        <f aca="false">IF(ISNUMBER(G247),IF(INDEX('Scoring key'!$C$35:$C$38,G247)="","",INDEX('Scoring key'!$C$35:$C$38,G247)),"")</f>
        <v/>
      </c>
      <c r="N247" s="1" t="str">
        <f aca="false">IF(ISNUMBER(H247),IF(INDEX('Scoring key'!$C$39:$C$42,H247)="","",INDEX('Scoring key'!$C$39:$C$42,H247)),"")</f>
        <v/>
      </c>
      <c r="O247" s="1" t="str">
        <f aca="false">IF(Answers!F247="","",IF(ISNUMBER(IFERROR(VALUE(Answers!F247),"")),IF(AND(VALUE(Answers!F247)&gt;=1,VALUE(Answers!F247)&lt;=5,VALUE(Answers!F247)=INT(VALUE(Answers!F247))),VALUE(Answers!F247),"unread"),IFERROR(MATCH(TRIM(SUBSTITUTE(SUBSTITUTE(SUBSTITUTE(SUBSTITUTE(Answers!F247,"’","'"),"‘","'"),"“",""""),"”","""")),'Scoring key'!$B$5:$B$9,0),"unread")))</f>
        <v/>
      </c>
      <c r="P247" s="1" t="str">
        <f aca="false">IF(Answers!G247="","",IF(ISNUMBER(IFERROR(VALUE(Answers!G247),"")),IF(AND(VALUE(Answers!G247)&gt;=1,VALUE(Answers!G247)&lt;=5,VALUE(Answers!G247)=INT(VALUE(Answers!G247))),VALUE(Answers!G247),"unread"),IFERROR(MATCH(TRIM(SUBSTITUTE(SUBSTITUTE(SUBSTITUTE(SUBSTITUTE(Answers!G247,"’","'"),"‘","'"),"“",""""),"”","""")),'Scoring key'!$B$5:$B$9,0),"unread")))</f>
        <v/>
      </c>
      <c r="Q247" s="1" t="str">
        <f aca="false">IF(Answers!H247="","",IF(ISNUMBER(IFERROR(VALUE(Answers!H247),"")),IF(AND(VALUE(Answers!H247)&gt;=1,VALUE(Answers!H247)&lt;=5,VALUE(Answers!H247)=INT(VALUE(Answers!H247))),VALUE(Answers!H247),"unread"),IFERROR(MATCH(TRIM(SUBSTITUTE(SUBSTITUTE(SUBSTITUTE(SUBSTITUTE(Answers!H247,"’","'"),"‘","'"),"“",""""),"”","""")),'Scoring key'!$B$5:$B$9,0),"unread")))</f>
        <v/>
      </c>
      <c r="R247" s="1" t="str">
        <f aca="false">IF(Answers!I247="","",IF(ISNUMBER(IFERROR(VALUE(Answers!I247),"")),IF(AND(VALUE(Answers!I247)&gt;=1,VALUE(Answers!I247)&lt;=5,VALUE(Answers!I247)=INT(VALUE(Answers!I247))),VALUE(Answers!I247),"unread"),IFERROR(MATCH(TRIM(SUBSTITUTE(SUBSTITUTE(SUBSTITUTE(SUBSTITUTE(Answers!I247,"’","'"),"‘","'"),"“",""""),"”","""")),'Scoring key'!$B$5:$B$9,0),"unread")))</f>
        <v/>
      </c>
      <c r="S247" s="1" t="str">
        <f aca="false">IF(Answers!J247="","",IF(ISNUMBER(IFERROR(VALUE(Answers!J247),"")),IF(AND(VALUE(Answers!J247)&gt;=1,VALUE(Answers!J247)&lt;=5,VALUE(Answers!J247)=INT(VALUE(Answers!J247))),VALUE(Answers!J247),"unread"),IFERROR(MATCH(TRIM(SUBSTITUTE(SUBSTITUTE(SUBSTITUTE(SUBSTITUTE(Answers!J247,"’","'"),"‘","'"),"“",""""),"”","""")),'Scoring key'!$B$5:$B$9,0),"unread")))</f>
        <v/>
      </c>
      <c r="T247" s="1" t="str">
        <f aca="false">IF(Answers!K247="","",IF(ISNUMBER(IFERROR(VALUE(Answers!K247),"")),IF(AND(VALUE(Answers!K247)&gt;=1,VALUE(Answers!K247)&lt;=5,VALUE(Answers!K247)=INT(VALUE(Answers!K247))),VALUE(Answers!K247),"unread"),IFERROR(MATCH(TRIM(SUBSTITUTE(SUBSTITUTE(SUBSTITUTE(SUBSTITUTE(Answers!K247,"’","'"),"‘","'"),"“",""""),"”","""")),'Scoring key'!$B$5:$B$9,0),"unread")))</f>
        <v/>
      </c>
      <c r="U247" s="1" t="str">
        <f aca="false">IF(Answers!M247="","",IF(ISNUMBER(IFERROR(VALUE(Answers!M247),"")),IF(AND(VALUE(Answers!M247)&gt;=1,VALUE(Answers!M247)&lt;=5,VALUE(Answers!M247)=INT(VALUE(Answers!M247))),VALUE(Answers!M247),"unread"),IFERROR(MATCH(TRIM(SUBSTITUTE(SUBSTITUTE(SUBSTITUTE(SUBSTITUTE(Answers!M247,"’","'"),"‘","'"),"“",""""),"”","""")),'Scoring key'!$B$5:$B$9,0),"unread")))</f>
        <v/>
      </c>
      <c r="V247" s="1" t="str">
        <f aca="false">IF(Answers!P247="","",IF(ISNUMBER(IFERROR(VALUE(Answers!P247),"")),IF(AND(VALUE(Answers!P247)&gt;=1,VALUE(Answers!P247)&lt;=5,VALUE(Answers!P247)=INT(VALUE(Answers!P247))),VALUE(Answers!P247),"unread"),IFERROR(MATCH(TRIM(SUBSTITUTE(SUBSTITUTE(SUBSTITUTE(SUBSTITUTE(Answers!P247,"’","'"),"‘","'"),"“",""""),"”","""")),'Scoring key'!$B$5:$B$9,0),"unread")))</f>
        <v/>
      </c>
      <c r="W247" s="1" t="str">
        <f aca="false">IF(Answers!Q247="","",IF(ISNUMBER(IFERROR(VALUE(Answers!Q247),"")),IF(AND(VALUE(Answers!Q247)&gt;=1,VALUE(Answers!Q247)&lt;=5,VALUE(Answers!Q247)=INT(VALUE(Answers!Q247))),VALUE(Answers!Q247),"unread"),IFERROR(MATCH(TRIM(SUBSTITUTE(SUBSTITUTE(SUBSTITUTE(SUBSTITUTE(Answers!Q247,"’","'"),"‘","'"),"“",""""),"”","""")),'Scoring key'!$B$5:$B$9,0),"unread")))</f>
        <v/>
      </c>
      <c r="X247" s="1" t="str">
        <f aca="false">IF(Answers!B247="","",ISNUMBER(SEARCH("Drafting or editing emails and documents",TRIM(SUBSTITUTE(SUBSTITUTE(SUBSTITUTE(SUBSTITUTE(Answers!B247,"’","'"),"‘","'"),"“",""""),"”",""""))))*1+ISNUMBER(SEARCH("Summarizing documents, threads or meetings",TRIM(SUBSTITUTE(SUBSTITUTE(SUBSTITUTE(SUBSTITUTE(Answers!B247,"’","'"),"‘","'"),"“",""""),"”",""""))))*1+ISNUMBER(SEARCH("Research, or explaining something unfamiliar",TRIM(SUBSTITUTE(SUBSTITUTE(SUBSTITUTE(SUBSTITUTE(Answers!B247,"’","'"),"‘","'"),"“",""""),"”",""""))))*1+ISNUMBER(SEARCH("Working with data or spreadsheets",TRIM(SUBSTITUTE(SUBSTITUTE(SUBSTITUTE(SUBSTITUTE(Answers!B247,"’","'"),"‘","'"),"“",""""),"”",""""))))*1+ISNUMBER(SEARCH("Writing or reviewing code or scripts",TRIM(SUBSTITUTE(SUBSTITUTE(SUBSTITUTE(SUBSTITUTE(Answers!B247,"’","'"),"‘","'"),"“",""""),"”",""""))))*1+ISNUMBER(SEARCH("Brainstorming or planning",TRIM(SUBSTITUTE(SUBSTITUTE(SUBSTITUTE(SUBSTITUTE(Answers!B247,"’","'"),"‘","'"),"“",""""),"”",""""))))*1+ISNUMBER(SEARCH("Something else",TRIM(SUBSTITUTE(SUBSTITUTE(SUBSTITUTE(SUBSTITUTE(Answers!B247,"’","'"),"‘","'"),"“",""""),"”",""""))))*1)</f>
        <v/>
      </c>
      <c r="Y247" s="1" t="str">
        <f aca="false">IF(X247="","",IF(X247=0,IF(ISNUMBER(SEARCH("I don't use AI tools for work",TRIM(SUBSTITUTE(SUBSTITUTE(SUBSTITUTE(SUBSTITUTE(Answers!B247,"’","'"),"‘","'"),"“",""""),"”","""")))),1,"unread"),MIN(X247+1,5)))</f>
        <v/>
      </c>
      <c r="Z247" s="1" t="n">
        <f aca="false">IF(ISNUMBER(SEARCH("Clear guidance on what's allowed and what information can go in",TRIM(SUBSTITUTE(SUBSTITUTE(SUBSTITUTE(SUBSTITUTE(Answers!R247,"’","'"),"‘","'"),"“",""""),"”","""")))),1,0)</f>
        <v>0</v>
      </c>
      <c r="AA247" s="1" t="n">
        <f aca="false">IF(ISNUMBER(SEARCH("An approved AI tool with a work account",TRIM(SUBSTITUTE(SUBSTITUTE(SUBSTITUTE(SUBSTITUTE(Answers!R247,"’","'"),"‘","'"),"“",""""),"”","""")))),1,0)</f>
        <v>0</v>
      </c>
      <c r="AB247" s="1" t="n">
        <f aca="false">IF(ISNUMBER(SEARCH("Hands-on training using my own work tasks",TRIM(SUBSTITUTE(SUBSTITUTE(SUBSTITUTE(SUBSTITUTE(Answers!R247,"’","'"),"‘","'"),"“",""""),"”","""")))),1,0)</f>
        <v>0</v>
      </c>
      <c r="AC247" s="1" t="n">
        <f aca="false">IF(ISNUMBER(SEARCH("Ready-made prompts and templates for common tasks",TRIM(SUBSTITUTE(SUBSTITUTE(SUBSTITUTE(SUBSTITUTE(Answers!R247,"’","'"),"‘","'"),"“",""""),"”","""")))),1,0)</f>
        <v>0</v>
      </c>
      <c r="AD247" s="1" t="n">
        <f aca="false">IF(ISNUMBER(SEARCH("Help setting up an AI agent for my role",TRIM(SUBSTITUTE(SUBSTITUTE(SUBSTITUTE(SUBSTITUTE(Answers!R247,"’","'"),"‘","'"),"“",""""),"”","""")))),1,0)</f>
        <v>0</v>
      </c>
      <c r="AE247" s="1" t="n">
        <f aca="false">IF(ISNUMBER(SEARCH("Examples from people in jobs like mine",TRIM(SUBSTITUTE(SUBSTITUTE(SUBSTITUTE(SUBSTITUTE(Answers!R247,"’","'"),"‘","'"),"“",""""),"”","""")))),1,0)</f>
        <v>0</v>
      </c>
      <c r="AF247" s="1" t="n">
        <f aca="false">IF(ISNUMBER(SEARCH("Time set aside to practice",TRIM(SUBSTITUTE(SUBSTITUTE(SUBSTITUTE(SUBSTITUTE(Answers!R247,"’","'"),"‘","'"),"“",""""),"”","""")))),1,0)</f>
        <v>0</v>
      </c>
      <c r="AG247" s="1" t="n">
        <f aca="false">IF(ISNUMBER(SEARCH("I don't need help right now",TRIM(SUBSTITUTE(SUBSTITUTE(SUBSTITUTE(SUBSTITUTE(Answers!R247,"’","'"),"‘","'"),"“",""""),"”","""")))),1,0)</f>
        <v>0</v>
      </c>
      <c r="AH247" s="1" t="str">
        <f aca="false">IF(Answers!R247="","",IF(Z247+AA247+AB247+AC247+AD247+AE247+AF247+AG247=0,"unread",""))</f>
        <v/>
      </c>
      <c r="AI247" s="1" t="n">
        <f aca="false">IF(OR(D247=5,E247=5),1,0)</f>
        <v>0</v>
      </c>
    </row>
    <row r="248" customFormat="false" ht="15" hidden="false" customHeight="true" outlineLevel="0" collapsed="false">
      <c r="A248" s="1" t="n">
        <f aca="false">Answers!T248</f>
        <v>0</v>
      </c>
      <c r="B248" s="1" t="str">
        <f aca="false">IF(Answers!A248="","",IFERROR(MATCH(TRIM(SUBSTITUTE(SUBSTITUTE(SUBSTITUTE(SUBSTITUTE(Answers!A248,"’","'"),"‘","'"),"“",""""),"”","""")),'Scoring key'!$B$10:$B$14,0),"unread"))</f>
        <v/>
      </c>
      <c r="C248" s="1" t="str">
        <f aca="false">IF(Answers!C248="","",IFERROR(MATCH(TRIM(SUBSTITUTE(SUBSTITUTE(SUBSTITUTE(SUBSTITUTE(Answers!C248,"’","'"),"‘","'"),"“",""""),"”","""")),'Scoring key'!$B$15:$B$19,0),"unread"))</f>
        <v/>
      </c>
      <c r="D248" s="1" t="str">
        <f aca="false">IF(Answers!D248="","",IFERROR(MATCH(TRIM(SUBSTITUTE(SUBSTITUTE(SUBSTITUTE(SUBSTITUTE(Answers!D248,"’","'"),"‘","'"),"“",""""),"”","""")),'Scoring key'!$B$20:$B$24,0),"unread"))</f>
        <v/>
      </c>
      <c r="E248" s="1" t="str">
        <f aca="false">IF(Answers!E248="","",IFERROR(MATCH(TRIM(SUBSTITUTE(SUBSTITUTE(SUBSTITUTE(SUBSTITUTE(Answers!E248,"’","'"),"‘","'"),"“",""""),"”","""")),'Scoring key'!$B$25:$B$29,0),"unread"))</f>
        <v/>
      </c>
      <c r="F248" s="1" t="str">
        <f aca="false">IF(Answers!L248="","",IFERROR(MATCH(TRIM(SUBSTITUTE(SUBSTITUTE(SUBSTITUTE(SUBSTITUTE(Answers!L248,"’","'"),"‘","'"),"“",""""),"”","""")),'Scoring key'!$B$30:$B$34,0),"unread"))</f>
        <v/>
      </c>
      <c r="G248" s="1" t="str">
        <f aca="false">IF(Answers!N248="","",IFERROR(MATCH(TRIM(SUBSTITUTE(SUBSTITUTE(SUBSTITUTE(SUBSTITUTE(Answers!N248,"’","'"),"‘","'"),"“",""""),"”","""")),'Scoring key'!$B$35:$B$38,0),"unread"))</f>
        <v/>
      </c>
      <c r="H248" s="1" t="str">
        <f aca="false">IF(Answers!O248="","",IFERROR(MATCH(TRIM(SUBSTITUTE(SUBSTITUTE(SUBSTITUTE(SUBSTITUTE(Answers!O248,"’","'"),"‘","'"),"“",""""),"”","""")),'Scoring key'!$B$39:$B$42,0),"unread"))</f>
        <v/>
      </c>
      <c r="I248" s="1" t="str">
        <f aca="false">IF(Answers!S248="","",IFERROR(MATCH(TRIM(SUBSTITUTE(SUBSTITUTE(SUBSTITUTE(SUBSTITUTE(Answers!S248,"’","'"),"‘","'"),"“",""""),"”","""")),'Scoring key'!$B$43:$B$46,0),"unread"))</f>
        <v/>
      </c>
      <c r="J248" s="1" t="str">
        <f aca="false">IF(ISNUMBER(B248),IF(INDEX('Scoring key'!$C$10:$C$14,B248)="","",INDEX('Scoring key'!$C$10:$C$14,B248)),"")</f>
        <v/>
      </c>
      <c r="K248" s="1" t="str">
        <f aca="false">IF(ISNUMBER(E248),IF(INDEX('Scoring key'!$C$25:$C$29,E248)="","",INDEX('Scoring key'!$C$25:$C$29,E248)),"")</f>
        <v/>
      </c>
      <c r="L248" s="1" t="str">
        <f aca="false">IF(ISNUMBER(F248),IF(INDEX('Scoring key'!$C$30:$C$34,F248)="","",INDEX('Scoring key'!$C$30:$C$34,F248)),"")</f>
        <v/>
      </c>
      <c r="M248" s="1" t="str">
        <f aca="false">IF(ISNUMBER(G248),IF(INDEX('Scoring key'!$C$35:$C$38,G248)="","",INDEX('Scoring key'!$C$35:$C$38,G248)),"")</f>
        <v/>
      </c>
      <c r="N248" s="1" t="str">
        <f aca="false">IF(ISNUMBER(H248),IF(INDEX('Scoring key'!$C$39:$C$42,H248)="","",INDEX('Scoring key'!$C$39:$C$42,H248)),"")</f>
        <v/>
      </c>
      <c r="O248" s="1" t="str">
        <f aca="false">IF(Answers!F248="","",IF(ISNUMBER(IFERROR(VALUE(Answers!F248),"")),IF(AND(VALUE(Answers!F248)&gt;=1,VALUE(Answers!F248)&lt;=5,VALUE(Answers!F248)=INT(VALUE(Answers!F248))),VALUE(Answers!F248),"unread"),IFERROR(MATCH(TRIM(SUBSTITUTE(SUBSTITUTE(SUBSTITUTE(SUBSTITUTE(Answers!F248,"’","'"),"‘","'"),"“",""""),"”","""")),'Scoring key'!$B$5:$B$9,0),"unread")))</f>
        <v/>
      </c>
      <c r="P248" s="1" t="str">
        <f aca="false">IF(Answers!G248="","",IF(ISNUMBER(IFERROR(VALUE(Answers!G248),"")),IF(AND(VALUE(Answers!G248)&gt;=1,VALUE(Answers!G248)&lt;=5,VALUE(Answers!G248)=INT(VALUE(Answers!G248))),VALUE(Answers!G248),"unread"),IFERROR(MATCH(TRIM(SUBSTITUTE(SUBSTITUTE(SUBSTITUTE(SUBSTITUTE(Answers!G248,"’","'"),"‘","'"),"“",""""),"”","""")),'Scoring key'!$B$5:$B$9,0),"unread")))</f>
        <v/>
      </c>
      <c r="Q248" s="1" t="str">
        <f aca="false">IF(Answers!H248="","",IF(ISNUMBER(IFERROR(VALUE(Answers!H248),"")),IF(AND(VALUE(Answers!H248)&gt;=1,VALUE(Answers!H248)&lt;=5,VALUE(Answers!H248)=INT(VALUE(Answers!H248))),VALUE(Answers!H248),"unread"),IFERROR(MATCH(TRIM(SUBSTITUTE(SUBSTITUTE(SUBSTITUTE(SUBSTITUTE(Answers!H248,"’","'"),"‘","'"),"“",""""),"”","""")),'Scoring key'!$B$5:$B$9,0),"unread")))</f>
        <v/>
      </c>
      <c r="R248" s="1" t="str">
        <f aca="false">IF(Answers!I248="","",IF(ISNUMBER(IFERROR(VALUE(Answers!I248),"")),IF(AND(VALUE(Answers!I248)&gt;=1,VALUE(Answers!I248)&lt;=5,VALUE(Answers!I248)=INT(VALUE(Answers!I248))),VALUE(Answers!I248),"unread"),IFERROR(MATCH(TRIM(SUBSTITUTE(SUBSTITUTE(SUBSTITUTE(SUBSTITUTE(Answers!I248,"’","'"),"‘","'"),"“",""""),"”","""")),'Scoring key'!$B$5:$B$9,0),"unread")))</f>
        <v/>
      </c>
      <c r="S248" s="1" t="str">
        <f aca="false">IF(Answers!J248="","",IF(ISNUMBER(IFERROR(VALUE(Answers!J248),"")),IF(AND(VALUE(Answers!J248)&gt;=1,VALUE(Answers!J248)&lt;=5,VALUE(Answers!J248)=INT(VALUE(Answers!J248))),VALUE(Answers!J248),"unread"),IFERROR(MATCH(TRIM(SUBSTITUTE(SUBSTITUTE(SUBSTITUTE(SUBSTITUTE(Answers!J248,"’","'"),"‘","'"),"“",""""),"”","""")),'Scoring key'!$B$5:$B$9,0),"unread")))</f>
        <v/>
      </c>
      <c r="T248" s="1" t="str">
        <f aca="false">IF(Answers!K248="","",IF(ISNUMBER(IFERROR(VALUE(Answers!K248),"")),IF(AND(VALUE(Answers!K248)&gt;=1,VALUE(Answers!K248)&lt;=5,VALUE(Answers!K248)=INT(VALUE(Answers!K248))),VALUE(Answers!K248),"unread"),IFERROR(MATCH(TRIM(SUBSTITUTE(SUBSTITUTE(SUBSTITUTE(SUBSTITUTE(Answers!K248,"’","'"),"‘","'"),"“",""""),"”","""")),'Scoring key'!$B$5:$B$9,0),"unread")))</f>
        <v/>
      </c>
      <c r="U248" s="1" t="str">
        <f aca="false">IF(Answers!M248="","",IF(ISNUMBER(IFERROR(VALUE(Answers!M248),"")),IF(AND(VALUE(Answers!M248)&gt;=1,VALUE(Answers!M248)&lt;=5,VALUE(Answers!M248)=INT(VALUE(Answers!M248))),VALUE(Answers!M248),"unread"),IFERROR(MATCH(TRIM(SUBSTITUTE(SUBSTITUTE(SUBSTITUTE(SUBSTITUTE(Answers!M248,"’","'"),"‘","'"),"“",""""),"”","""")),'Scoring key'!$B$5:$B$9,0),"unread")))</f>
        <v/>
      </c>
      <c r="V248" s="1" t="str">
        <f aca="false">IF(Answers!P248="","",IF(ISNUMBER(IFERROR(VALUE(Answers!P248),"")),IF(AND(VALUE(Answers!P248)&gt;=1,VALUE(Answers!P248)&lt;=5,VALUE(Answers!P248)=INT(VALUE(Answers!P248))),VALUE(Answers!P248),"unread"),IFERROR(MATCH(TRIM(SUBSTITUTE(SUBSTITUTE(SUBSTITUTE(SUBSTITUTE(Answers!P248,"’","'"),"‘","'"),"“",""""),"”","""")),'Scoring key'!$B$5:$B$9,0),"unread")))</f>
        <v/>
      </c>
      <c r="W248" s="1" t="str">
        <f aca="false">IF(Answers!Q248="","",IF(ISNUMBER(IFERROR(VALUE(Answers!Q248),"")),IF(AND(VALUE(Answers!Q248)&gt;=1,VALUE(Answers!Q248)&lt;=5,VALUE(Answers!Q248)=INT(VALUE(Answers!Q248))),VALUE(Answers!Q248),"unread"),IFERROR(MATCH(TRIM(SUBSTITUTE(SUBSTITUTE(SUBSTITUTE(SUBSTITUTE(Answers!Q248,"’","'"),"‘","'"),"“",""""),"”","""")),'Scoring key'!$B$5:$B$9,0),"unread")))</f>
        <v/>
      </c>
      <c r="X248" s="1" t="str">
        <f aca="false">IF(Answers!B248="","",ISNUMBER(SEARCH("Drafting or editing emails and documents",TRIM(SUBSTITUTE(SUBSTITUTE(SUBSTITUTE(SUBSTITUTE(Answers!B248,"’","'"),"‘","'"),"“",""""),"”",""""))))*1+ISNUMBER(SEARCH("Summarizing documents, threads or meetings",TRIM(SUBSTITUTE(SUBSTITUTE(SUBSTITUTE(SUBSTITUTE(Answers!B248,"’","'"),"‘","'"),"“",""""),"”",""""))))*1+ISNUMBER(SEARCH("Research, or explaining something unfamiliar",TRIM(SUBSTITUTE(SUBSTITUTE(SUBSTITUTE(SUBSTITUTE(Answers!B248,"’","'"),"‘","'"),"“",""""),"”",""""))))*1+ISNUMBER(SEARCH("Working with data or spreadsheets",TRIM(SUBSTITUTE(SUBSTITUTE(SUBSTITUTE(SUBSTITUTE(Answers!B248,"’","'"),"‘","'"),"“",""""),"”",""""))))*1+ISNUMBER(SEARCH("Writing or reviewing code or scripts",TRIM(SUBSTITUTE(SUBSTITUTE(SUBSTITUTE(SUBSTITUTE(Answers!B248,"’","'"),"‘","'"),"“",""""),"”",""""))))*1+ISNUMBER(SEARCH("Brainstorming or planning",TRIM(SUBSTITUTE(SUBSTITUTE(SUBSTITUTE(SUBSTITUTE(Answers!B248,"’","'"),"‘","'"),"“",""""),"”",""""))))*1+ISNUMBER(SEARCH("Something else",TRIM(SUBSTITUTE(SUBSTITUTE(SUBSTITUTE(SUBSTITUTE(Answers!B248,"’","'"),"‘","'"),"“",""""),"”",""""))))*1)</f>
        <v/>
      </c>
      <c r="Y248" s="1" t="str">
        <f aca="false">IF(X248="","",IF(X248=0,IF(ISNUMBER(SEARCH("I don't use AI tools for work",TRIM(SUBSTITUTE(SUBSTITUTE(SUBSTITUTE(SUBSTITUTE(Answers!B248,"’","'"),"‘","'"),"“",""""),"”","""")))),1,"unread"),MIN(X248+1,5)))</f>
        <v/>
      </c>
      <c r="Z248" s="1" t="n">
        <f aca="false">IF(ISNUMBER(SEARCH("Clear guidance on what's allowed and what information can go in",TRIM(SUBSTITUTE(SUBSTITUTE(SUBSTITUTE(SUBSTITUTE(Answers!R248,"’","'"),"‘","'"),"“",""""),"”","""")))),1,0)</f>
        <v>0</v>
      </c>
      <c r="AA248" s="1" t="n">
        <f aca="false">IF(ISNUMBER(SEARCH("An approved AI tool with a work account",TRIM(SUBSTITUTE(SUBSTITUTE(SUBSTITUTE(SUBSTITUTE(Answers!R248,"’","'"),"‘","'"),"“",""""),"”","""")))),1,0)</f>
        <v>0</v>
      </c>
      <c r="AB248" s="1" t="n">
        <f aca="false">IF(ISNUMBER(SEARCH("Hands-on training using my own work tasks",TRIM(SUBSTITUTE(SUBSTITUTE(SUBSTITUTE(SUBSTITUTE(Answers!R248,"’","'"),"‘","'"),"“",""""),"”","""")))),1,0)</f>
        <v>0</v>
      </c>
      <c r="AC248" s="1" t="n">
        <f aca="false">IF(ISNUMBER(SEARCH("Ready-made prompts and templates for common tasks",TRIM(SUBSTITUTE(SUBSTITUTE(SUBSTITUTE(SUBSTITUTE(Answers!R248,"’","'"),"‘","'"),"“",""""),"”","""")))),1,0)</f>
        <v>0</v>
      </c>
      <c r="AD248" s="1" t="n">
        <f aca="false">IF(ISNUMBER(SEARCH("Help setting up an AI agent for my role",TRIM(SUBSTITUTE(SUBSTITUTE(SUBSTITUTE(SUBSTITUTE(Answers!R248,"’","'"),"‘","'"),"“",""""),"”","""")))),1,0)</f>
        <v>0</v>
      </c>
      <c r="AE248" s="1" t="n">
        <f aca="false">IF(ISNUMBER(SEARCH("Examples from people in jobs like mine",TRIM(SUBSTITUTE(SUBSTITUTE(SUBSTITUTE(SUBSTITUTE(Answers!R248,"’","'"),"‘","'"),"“",""""),"”","""")))),1,0)</f>
        <v>0</v>
      </c>
      <c r="AF248" s="1" t="n">
        <f aca="false">IF(ISNUMBER(SEARCH("Time set aside to practice",TRIM(SUBSTITUTE(SUBSTITUTE(SUBSTITUTE(SUBSTITUTE(Answers!R248,"’","'"),"‘","'"),"“",""""),"”","""")))),1,0)</f>
        <v>0</v>
      </c>
      <c r="AG248" s="1" t="n">
        <f aca="false">IF(ISNUMBER(SEARCH("I don't need help right now",TRIM(SUBSTITUTE(SUBSTITUTE(SUBSTITUTE(SUBSTITUTE(Answers!R248,"’","'"),"‘","'"),"“",""""),"”","""")))),1,0)</f>
        <v>0</v>
      </c>
      <c r="AH248" s="1" t="str">
        <f aca="false">IF(Answers!R248="","",IF(Z248+AA248+AB248+AC248+AD248+AE248+AF248+AG248=0,"unread",""))</f>
        <v/>
      </c>
      <c r="AI248" s="1" t="n">
        <f aca="false">IF(OR(D248=5,E248=5),1,0)</f>
        <v>0</v>
      </c>
    </row>
    <row r="249" customFormat="false" ht="15" hidden="false" customHeight="true" outlineLevel="0" collapsed="false">
      <c r="A249" s="1" t="n">
        <f aca="false">Answers!T249</f>
        <v>0</v>
      </c>
      <c r="B249" s="1" t="str">
        <f aca="false">IF(Answers!A249="","",IFERROR(MATCH(TRIM(SUBSTITUTE(SUBSTITUTE(SUBSTITUTE(SUBSTITUTE(Answers!A249,"’","'"),"‘","'"),"“",""""),"”","""")),'Scoring key'!$B$10:$B$14,0),"unread"))</f>
        <v/>
      </c>
      <c r="C249" s="1" t="str">
        <f aca="false">IF(Answers!C249="","",IFERROR(MATCH(TRIM(SUBSTITUTE(SUBSTITUTE(SUBSTITUTE(SUBSTITUTE(Answers!C249,"’","'"),"‘","'"),"“",""""),"”","""")),'Scoring key'!$B$15:$B$19,0),"unread"))</f>
        <v/>
      </c>
      <c r="D249" s="1" t="str">
        <f aca="false">IF(Answers!D249="","",IFERROR(MATCH(TRIM(SUBSTITUTE(SUBSTITUTE(SUBSTITUTE(SUBSTITUTE(Answers!D249,"’","'"),"‘","'"),"“",""""),"”","""")),'Scoring key'!$B$20:$B$24,0),"unread"))</f>
        <v/>
      </c>
      <c r="E249" s="1" t="str">
        <f aca="false">IF(Answers!E249="","",IFERROR(MATCH(TRIM(SUBSTITUTE(SUBSTITUTE(SUBSTITUTE(SUBSTITUTE(Answers!E249,"’","'"),"‘","'"),"“",""""),"”","""")),'Scoring key'!$B$25:$B$29,0),"unread"))</f>
        <v/>
      </c>
      <c r="F249" s="1" t="str">
        <f aca="false">IF(Answers!L249="","",IFERROR(MATCH(TRIM(SUBSTITUTE(SUBSTITUTE(SUBSTITUTE(SUBSTITUTE(Answers!L249,"’","'"),"‘","'"),"“",""""),"”","""")),'Scoring key'!$B$30:$B$34,0),"unread"))</f>
        <v/>
      </c>
      <c r="G249" s="1" t="str">
        <f aca="false">IF(Answers!N249="","",IFERROR(MATCH(TRIM(SUBSTITUTE(SUBSTITUTE(SUBSTITUTE(SUBSTITUTE(Answers!N249,"’","'"),"‘","'"),"“",""""),"”","""")),'Scoring key'!$B$35:$B$38,0),"unread"))</f>
        <v/>
      </c>
      <c r="H249" s="1" t="str">
        <f aca="false">IF(Answers!O249="","",IFERROR(MATCH(TRIM(SUBSTITUTE(SUBSTITUTE(SUBSTITUTE(SUBSTITUTE(Answers!O249,"’","'"),"‘","'"),"“",""""),"”","""")),'Scoring key'!$B$39:$B$42,0),"unread"))</f>
        <v/>
      </c>
      <c r="I249" s="1" t="str">
        <f aca="false">IF(Answers!S249="","",IFERROR(MATCH(TRIM(SUBSTITUTE(SUBSTITUTE(SUBSTITUTE(SUBSTITUTE(Answers!S249,"’","'"),"‘","'"),"“",""""),"”","""")),'Scoring key'!$B$43:$B$46,0),"unread"))</f>
        <v/>
      </c>
      <c r="J249" s="1" t="str">
        <f aca="false">IF(ISNUMBER(B249),IF(INDEX('Scoring key'!$C$10:$C$14,B249)="","",INDEX('Scoring key'!$C$10:$C$14,B249)),"")</f>
        <v/>
      </c>
      <c r="K249" s="1" t="str">
        <f aca="false">IF(ISNUMBER(E249),IF(INDEX('Scoring key'!$C$25:$C$29,E249)="","",INDEX('Scoring key'!$C$25:$C$29,E249)),"")</f>
        <v/>
      </c>
      <c r="L249" s="1" t="str">
        <f aca="false">IF(ISNUMBER(F249),IF(INDEX('Scoring key'!$C$30:$C$34,F249)="","",INDEX('Scoring key'!$C$30:$C$34,F249)),"")</f>
        <v/>
      </c>
      <c r="M249" s="1" t="str">
        <f aca="false">IF(ISNUMBER(G249),IF(INDEX('Scoring key'!$C$35:$C$38,G249)="","",INDEX('Scoring key'!$C$35:$C$38,G249)),"")</f>
        <v/>
      </c>
      <c r="N249" s="1" t="str">
        <f aca="false">IF(ISNUMBER(H249),IF(INDEX('Scoring key'!$C$39:$C$42,H249)="","",INDEX('Scoring key'!$C$39:$C$42,H249)),"")</f>
        <v/>
      </c>
      <c r="O249" s="1" t="str">
        <f aca="false">IF(Answers!F249="","",IF(ISNUMBER(IFERROR(VALUE(Answers!F249),"")),IF(AND(VALUE(Answers!F249)&gt;=1,VALUE(Answers!F249)&lt;=5,VALUE(Answers!F249)=INT(VALUE(Answers!F249))),VALUE(Answers!F249),"unread"),IFERROR(MATCH(TRIM(SUBSTITUTE(SUBSTITUTE(SUBSTITUTE(SUBSTITUTE(Answers!F249,"’","'"),"‘","'"),"“",""""),"”","""")),'Scoring key'!$B$5:$B$9,0),"unread")))</f>
        <v/>
      </c>
      <c r="P249" s="1" t="str">
        <f aca="false">IF(Answers!G249="","",IF(ISNUMBER(IFERROR(VALUE(Answers!G249),"")),IF(AND(VALUE(Answers!G249)&gt;=1,VALUE(Answers!G249)&lt;=5,VALUE(Answers!G249)=INT(VALUE(Answers!G249))),VALUE(Answers!G249),"unread"),IFERROR(MATCH(TRIM(SUBSTITUTE(SUBSTITUTE(SUBSTITUTE(SUBSTITUTE(Answers!G249,"’","'"),"‘","'"),"“",""""),"”","""")),'Scoring key'!$B$5:$B$9,0),"unread")))</f>
        <v/>
      </c>
      <c r="Q249" s="1" t="str">
        <f aca="false">IF(Answers!H249="","",IF(ISNUMBER(IFERROR(VALUE(Answers!H249),"")),IF(AND(VALUE(Answers!H249)&gt;=1,VALUE(Answers!H249)&lt;=5,VALUE(Answers!H249)=INT(VALUE(Answers!H249))),VALUE(Answers!H249),"unread"),IFERROR(MATCH(TRIM(SUBSTITUTE(SUBSTITUTE(SUBSTITUTE(SUBSTITUTE(Answers!H249,"’","'"),"‘","'"),"“",""""),"”","""")),'Scoring key'!$B$5:$B$9,0),"unread")))</f>
        <v/>
      </c>
      <c r="R249" s="1" t="str">
        <f aca="false">IF(Answers!I249="","",IF(ISNUMBER(IFERROR(VALUE(Answers!I249),"")),IF(AND(VALUE(Answers!I249)&gt;=1,VALUE(Answers!I249)&lt;=5,VALUE(Answers!I249)=INT(VALUE(Answers!I249))),VALUE(Answers!I249),"unread"),IFERROR(MATCH(TRIM(SUBSTITUTE(SUBSTITUTE(SUBSTITUTE(SUBSTITUTE(Answers!I249,"’","'"),"‘","'"),"“",""""),"”","""")),'Scoring key'!$B$5:$B$9,0),"unread")))</f>
        <v/>
      </c>
      <c r="S249" s="1" t="str">
        <f aca="false">IF(Answers!J249="","",IF(ISNUMBER(IFERROR(VALUE(Answers!J249),"")),IF(AND(VALUE(Answers!J249)&gt;=1,VALUE(Answers!J249)&lt;=5,VALUE(Answers!J249)=INT(VALUE(Answers!J249))),VALUE(Answers!J249),"unread"),IFERROR(MATCH(TRIM(SUBSTITUTE(SUBSTITUTE(SUBSTITUTE(SUBSTITUTE(Answers!J249,"’","'"),"‘","'"),"“",""""),"”","""")),'Scoring key'!$B$5:$B$9,0),"unread")))</f>
        <v/>
      </c>
      <c r="T249" s="1" t="str">
        <f aca="false">IF(Answers!K249="","",IF(ISNUMBER(IFERROR(VALUE(Answers!K249),"")),IF(AND(VALUE(Answers!K249)&gt;=1,VALUE(Answers!K249)&lt;=5,VALUE(Answers!K249)=INT(VALUE(Answers!K249))),VALUE(Answers!K249),"unread"),IFERROR(MATCH(TRIM(SUBSTITUTE(SUBSTITUTE(SUBSTITUTE(SUBSTITUTE(Answers!K249,"’","'"),"‘","'"),"“",""""),"”","""")),'Scoring key'!$B$5:$B$9,0),"unread")))</f>
        <v/>
      </c>
      <c r="U249" s="1" t="str">
        <f aca="false">IF(Answers!M249="","",IF(ISNUMBER(IFERROR(VALUE(Answers!M249),"")),IF(AND(VALUE(Answers!M249)&gt;=1,VALUE(Answers!M249)&lt;=5,VALUE(Answers!M249)=INT(VALUE(Answers!M249))),VALUE(Answers!M249),"unread"),IFERROR(MATCH(TRIM(SUBSTITUTE(SUBSTITUTE(SUBSTITUTE(SUBSTITUTE(Answers!M249,"’","'"),"‘","'"),"“",""""),"”","""")),'Scoring key'!$B$5:$B$9,0),"unread")))</f>
        <v/>
      </c>
      <c r="V249" s="1" t="str">
        <f aca="false">IF(Answers!P249="","",IF(ISNUMBER(IFERROR(VALUE(Answers!P249),"")),IF(AND(VALUE(Answers!P249)&gt;=1,VALUE(Answers!P249)&lt;=5,VALUE(Answers!P249)=INT(VALUE(Answers!P249))),VALUE(Answers!P249),"unread"),IFERROR(MATCH(TRIM(SUBSTITUTE(SUBSTITUTE(SUBSTITUTE(SUBSTITUTE(Answers!P249,"’","'"),"‘","'"),"“",""""),"”","""")),'Scoring key'!$B$5:$B$9,0),"unread")))</f>
        <v/>
      </c>
      <c r="W249" s="1" t="str">
        <f aca="false">IF(Answers!Q249="","",IF(ISNUMBER(IFERROR(VALUE(Answers!Q249),"")),IF(AND(VALUE(Answers!Q249)&gt;=1,VALUE(Answers!Q249)&lt;=5,VALUE(Answers!Q249)=INT(VALUE(Answers!Q249))),VALUE(Answers!Q249),"unread"),IFERROR(MATCH(TRIM(SUBSTITUTE(SUBSTITUTE(SUBSTITUTE(SUBSTITUTE(Answers!Q249,"’","'"),"‘","'"),"“",""""),"”","""")),'Scoring key'!$B$5:$B$9,0),"unread")))</f>
        <v/>
      </c>
      <c r="X249" s="1" t="str">
        <f aca="false">IF(Answers!B249="","",ISNUMBER(SEARCH("Drafting or editing emails and documents",TRIM(SUBSTITUTE(SUBSTITUTE(SUBSTITUTE(SUBSTITUTE(Answers!B249,"’","'"),"‘","'"),"“",""""),"”",""""))))*1+ISNUMBER(SEARCH("Summarizing documents, threads or meetings",TRIM(SUBSTITUTE(SUBSTITUTE(SUBSTITUTE(SUBSTITUTE(Answers!B249,"’","'"),"‘","'"),"“",""""),"”",""""))))*1+ISNUMBER(SEARCH("Research, or explaining something unfamiliar",TRIM(SUBSTITUTE(SUBSTITUTE(SUBSTITUTE(SUBSTITUTE(Answers!B249,"’","'"),"‘","'"),"“",""""),"”",""""))))*1+ISNUMBER(SEARCH("Working with data or spreadsheets",TRIM(SUBSTITUTE(SUBSTITUTE(SUBSTITUTE(SUBSTITUTE(Answers!B249,"’","'"),"‘","'"),"“",""""),"”",""""))))*1+ISNUMBER(SEARCH("Writing or reviewing code or scripts",TRIM(SUBSTITUTE(SUBSTITUTE(SUBSTITUTE(SUBSTITUTE(Answers!B249,"’","'"),"‘","'"),"“",""""),"”",""""))))*1+ISNUMBER(SEARCH("Brainstorming or planning",TRIM(SUBSTITUTE(SUBSTITUTE(SUBSTITUTE(SUBSTITUTE(Answers!B249,"’","'"),"‘","'"),"“",""""),"”",""""))))*1+ISNUMBER(SEARCH("Something else",TRIM(SUBSTITUTE(SUBSTITUTE(SUBSTITUTE(SUBSTITUTE(Answers!B249,"’","'"),"‘","'"),"“",""""),"”",""""))))*1)</f>
        <v/>
      </c>
      <c r="Y249" s="1" t="str">
        <f aca="false">IF(X249="","",IF(X249=0,IF(ISNUMBER(SEARCH("I don't use AI tools for work",TRIM(SUBSTITUTE(SUBSTITUTE(SUBSTITUTE(SUBSTITUTE(Answers!B249,"’","'"),"‘","'"),"“",""""),"”","""")))),1,"unread"),MIN(X249+1,5)))</f>
        <v/>
      </c>
      <c r="Z249" s="1" t="n">
        <f aca="false">IF(ISNUMBER(SEARCH("Clear guidance on what's allowed and what information can go in",TRIM(SUBSTITUTE(SUBSTITUTE(SUBSTITUTE(SUBSTITUTE(Answers!R249,"’","'"),"‘","'"),"“",""""),"”","""")))),1,0)</f>
        <v>0</v>
      </c>
      <c r="AA249" s="1" t="n">
        <f aca="false">IF(ISNUMBER(SEARCH("An approved AI tool with a work account",TRIM(SUBSTITUTE(SUBSTITUTE(SUBSTITUTE(SUBSTITUTE(Answers!R249,"’","'"),"‘","'"),"“",""""),"”","""")))),1,0)</f>
        <v>0</v>
      </c>
      <c r="AB249" s="1" t="n">
        <f aca="false">IF(ISNUMBER(SEARCH("Hands-on training using my own work tasks",TRIM(SUBSTITUTE(SUBSTITUTE(SUBSTITUTE(SUBSTITUTE(Answers!R249,"’","'"),"‘","'"),"“",""""),"”","""")))),1,0)</f>
        <v>0</v>
      </c>
      <c r="AC249" s="1" t="n">
        <f aca="false">IF(ISNUMBER(SEARCH("Ready-made prompts and templates for common tasks",TRIM(SUBSTITUTE(SUBSTITUTE(SUBSTITUTE(SUBSTITUTE(Answers!R249,"’","'"),"‘","'"),"“",""""),"”","""")))),1,0)</f>
        <v>0</v>
      </c>
      <c r="AD249" s="1" t="n">
        <f aca="false">IF(ISNUMBER(SEARCH("Help setting up an AI agent for my role",TRIM(SUBSTITUTE(SUBSTITUTE(SUBSTITUTE(SUBSTITUTE(Answers!R249,"’","'"),"‘","'"),"“",""""),"”","""")))),1,0)</f>
        <v>0</v>
      </c>
      <c r="AE249" s="1" t="n">
        <f aca="false">IF(ISNUMBER(SEARCH("Examples from people in jobs like mine",TRIM(SUBSTITUTE(SUBSTITUTE(SUBSTITUTE(SUBSTITUTE(Answers!R249,"’","'"),"‘","'"),"“",""""),"”","""")))),1,0)</f>
        <v>0</v>
      </c>
      <c r="AF249" s="1" t="n">
        <f aca="false">IF(ISNUMBER(SEARCH("Time set aside to practice",TRIM(SUBSTITUTE(SUBSTITUTE(SUBSTITUTE(SUBSTITUTE(Answers!R249,"’","'"),"‘","'"),"“",""""),"”","""")))),1,0)</f>
        <v>0</v>
      </c>
      <c r="AG249" s="1" t="n">
        <f aca="false">IF(ISNUMBER(SEARCH("I don't need help right now",TRIM(SUBSTITUTE(SUBSTITUTE(SUBSTITUTE(SUBSTITUTE(Answers!R249,"’","'"),"‘","'"),"“",""""),"”","""")))),1,0)</f>
        <v>0</v>
      </c>
      <c r="AH249" s="1" t="str">
        <f aca="false">IF(Answers!R249="","",IF(Z249+AA249+AB249+AC249+AD249+AE249+AF249+AG249=0,"unread",""))</f>
        <v/>
      </c>
      <c r="AI249" s="1" t="n">
        <f aca="false">IF(OR(D249=5,E249=5),1,0)</f>
        <v>0</v>
      </c>
    </row>
    <row r="250" customFormat="false" ht="15" hidden="false" customHeight="true" outlineLevel="0" collapsed="false">
      <c r="A250" s="1" t="n">
        <f aca="false">Answers!T250</f>
        <v>0</v>
      </c>
      <c r="B250" s="1" t="str">
        <f aca="false">IF(Answers!A250="","",IFERROR(MATCH(TRIM(SUBSTITUTE(SUBSTITUTE(SUBSTITUTE(SUBSTITUTE(Answers!A250,"’","'"),"‘","'"),"“",""""),"”","""")),'Scoring key'!$B$10:$B$14,0),"unread"))</f>
        <v/>
      </c>
      <c r="C250" s="1" t="str">
        <f aca="false">IF(Answers!C250="","",IFERROR(MATCH(TRIM(SUBSTITUTE(SUBSTITUTE(SUBSTITUTE(SUBSTITUTE(Answers!C250,"’","'"),"‘","'"),"“",""""),"”","""")),'Scoring key'!$B$15:$B$19,0),"unread"))</f>
        <v/>
      </c>
      <c r="D250" s="1" t="str">
        <f aca="false">IF(Answers!D250="","",IFERROR(MATCH(TRIM(SUBSTITUTE(SUBSTITUTE(SUBSTITUTE(SUBSTITUTE(Answers!D250,"’","'"),"‘","'"),"“",""""),"”","""")),'Scoring key'!$B$20:$B$24,0),"unread"))</f>
        <v/>
      </c>
      <c r="E250" s="1" t="str">
        <f aca="false">IF(Answers!E250="","",IFERROR(MATCH(TRIM(SUBSTITUTE(SUBSTITUTE(SUBSTITUTE(SUBSTITUTE(Answers!E250,"’","'"),"‘","'"),"“",""""),"”","""")),'Scoring key'!$B$25:$B$29,0),"unread"))</f>
        <v/>
      </c>
      <c r="F250" s="1" t="str">
        <f aca="false">IF(Answers!L250="","",IFERROR(MATCH(TRIM(SUBSTITUTE(SUBSTITUTE(SUBSTITUTE(SUBSTITUTE(Answers!L250,"’","'"),"‘","'"),"“",""""),"”","""")),'Scoring key'!$B$30:$B$34,0),"unread"))</f>
        <v/>
      </c>
      <c r="G250" s="1" t="str">
        <f aca="false">IF(Answers!N250="","",IFERROR(MATCH(TRIM(SUBSTITUTE(SUBSTITUTE(SUBSTITUTE(SUBSTITUTE(Answers!N250,"’","'"),"‘","'"),"“",""""),"”","""")),'Scoring key'!$B$35:$B$38,0),"unread"))</f>
        <v/>
      </c>
      <c r="H250" s="1" t="str">
        <f aca="false">IF(Answers!O250="","",IFERROR(MATCH(TRIM(SUBSTITUTE(SUBSTITUTE(SUBSTITUTE(SUBSTITUTE(Answers!O250,"’","'"),"‘","'"),"“",""""),"”","""")),'Scoring key'!$B$39:$B$42,0),"unread"))</f>
        <v/>
      </c>
      <c r="I250" s="1" t="str">
        <f aca="false">IF(Answers!S250="","",IFERROR(MATCH(TRIM(SUBSTITUTE(SUBSTITUTE(SUBSTITUTE(SUBSTITUTE(Answers!S250,"’","'"),"‘","'"),"“",""""),"”","""")),'Scoring key'!$B$43:$B$46,0),"unread"))</f>
        <v/>
      </c>
      <c r="J250" s="1" t="str">
        <f aca="false">IF(ISNUMBER(B250),IF(INDEX('Scoring key'!$C$10:$C$14,B250)="","",INDEX('Scoring key'!$C$10:$C$14,B250)),"")</f>
        <v/>
      </c>
      <c r="K250" s="1" t="str">
        <f aca="false">IF(ISNUMBER(E250),IF(INDEX('Scoring key'!$C$25:$C$29,E250)="","",INDEX('Scoring key'!$C$25:$C$29,E250)),"")</f>
        <v/>
      </c>
      <c r="L250" s="1" t="str">
        <f aca="false">IF(ISNUMBER(F250),IF(INDEX('Scoring key'!$C$30:$C$34,F250)="","",INDEX('Scoring key'!$C$30:$C$34,F250)),"")</f>
        <v/>
      </c>
      <c r="M250" s="1" t="str">
        <f aca="false">IF(ISNUMBER(G250),IF(INDEX('Scoring key'!$C$35:$C$38,G250)="","",INDEX('Scoring key'!$C$35:$C$38,G250)),"")</f>
        <v/>
      </c>
      <c r="N250" s="1" t="str">
        <f aca="false">IF(ISNUMBER(H250),IF(INDEX('Scoring key'!$C$39:$C$42,H250)="","",INDEX('Scoring key'!$C$39:$C$42,H250)),"")</f>
        <v/>
      </c>
      <c r="O250" s="1" t="str">
        <f aca="false">IF(Answers!F250="","",IF(ISNUMBER(IFERROR(VALUE(Answers!F250),"")),IF(AND(VALUE(Answers!F250)&gt;=1,VALUE(Answers!F250)&lt;=5,VALUE(Answers!F250)=INT(VALUE(Answers!F250))),VALUE(Answers!F250),"unread"),IFERROR(MATCH(TRIM(SUBSTITUTE(SUBSTITUTE(SUBSTITUTE(SUBSTITUTE(Answers!F250,"’","'"),"‘","'"),"“",""""),"”","""")),'Scoring key'!$B$5:$B$9,0),"unread")))</f>
        <v/>
      </c>
      <c r="P250" s="1" t="str">
        <f aca="false">IF(Answers!G250="","",IF(ISNUMBER(IFERROR(VALUE(Answers!G250),"")),IF(AND(VALUE(Answers!G250)&gt;=1,VALUE(Answers!G250)&lt;=5,VALUE(Answers!G250)=INT(VALUE(Answers!G250))),VALUE(Answers!G250),"unread"),IFERROR(MATCH(TRIM(SUBSTITUTE(SUBSTITUTE(SUBSTITUTE(SUBSTITUTE(Answers!G250,"’","'"),"‘","'"),"“",""""),"”","""")),'Scoring key'!$B$5:$B$9,0),"unread")))</f>
        <v/>
      </c>
      <c r="Q250" s="1" t="str">
        <f aca="false">IF(Answers!H250="","",IF(ISNUMBER(IFERROR(VALUE(Answers!H250),"")),IF(AND(VALUE(Answers!H250)&gt;=1,VALUE(Answers!H250)&lt;=5,VALUE(Answers!H250)=INT(VALUE(Answers!H250))),VALUE(Answers!H250),"unread"),IFERROR(MATCH(TRIM(SUBSTITUTE(SUBSTITUTE(SUBSTITUTE(SUBSTITUTE(Answers!H250,"’","'"),"‘","'"),"“",""""),"”","""")),'Scoring key'!$B$5:$B$9,0),"unread")))</f>
        <v/>
      </c>
      <c r="R250" s="1" t="str">
        <f aca="false">IF(Answers!I250="","",IF(ISNUMBER(IFERROR(VALUE(Answers!I250),"")),IF(AND(VALUE(Answers!I250)&gt;=1,VALUE(Answers!I250)&lt;=5,VALUE(Answers!I250)=INT(VALUE(Answers!I250))),VALUE(Answers!I250),"unread"),IFERROR(MATCH(TRIM(SUBSTITUTE(SUBSTITUTE(SUBSTITUTE(SUBSTITUTE(Answers!I250,"’","'"),"‘","'"),"“",""""),"”","""")),'Scoring key'!$B$5:$B$9,0),"unread")))</f>
        <v/>
      </c>
      <c r="S250" s="1" t="str">
        <f aca="false">IF(Answers!J250="","",IF(ISNUMBER(IFERROR(VALUE(Answers!J250),"")),IF(AND(VALUE(Answers!J250)&gt;=1,VALUE(Answers!J250)&lt;=5,VALUE(Answers!J250)=INT(VALUE(Answers!J250))),VALUE(Answers!J250),"unread"),IFERROR(MATCH(TRIM(SUBSTITUTE(SUBSTITUTE(SUBSTITUTE(SUBSTITUTE(Answers!J250,"’","'"),"‘","'"),"“",""""),"”","""")),'Scoring key'!$B$5:$B$9,0),"unread")))</f>
        <v/>
      </c>
      <c r="T250" s="1" t="str">
        <f aca="false">IF(Answers!K250="","",IF(ISNUMBER(IFERROR(VALUE(Answers!K250),"")),IF(AND(VALUE(Answers!K250)&gt;=1,VALUE(Answers!K250)&lt;=5,VALUE(Answers!K250)=INT(VALUE(Answers!K250))),VALUE(Answers!K250),"unread"),IFERROR(MATCH(TRIM(SUBSTITUTE(SUBSTITUTE(SUBSTITUTE(SUBSTITUTE(Answers!K250,"’","'"),"‘","'"),"“",""""),"”","""")),'Scoring key'!$B$5:$B$9,0),"unread")))</f>
        <v/>
      </c>
      <c r="U250" s="1" t="str">
        <f aca="false">IF(Answers!M250="","",IF(ISNUMBER(IFERROR(VALUE(Answers!M250),"")),IF(AND(VALUE(Answers!M250)&gt;=1,VALUE(Answers!M250)&lt;=5,VALUE(Answers!M250)=INT(VALUE(Answers!M250))),VALUE(Answers!M250),"unread"),IFERROR(MATCH(TRIM(SUBSTITUTE(SUBSTITUTE(SUBSTITUTE(SUBSTITUTE(Answers!M250,"’","'"),"‘","'"),"“",""""),"”","""")),'Scoring key'!$B$5:$B$9,0),"unread")))</f>
        <v/>
      </c>
      <c r="V250" s="1" t="str">
        <f aca="false">IF(Answers!P250="","",IF(ISNUMBER(IFERROR(VALUE(Answers!P250),"")),IF(AND(VALUE(Answers!P250)&gt;=1,VALUE(Answers!P250)&lt;=5,VALUE(Answers!P250)=INT(VALUE(Answers!P250))),VALUE(Answers!P250),"unread"),IFERROR(MATCH(TRIM(SUBSTITUTE(SUBSTITUTE(SUBSTITUTE(SUBSTITUTE(Answers!P250,"’","'"),"‘","'"),"“",""""),"”","""")),'Scoring key'!$B$5:$B$9,0),"unread")))</f>
        <v/>
      </c>
      <c r="W250" s="1" t="str">
        <f aca="false">IF(Answers!Q250="","",IF(ISNUMBER(IFERROR(VALUE(Answers!Q250),"")),IF(AND(VALUE(Answers!Q250)&gt;=1,VALUE(Answers!Q250)&lt;=5,VALUE(Answers!Q250)=INT(VALUE(Answers!Q250))),VALUE(Answers!Q250),"unread"),IFERROR(MATCH(TRIM(SUBSTITUTE(SUBSTITUTE(SUBSTITUTE(SUBSTITUTE(Answers!Q250,"’","'"),"‘","'"),"“",""""),"”","""")),'Scoring key'!$B$5:$B$9,0),"unread")))</f>
        <v/>
      </c>
      <c r="X250" s="1" t="str">
        <f aca="false">IF(Answers!B250="","",ISNUMBER(SEARCH("Drafting or editing emails and documents",TRIM(SUBSTITUTE(SUBSTITUTE(SUBSTITUTE(SUBSTITUTE(Answers!B250,"’","'"),"‘","'"),"“",""""),"”",""""))))*1+ISNUMBER(SEARCH("Summarizing documents, threads or meetings",TRIM(SUBSTITUTE(SUBSTITUTE(SUBSTITUTE(SUBSTITUTE(Answers!B250,"’","'"),"‘","'"),"“",""""),"”",""""))))*1+ISNUMBER(SEARCH("Research, or explaining something unfamiliar",TRIM(SUBSTITUTE(SUBSTITUTE(SUBSTITUTE(SUBSTITUTE(Answers!B250,"’","'"),"‘","'"),"“",""""),"”",""""))))*1+ISNUMBER(SEARCH("Working with data or spreadsheets",TRIM(SUBSTITUTE(SUBSTITUTE(SUBSTITUTE(SUBSTITUTE(Answers!B250,"’","'"),"‘","'"),"“",""""),"”",""""))))*1+ISNUMBER(SEARCH("Writing or reviewing code or scripts",TRIM(SUBSTITUTE(SUBSTITUTE(SUBSTITUTE(SUBSTITUTE(Answers!B250,"’","'"),"‘","'"),"“",""""),"”",""""))))*1+ISNUMBER(SEARCH("Brainstorming or planning",TRIM(SUBSTITUTE(SUBSTITUTE(SUBSTITUTE(SUBSTITUTE(Answers!B250,"’","'"),"‘","'"),"“",""""),"”",""""))))*1+ISNUMBER(SEARCH("Something else",TRIM(SUBSTITUTE(SUBSTITUTE(SUBSTITUTE(SUBSTITUTE(Answers!B250,"’","'"),"‘","'"),"“",""""),"”",""""))))*1)</f>
        <v/>
      </c>
      <c r="Y250" s="1" t="str">
        <f aca="false">IF(X250="","",IF(X250=0,IF(ISNUMBER(SEARCH("I don't use AI tools for work",TRIM(SUBSTITUTE(SUBSTITUTE(SUBSTITUTE(SUBSTITUTE(Answers!B250,"’","'"),"‘","'"),"“",""""),"”","""")))),1,"unread"),MIN(X250+1,5)))</f>
        <v/>
      </c>
      <c r="Z250" s="1" t="n">
        <f aca="false">IF(ISNUMBER(SEARCH("Clear guidance on what's allowed and what information can go in",TRIM(SUBSTITUTE(SUBSTITUTE(SUBSTITUTE(SUBSTITUTE(Answers!R250,"’","'"),"‘","'"),"“",""""),"”","""")))),1,0)</f>
        <v>0</v>
      </c>
      <c r="AA250" s="1" t="n">
        <f aca="false">IF(ISNUMBER(SEARCH("An approved AI tool with a work account",TRIM(SUBSTITUTE(SUBSTITUTE(SUBSTITUTE(SUBSTITUTE(Answers!R250,"’","'"),"‘","'"),"“",""""),"”","""")))),1,0)</f>
        <v>0</v>
      </c>
      <c r="AB250" s="1" t="n">
        <f aca="false">IF(ISNUMBER(SEARCH("Hands-on training using my own work tasks",TRIM(SUBSTITUTE(SUBSTITUTE(SUBSTITUTE(SUBSTITUTE(Answers!R250,"’","'"),"‘","'"),"“",""""),"”","""")))),1,0)</f>
        <v>0</v>
      </c>
      <c r="AC250" s="1" t="n">
        <f aca="false">IF(ISNUMBER(SEARCH("Ready-made prompts and templates for common tasks",TRIM(SUBSTITUTE(SUBSTITUTE(SUBSTITUTE(SUBSTITUTE(Answers!R250,"’","'"),"‘","'"),"“",""""),"”","""")))),1,0)</f>
        <v>0</v>
      </c>
      <c r="AD250" s="1" t="n">
        <f aca="false">IF(ISNUMBER(SEARCH("Help setting up an AI agent for my role",TRIM(SUBSTITUTE(SUBSTITUTE(SUBSTITUTE(SUBSTITUTE(Answers!R250,"’","'"),"‘","'"),"“",""""),"”","""")))),1,0)</f>
        <v>0</v>
      </c>
      <c r="AE250" s="1" t="n">
        <f aca="false">IF(ISNUMBER(SEARCH("Examples from people in jobs like mine",TRIM(SUBSTITUTE(SUBSTITUTE(SUBSTITUTE(SUBSTITUTE(Answers!R250,"’","'"),"‘","'"),"“",""""),"”","""")))),1,0)</f>
        <v>0</v>
      </c>
      <c r="AF250" s="1" t="n">
        <f aca="false">IF(ISNUMBER(SEARCH("Time set aside to practice",TRIM(SUBSTITUTE(SUBSTITUTE(SUBSTITUTE(SUBSTITUTE(Answers!R250,"’","'"),"‘","'"),"“",""""),"”","""")))),1,0)</f>
        <v>0</v>
      </c>
      <c r="AG250" s="1" t="n">
        <f aca="false">IF(ISNUMBER(SEARCH("I don't need help right now",TRIM(SUBSTITUTE(SUBSTITUTE(SUBSTITUTE(SUBSTITUTE(Answers!R250,"’","'"),"‘","'"),"“",""""),"”","""")))),1,0)</f>
        <v>0</v>
      </c>
      <c r="AH250" s="1" t="str">
        <f aca="false">IF(Answers!R250="","",IF(Z250+AA250+AB250+AC250+AD250+AE250+AF250+AG250=0,"unread",""))</f>
        <v/>
      </c>
      <c r="AI250" s="1" t="n">
        <f aca="false">IF(OR(D250=5,E250=5),1,0)</f>
        <v>0</v>
      </c>
    </row>
    <row r="251" customFormat="false" ht="15" hidden="false" customHeight="true" outlineLevel="0" collapsed="false">
      <c r="A251" s="1" t="n">
        <f aca="false">Answers!T251</f>
        <v>0</v>
      </c>
      <c r="B251" s="1" t="str">
        <f aca="false">IF(Answers!A251="","",IFERROR(MATCH(TRIM(SUBSTITUTE(SUBSTITUTE(SUBSTITUTE(SUBSTITUTE(Answers!A251,"’","'"),"‘","'"),"“",""""),"”","""")),'Scoring key'!$B$10:$B$14,0),"unread"))</f>
        <v/>
      </c>
      <c r="C251" s="1" t="str">
        <f aca="false">IF(Answers!C251="","",IFERROR(MATCH(TRIM(SUBSTITUTE(SUBSTITUTE(SUBSTITUTE(SUBSTITUTE(Answers!C251,"’","'"),"‘","'"),"“",""""),"”","""")),'Scoring key'!$B$15:$B$19,0),"unread"))</f>
        <v/>
      </c>
      <c r="D251" s="1" t="str">
        <f aca="false">IF(Answers!D251="","",IFERROR(MATCH(TRIM(SUBSTITUTE(SUBSTITUTE(SUBSTITUTE(SUBSTITUTE(Answers!D251,"’","'"),"‘","'"),"“",""""),"”","""")),'Scoring key'!$B$20:$B$24,0),"unread"))</f>
        <v/>
      </c>
      <c r="E251" s="1" t="str">
        <f aca="false">IF(Answers!E251="","",IFERROR(MATCH(TRIM(SUBSTITUTE(SUBSTITUTE(SUBSTITUTE(SUBSTITUTE(Answers!E251,"’","'"),"‘","'"),"“",""""),"”","""")),'Scoring key'!$B$25:$B$29,0),"unread"))</f>
        <v/>
      </c>
      <c r="F251" s="1" t="str">
        <f aca="false">IF(Answers!L251="","",IFERROR(MATCH(TRIM(SUBSTITUTE(SUBSTITUTE(SUBSTITUTE(SUBSTITUTE(Answers!L251,"’","'"),"‘","'"),"“",""""),"”","""")),'Scoring key'!$B$30:$B$34,0),"unread"))</f>
        <v/>
      </c>
      <c r="G251" s="1" t="str">
        <f aca="false">IF(Answers!N251="","",IFERROR(MATCH(TRIM(SUBSTITUTE(SUBSTITUTE(SUBSTITUTE(SUBSTITUTE(Answers!N251,"’","'"),"‘","'"),"“",""""),"”","""")),'Scoring key'!$B$35:$B$38,0),"unread"))</f>
        <v/>
      </c>
      <c r="H251" s="1" t="str">
        <f aca="false">IF(Answers!O251="","",IFERROR(MATCH(TRIM(SUBSTITUTE(SUBSTITUTE(SUBSTITUTE(SUBSTITUTE(Answers!O251,"’","'"),"‘","'"),"“",""""),"”","""")),'Scoring key'!$B$39:$B$42,0),"unread"))</f>
        <v/>
      </c>
      <c r="I251" s="1" t="str">
        <f aca="false">IF(Answers!S251="","",IFERROR(MATCH(TRIM(SUBSTITUTE(SUBSTITUTE(SUBSTITUTE(SUBSTITUTE(Answers!S251,"’","'"),"‘","'"),"“",""""),"”","""")),'Scoring key'!$B$43:$B$46,0),"unread"))</f>
        <v/>
      </c>
      <c r="J251" s="1" t="str">
        <f aca="false">IF(ISNUMBER(B251),IF(INDEX('Scoring key'!$C$10:$C$14,B251)="","",INDEX('Scoring key'!$C$10:$C$14,B251)),"")</f>
        <v/>
      </c>
      <c r="K251" s="1" t="str">
        <f aca="false">IF(ISNUMBER(E251),IF(INDEX('Scoring key'!$C$25:$C$29,E251)="","",INDEX('Scoring key'!$C$25:$C$29,E251)),"")</f>
        <v/>
      </c>
      <c r="L251" s="1" t="str">
        <f aca="false">IF(ISNUMBER(F251),IF(INDEX('Scoring key'!$C$30:$C$34,F251)="","",INDEX('Scoring key'!$C$30:$C$34,F251)),"")</f>
        <v/>
      </c>
      <c r="M251" s="1" t="str">
        <f aca="false">IF(ISNUMBER(G251),IF(INDEX('Scoring key'!$C$35:$C$38,G251)="","",INDEX('Scoring key'!$C$35:$C$38,G251)),"")</f>
        <v/>
      </c>
      <c r="N251" s="1" t="str">
        <f aca="false">IF(ISNUMBER(H251),IF(INDEX('Scoring key'!$C$39:$C$42,H251)="","",INDEX('Scoring key'!$C$39:$C$42,H251)),"")</f>
        <v/>
      </c>
      <c r="O251" s="1" t="str">
        <f aca="false">IF(Answers!F251="","",IF(ISNUMBER(IFERROR(VALUE(Answers!F251),"")),IF(AND(VALUE(Answers!F251)&gt;=1,VALUE(Answers!F251)&lt;=5,VALUE(Answers!F251)=INT(VALUE(Answers!F251))),VALUE(Answers!F251),"unread"),IFERROR(MATCH(TRIM(SUBSTITUTE(SUBSTITUTE(SUBSTITUTE(SUBSTITUTE(Answers!F251,"’","'"),"‘","'"),"“",""""),"”","""")),'Scoring key'!$B$5:$B$9,0),"unread")))</f>
        <v/>
      </c>
      <c r="P251" s="1" t="str">
        <f aca="false">IF(Answers!G251="","",IF(ISNUMBER(IFERROR(VALUE(Answers!G251),"")),IF(AND(VALUE(Answers!G251)&gt;=1,VALUE(Answers!G251)&lt;=5,VALUE(Answers!G251)=INT(VALUE(Answers!G251))),VALUE(Answers!G251),"unread"),IFERROR(MATCH(TRIM(SUBSTITUTE(SUBSTITUTE(SUBSTITUTE(SUBSTITUTE(Answers!G251,"’","'"),"‘","'"),"“",""""),"”","""")),'Scoring key'!$B$5:$B$9,0),"unread")))</f>
        <v/>
      </c>
      <c r="Q251" s="1" t="str">
        <f aca="false">IF(Answers!H251="","",IF(ISNUMBER(IFERROR(VALUE(Answers!H251),"")),IF(AND(VALUE(Answers!H251)&gt;=1,VALUE(Answers!H251)&lt;=5,VALUE(Answers!H251)=INT(VALUE(Answers!H251))),VALUE(Answers!H251),"unread"),IFERROR(MATCH(TRIM(SUBSTITUTE(SUBSTITUTE(SUBSTITUTE(SUBSTITUTE(Answers!H251,"’","'"),"‘","'"),"“",""""),"”","""")),'Scoring key'!$B$5:$B$9,0),"unread")))</f>
        <v/>
      </c>
      <c r="R251" s="1" t="str">
        <f aca="false">IF(Answers!I251="","",IF(ISNUMBER(IFERROR(VALUE(Answers!I251),"")),IF(AND(VALUE(Answers!I251)&gt;=1,VALUE(Answers!I251)&lt;=5,VALUE(Answers!I251)=INT(VALUE(Answers!I251))),VALUE(Answers!I251),"unread"),IFERROR(MATCH(TRIM(SUBSTITUTE(SUBSTITUTE(SUBSTITUTE(SUBSTITUTE(Answers!I251,"’","'"),"‘","'"),"“",""""),"”","""")),'Scoring key'!$B$5:$B$9,0),"unread")))</f>
        <v/>
      </c>
      <c r="S251" s="1" t="str">
        <f aca="false">IF(Answers!J251="","",IF(ISNUMBER(IFERROR(VALUE(Answers!J251),"")),IF(AND(VALUE(Answers!J251)&gt;=1,VALUE(Answers!J251)&lt;=5,VALUE(Answers!J251)=INT(VALUE(Answers!J251))),VALUE(Answers!J251),"unread"),IFERROR(MATCH(TRIM(SUBSTITUTE(SUBSTITUTE(SUBSTITUTE(SUBSTITUTE(Answers!J251,"’","'"),"‘","'"),"“",""""),"”","""")),'Scoring key'!$B$5:$B$9,0),"unread")))</f>
        <v/>
      </c>
      <c r="T251" s="1" t="str">
        <f aca="false">IF(Answers!K251="","",IF(ISNUMBER(IFERROR(VALUE(Answers!K251),"")),IF(AND(VALUE(Answers!K251)&gt;=1,VALUE(Answers!K251)&lt;=5,VALUE(Answers!K251)=INT(VALUE(Answers!K251))),VALUE(Answers!K251),"unread"),IFERROR(MATCH(TRIM(SUBSTITUTE(SUBSTITUTE(SUBSTITUTE(SUBSTITUTE(Answers!K251,"’","'"),"‘","'"),"“",""""),"”","""")),'Scoring key'!$B$5:$B$9,0),"unread")))</f>
        <v/>
      </c>
      <c r="U251" s="1" t="str">
        <f aca="false">IF(Answers!M251="","",IF(ISNUMBER(IFERROR(VALUE(Answers!M251),"")),IF(AND(VALUE(Answers!M251)&gt;=1,VALUE(Answers!M251)&lt;=5,VALUE(Answers!M251)=INT(VALUE(Answers!M251))),VALUE(Answers!M251),"unread"),IFERROR(MATCH(TRIM(SUBSTITUTE(SUBSTITUTE(SUBSTITUTE(SUBSTITUTE(Answers!M251,"’","'"),"‘","'"),"“",""""),"”","""")),'Scoring key'!$B$5:$B$9,0),"unread")))</f>
        <v/>
      </c>
      <c r="V251" s="1" t="str">
        <f aca="false">IF(Answers!P251="","",IF(ISNUMBER(IFERROR(VALUE(Answers!P251),"")),IF(AND(VALUE(Answers!P251)&gt;=1,VALUE(Answers!P251)&lt;=5,VALUE(Answers!P251)=INT(VALUE(Answers!P251))),VALUE(Answers!P251),"unread"),IFERROR(MATCH(TRIM(SUBSTITUTE(SUBSTITUTE(SUBSTITUTE(SUBSTITUTE(Answers!P251,"’","'"),"‘","'"),"“",""""),"”","""")),'Scoring key'!$B$5:$B$9,0),"unread")))</f>
        <v/>
      </c>
      <c r="W251" s="1" t="str">
        <f aca="false">IF(Answers!Q251="","",IF(ISNUMBER(IFERROR(VALUE(Answers!Q251),"")),IF(AND(VALUE(Answers!Q251)&gt;=1,VALUE(Answers!Q251)&lt;=5,VALUE(Answers!Q251)=INT(VALUE(Answers!Q251))),VALUE(Answers!Q251),"unread"),IFERROR(MATCH(TRIM(SUBSTITUTE(SUBSTITUTE(SUBSTITUTE(SUBSTITUTE(Answers!Q251,"’","'"),"‘","'"),"“",""""),"”","""")),'Scoring key'!$B$5:$B$9,0),"unread")))</f>
        <v/>
      </c>
      <c r="X251" s="1" t="str">
        <f aca="false">IF(Answers!B251="","",ISNUMBER(SEARCH("Drafting or editing emails and documents",TRIM(SUBSTITUTE(SUBSTITUTE(SUBSTITUTE(SUBSTITUTE(Answers!B251,"’","'"),"‘","'"),"“",""""),"”",""""))))*1+ISNUMBER(SEARCH("Summarizing documents, threads or meetings",TRIM(SUBSTITUTE(SUBSTITUTE(SUBSTITUTE(SUBSTITUTE(Answers!B251,"’","'"),"‘","'"),"“",""""),"”",""""))))*1+ISNUMBER(SEARCH("Research, or explaining something unfamiliar",TRIM(SUBSTITUTE(SUBSTITUTE(SUBSTITUTE(SUBSTITUTE(Answers!B251,"’","'"),"‘","'"),"“",""""),"”",""""))))*1+ISNUMBER(SEARCH("Working with data or spreadsheets",TRIM(SUBSTITUTE(SUBSTITUTE(SUBSTITUTE(SUBSTITUTE(Answers!B251,"’","'"),"‘","'"),"“",""""),"”",""""))))*1+ISNUMBER(SEARCH("Writing or reviewing code or scripts",TRIM(SUBSTITUTE(SUBSTITUTE(SUBSTITUTE(SUBSTITUTE(Answers!B251,"’","'"),"‘","'"),"“",""""),"”",""""))))*1+ISNUMBER(SEARCH("Brainstorming or planning",TRIM(SUBSTITUTE(SUBSTITUTE(SUBSTITUTE(SUBSTITUTE(Answers!B251,"’","'"),"‘","'"),"“",""""),"”",""""))))*1+ISNUMBER(SEARCH("Something else",TRIM(SUBSTITUTE(SUBSTITUTE(SUBSTITUTE(SUBSTITUTE(Answers!B251,"’","'"),"‘","'"),"“",""""),"”",""""))))*1)</f>
        <v/>
      </c>
      <c r="Y251" s="1" t="str">
        <f aca="false">IF(X251="","",IF(X251=0,IF(ISNUMBER(SEARCH("I don't use AI tools for work",TRIM(SUBSTITUTE(SUBSTITUTE(SUBSTITUTE(SUBSTITUTE(Answers!B251,"’","'"),"‘","'"),"“",""""),"”","""")))),1,"unread"),MIN(X251+1,5)))</f>
        <v/>
      </c>
      <c r="Z251" s="1" t="n">
        <f aca="false">IF(ISNUMBER(SEARCH("Clear guidance on what's allowed and what information can go in",TRIM(SUBSTITUTE(SUBSTITUTE(SUBSTITUTE(SUBSTITUTE(Answers!R251,"’","'"),"‘","'"),"“",""""),"”","""")))),1,0)</f>
        <v>0</v>
      </c>
      <c r="AA251" s="1" t="n">
        <f aca="false">IF(ISNUMBER(SEARCH("An approved AI tool with a work account",TRIM(SUBSTITUTE(SUBSTITUTE(SUBSTITUTE(SUBSTITUTE(Answers!R251,"’","'"),"‘","'"),"“",""""),"”","""")))),1,0)</f>
        <v>0</v>
      </c>
      <c r="AB251" s="1" t="n">
        <f aca="false">IF(ISNUMBER(SEARCH("Hands-on training using my own work tasks",TRIM(SUBSTITUTE(SUBSTITUTE(SUBSTITUTE(SUBSTITUTE(Answers!R251,"’","'"),"‘","'"),"“",""""),"”","""")))),1,0)</f>
        <v>0</v>
      </c>
      <c r="AC251" s="1" t="n">
        <f aca="false">IF(ISNUMBER(SEARCH("Ready-made prompts and templates for common tasks",TRIM(SUBSTITUTE(SUBSTITUTE(SUBSTITUTE(SUBSTITUTE(Answers!R251,"’","'"),"‘","'"),"“",""""),"”","""")))),1,0)</f>
        <v>0</v>
      </c>
      <c r="AD251" s="1" t="n">
        <f aca="false">IF(ISNUMBER(SEARCH("Help setting up an AI agent for my role",TRIM(SUBSTITUTE(SUBSTITUTE(SUBSTITUTE(SUBSTITUTE(Answers!R251,"’","'"),"‘","'"),"“",""""),"”","""")))),1,0)</f>
        <v>0</v>
      </c>
      <c r="AE251" s="1" t="n">
        <f aca="false">IF(ISNUMBER(SEARCH("Examples from people in jobs like mine",TRIM(SUBSTITUTE(SUBSTITUTE(SUBSTITUTE(SUBSTITUTE(Answers!R251,"’","'"),"‘","'"),"“",""""),"”","""")))),1,0)</f>
        <v>0</v>
      </c>
      <c r="AF251" s="1" t="n">
        <f aca="false">IF(ISNUMBER(SEARCH("Time set aside to practice",TRIM(SUBSTITUTE(SUBSTITUTE(SUBSTITUTE(SUBSTITUTE(Answers!R251,"’","'"),"‘","'"),"“",""""),"”","""")))),1,0)</f>
        <v>0</v>
      </c>
      <c r="AG251" s="1" t="n">
        <f aca="false">IF(ISNUMBER(SEARCH("I don't need help right now",TRIM(SUBSTITUTE(SUBSTITUTE(SUBSTITUTE(SUBSTITUTE(Answers!R251,"’","'"),"‘","'"),"“",""""),"”","""")))),1,0)</f>
        <v>0</v>
      </c>
      <c r="AH251" s="1" t="str">
        <f aca="false">IF(Answers!R251="","",IF(Z251+AA251+AB251+AC251+AD251+AE251+AF251+AG251=0,"unread",""))</f>
        <v/>
      </c>
      <c r="AI251" s="1" t="n">
        <f aca="false">IF(OR(D251=5,E251=5),1,0)</f>
        <v>0</v>
      </c>
    </row>
    <row r="252" customFormat="false" ht="15" hidden="false" customHeight="true" outlineLevel="0" collapsed="false">
      <c r="A252" s="1" t="n">
        <f aca="false">Answers!T252</f>
        <v>0</v>
      </c>
      <c r="B252" s="1" t="str">
        <f aca="false">IF(Answers!A252="","",IFERROR(MATCH(TRIM(SUBSTITUTE(SUBSTITUTE(SUBSTITUTE(SUBSTITUTE(Answers!A252,"’","'"),"‘","'"),"“",""""),"”","""")),'Scoring key'!$B$10:$B$14,0),"unread"))</f>
        <v/>
      </c>
      <c r="C252" s="1" t="str">
        <f aca="false">IF(Answers!C252="","",IFERROR(MATCH(TRIM(SUBSTITUTE(SUBSTITUTE(SUBSTITUTE(SUBSTITUTE(Answers!C252,"’","'"),"‘","'"),"“",""""),"”","""")),'Scoring key'!$B$15:$B$19,0),"unread"))</f>
        <v/>
      </c>
      <c r="D252" s="1" t="str">
        <f aca="false">IF(Answers!D252="","",IFERROR(MATCH(TRIM(SUBSTITUTE(SUBSTITUTE(SUBSTITUTE(SUBSTITUTE(Answers!D252,"’","'"),"‘","'"),"“",""""),"”","""")),'Scoring key'!$B$20:$B$24,0),"unread"))</f>
        <v/>
      </c>
      <c r="E252" s="1" t="str">
        <f aca="false">IF(Answers!E252="","",IFERROR(MATCH(TRIM(SUBSTITUTE(SUBSTITUTE(SUBSTITUTE(SUBSTITUTE(Answers!E252,"’","'"),"‘","'"),"“",""""),"”","""")),'Scoring key'!$B$25:$B$29,0),"unread"))</f>
        <v/>
      </c>
      <c r="F252" s="1" t="str">
        <f aca="false">IF(Answers!L252="","",IFERROR(MATCH(TRIM(SUBSTITUTE(SUBSTITUTE(SUBSTITUTE(SUBSTITUTE(Answers!L252,"’","'"),"‘","'"),"“",""""),"”","""")),'Scoring key'!$B$30:$B$34,0),"unread"))</f>
        <v/>
      </c>
      <c r="G252" s="1" t="str">
        <f aca="false">IF(Answers!N252="","",IFERROR(MATCH(TRIM(SUBSTITUTE(SUBSTITUTE(SUBSTITUTE(SUBSTITUTE(Answers!N252,"’","'"),"‘","'"),"“",""""),"”","""")),'Scoring key'!$B$35:$B$38,0),"unread"))</f>
        <v/>
      </c>
      <c r="H252" s="1" t="str">
        <f aca="false">IF(Answers!O252="","",IFERROR(MATCH(TRIM(SUBSTITUTE(SUBSTITUTE(SUBSTITUTE(SUBSTITUTE(Answers!O252,"’","'"),"‘","'"),"“",""""),"”","""")),'Scoring key'!$B$39:$B$42,0),"unread"))</f>
        <v/>
      </c>
      <c r="I252" s="1" t="str">
        <f aca="false">IF(Answers!S252="","",IFERROR(MATCH(TRIM(SUBSTITUTE(SUBSTITUTE(SUBSTITUTE(SUBSTITUTE(Answers!S252,"’","'"),"‘","'"),"“",""""),"”","""")),'Scoring key'!$B$43:$B$46,0),"unread"))</f>
        <v/>
      </c>
      <c r="J252" s="1" t="str">
        <f aca="false">IF(ISNUMBER(B252),IF(INDEX('Scoring key'!$C$10:$C$14,B252)="","",INDEX('Scoring key'!$C$10:$C$14,B252)),"")</f>
        <v/>
      </c>
      <c r="K252" s="1" t="str">
        <f aca="false">IF(ISNUMBER(E252),IF(INDEX('Scoring key'!$C$25:$C$29,E252)="","",INDEX('Scoring key'!$C$25:$C$29,E252)),"")</f>
        <v/>
      </c>
      <c r="L252" s="1" t="str">
        <f aca="false">IF(ISNUMBER(F252),IF(INDEX('Scoring key'!$C$30:$C$34,F252)="","",INDEX('Scoring key'!$C$30:$C$34,F252)),"")</f>
        <v/>
      </c>
      <c r="M252" s="1" t="str">
        <f aca="false">IF(ISNUMBER(G252),IF(INDEX('Scoring key'!$C$35:$C$38,G252)="","",INDEX('Scoring key'!$C$35:$C$38,G252)),"")</f>
        <v/>
      </c>
      <c r="N252" s="1" t="str">
        <f aca="false">IF(ISNUMBER(H252),IF(INDEX('Scoring key'!$C$39:$C$42,H252)="","",INDEX('Scoring key'!$C$39:$C$42,H252)),"")</f>
        <v/>
      </c>
      <c r="O252" s="1" t="str">
        <f aca="false">IF(Answers!F252="","",IF(ISNUMBER(IFERROR(VALUE(Answers!F252),"")),IF(AND(VALUE(Answers!F252)&gt;=1,VALUE(Answers!F252)&lt;=5,VALUE(Answers!F252)=INT(VALUE(Answers!F252))),VALUE(Answers!F252),"unread"),IFERROR(MATCH(TRIM(SUBSTITUTE(SUBSTITUTE(SUBSTITUTE(SUBSTITUTE(Answers!F252,"’","'"),"‘","'"),"“",""""),"”","""")),'Scoring key'!$B$5:$B$9,0),"unread")))</f>
        <v/>
      </c>
      <c r="P252" s="1" t="str">
        <f aca="false">IF(Answers!G252="","",IF(ISNUMBER(IFERROR(VALUE(Answers!G252),"")),IF(AND(VALUE(Answers!G252)&gt;=1,VALUE(Answers!G252)&lt;=5,VALUE(Answers!G252)=INT(VALUE(Answers!G252))),VALUE(Answers!G252),"unread"),IFERROR(MATCH(TRIM(SUBSTITUTE(SUBSTITUTE(SUBSTITUTE(SUBSTITUTE(Answers!G252,"’","'"),"‘","'"),"“",""""),"”","""")),'Scoring key'!$B$5:$B$9,0),"unread")))</f>
        <v/>
      </c>
      <c r="Q252" s="1" t="str">
        <f aca="false">IF(Answers!H252="","",IF(ISNUMBER(IFERROR(VALUE(Answers!H252),"")),IF(AND(VALUE(Answers!H252)&gt;=1,VALUE(Answers!H252)&lt;=5,VALUE(Answers!H252)=INT(VALUE(Answers!H252))),VALUE(Answers!H252),"unread"),IFERROR(MATCH(TRIM(SUBSTITUTE(SUBSTITUTE(SUBSTITUTE(SUBSTITUTE(Answers!H252,"’","'"),"‘","'"),"“",""""),"”","""")),'Scoring key'!$B$5:$B$9,0),"unread")))</f>
        <v/>
      </c>
      <c r="R252" s="1" t="str">
        <f aca="false">IF(Answers!I252="","",IF(ISNUMBER(IFERROR(VALUE(Answers!I252),"")),IF(AND(VALUE(Answers!I252)&gt;=1,VALUE(Answers!I252)&lt;=5,VALUE(Answers!I252)=INT(VALUE(Answers!I252))),VALUE(Answers!I252),"unread"),IFERROR(MATCH(TRIM(SUBSTITUTE(SUBSTITUTE(SUBSTITUTE(SUBSTITUTE(Answers!I252,"’","'"),"‘","'"),"“",""""),"”","""")),'Scoring key'!$B$5:$B$9,0),"unread")))</f>
        <v/>
      </c>
      <c r="S252" s="1" t="str">
        <f aca="false">IF(Answers!J252="","",IF(ISNUMBER(IFERROR(VALUE(Answers!J252),"")),IF(AND(VALUE(Answers!J252)&gt;=1,VALUE(Answers!J252)&lt;=5,VALUE(Answers!J252)=INT(VALUE(Answers!J252))),VALUE(Answers!J252),"unread"),IFERROR(MATCH(TRIM(SUBSTITUTE(SUBSTITUTE(SUBSTITUTE(SUBSTITUTE(Answers!J252,"’","'"),"‘","'"),"“",""""),"”","""")),'Scoring key'!$B$5:$B$9,0),"unread")))</f>
        <v/>
      </c>
      <c r="T252" s="1" t="str">
        <f aca="false">IF(Answers!K252="","",IF(ISNUMBER(IFERROR(VALUE(Answers!K252),"")),IF(AND(VALUE(Answers!K252)&gt;=1,VALUE(Answers!K252)&lt;=5,VALUE(Answers!K252)=INT(VALUE(Answers!K252))),VALUE(Answers!K252),"unread"),IFERROR(MATCH(TRIM(SUBSTITUTE(SUBSTITUTE(SUBSTITUTE(SUBSTITUTE(Answers!K252,"’","'"),"‘","'"),"“",""""),"”","""")),'Scoring key'!$B$5:$B$9,0),"unread")))</f>
        <v/>
      </c>
      <c r="U252" s="1" t="str">
        <f aca="false">IF(Answers!M252="","",IF(ISNUMBER(IFERROR(VALUE(Answers!M252),"")),IF(AND(VALUE(Answers!M252)&gt;=1,VALUE(Answers!M252)&lt;=5,VALUE(Answers!M252)=INT(VALUE(Answers!M252))),VALUE(Answers!M252),"unread"),IFERROR(MATCH(TRIM(SUBSTITUTE(SUBSTITUTE(SUBSTITUTE(SUBSTITUTE(Answers!M252,"’","'"),"‘","'"),"“",""""),"”","""")),'Scoring key'!$B$5:$B$9,0),"unread")))</f>
        <v/>
      </c>
      <c r="V252" s="1" t="str">
        <f aca="false">IF(Answers!P252="","",IF(ISNUMBER(IFERROR(VALUE(Answers!P252),"")),IF(AND(VALUE(Answers!P252)&gt;=1,VALUE(Answers!P252)&lt;=5,VALUE(Answers!P252)=INT(VALUE(Answers!P252))),VALUE(Answers!P252),"unread"),IFERROR(MATCH(TRIM(SUBSTITUTE(SUBSTITUTE(SUBSTITUTE(SUBSTITUTE(Answers!P252,"’","'"),"‘","'"),"“",""""),"”","""")),'Scoring key'!$B$5:$B$9,0),"unread")))</f>
        <v/>
      </c>
      <c r="W252" s="1" t="str">
        <f aca="false">IF(Answers!Q252="","",IF(ISNUMBER(IFERROR(VALUE(Answers!Q252),"")),IF(AND(VALUE(Answers!Q252)&gt;=1,VALUE(Answers!Q252)&lt;=5,VALUE(Answers!Q252)=INT(VALUE(Answers!Q252))),VALUE(Answers!Q252),"unread"),IFERROR(MATCH(TRIM(SUBSTITUTE(SUBSTITUTE(SUBSTITUTE(SUBSTITUTE(Answers!Q252,"’","'"),"‘","'"),"“",""""),"”","""")),'Scoring key'!$B$5:$B$9,0),"unread")))</f>
        <v/>
      </c>
      <c r="X252" s="1" t="str">
        <f aca="false">IF(Answers!B252="","",ISNUMBER(SEARCH("Drafting or editing emails and documents",TRIM(SUBSTITUTE(SUBSTITUTE(SUBSTITUTE(SUBSTITUTE(Answers!B252,"’","'"),"‘","'"),"“",""""),"”",""""))))*1+ISNUMBER(SEARCH("Summarizing documents, threads or meetings",TRIM(SUBSTITUTE(SUBSTITUTE(SUBSTITUTE(SUBSTITUTE(Answers!B252,"’","'"),"‘","'"),"“",""""),"”",""""))))*1+ISNUMBER(SEARCH("Research, or explaining something unfamiliar",TRIM(SUBSTITUTE(SUBSTITUTE(SUBSTITUTE(SUBSTITUTE(Answers!B252,"’","'"),"‘","'"),"“",""""),"”",""""))))*1+ISNUMBER(SEARCH("Working with data or spreadsheets",TRIM(SUBSTITUTE(SUBSTITUTE(SUBSTITUTE(SUBSTITUTE(Answers!B252,"’","'"),"‘","'"),"“",""""),"”",""""))))*1+ISNUMBER(SEARCH("Writing or reviewing code or scripts",TRIM(SUBSTITUTE(SUBSTITUTE(SUBSTITUTE(SUBSTITUTE(Answers!B252,"’","'"),"‘","'"),"“",""""),"”",""""))))*1+ISNUMBER(SEARCH("Brainstorming or planning",TRIM(SUBSTITUTE(SUBSTITUTE(SUBSTITUTE(SUBSTITUTE(Answers!B252,"’","'"),"‘","'"),"“",""""),"”",""""))))*1+ISNUMBER(SEARCH("Something else",TRIM(SUBSTITUTE(SUBSTITUTE(SUBSTITUTE(SUBSTITUTE(Answers!B252,"’","'"),"‘","'"),"“",""""),"”",""""))))*1)</f>
        <v/>
      </c>
      <c r="Y252" s="1" t="str">
        <f aca="false">IF(X252="","",IF(X252=0,IF(ISNUMBER(SEARCH("I don't use AI tools for work",TRIM(SUBSTITUTE(SUBSTITUTE(SUBSTITUTE(SUBSTITUTE(Answers!B252,"’","'"),"‘","'"),"“",""""),"”","""")))),1,"unread"),MIN(X252+1,5)))</f>
        <v/>
      </c>
      <c r="Z252" s="1" t="n">
        <f aca="false">IF(ISNUMBER(SEARCH("Clear guidance on what's allowed and what information can go in",TRIM(SUBSTITUTE(SUBSTITUTE(SUBSTITUTE(SUBSTITUTE(Answers!R252,"’","'"),"‘","'"),"“",""""),"”","""")))),1,0)</f>
        <v>0</v>
      </c>
      <c r="AA252" s="1" t="n">
        <f aca="false">IF(ISNUMBER(SEARCH("An approved AI tool with a work account",TRIM(SUBSTITUTE(SUBSTITUTE(SUBSTITUTE(SUBSTITUTE(Answers!R252,"’","'"),"‘","'"),"“",""""),"”","""")))),1,0)</f>
        <v>0</v>
      </c>
      <c r="AB252" s="1" t="n">
        <f aca="false">IF(ISNUMBER(SEARCH("Hands-on training using my own work tasks",TRIM(SUBSTITUTE(SUBSTITUTE(SUBSTITUTE(SUBSTITUTE(Answers!R252,"’","'"),"‘","'"),"“",""""),"”","""")))),1,0)</f>
        <v>0</v>
      </c>
      <c r="AC252" s="1" t="n">
        <f aca="false">IF(ISNUMBER(SEARCH("Ready-made prompts and templates for common tasks",TRIM(SUBSTITUTE(SUBSTITUTE(SUBSTITUTE(SUBSTITUTE(Answers!R252,"’","'"),"‘","'"),"“",""""),"”","""")))),1,0)</f>
        <v>0</v>
      </c>
      <c r="AD252" s="1" t="n">
        <f aca="false">IF(ISNUMBER(SEARCH("Help setting up an AI agent for my role",TRIM(SUBSTITUTE(SUBSTITUTE(SUBSTITUTE(SUBSTITUTE(Answers!R252,"’","'"),"‘","'"),"“",""""),"”","""")))),1,0)</f>
        <v>0</v>
      </c>
      <c r="AE252" s="1" t="n">
        <f aca="false">IF(ISNUMBER(SEARCH("Examples from people in jobs like mine",TRIM(SUBSTITUTE(SUBSTITUTE(SUBSTITUTE(SUBSTITUTE(Answers!R252,"’","'"),"‘","'"),"“",""""),"”","""")))),1,0)</f>
        <v>0</v>
      </c>
      <c r="AF252" s="1" t="n">
        <f aca="false">IF(ISNUMBER(SEARCH("Time set aside to practice",TRIM(SUBSTITUTE(SUBSTITUTE(SUBSTITUTE(SUBSTITUTE(Answers!R252,"’","'"),"‘","'"),"“",""""),"”","""")))),1,0)</f>
        <v>0</v>
      </c>
      <c r="AG252" s="1" t="n">
        <f aca="false">IF(ISNUMBER(SEARCH("I don't need help right now",TRIM(SUBSTITUTE(SUBSTITUTE(SUBSTITUTE(SUBSTITUTE(Answers!R252,"’","'"),"‘","'"),"“",""""),"”","""")))),1,0)</f>
        <v>0</v>
      </c>
      <c r="AH252" s="1" t="str">
        <f aca="false">IF(Answers!R252="","",IF(Z252+AA252+AB252+AC252+AD252+AE252+AF252+AG252=0,"unread",""))</f>
        <v/>
      </c>
      <c r="AI252" s="1" t="n">
        <f aca="false">IF(OR(D252=5,E252=5),1,0)</f>
        <v>0</v>
      </c>
    </row>
    <row r="253" customFormat="false" ht="15" hidden="false" customHeight="true" outlineLevel="0" collapsed="false">
      <c r="A253" s="1" t="n">
        <f aca="false">Answers!T253</f>
        <v>0</v>
      </c>
      <c r="B253" s="1" t="str">
        <f aca="false">IF(Answers!A253="","",IFERROR(MATCH(TRIM(SUBSTITUTE(SUBSTITUTE(SUBSTITUTE(SUBSTITUTE(Answers!A253,"’","'"),"‘","'"),"“",""""),"”","""")),'Scoring key'!$B$10:$B$14,0),"unread"))</f>
        <v/>
      </c>
      <c r="C253" s="1" t="str">
        <f aca="false">IF(Answers!C253="","",IFERROR(MATCH(TRIM(SUBSTITUTE(SUBSTITUTE(SUBSTITUTE(SUBSTITUTE(Answers!C253,"’","'"),"‘","'"),"“",""""),"”","""")),'Scoring key'!$B$15:$B$19,0),"unread"))</f>
        <v/>
      </c>
      <c r="D253" s="1" t="str">
        <f aca="false">IF(Answers!D253="","",IFERROR(MATCH(TRIM(SUBSTITUTE(SUBSTITUTE(SUBSTITUTE(SUBSTITUTE(Answers!D253,"’","'"),"‘","'"),"“",""""),"”","""")),'Scoring key'!$B$20:$B$24,0),"unread"))</f>
        <v/>
      </c>
      <c r="E253" s="1" t="str">
        <f aca="false">IF(Answers!E253="","",IFERROR(MATCH(TRIM(SUBSTITUTE(SUBSTITUTE(SUBSTITUTE(SUBSTITUTE(Answers!E253,"’","'"),"‘","'"),"“",""""),"”","""")),'Scoring key'!$B$25:$B$29,0),"unread"))</f>
        <v/>
      </c>
      <c r="F253" s="1" t="str">
        <f aca="false">IF(Answers!L253="","",IFERROR(MATCH(TRIM(SUBSTITUTE(SUBSTITUTE(SUBSTITUTE(SUBSTITUTE(Answers!L253,"’","'"),"‘","'"),"“",""""),"”","""")),'Scoring key'!$B$30:$B$34,0),"unread"))</f>
        <v/>
      </c>
      <c r="G253" s="1" t="str">
        <f aca="false">IF(Answers!N253="","",IFERROR(MATCH(TRIM(SUBSTITUTE(SUBSTITUTE(SUBSTITUTE(SUBSTITUTE(Answers!N253,"’","'"),"‘","'"),"“",""""),"”","""")),'Scoring key'!$B$35:$B$38,0),"unread"))</f>
        <v/>
      </c>
      <c r="H253" s="1" t="str">
        <f aca="false">IF(Answers!O253="","",IFERROR(MATCH(TRIM(SUBSTITUTE(SUBSTITUTE(SUBSTITUTE(SUBSTITUTE(Answers!O253,"’","'"),"‘","'"),"“",""""),"”","""")),'Scoring key'!$B$39:$B$42,0),"unread"))</f>
        <v/>
      </c>
      <c r="I253" s="1" t="str">
        <f aca="false">IF(Answers!S253="","",IFERROR(MATCH(TRIM(SUBSTITUTE(SUBSTITUTE(SUBSTITUTE(SUBSTITUTE(Answers!S253,"’","'"),"‘","'"),"“",""""),"”","""")),'Scoring key'!$B$43:$B$46,0),"unread"))</f>
        <v/>
      </c>
      <c r="J253" s="1" t="str">
        <f aca="false">IF(ISNUMBER(B253),IF(INDEX('Scoring key'!$C$10:$C$14,B253)="","",INDEX('Scoring key'!$C$10:$C$14,B253)),"")</f>
        <v/>
      </c>
      <c r="K253" s="1" t="str">
        <f aca="false">IF(ISNUMBER(E253),IF(INDEX('Scoring key'!$C$25:$C$29,E253)="","",INDEX('Scoring key'!$C$25:$C$29,E253)),"")</f>
        <v/>
      </c>
      <c r="L253" s="1" t="str">
        <f aca="false">IF(ISNUMBER(F253),IF(INDEX('Scoring key'!$C$30:$C$34,F253)="","",INDEX('Scoring key'!$C$30:$C$34,F253)),"")</f>
        <v/>
      </c>
      <c r="M253" s="1" t="str">
        <f aca="false">IF(ISNUMBER(G253),IF(INDEX('Scoring key'!$C$35:$C$38,G253)="","",INDEX('Scoring key'!$C$35:$C$38,G253)),"")</f>
        <v/>
      </c>
      <c r="N253" s="1" t="str">
        <f aca="false">IF(ISNUMBER(H253),IF(INDEX('Scoring key'!$C$39:$C$42,H253)="","",INDEX('Scoring key'!$C$39:$C$42,H253)),"")</f>
        <v/>
      </c>
      <c r="O253" s="1" t="str">
        <f aca="false">IF(Answers!F253="","",IF(ISNUMBER(IFERROR(VALUE(Answers!F253),"")),IF(AND(VALUE(Answers!F253)&gt;=1,VALUE(Answers!F253)&lt;=5,VALUE(Answers!F253)=INT(VALUE(Answers!F253))),VALUE(Answers!F253),"unread"),IFERROR(MATCH(TRIM(SUBSTITUTE(SUBSTITUTE(SUBSTITUTE(SUBSTITUTE(Answers!F253,"’","'"),"‘","'"),"“",""""),"”","""")),'Scoring key'!$B$5:$B$9,0),"unread")))</f>
        <v/>
      </c>
      <c r="P253" s="1" t="str">
        <f aca="false">IF(Answers!G253="","",IF(ISNUMBER(IFERROR(VALUE(Answers!G253),"")),IF(AND(VALUE(Answers!G253)&gt;=1,VALUE(Answers!G253)&lt;=5,VALUE(Answers!G253)=INT(VALUE(Answers!G253))),VALUE(Answers!G253),"unread"),IFERROR(MATCH(TRIM(SUBSTITUTE(SUBSTITUTE(SUBSTITUTE(SUBSTITUTE(Answers!G253,"’","'"),"‘","'"),"“",""""),"”","""")),'Scoring key'!$B$5:$B$9,0),"unread")))</f>
        <v/>
      </c>
      <c r="Q253" s="1" t="str">
        <f aca="false">IF(Answers!H253="","",IF(ISNUMBER(IFERROR(VALUE(Answers!H253),"")),IF(AND(VALUE(Answers!H253)&gt;=1,VALUE(Answers!H253)&lt;=5,VALUE(Answers!H253)=INT(VALUE(Answers!H253))),VALUE(Answers!H253),"unread"),IFERROR(MATCH(TRIM(SUBSTITUTE(SUBSTITUTE(SUBSTITUTE(SUBSTITUTE(Answers!H253,"’","'"),"‘","'"),"“",""""),"”","""")),'Scoring key'!$B$5:$B$9,0),"unread")))</f>
        <v/>
      </c>
      <c r="R253" s="1" t="str">
        <f aca="false">IF(Answers!I253="","",IF(ISNUMBER(IFERROR(VALUE(Answers!I253),"")),IF(AND(VALUE(Answers!I253)&gt;=1,VALUE(Answers!I253)&lt;=5,VALUE(Answers!I253)=INT(VALUE(Answers!I253))),VALUE(Answers!I253),"unread"),IFERROR(MATCH(TRIM(SUBSTITUTE(SUBSTITUTE(SUBSTITUTE(SUBSTITUTE(Answers!I253,"’","'"),"‘","'"),"“",""""),"”","""")),'Scoring key'!$B$5:$B$9,0),"unread")))</f>
        <v/>
      </c>
      <c r="S253" s="1" t="str">
        <f aca="false">IF(Answers!J253="","",IF(ISNUMBER(IFERROR(VALUE(Answers!J253),"")),IF(AND(VALUE(Answers!J253)&gt;=1,VALUE(Answers!J253)&lt;=5,VALUE(Answers!J253)=INT(VALUE(Answers!J253))),VALUE(Answers!J253),"unread"),IFERROR(MATCH(TRIM(SUBSTITUTE(SUBSTITUTE(SUBSTITUTE(SUBSTITUTE(Answers!J253,"’","'"),"‘","'"),"“",""""),"”","""")),'Scoring key'!$B$5:$B$9,0),"unread")))</f>
        <v/>
      </c>
      <c r="T253" s="1" t="str">
        <f aca="false">IF(Answers!K253="","",IF(ISNUMBER(IFERROR(VALUE(Answers!K253),"")),IF(AND(VALUE(Answers!K253)&gt;=1,VALUE(Answers!K253)&lt;=5,VALUE(Answers!K253)=INT(VALUE(Answers!K253))),VALUE(Answers!K253),"unread"),IFERROR(MATCH(TRIM(SUBSTITUTE(SUBSTITUTE(SUBSTITUTE(SUBSTITUTE(Answers!K253,"’","'"),"‘","'"),"“",""""),"”","""")),'Scoring key'!$B$5:$B$9,0),"unread")))</f>
        <v/>
      </c>
      <c r="U253" s="1" t="str">
        <f aca="false">IF(Answers!M253="","",IF(ISNUMBER(IFERROR(VALUE(Answers!M253),"")),IF(AND(VALUE(Answers!M253)&gt;=1,VALUE(Answers!M253)&lt;=5,VALUE(Answers!M253)=INT(VALUE(Answers!M253))),VALUE(Answers!M253),"unread"),IFERROR(MATCH(TRIM(SUBSTITUTE(SUBSTITUTE(SUBSTITUTE(SUBSTITUTE(Answers!M253,"’","'"),"‘","'"),"“",""""),"”","""")),'Scoring key'!$B$5:$B$9,0),"unread")))</f>
        <v/>
      </c>
      <c r="V253" s="1" t="str">
        <f aca="false">IF(Answers!P253="","",IF(ISNUMBER(IFERROR(VALUE(Answers!P253),"")),IF(AND(VALUE(Answers!P253)&gt;=1,VALUE(Answers!P253)&lt;=5,VALUE(Answers!P253)=INT(VALUE(Answers!P253))),VALUE(Answers!P253),"unread"),IFERROR(MATCH(TRIM(SUBSTITUTE(SUBSTITUTE(SUBSTITUTE(SUBSTITUTE(Answers!P253,"’","'"),"‘","'"),"“",""""),"”","""")),'Scoring key'!$B$5:$B$9,0),"unread")))</f>
        <v/>
      </c>
      <c r="W253" s="1" t="str">
        <f aca="false">IF(Answers!Q253="","",IF(ISNUMBER(IFERROR(VALUE(Answers!Q253),"")),IF(AND(VALUE(Answers!Q253)&gt;=1,VALUE(Answers!Q253)&lt;=5,VALUE(Answers!Q253)=INT(VALUE(Answers!Q253))),VALUE(Answers!Q253),"unread"),IFERROR(MATCH(TRIM(SUBSTITUTE(SUBSTITUTE(SUBSTITUTE(SUBSTITUTE(Answers!Q253,"’","'"),"‘","'"),"“",""""),"”","""")),'Scoring key'!$B$5:$B$9,0),"unread")))</f>
        <v/>
      </c>
      <c r="X253" s="1" t="str">
        <f aca="false">IF(Answers!B253="","",ISNUMBER(SEARCH("Drafting or editing emails and documents",TRIM(SUBSTITUTE(SUBSTITUTE(SUBSTITUTE(SUBSTITUTE(Answers!B253,"’","'"),"‘","'"),"“",""""),"”",""""))))*1+ISNUMBER(SEARCH("Summarizing documents, threads or meetings",TRIM(SUBSTITUTE(SUBSTITUTE(SUBSTITUTE(SUBSTITUTE(Answers!B253,"’","'"),"‘","'"),"“",""""),"”",""""))))*1+ISNUMBER(SEARCH("Research, or explaining something unfamiliar",TRIM(SUBSTITUTE(SUBSTITUTE(SUBSTITUTE(SUBSTITUTE(Answers!B253,"’","'"),"‘","'"),"“",""""),"”",""""))))*1+ISNUMBER(SEARCH("Working with data or spreadsheets",TRIM(SUBSTITUTE(SUBSTITUTE(SUBSTITUTE(SUBSTITUTE(Answers!B253,"’","'"),"‘","'"),"“",""""),"”",""""))))*1+ISNUMBER(SEARCH("Writing or reviewing code or scripts",TRIM(SUBSTITUTE(SUBSTITUTE(SUBSTITUTE(SUBSTITUTE(Answers!B253,"’","'"),"‘","'"),"“",""""),"”",""""))))*1+ISNUMBER(SEARCH("Brainstorming or planning",TRIM(SUBSTITUTE(SUBSTITUTE(SUBSTITUTE(SUBSTITUTE(Answers!B253,"’","'"),"‘","'"),"“",""""),"”",""""))))*1+ISNUMBER(SEARCH("Something else",TRIM(SUBSTITUTE(SUBSTITUTE(SUBSTITUTE(SUBSTITUTE(Answers!B253,"’","'"),"‘","'"),"“",""""),"”",""""))))*1)</f>
        <v/>
      </c>
      <c r="Y253" s="1" t="str">
        <f aca="false">IF(X253="","",IF(X253=0,IF(ISNUMBER(SEARCH("I don't use AI tools for work",TRIM(SUBSTITUTE(SUBSTITUTE(SUBSTITUTE(SUBSTITUTE(Answers!B253,"’","'"),"‘","'"),"“",""""),"”","""")))),1,"unread"),MIN(X253+1,5)))</f>
        <v/>
      </c>
      <c r="Z253" s="1" t="n">
        <f aca="false">IF(ISNUMBER(SEARCH("Clear guidance on what's allowed and what information can go in",TRIM(SUBSTITUTE(SUBSTITUTE(SUBSTITUTE(SUBSTITUTE(Answers!R253,"’","'"),"‘","'"),"“",""""),"”","""")))),1,0)</f>
        <v>0</v>
      </c>
      <c r="AA253" s="1" t="n">
        <f aca="false">IF(ISNUMBER(SEARCH("An approved AI tool with a work account",TRIM(SUBSTITUTE(SUBSTITUTE(SUBSTITUTE(SUBSTITUTE(Answers!R253,"’","'"),"‘","'"),"“",""""),"”","""")))),1,0)</f>
        <v>0</v>
      </c>
      <c r="AB253" s="1" t="n">
        <f aca="false">IF(ISNUMBER(SEARCH("Hands-on training using my own work tasks",TRIM(SUBSTITUTE(SUBSTITUTE(SUBSTITUTE(SUBSTITUTE(Answers!R253,"’","'"),"‘","'"),"“",""""),"”","""")))),1,0)</f>
        <v>0</v>
      </c>
      <c r="AC253" s="1" t="n">
        <f aca="false">IF(ISNUMBER(SEARCH("Ready-made prompts and templates for common tasks",TRIM(SUBSTITUTE(SUBSTITUTE(SUBSTITUTE(SUBSTITUTE(Answers!R253,"’","'"),"‘","'"),"“",""""),"”","""")))),1,0)</f>
        <v>0</v>
      </c>
      <c r="AD253" s="1" t="n">
        <f aca="false">IF(ISNUMBER(SEARCH("Help setting up an AI agent for my role",TRIM(SUBSTITUTE(SUBSTITUTE(SUBSTITUTE(SUBSTITUTE(Answers!R253,"’","'"),"‘","'"),"“",""""),"”","""")))),1,0)</f>
        <v>0</v>
      </c>
      <c r="AE253" s="1" t="n">
        <f aca="false">IF(ISNUMBER(SEARCH("Examples from people in jobs like mine",TRIM(SUBSTITUTE(SUBSTITUTE(SUBSTITUTE(SUBSTITUTE(Answers!R253,"’","'"),"‘","'"),"“",""""),"”","""")))),1,0)</f>
        <v>0</v>
      </c>
      <c r="AF253" s="1" t="n">
        <f aca="false">IF(ISNUMBER(SEARCH("Time set aside to practice",TRIM(SUBSTITUTE(SUBSTITUTE(SUBSTITUTE(SUBSTITUTE(Answers!R253,"’","'"),"‘","'"),"“",""""),"”","""")))),1,0)</f>
        <v>0</v>
      </c>
      <c r="AG253" s="1" t="n">
        <f aca="false">IF(ISNUMBER(SEARCH("I don't need help right now",TRIM(SUBSTITUTE(SUBSTITUTE(SUBSTITUTE(SUBSTITUTE(Answers!R253,"’","'"),"‘","'"),"“",""""),"”","""")))),1,0)</f>
        <v>0</v>
      </c>
      <c r="AH253" s="1" t="str">
        <f aca="false">IF(Answers!R253="","",IF(Z253+AA253+AB253+AC253+AD253+AE253+AF253+AG253=0,"unread",""))</f>
        <v/>
      </c>
      <c r="AI253" s="1" t="n">
        <f aca="false">IF(OR(D253=5,E253=5),1,0)</f>
        <v>0</v>
      </c>
    </row>
    <row r="254" customFormat="false" ht="15" hidden="false" customHeight="true" outlineLevel="0" collapsed="false">
      <c r="A254" s="1" t="n">
        <f aca="false">Answers!T254</f>
        <v>0</v>
      </c>
      <c r="B254" s="1" t="str">
        <f aca="false">IF(Answers!A254="","",IFERROR(MATCH(TRIM(SUBSTITUTE(SUBSTITUTE(SUBSTITUTE(SUBSTITUTE(Answers!A254,"’","'"),"‘","'"),"“",""""),"”","""")),'Scoring key'!$B$10:$B$14,0),"unread"))</f>
        <v/>
      </c>
      <c r="C254" s="1" t="str">
        <f aca="false">IF(Answers!C254="","",IFERROR(MATCH(TRIM(SUBSTITUTE(SUBSTITUTE(SUBSTITUTE(SUBSTITUTE(Answers!C254,"’","'"),"‘","'"),"“",""""),"”","""")),'Scoring key'!$B$15:$B$19,0),"unread"))</f>
        <v/>
      </c>
      <c r="D254" s="1" t="str">
        <f aca="false">IF(Answers!D254="","",IFERROR(MATCH(TRIM(SUBSTITUTE(SUBSTITUTE(SUBSTITUTE(SUBSTITUTE(Answers!D254,"’","'"),"‘","'"),"“",""""),"”","""")),'Scoring key'!$B$20:$B$24,0),"unread"))</f>
        <v/>
      </c>
      <c r="E254" s="1" t="str">
        <f aca="false">IF(Answers!E254="","",IFERROR(MATCH(TRIM(SUBSTITUTE(SUBSTITUTE(SUBSTITUTE(SUBSTITUTE(Answers!E254,"’","'"),"‘","'"),"“",""""),"”","""")),'Scoring key'!$B$25:$B$29,0),"unread"))</f>
        <v/>
      </c>
      <c r="F254" s="1" t="str">
        <f aca="false">IF(Answers!L254="","",IFERROR(MATCH(TRIM(SUBSTITUTE(SUBSTITUTE(SUBSTITUTE(SUBSTITUTE(Answers!L254,"’","'"),"‘","'"),"“",""""),"”","""")),'Scoring key'!$B$30:$B$34,0),"unread"))</f>
        <v/>
      </c>
      <c r="G254" s="1" t="str">
        <f aca="false">IF(Answers!N254="","",IFERROR(MATCH(TRIM(SUBSTITUTE(SUBSTITUTE(SUBSTITUTE(SUBSTITUTE(Answers!N254,"’","'"),"‘","'"),"“",""""),"”","""")),'Scoring key'!$B$35:$B$38,0),"unread"))</f>
        <v/>
      </c>
      <c r="H254" s="1" t="str">
        <f aca="false">IF(Answers!O254="","",IFERROR(MATCH(TRIM(SUBSTITUTE(SUBSTITUTE(SUBSTITUTE(SUBSTITUTE(Answers!O254,"’","'"),"‘","'"),"“",""""),"”","""")),'Scoring key'!$B$39:$B$42,0),"unread"))</f>
        <v/>
      </c>
      <c r="I254" s="1" t="str">
        <f aca="false">IF(Answers!S254="","",IFERROR(MATCH(TRIM(SUBSTITUTE(SUBSTITUTE(SUBSTITUTE(SUBSTITUTE(Answers!S254,"’","'"),"‘","'"),"“",""""),"”","""")),'Scoring key'!$B$43:$B$46,0),"unread"))</f>
        <v/>
      </c>
      <c r="J254" s="1" t="str">
        <f aca="false">IF(ISNUMBER(B254),IF(INDEX('Scoring key'!$C$10:$C$14,B254)="","",INDEX('Scoring key'!$C$10:$C$14,B254)),"")</f>
        <v/>
      </c>
      <c r="K254" s="1" t="str">
        <f aca="false">IF(ISNUMBER(E254),IF(INDEX('Scoring key'!$C$25:$C$29,E254)="","",INDEX('Scoring key'!$C$25:$C$29,E254)),"")</f>
        <v/>
      </c>
      <c r="L254" s="1" t="str">
        <f aca="false">IF(ISNUMBER(F254),IF(INDEX('Scoring key'!$C$30:$C$34,F254)="","",INDEX('Scoring key'!$C$30:$C$34,F254)),"")</f>
        <v/>
      </c>
      <c r="M254" s="1" t="str">
        <f aca="false">IF(ISNUMBER(G254),IF(INDEX('Scoring key'!$C$35:$C$38,G254)="","",INDEX('Scoring key'!$C$35:$C$38,G254)),"")</f>
        <v/>
      </c>
      <c r="N254" s="1" t="str">
        <f aca="false">IF(ISNUMBER(H254),IF(INDEX('Scoring key'!$C$39:$C$42,H254)="","",INDEX('Scoring key'!$C$39:$C$42,H254)),"")</f>
        <v/>
      </c>
      <c r="O254" s="1" t="str">
        <f aca="false">IF(Answers!F254="","",IF(ISNUMBER(IFERROR(VALUE(Answers!F254),"")),IF(AND(VALUE(Answers!F254)&gt;=1,VALUE(Answers!F254)&lt;=5,VALUE(Answers!F254)=INT(VALUE(Answers!F254))),VALUE(Answers!F254),"unread"),IFERROR(MATCH(TRIM(SUBSTITUTE(SUBSTITUTE(SUBSTITUTE(SUBSTITUTE(Answers!F254,"’","'"),"‘","'"),"“",""""),"”","""")),'Scoring key'!$B$5:$B$9,0),"unread")))</f>
        <v/>
      </c>
      <c r="P254" s="1" t="str">
        <f aca="false">IF(Answers!G254="","",IF(ISNUMBER(IFERROR(VALUE(Answers!G254),"")),IF(AND(VALUE(Answers!G254)&gt;=1,VALUE(Answers!G254)&lt;=5,VALUE(Answers!G254)=INT(VALUE(Answers!G254))),VALUE(Answers!G254),"unread"),IFERROR(MATCH(TRIM(SUBSTITUTE(SUBSTITUTE(SUBSTITUTE(SUBSTITUTE(Answers!G254,"’","'"),"‘","'"),"“",""""),"”","""")),'Scoring key'!$B$5:$B$9,0),"unread")))</f>
        <v/>
      </c>
      <c r="Q254" s="1" t="str">
        <f aca="false">IF(Answers!H254="","",IF(ISNUMBER(IFERROR(VALUE(Answers!H254),"")),IF(AND(VALUE(Answers!H254)&gt;=1,VALUE(Answers!H254)&lt;=5,VALUE(Answers!H254)=INT(VALUE(Answers!H254))),VALUE(Answers!H254),"unread"),IFERROR(MATCH(TRIM(SUBSTITUTE(SUBSTITUTE(SUBSTITUTE(SUBSTITUTE(Answers!H254,"’","'"),"‘","'"),"“",""""),"”","""")),'Scoring key'!$B$5:$B$9,0),"unread")))</f>
        <v/>
      </c>
      <c r="R254" s="1" t="str">
        <f aca="false">IF(Answers!I254="","",IF(ISNUMBER(IFERROR(VALUE(Answers!I254),"")),IF(AND(VALUE(Answers!I254)&gt;=1,VALUE(Answers!I254)&lt;=5,VALUE(Answers!I254)=INT(VALUE(Answers!I254))),VALUE(Answers!I254),"unread"),IFERROR(MATCH(TRIM(SUBSTITUTE(SUBSTITUTE(SUBSTITUTE(SUBSTITUTE(Answers!I254,"’","'"),"‘","'"),"“",""""),"”","""")),'Scoring key'!$B$5:$B$9,0),"unread")))</f>
        <v/>
      </c>
      <c r="S254" s="1" t="str">
        <f aca="false">IF(Answers!J254="","",IF(ISNUMBER(IFERROR(VALUE(Answers!J254),"")),IF(AND(VALUE(Answers!J254)&gt;=1,VALUE(Answers!J254)&lt;=5,VALUE(Answers!J254)=INT(VALUE(Answers!J254))),VALUE(Answers!J254),"unread"),IFERROR(MATCH(TRIM(SUBSTITUTE(SUBSTITUTE(SUBSTITUTE(SUBSTITUTE(Answers!J254,"’","'"),"‘","'"),"“",""""),"”","""")),'Scoring key'!$B$5:$B$9,0),"unread")))</f>
        <v/>
      </c>
      <c r="T254" s="1" t="str">
        <f aca="false">IF(Answers!K254="","",IF(ISNUMBER(IFERROR(VALUE(Answers!K254),"")),IF(AND(VALUE(Answers!K254)&gt;=1,VALUE(Answers!K254)&lt;=5,VALUE(Answers!K254)=INT(VALUE(Answers!K254))),VALUE(Answers!K254),"unread"),IFERROR(MATCH(TRIM(SUBSTITUTE(SUBSTITUTE(SUBSTITUTE(SUBSTITUTE(Answers!K254,"’","'"),"‘","'"),"“",""""),"”","""")),'Scoring key'!$B$5:$B$9,0),"unread")))</f>
        <v/>
      </c>
      <c r="U254" s="1" t="str">
        <f aca="false">IF(Answers!M254="","",IF(ISNUMBER(IFERROR(VALUE(Answers!M254),"")),IF(AND(VALUE(Answers!M254)&gt;=1,VALUE(Answers!M254)&lt;=5,VALUE(Answers!M254)=INT(VALUE(Answers!M254))),VALUE(Answers!M254),"unread"),IFERROR(MATCH(TRIM(SUBSTITUTE(SUBSTITUTE(SUBSTITUTE(SUBSTITUTE(Answers!M254,"’","'"),"‘","'"),"“",""""),"”","""")),'Scoring key'!$B$5:$B$9,0),"unread")))</f>
        <v/>
      </c>
      <c r="V254" s="1" t="str">
        <f aca="false">IF(Answers!P254="","",IF(ISNUMBER(IFERROR(VALUE(Answers!P254),"")),IF(AND(VALUE(Answers!P254)&gt;=1,VALUE(Answers!P254)&lt;=5,VALUE(Answers!P254)=INT(VALUE(Answers!P254))),VALUE(Answers!P254),"unread"),IFERROR(MATCH(TRIM(SUBSTITUTE(SUBSTITUTE(SUBSTITUTE(SUBSTITUTE(Answers!P254,"’","'"),"‘","'"),"“",""""),"”","""")),'Scoring key'!$B$5:$B$9,0),"unread")))</f>
        <v/>
      </c>
      <c r="W254" s="1" t="str">
        <f aca="false">IF(Answers!Q254="","",IF(ISNUMBER(IFERROR(VALUE(Answers!Q254),"")),IF(AND(VALUE(Answers!Q254)&gt;=1,VALUE(Answers!Q254)&lt;=5,VALUE(Answers!Q254)=INT(VALUE(Answers!Q254))),VALUE(Answers!Q254),"unread"),IFERROR(MATCH(TRIM(SUBSTITUTE(SUBSTITUTE(SUBSTITUTE(SUBSTITUTE(Answers!Q254,"’","'"),"‘","'"),"“",""""),"”","""")),'Scoring key'!$B$5:$B$9,0),"unread")))</f>
        <v/>
      </c>
      <c r="X254" s="1" t="str">
        <f aca="false">IF(Answers!B254="","",ISNUMBER(SEARCH("Drafting or editing emails and documents",TRIM(SUBSTITUTE(SUBSTITUTE(SUBSTITUTE(SUBSTITUTE(Answers!B254,"’","'"),"‘","'"),"“",""""),"”",""""))))*1+ISNUMBER(SEARCH("Summarizing documents, threads or meetings",TRIM(SUBSTITUTE(SUBSTITUTE(SUBSTITUTE(SUBSTITUTE(Answers!B254,"’","'"),"‘","'"),"“",""""),"”",""""))))*1+ISNUMBER(SEARCH("Research, or explaining something unfamiliar",TRIM(SUBSTITUTE(SUBSTITUTE(SUBSTITUTE(SUBSTITUTE(Answers!B254,"’","'"),"‘","'"),"“",""""),"”",""""))))*1+ISNUMBER(SEARCH("Working with data or spreadsheets",TRIM(SUBSTITUTE(SUBSTITUTE(SUBSTITUTE(SUBSTITUTE(Answers!B254,"’","'"),"‘","'"),"“",""""),"”",""""))))*1+ISNUMBER(SEARCH("Writing or reviewing code or scripts",TRIM(SUBSTITUTE(SUBSTITUTE(SUBSTITUTE(SUBSTITUTE(Answers!B254,"’","'"),"‘","'"),"“",""""),"”",""""))))*1+ISNUMBER(SEARCH("Brainstorming or planning",TRIM(SUBSTITUTE(SUBSTITUTE(SUBSTITUTE(SUBSTITUTE(Answers!B254,"’","'"),"‘","'"),"“",""""),"”",""""))))*1+ISNUMBER(SEARCH("Something else",TRIM(SUBSTITUTE(SUBSTITUTE(SUBSTITUTE(SUBSTITUTE(Answers!B254,"’","'"),"‘","'"),"“",""""),"”",""""))))*1)</f>
        <v/>
      </c>
      <c r="Y254" s="1" t="str">
        <f aca="false">IF(X254="","",IF(X254=0,IF(ISNUMBER(SEARCH("I don't use AI tools for work",TRIM(SUBSTITUTE(SUBSTITUTE(SUBSTITUTE(SUBSTITUTE(Answers!B254,"’","'"),"‘","'"),"“",""""),"”","""")))),1,"unread"),MIN(X254+1,5)))</f>
        <v/>
      </c>
      <c r="Z254" s="1" t="n">
        <f aca="false">IF(ISNUMBER(SEARCH("Clear guidance on what's allowed and what information can go in",TRIM(SUBSTITUTE(SUBSTITUTE(SUBSTITUTE(SUBSTITUTE(Answers!R254,"’","'"),"‘","'"),"“",""""),"”","""")))),1,0)</f>
        <v>0</v>
      </c>
      <c r="AA254" s="1" t="n">
        <f aca="false">IF(ISNUMBER(SEARCH("An approved AI tool with a work account",TRIM(SUBSTITUTE(SUBSTITUTE(SUBSTITUTE(SUBSTITUTE(Answers!R254,"’","'"),"‘","'"),"“",""""),"”","""")))),1,0)</f>
        <v>0</v>
      </c>
      <c r="AB254" s="1" t="n">
        <f aca="false">IF(ISNUMBER(SEARCH("Hands-on training using my own work tasks",TRIM(SUBSTITUTE(SUBSTITUTE(SUBSTITUTE(SUBSTITUTE(Answers!R254,"’","'"),"‘","'"),"“",""""),"”","""")))),1,0)</f>
        <v>0</v>
      </c>
      <c r="AC254" s="1" t="n">
        <f aca="false">IF(ISNUMBER(SEARCH("Ready-made prompts and templates for common tasks",TRIM(SUBSTITUTE(SUBSTITUTE(SUBSTITUTE(SUBSTITUTE(Answers!R254,"’","'"),"‘","'"),"“",""""),"”","""")))),1,0)</f>
        <v>0</v>
      </c>
      <c r="AD254" s="1" t="n">
        <f aca="false">IF(ISNUMBER(SEARCH("Help setting up an AI agent for my role",TRIM(SUBSTITUTE(SUBSTITUTE(SUBSTITUTE(SUBSTITUTE(Answers!R254,"’","'"),"‘","'"),"“",""""),"”","""")))),1,0)</f>
        <v>0</v>
      </c>
      <c r="AE254" s="1" t="n">
        <f aca="false">IF(ISNUMBER(SEARCH("Examples from people in jobs like mine",TRIM(SUBSTITUTE(SUBSTITUTE(SUBSTITUTE(SUBSTITUTE(Answers!R254,"’","'"),"‘","'"),"“",""""),"”","""")))),1,0)</f>
        <v>0</v>
      </c>
      <c r="AF254" s="1" t="n">
        <f aca="false">IF(ISNUMBER(SEARCH("Time set aside to practice",TRIM(SUBSTITUTE(SUBSTITUTE(SUBSTITUTE(SUBSTITUTE(Answers!R254,"’","'"),"‘","'"),"“",""""),"”","""")))),1,0)</f>
        <v>0</v>
      </c>
      <c r="AG254" s="1" t="n">
        <f aca="false">IF(ISNUMBER(SEARCH("I don't need help right now",TRIM(SUBSTITUTE(SUBSTITUTE(SUBSTITUTE(SUBSTITUTE(Answers!R254,"’","'"),"‘","'"),"“",""""),"”","""")))),1,0)</f>
        <v>0</v>
      </c>
      <c r="AH254" s="1" t="str">
        <f aca="false">IF(Answers!R254="","",IF(Z254+AA254+AB254+AC254+AD254+AE254+AF254+AG254=0,"unread",""))</f>
        <v/>
      </c>
      <c r="AI254" s="1" t="n">
        <f aca="false">IF(OR(D254=5,E254=5),1,0)</f>
        <v>0</v>
      </c>
    </row>
    <row r="255" customFormat="false" ht="15" hidden="false" customHeight="true" outlineLevel="0" collapsed="false">
      <c r="A255" s="1" t="n">
        <f aca="false">Answers!T255</f>
        <v>0</v>
      </c>
      <c r="B255" s="1" t="str">
        <f aca="false">IF(Answers!A255="","",IFERROR(MATCH(TRIM(SUBSTITUTE(SUBSTITUTE(SUBSTITUTE(SUBSTITUTE(Answers!A255,"’","'"),"‘","'"),"“",""""),"”","""")),'Scoring key'!$B$10:$B$14,0),"unread"))</f>
        <v/>
      </c>
      <c r="C255" s="1" t="str">
        <f aca="false">IF(Answers!C255="","",IFERROR(MATCH(TRIM(SUBSTITUTE(SUBSTITUTE(SUBSTITUTE(SUBSTITUTE(Answers!C255,"’","'"),"‘","'"),"“",""""),"”","""")),'Scoring key'!$B$15:$B$19,0),"unread"))</f>
        <v/>
      </c>
      <c r="D255" s="1" t="str">
        <f aca="false">IF(Answers!D255="","",IFERROR(MATCH(TRIM(SUBSTITUTE(SUBSTITUTE(SUBSTITUTE(SUBSTITUTE(Answers!D255,"’","'"),"‘","'"),"“",""""),"”","""")),'Scoring key'!$B$20:$B$24,0),"unread"))</f>
        <v/>
      </c>
      <c r="E255" s="1" t="str">
        <f aca="false">IF(Answers!E255="","",IFERROR(MATCH(TRIM(SUBSTITUTE(SUBSTITUTE(SUBSTITUTE(SUBSTITUTE(Answers!E255,"’","'"),"‘","'"),"“",""""),"”","""")),'Scoring key'!$B$25:$B$29,0),"unread"))</f>
        <v/>
      </c>
      <c r="F255" s="1" t="str">
        <f aca="false">IF(Answers!L255="","",IFERROR(MATCH(TRIM(SUBSTITUTE(SUBSTITUTE(SUBSTITUTE(SUBSTITUTE(Answers!L255,"’","'"),"‘","'"),"“",""""),"”","""")),'Scoring key'!$B$30:$B$34,0),"unread"))</f>
        <v/>
      </c>
      <c r="G255" s="1" t="str">
        <f aca="false">IF(Answers!N255="","",IFERROR(MATCH(TRIM(SUBSTITUTE(SUBSTITUTE(SUBSTITUTE(SUBSTITUTE(Answers!N255,"’","'"),"‘","'"),"“",""""),"”","""")),'Scoring key'!$B$35:$B$38,0),"unread"))</f>
        <v/>
      </c>
      <c r="H255" s="1" t="str">
        <f aca="false">IF(Answers!O255="","",IFERROR(MATCH(TRIM(SUBSTITUTE(SUBSTITUTE(SUBSTITUTE(SUBSTITUTE(Answers!O255,"’","'"),"‘","'"),"“",""""),"”","""")),'Scoring key'!$B$39:$B$42,0),"unread"))</f>
        <v/>
      </c>
      <c r="I255" s="1" t="str">
        <f aca="false">IF(Answers!S255="","",IFERROR(MATCH(TRIM(SUBSTITUTE(SUBSTITUTE(SUBSTITUTE(SUBSTITUTE(Answers!S255,"’","'"),"‘","'"),"“",""""),"”","""")),'Scoring key'!$B$43:$B$46,0),"unread"))</f>
        <v/>
      </c>
      <c r="J255" s="1" t="str">
        <f aca="false">IF(ISNUMBER(B255),IF(INDEX('Scoring key'!$C$10:$C$14,B255)="","",INDEX('Scoring key'!$C$10:$C$14,B255)),"")</f>
        <v/>
      </c>
      <c r="K255" s="1" t="str">
        <f aca="false">IF(ISNUMBER(E255),IF(INDEX('Scoring key'!$C$25:$C$29,E255)="","",INDEX('Scoring key'!$C$25:$C$29,E255)),"")</f>
        <v/>
      </c>
      <c r="L255" s="1" t="str">
        <f aca="false">IF(ISNUMBER(F255),IF(INDEX('Scoring key'!$C$30:$C$34,F255)="","",INDEX('Scoring key'!$C$30:$C$34,F255)),"")</f>
        <v/>
      </c>
      <c r="M255" s="1" t="str">
        <f aca="false">IF(ISNUMBER(G255),IF(INDEX('Scoring key'!$C$35:$C$38,G255)="","",INDEX('Scoring key'!$C$35:$C$38,G255)),"")</f>
        <v/>
      </c>
      <c r="N255" s="1" t="str">
        <f aca="false">IF(ISNUMBER(H255),IF(INDEX('Scoring key'!$C$39:$C$42,H255)="","",INDEX('Scoring key'!$C$39:$C$42,H255)),"")</f>
        <v/>
      </c>
      <c r="O255" s="1" t="str">
        <f aca="false">IF(Answers!F255="","",IF(ISNUMBER(IFERROR(VALUE(Answers!F255),"")),IF(AND(VALUE(Answers!F255)&gt;=1,VALUE(Answers!F255)&lt;=5,VALUE(Answers!F255)=INT(VALUE(Answers!F255))),VALUE(Answers!F255),"unread"),IFERROR(MATCH(TRIM(SUBSTITUTE(SUBSTITUTE(SUBSTITUTE(SUBSTITUTE(Answers!F255,"’","'"),"‘","'"),"“",""""),"”","""")),'Scoring key'!$B$5:$B$9,0),"unread")))</f>
        <v/>
      </c>
      <c r="P255" s="1" t="str">
        <f aca="false">IF(Answers!G255="","",IF(ISNUMBER(IFERROR(VALUE(Answers!G255),"")),IF(AND(VALUE(Answers!G255)&gt;=1,VALUE(Answers!G255)&lt;=5,VALUE(Answers!G255)=INT(VALUE(Answers!G255))),VALUE(Answers!G255),"unread"),IFERROR(MATCH(TRIM(SUBSTITUTE(SUBSTITUTE(SUBSTITUTE(SUBSTITUTE(Answers!G255,"’","'"),"‘","'"),"“",""""),"”","""")),'Scoring key'!$B$5:$B$9,0),"unread")))</f>
        <v/>
      </c>
      <c r="Q255" s="1" t="str">
        <f aca="false">IF(Answers!H255="","",IF(ISNUMBER(IFERROR(VALUE(Answers!H255),"")),IF(AND(VALUE(Answers!H255)&gt;=1,VALUE(Answers!H255)&lt;=5,VALUE(Answers!H255)=INT(VALUE(Answers!H255))),VALUE(Answers!H255),"unread"),IFERROR(MATCH(TRIM(SUBSTITUTE(SUBSTITUTE(SUBSTITUTE(SUBSTITUTE(Answers!H255,"’","'"),"‘","'"),"“",""""),"”","""")),'Scoring key'!$B$5:$B$9,0),"unread")))</f>
        <v/>
      </c>
      <c r="R255" s="1" t="str">
        <f aca="false">IF(Answers!I255="","",IF(ISNUMBER(IFERROR(VALUE(Answers!I255),"")),IF(AND(VALUE(Answers!I255)&gt;=1,VALUE(Answers!I255)&lt;=5,VALUE(Answers!I255)=INT(VALUE(Answers!I255))),VALUE(Answers!I255),"unread"),IFERROR(MATCH(TRIM(SUBSTITUTE(SUBSTITUTE(SUBSTITUTE(SUBSTITUTE(Answers!I255,"’","'"),"‘","'"),"“",""""),"”","""")),'Scoring key'!$B$5:$B$9,0),"unread")))</f>
        <v/>
      </c>
      <c r="S255" s="1" t="str">
        <f aca="false">IF(Answers!J255="","",IF(ISNUMBER(IFERROR(VALUE(Answers!J255),"")),IF(AND(VALUE(Answers!J255)&gt;=1,VALUE(Answers!J255)&lt;=5,VALUE(Answers!J255)=INT(VALUE(Answers!J255))),VALUE(Answers!J255),"unread"),IFERROR(MATCH(TRIM(SUBSTITUTE(SUBSTITUTE(SUBSTITUTE(SUBSTITUTE(Answers!J255,"’","'"),"‘","'"),"“",""""),"”","""")),'Scoring key'!$B$5:$B$9,0),"unread")))</f>
        <v/>
      </c>
      <c r="T255" s="1" t="str">
        <f aca="false">IF(Answers!K255="","",IF(ISNUMBER(IFERROR(VALUE(Answers!K255),"")),IF(AND(VALUE(Answers!K255)&gt;=1,VALUE(Answers!K255)&lt;=5,VALUE(Answers!K255)=INT(VALUE(Answers!K255))),VALUE(Answers!K255),"unread"),IFERROR(MATCH(TRIM(SUBSTITUTE(SUBSTITUTE(SUBSTITUTE(SUBSTITUTE(Answers!K255,"’","'"),"‘","'"),"“",""""),"”","""")),'Scoring key'!$B$5:$B$9,0),"unread")))</f>
        <v/>
      </c>
      <c r="U255" s="1" t="str">
        <f aca="false">IF(Answers!M255="","",IF(ISNUMBER(IFERROR(VALUE(Answers!M255),"")),IF(AND(VALUE(Answers!M255)&gt;=1,VALUE(Answers!M255)&lt;=5,VALUE(Answers!M255)=INT(VALUE(Answers!M255))),VALUE(Answers!M255),"unread"),IFERROR(MATCH(TRIM(SUBSTITUTE(SUBSTITUTE(SUBSTITUTE(SUBSTITUTE(Answers!M255,"’","'"),"‘","'"),"“",""""),"”","""")),'Scoring key'!$B$5:$B$9,0),"unread")))</f>
        <v/>
      </c>
      <c r="V255" s="1" t="str">
        <f aca="false">IF(Answers!P255="","",IF(ISNUMBER(IFERROR(VALUE(Answers!P255),"")),IF(AND(VALUE(Answers!P255)&gt;=1,VALUE(Answers!P255)&lt;=5,VALUE(Answers!P255)=INT(VALUE(Answers!P255))),VALUE(Answers!P255),"unread"),IFERROR(MATCH(TRIM(SUBSTITUTE(SUBSTITUTE(SUBSTITUTE(SUBSTITUTE(Answers!P255,"’","'"),"‘","'"),"“",""""),"”","""")),'Scoring key'!$B$5:$B$9,0),"unread")))</f>
        <v/>
      </c>
      <c r="W255" s="1" t="str">
        <f aca="false">IF(Answers!Q255="","",IF(ISNUMBER(IFERROR(VALUE(Answers!Q255),"")),IF(AND(VALUE(Answers!Q255)&gt;=1,VALUE(Answers!Q255)&lt;=5,VALUE(Answers!Q255)=INT(VALUE(Answers!Q255))),VALUE(Answers!Q255),"unread"),IFERROR(MATCH(TRIM(SUBSTITUTE(SUBSTITUTE(SUBSTITUTE(SUBSTITUTE(Answers!Q255,"’","'"),"‘","'"),"“",""""),"”","""")),'Scoring key'!$B$5:$B$9,0),"unread")))</f>
        <v/>
      </c>
      <c r="X255" s="1" t="str">
        <f aca="false">IF(Answers!B255="","",ISNUMBER(SEARCH("Drafting or editing emails and documents",TRIM(SUBSTITUTE(SUBSTITUTE(SUBSTITUTE(SUBSTITUTE(Answers!B255,"’","'"),"‘","'"),"“",""""),"”",""""))))*1+ISNUMBER(SEARCH("Summarizing documents, threads or meetings",TRIM(SUBSTITUTE(SUBSTITUTE(SUBSTITUTE(SUBSTITUTE(Answers!B255,"’","'"),"‘","'"),"“",""""),"”",""""))))*1+ISNUMBER(SEARCH("Research, or explaining something unfamiliar",TRIM(SUBSTITUTE(SUBSTITUTE(SUBSTITUTE(SUBSTITUTE(Answers!B255,"’","'"),"‘","'"),"“",""""),"”",""""))))*1+ISNUMBER(SEARCH("Working with data or spreadsheets",TRIM(SUBSTITUTE(SUBSTITUTE(SUBSTITUTE(SUBSTITUTE(Answers!B255,"’","'"),"‘","'"),"“",""""),"”",""""))))*1+ISNUMBER(SEARCH("Writing or reviewing code or scripts",TRIM(SUBSTITUTE(SUBSTITUTE(SUBSTITUTE(SUBSTITUTE(Answers!B255,"’","'"),"‘","'"),"“",""""),"”",""""))))*1+ISNUMBER(SEARCH("Brainstorming or planning",TRIM(SUBSTITUTE(SUBSTITUTE(SUBSTITUTE(SUBSTITUTE(Answers!B255,"’","'"),"‘","'"),"“",""""),"”",""""))))*1+ISNUMBER(SEARCH("Something else",TRIM(SUBSTITUTE(SUBSTITUTE(SUBSTITUTE(SUBSTITUTE(Answers!B255,"’","'"),"‘","'"),"“",""""),"”",""""))))*1)</f>
        <v/>
      </c>
      <c r="Y255" s="1" t="str">
        <f aca="false">IF(X255="","",IF(X255=0,IF(ISNUMBER(SEARCH("I don't use AI tools for work",TRIM(SUBSTITUTE(SUBSTITUTE(SUBSTITUTE(SUBSTITUTE(Answers!B255,"’","'"),"‘","'"),"“",""""),"”","""")))),1,"unread"),MIN(X255+1,5)))</f>
        <v/>
      </c>
      <c r="Z255" s="1" t="n">
        <f aca="false">IF(ISNUMBER(SEARCH("Clear guidance on what's allowed and what information can go in",TRIM(SUBSTITUTE(SUBSTITUTE(SUBSTITUTE(SUBSTITUTE(Answers!R255,"’","'"),"‘","'"),"“",""""),"”","""")))),1,0)</f>
        <v>0</v>
      </c>
      <c r="AA255" s="1" t="n">
        <f aca="false">IF(ISNUMBER(SEARCH("An approved AI tool with a work account",TRIM(SUBSTITUTE(SUBSTITUTE(SUBSTITUTE(SUBSTITUTE(Answers!R255,"’","'"),"‘","'"),"“",""""),"”","""")))),1,0)</f>
        <v>0</v>
      </c>
      <c r="AB255" s="1" t="n">
        <f aca="false">IF(ISNUMBER(SEARCH("Hands-on training using my own work tasks",TRIM(SUBSTITUTE(SUBSTITUTE(SUBSTITUTE(SUBSTITUTE(Answers!R255,"’","'"),"‘","'"),"“",""""),"”","""")))),1,0)</f>
        <v>0</v>
      </c>
      <c r="AC255" s="1" t="n">
        <f aca="false">IF(ISNUMBER(SEARCH("Ready-made prompts and templates for common tasks",TRIM(SUBSTITUTE(SUBSTITUTE(SUBSTITUTE(SUBSTITUTE(Answers!R255,"’","'"),"‘","'"),"“",""""),"”","""")))),1,0)</f>
        <v>0</v>
      </c>
      <c r="AD255" s="1" t="n">
        <f aca="false">IF(ISNUMBER(SEARCH("Help setting up an AI agent for my role",TRIM(SUBSTITUTE(SUBSTITUTE(SUBSTITUTE(SUBSTITUTE(Answers!R255,"’","'"),"‘","'"),"“",""""),"”","""")))),1,0)</f>
        <v>0</v>
      </c>
      <c r="AE255" s="1" t="n">
        <f aca="false">IF(ISNUMBER(SEARCH("Examples from people in jobs like mine",TRIM(SUBSTITUTE(SUBSTITUTE(SUBSTITUTE(SUBSTITUTE(Answers!R255,"’","'"),"‘","'"),"“",""""),"”","""")))),1,0)</f>
        <v>0</v>
      </c>
      <c r="AF255" s="1" t="n">
        <f aca="false">IF(ISNUMBER(SEARCH("Time set aside to practice",TRIM(SUBSTITUTE(SUBSTITUTE(SUBSTITUTE(SUBSTITUTE(Answers!R255,"’","'"),"‘","'"),"“",""""),"”","""")))),1,0)</f>
        <v>0</v>
      </c>
      <c r="AG255" s="1" t="n">
        <f aca="false">IF(ISNUMBER(SEARCH("I don't need help right now",TRIM(SUBSTITUTE(SUBSTITUTE(SUBSTITUTE(SUBSTITUTE(Answers!R255,"’","'"),"‘","'"),"“",""""),"”","""")))),1,0)</f>
        <v>0</v>
      </c>
      <c r="AH255" s="1" t="str">
        <f aca="false">IF(Answers!R255="","",IF(Z255+AA255+AB255+AC255+AD255+AE255+AF255+AG255=0,"unread",""))</f>
        <v/>
      </c>
      <c r="AI255" s="1" t="n">
        <f aca="false">IF(OR(D255=5,E255=5),1,0)</f>
        <v>0</v>
      </c>
    </row>
    <row r="256" customFormat="false" ht="15" hidden="false" customHeight="true" outlineLevel="0" collapsed="false">
      <c r="A256" s="1" t="n">
        <f aca="false">Answers!T256</f>
        <v>0</v>
      </c>
      <c r="B256" s="1" t="str">
        <f aca="false">IF(Answers!A256="","",IFERROR(MATCH(TRIM(SUBSTITUTE(SUBSTITUTE(SUBSTITUTE(SUBSTITUTE(Answers!A256,"’","'"),"‘","'"),"“",""""),"”","""")),'Scoring key'!$B$10:$B$14,0),"unread"))</f>
        <v/>
      </c>
      <c r="C256" s="1" t="str">
        <f aca="false">IF(Answers!C256="","",IFERROR(MATCH(TRIM(SUBSTITUTE(SUBSTITUTE(SUBSTITUTE(SUBSTITUTE(Answers!C256,"’","'"),"‘","'"),"“",""""),"”","""")),'Scoring key'!$B$15:$B$19,0),"unread"))</f>
        <v/>
      </c>
      <c r="D256" s="1" t="str">
        <f aca="false">IF(Answers!D256="","",IFERROR(MATCH(TRIM(SUBSTITUTE(SUBSTITUTE(SUBSTITUTE(SUBSTITUTE(Answers!D256,"’","'"),"‘","'"),"“",""""),"”","""")),'Scoring key'!$B$20:$B$24,0),"unread"))</f>
        <v/>
      </c>
      <c r="E256" s="1" t="str">
        <f aca="false">IF(Answers!E256="","",IFERROR(MATCH(TRIM(SUBSTITUTE(SUBSTITUTE(SUBSTITUTE(SUBSTITUTE(Answers!E256,"’","'"),"‘","'"),"“",""""),"”","""")),'Scoring key'!$B$25:$B$29,0),"unread"))</f>
        <v/>
      </c>
      <c r="F256" s="1" t="str">
        <f aca="false">IF(Answers!L256="","",IFERROR(MATCH(TRIM(SUBSTITUTE(SUBSTITUTE(SUBSTITUTE(SUBSTITUTE(Answers!L256,"’","'"),"‘","'"),"“",""""),"”","""")),'Scoring key'!$B$30:$B$34,0),"unread"))</f>
        <v/>
      </c>
      <c r="G256" s="1" t="str">
        <f aca="false">IF(Answers!N256="","",IFERROR(MATCH(TRIM(SUBSTITUTE(SUBSTITUTE(SUBSTITUTE(SUBSTITUTE(Answers!N256,"’","'"),"‘","'"),"“",""""),"”","""")),'Scoring key'!$B$35:$B$38,0),"unread"))</f>
        <v/>
      </c>
      <c r="H256" s="1" t="str">
        <f aca="false">IF(Answers!O256="","",IFERROR(MATCH(TRIM(SUBSTITUTE(SUBSTITUTE(SUBSTITUTE(SUBSTITUTE(Answers!O256,"’","'"),"‘","'"),"“",""""),"”","""")),'Scoring key'!$B$39:$B$42,0),"unread"))</f>
        <v/>
      </c>
      <c r="I256" s="1" t="str">
        <f aca="false">IF(Answers!S256="","",IFERROR(MATCH(TRIM(SUBSTITUTE(SUBSTITUTE(SUBSTITUTE(SUBSTITUTE(Answers!S256,"’","'"),"‘","'"),"“",""""),"”","""")),'Scoring key'!$B$43:$B$46,0),"unread"))</f>
        <v/>
      </c>
      <c r="J256" s="1" t="str">
        <f aca="false">IF(ISNUMBER(B256),IF(INDEX('Scoring key'!$C$10:$C$14,B256)="","",INDEX('Scoring key'!$C$10:$C$14,B256)),"")</f>
        <v/>
      </c>
      <c r="K256" s="1" t="str">
        <f aca="false">IF(ISNUMBER(E256),IF(INDEX('Scoring key'!$C$25:$C$29,E256)="","",INDEX('Scoring key'!$C$25:$C$29,E256)),"")</f>
        <v/>
      </c>
      <c r="L256" s="1" t="str">
        <f aca="false">IF(ISNUMBER(F256),IF(INDEX('Scoring key'!$C$30:$C$34,F256)="","",INDEX('Scoring key'!$C$30:$C$34,F256)),"")</f>
        <v/>
      </c>
      <c r="M256" s="1" t="str">
        <f aca="false">IF(ISNUMBER(G256),IF(INDEX('Scoring key'!$C$35:$C$38,G256)="","",INDEX('Scoring key'!$C$35:$C$38,G256)),"")</f>
        <v/>
      </c>
      <c r="N256" s="1" t="str">
        <f aca="false">IF(ISNUMBER(H256),IF(INDEX('Scoring key'!$C$39:$C$42,H256)="","",INDEX('Scoring key'!$C$39:$C$42,H256)),"")</f>
        <v/>
      </c>
      <c r="O256" s="1" t="str">
        <f aca="false">IF(Answers!F256="","",IF(ISNUMBER(IFERROR(VALUE(Answers!F256),"")),IF(AND(VALUE(Answers!F256)&gt;=1,VALUE(Answers!F256)&lt;=5,VALUE(Answers!F256)=INT(VALUE(Answers!F256))),VALUE(Answers!F256),"unread"),IFERROR(MATCH(TRIM(SUBSTITUTE(SUBSTITUTE(SUBSTITUTE(SUBSTITUTE(Answers!F256,"’","'"),"‘","'"),"“",""""),"”","""")),'Scoring key'!$B$5:$B$9,0),"unread")))</f>
        <v/>
      </c>
      <c r="P256" s="1" t="str">
        <f aca="false">IF(Answers!G256="","",IF(ISNUMBER(IFERROR(VALUE(Answers!G256),"")),IF(AND(VALUE(Answers!G256)&gt;=1,VALUE(Answers!G256)&lt;=5,VALUE(Answers!G256)=INT(VALUE(Answers!G256))),VALUE(Answers!G256),"unread"),IFERROR(MATCH(TRIM(SUBSTITUTE(SUBSTITUTE(SUBSTITUTE(SUBSTITUTE(Answers!G256,"’","'"),"‘","'"),"“",""""),"”","""")),'Scoring key'!$B$5:$B$9,0),"unread")))</f>
        <v/>
      </c>
      <c r="Q256" s="1" t="str">
        <f aca="false">IF(Answers!H256="","",IF(ISNUMBER(IFERROR(VALUE(Answers!H256),"")),IF(AND(VALUE(Answers!H256)&gt;=1,VALUE(Answers!H256)&lt;=5,VALUE(Answers!H256)=INT(VALUE(Answers!H256))),VALUE(Answers!H256),"unread"),IFERROR(MATCH(TRIM(SUBSTITUTE(SUBSTITUTE(SUBSTITUTE(SUBSTITUTE(Answers!H256,"’","'"),"‘","'"),"“",""""),"”","""")),'Scoring key'!$B$5:$B$9,0),"unread")))</f>
        <v/>
      </c>
      <c r="R256" s="1" t="str">
        <f aca="false">IF(Answers!I256="","",IF(ISNUMBER(IFERROR(VALUE(Answers!I256),"")),IF(AND(VALUE(Answers!I256)&gt;=1,VALUE(Answers!I256)&lt;=5,VALUE(Answers!I256)=INT(VALUE(Answers!I256))),VALUE(Answers!I256),"unread"),IFERROR(MATCH(TRIM(SUBSTITUTE(SUBSTITUTE(SUBSTITUTE(SUBSTITUTE(Answers!I256,"’","'"),"‘","'"),"“",""""),"”","""")),'Scoring key'!$B$5:$B$9,0),"unread")))</f>
        <v/>
      </c>
      <c r="S256" s="1" t="str">
        <f aca="false">IF(Answers!J256="","",IF(ISNUMBER(IFERROR(VALUE(Answers!J256),"")),IF(AND(VALUE(Answers!J256)&gt;=1,VALUE(Answers!J256)&lt;=5,VALUE(Answers!J256)=INT(VALUE(Answers!J256))),VALUE(Answers!J256),"unread"),IFERROR(MATCH(TRIM(SUBSTITUTE(SUBSTITUTE(SUBSTITUTE(SUBSTITUTE(Answers!J256,"’","'"),"‘","'"),"“",""""),"”","""")),'Scoring key'!$B$5:$B$9,0),"unread")))</f>
        <v/>
      </c>
      <c r="T256" s="1" t="str">
        <f aca="false">IF(Answers!K256="","",IF(ISNUMBER(IFERROR(VALUE(Answers!K256),"")),IF(AND(VALUE(Answers!K256)&gt;=1,VALUE(Answers!K256)&lt;=5,VALUE(Answers!K256)=INT(VALUE(Answers!K256))),VALUE(Answers!K256),"unread"),IFERROR(MATCH(TRIM(SUBSTITUTE(SUBSTITUTE(SUBSTITUTE(SUBSTITUTE(Answers!K256,"’","'"),"‘","'"),"“",""""),"”","""")),'Scoring key'!$B$5:$B$9,0),"unread")))</f>
        <v/>
      </c>
      <c r="U256" s="1" t="str">
        <f aca="false">IF(Answers!M256="","",IF(ISNUMBER(IFERROR(VALUE(Answers!M256),"")),IF(AND(VALUE(Answers!M256)&gt;=1,VALUE(Answers!M256)&lt;=5,VALUE(Answers!M256)=INT(VALUE(Answers!M256))),VALUE(Answers!M256),"unread"),IFERROR(MATCH(TRIM(SUBSTITUTE(SUBSTITUTE(SUBSTITUTE(SUBSTITUTE(Answers!M256,"’","'"),"‘","'"),"“",""""),"”","""")),'Scoring key'!$B$5:$B$9,0),"unread")))</f>
        <v/>
      </c>
      <c r="V256" s="1" t="str">
        <f aca="false">IF(Answers!P256="","",IF(ISNUMBER(IFERROR(VALUE(Answers!P256),"")),IF(AND(VALUE(Answers!P256)&gt;=1,VALUE(Answers!P256)&lt;=5,VALUE(Answers!P256)=INT(VALUE(Answers!P256))),VALUE(Answers!P256),"unread"),IFERROR(MATCH(TRIM(SUBSTITUTE(SUBSTITUTE(SUBSTITUTE(SUBSTITUTE(Answers!P256,"’","'"),"‘","'"),"“",""""),"”","""")),'Scoring key'!$B$5:$B$9,0),"unread")))</f>
        <v/>
      </c>
      <c r="W256" s="1" t="str">
        <f aca="false">IF(Answers!Q256="","",IF(ISNUMBER(IFERROR(VALUE(Answers!Q256),"")),IF(AND(VALUE(Answers!Q256)&gt;=1,VALUE(Answers!Q256)&lt;=5,VALUE(Answers!Q256)=INT(VALUE(Answers!Q256))),VALUE(Answers!Q256),"unread"),IFERROR(MATCH(TRIM(SUBSTITUTE(SUBSTITUTE(SUBSTITUTE(SUBSTITUTE(Answers!Q256,"’","'"),"‘","'"),"“",""""),"”","""")),'Scoring key'!$B$5:$B$9,0),"unread")))</f>
        <v/>
      </c>
      <c r="X256" s="1" t="str">
        <f aca="false">IF(Answers!B256="","",ISNUMBER(SEARCH("Drafting or editing emails and documents",TRIM(SUBSTITUTE(SUBSTITUTE(SUBSTITUTE(SUBSTITUTE(Answers!B256,"’","'"),"‘","'"),"“",""""),"”",""""))))*1+ISNUMBER(SEARCH("Summarizing documents, threads or meetings",TRIM(SUBSTITUTE(SUBSTITUTE(SUBSTITUTE(SUBSTITUTE(Answers!B256,"’","'"),"‘","'"),"“",""""),"”",""""))))*1+ISNUMBER(SEARCH("Research, or explaining something unfamiliar",TRIM(SUBSTITUTE(SUBSTITUTE(SUBSTITUTE(SUBSTITUTE(Answers!B256,"’","'"),"‘","'"),"“",""""),"”",""""))))*1+ISNUMBER(SEARCH("Working with data or spreadsheets",TRIM(SUBSTITUTE(SUBSTITUTE(SUBSTITUTE(SUBSTITUTE(Answers!B256,"’","'"),"‘","'"),"“",""""),"”",""""))))*1+ISNUMBER(SEARCH("Writing or reviewing code or scripts",TRIM(SUBSTITUTE(SUBSTITUTE(SUBSTITUTE(SUBSTITUTE(Answers!B256,"’","'"),"‘","'"),"“",""""),"”",""""))))*1+ISNUMBER(SEARCH("Brainstorming or planning",TRIM(SUBSTITUTE(SUBSTITUTE(SUBSTITUTE(SUBSTITUTE(Answers!B256,"’","'"),"‘","'"),"“",""""),"”",""""))))*1+ISNUMBER(SEARCH("Something else",TRIM(SUBSTITUTE(SUBSTITUTE(SUBSTITUTE(SUBSTITUTE(Answers!B256,"’","'"),"‘","'"),"“",""""),"”",""""))))*1)</f>
        <v/>
      </c>
      <c r="Y256" s="1" t="str">
        <f aca="false">IF(X256="","",IF(X256=0,IF(ISNUMBER(SEARCH("I don't use AI tools for work",TRIM(SUBSTITUTE(SUBSTITUTE(SUBSTITUTE(SUBSTITUTE(Answers!B256,"’","'"),"‘","'"),"“",""""),"”","""")))),1,"unread"),MIN(X256+1,5)))</f>
        <v/>
      </c>
      <c r="Z256" s="1" t="n">
        <f aca="false">IF(ISNUMBER(SEARCH("Clear guidance on what's allowed and what information can go in",TRIM(SUBSTITUTE(SUBSTITUTE(SUBSTITUTE(SUBSTITUTE(Answers!R256,"’","'"),"‘","'"),"“",""""),"”","""")))),1,0)</f>
        <v>0</v>
      </c>
      <c r="AA256" s="1" t="n">
        <f aca="false">IF(ISNUMBER(SEARCH("An approved AI tool with a work account",TRIM(SUBSTITUTE(SUBSTITUTE(SUBSTITUTE(SUBSTITUTE(Answers!R256,"’","'"),"‘","'"),"“",""""),"”","""")))),1,0)</f>
        <v>0</v>
      </c>
      <c r="AB256" s="1" t="n">
        <f aca="false">IF(ISNUMBER(SEARCH("Hands-on training using my own work tasks",TRIM(SUBSTITUTE(SUBSTITUTE(SUBSTITUTE(SUBSTITUTE(Answers!R256,"’","'"),"‘","'"),"“",""""),"”","""")))),1,0)</f>
        <v>0</v>
      </c>
      <c r="AC256" s="1" t="n">
        <f aca="false">IF(ISNUMBER(SEARCH("Ready-made prompts and templates for common tasks",TRIM(SUBSTITUTE(SUBSTITUTE(SUBSTITUTE(SUBSTITUTE(Answers!R256,"’","'"),"‘","'"),"“",""""),"”","""")))),1,0)</f>
        <v>0</v>
      </c>
      <c r="AD256" s="1" t="n">
        <f aca="false">IF(ISNUMBER(SEARCH("Help setting up an AI agent for my role",TRIM(SUBSTITUTE(SUBSTITUTE(SUBSTITUTE(SUBSTITUTE(Answers!R256,"’","'"),"‘","'"),"“",""""),"”","""")))),1,0)</f>
        <v>0</v>
      </c>
      <c r="AE256" s="1" t="n">
        <f aca="false">IF(ISNUMBER(SEARCH("Examples from people in jobs like mine",TRIM(SUBSTITUTE(SUBSTITUTE(SUBSTITUTE(SUBSTITUTE(Answers!R256,"’","'"),"‘","'"),"“",""""),"”","""")))),1,0)</f>
        <v>0</v>
      </c>
      <c r="AF256" s="1" t="n">
        <f aca="false">IF(ISNUMBER(SEARCH("Time set aside to practice",TRIM(SUBSTITUTE(SUBSTITUTE(SUBSTITUTE(SUBSTITUTE(Answers!R256,"’","'"),"‘","'"),"“",""""),"”","""")))),1,0)</f>
        <v>0</v>
      </c>
      <c r="AG256" s="1" t="n">
        <f aca="false">IF(ISNUMBER(SEARCH("I don't need help right now",TRIM(SUBSTITUTE(SUBSTITUTE(SUBSTITUTE(SUBSTITUTE(Answers!R256,"’","'"),"‘","'"),"“",""""),"”","""")))),1,0)</f>
        <v>0</v>
      </c>
      <c r="AH256" s="1" t="str">
        <f aca="false">IF(Answers!R256="","",IF(Z256+AA256+AB256+AC256+AD256+AE256+AF256+AG256=0,"unread",""))</f>
        <v/>
      </c>
      <c r="AI256" s="1" t="n">
        <f aca="false">IF(OR(D256=5,E256=5),1,0)</f>
        <v>0</v>
      </c>
    </row>
    <row r="257" customFormat="false" ht="15" hidden="false" customHeight="true" outlineLevel="0" collapsed="false">
      <c r="A257" s="1" t="n">
        <f aca="false">Answers!T257</f>
        <v>0</v>
      </c>
      <c r="B257" s="1" t="str">
        <f aca="false">IF(Answers!A257="","",IFERROR(MATCH(TRIM(SUBSTITUTE(SUBSTITUTE(SUBSTITUTE(SUBSTITUTE(Answers!A257,"’","'"),"‘","'"),"“",""""),"”","""")),'Scoring key'!$B$10:$B$14,0),"unread"))</f>
        <v/>
      </c>
      <c r="C257" s="1" t="str">
        <f aca="false">IF(Answers!C257="","",IFERROR(MATCH(TRIM(SUBSTITUTE(SUBSTITUTE(SUBSTITUTE(SUBSTITUTE(Answers!C257,"’","'"),"‘","'"),"“",""""),"”","""")),'Scoring key'!$B$15:$B$19,0),"unread"))</f>
        <v/>
      </c>
      <c r="D257" s="1" t="str">
        <f aca="false">IF(Answers!D257="","",IFERROR(MATCH(TRIM(SUBSTITUTE(SUBSTITUTE(SUBSTITUTE(SUBSTITUTE(Answers!D257,"’","'"),"‘","'"),"“",""""),"”","""")),'Scoring key'!$B$20:$B$24,0),"unread"))</f>
        <v/>
      </c>
      <c r="E257" s="1" t="str">
        <f aca="false">IF(Answers!E257="","",IFERROR(MATCH(TRIM(SUBSTITUTE(SUBSTITUTE(SUBSTITUTE(SUBSTITUTE(Answers!E257,"’","'"),"‘","'"),"“",""""),"”","""")),'Scoring key'!$B$25:$B$29,0),"unread"))</f>
        <v/>
      </c>
      <c r="F257" s="1" t="str">
        <f aca="false">IF(Answers!L257="","",IFERROR(MATCH(TRIM(SUBSTITUTE(SUBSTITUTE(SUBSTITUTE(SUBSTITUTE(Answers!L257,"’","'"),"‘","'"),"“",""""),"”","""")),'Scoring key'!$B$30:$B$34,0),"unread"))</f>
        <v/>
      </c>
      <c r="G257" s="1" t="str">
        <f aca="false">IF(Answers!N257="","",IFERROR(MATCH(TRIM(SUBSTITUTE(SUBSTITUTE(SUBSTITUTE(SUBSTITUTE(Answers!N257,"’","'"),"‘","'"),"“",""""),"”","""")),'Scoring key'!$B$35:$B$38,0),"unread"))</f>
        <v/>
      </c>
      <c r="H257" s="1" t="str">
        <f aca="false">IF(Answers!O257="","",IFERROR(MATCH(TRIM(SUBSTITUTE(SUBSTITUTE(SUBSTITUTE(SUBSTITUTE(Answers!O257,"’","'"),"‘","'"),"“",""""),"”","""")),'Scoring key'!$B$39:$B$42,0),"unread"))</f>
        <v/>
      </c>
      <c r="I257" s="1" t="str">
        <f aca="false">IF(Answers!S257="","",IFERROR(MATCH(TRIM(SUBSTITUTE(SUBSTITUTE(SUBSTITUTE(SUBSTITUTE(Answers!S257,"’","'"),"‘","'"),"“",""""),"”","""")),'Scoring key'!$B$43:$B$46,0),"unread"))</f>
        <v/>
      </c>
      <c r="J257" s="1" t="str">
        <f aca="false">IF(ISNUMBER(B257),IF(INDEX('Scoring key'!$C$10:$C$14,B257)="","",INDEX('Scoring key'!$C$10:$C$14,B257)),"")</f>
        <v/>
      </c>
      <c r="K257" s="1" t="str">
        <f aca="false">IF(ISNUMBER(E257),IF(INDEX('Scoring key'!$C$25:$C$29,E257)="","",INDEX('Scoring key'!$C$25:$C$29,E257)),"")</f>
        <v/>
      </c>
      <c r="L257" s="1" t="str">
        <f aca="false">IF(ISNUMBER(F257),IF(INDEX('Scoring key'!$C$30:$C$34,F257)="","",INDEX('Scoring key'!$C$30:$C$34,F257)),"")</f>
        <v/>
      </c>
      <c r="M257" s="1" t="str">
        <f aca="false">IF(ISNUMBER(G257),IF(INDEX('Scoring key'!$C$35:$C$38,G257)="","",INDEX('Scoring key'!$C$35:$C$38,G257)),"")</f>
        <v/>
      </c>
      <c r="N257" s="1" t="str">
        <f aca="false">IF(ISNUMBER(H257),IF(INDEX('Scoring key'!$C$39:$C$42,H257)="","",INDEX('Scoring key'!$C$39:$C$42,H257)),"")</f>
        <v/>
      </c>
      <c r="O257" s="1" t="str">
        <f aca="false">IF(Answers!F257="","",IF(ISNUMBER(IFERROR(VALUE(Answers!F257),"")),IF(AND(VALUE(Answers!F257)&gt;=1,VALUE(Answers!F257)&lt;=5,VALUE(Answers!F257)=INT(VALUE(Answers!F257))),VALUE(Answers!F257),"unread"),IFERROR(MATCH(TRIM(SUBSTITUTE(SUBSTITUTE(SUBSTITUTE(SUBSTITUTE(Answers!F257,"’","'"),"‘","'"),"“",""""),"”","""")),'Scoring key'!$B$5:$B$9,0),"unread")))</f>
        <v/>
      </c>
      <c r="P257" s="1" t="str">
        <f aca="false">IF(Answers!G257="","",IF(ISNUMBER(IFERROR(VALUE(Answers!G257),"")),IF(AND(VALUE(Answers!G257)&gt;=1,VALUE(Answers!G257)&lt;=5,VALUE(Answers!G257)=INT(VALUE(Answers!G257))),VALUE(Answers!G257),"unread"),IFERROR(MATCH(TRIM(SUBSTITUTE(SUBSTITUTE(SUBSTITUTE(SUBSTITUTE(Answers!G257,"’","'"),"‘","'"),"“",""""),"”","""")),'Scoring key'!$B$5:$B$9,0),"unread")))</f>
        <v/>
      </c>
      <c r="Q257" s="1" t="str">
        <f aca="false">IF(Answers!H257="","",IF(ISNUMBER(IFERROR(VALUE(Answers!H257),"")),IF(AND(VALUE(Answers!H257)&gt;=1,VALUE(Answers!H257)&lt;=5,VALUE(Answers!H257)=INT(VALUE(Answers!H257))),VALUE(Answers!H257),"unread"),IFERROR(MATCH(TRIM(SUBSTITUTE(SUBSTITUTE(SUBSTITUTE(SUBSTITUTE(Answers!H257,"’","'"),"‘","'"),"“",""""),"”","""")),'Scoring key'!$B$5:$B$9,0),"unread")))</f>
        <v/>
      </c>
      <c r="R257" s="1" t="str">
        <f aca="false">IF(Answers!I257="","",IF(ISNUMBER(IFERROR(VALUE(Answers!I257),"")),IF(AND(VALUE(Answers!I257)&gt;=1,VALUE(Answers!I257)&lt;=5,VALUE(Answers!I257)=INT(VALUE(Answers!I257))),VALUE(Answers!I257),"unread"),IFERROR(MATCH(TRIM(SUBSTITUTE(SUBSTITUTE(SUBSTITUTE(SUBSTITUTE(Answers!I257,"’","'"),"‘","'"),"“",""""),"”","""")),'Scoring key'!$B$5:$B$9,0),"unread")))</f>
        <v/>
      </c>
      <c r="S257" s="1" t="str">
        <f aca="false">IF(Answers!J257="","",IF(ISNUMBER(IFERROR(VALUE(Answers!J257),"")),IF(AND(VALUE(Answers!J257)&gt;=1,VALUE(Answers!J257)&lt;=5,VALUE(Answers!J257)=INT(VALUE(Answers!J257))),VALUE(Answers!J257),"unread"),IFERROR(MATCH(TRIM(SUBSTITUTE(SUBSTITUTE(SUBSTITUTE(SUBSTITUTE(Answers!J257,"’","'"),"‘","'"),"“",""""),"”","""")),'Scoring key'!$B$5:$B$9,0),"unread")))</f>
        <v/>
      </c>
      <c r="T257" s="1" t="str">
        <f aca="false">IF(Answers!K257="","",IF(ISNUMBER(IFERROR(VALUE(Answers!K257),"")),IF(AND(VALUE(Answers!K257)&gt;=1,VALUE(Answers!K257)&lt;=5,VALUE(Answers!K257)=INT(VALUE(Answers!K257))),VALUE(Answers!K257),"unread"),IFERROR(MATCH(TRIM(SUBSTITUTE(SUBSTITUTE(SUBSTITUTE(SUBSTITUTE(Answers!K257,"’","'"),"‘","'"),"“",""""),"”","""")),'Scoring key'!$B$5:$B$9,0),"unread")))</f>
        <v/>
      </c>
      <c r="U257" s="1" t="str">
        <f aca="false">IF(Answers!M257="","",IF(ISNUMBER(IFERROR(VALUE(Answers!M257),"")),IF(AND(VALUE(Answers!M257)&gt;=1,VALUE(Answers!M257)&lt;=5,VALUE(Answers!M257)=INT(VALUE(Answers!M257))),VALUE(Answers!M257),"unread"),IFERROR(MATCH(TRIM(SUBSTITUTE(SUBSTITUTE(SUBSTITUTE(SUBSTITUTE(Answers!M257,"’","'"),"‘","'"),"“",""""),"”","""")),'Scoring key'!$B$5:$B$9,0),"unread")))</f>
        <v/>
      </c>
      <c r="V257" s="1" t="str">
        <f aca="false">IF(Answers!P257="","",IF(ISNUMBER(IFERROR(VALUE(Answers!P257),"")),IF(AND(VALUE(Answers!P257)&gt;=1,VALUE(Answers!P257)&lt;=5,VALUE(Answers!P257)=INT(VALUE(Answers!P257))),VALUE(Answers!P257),"unread"),IFERROR(MATCH(TRIM(SUBSTITUTE(SUBSTITUTE(SUBSTITUTE(SUBSTITUTE(Answers!P257,"’","'"),"‘","'"),"“",""""),"”","""")),'Scoring key'!$B$5:$B$9,0),"unread")))</f>
        <v/>
      </c>
      <c r="W257" s="1" t="str">
        <f aca="false">IF(Answers!Q257="","",IF(ISNUMBER(IFERROR(VALUE(Answers!Q257),"")),IF(AND(VALUE(Answers!Q257)&gt;=1,VALUE(Answers!Q257)&lt;=5,VALUE(Answers!Q257)=INT(VALUE(Answers!Q257))),VALUE(Answers!Q257),"unread"),IFERROR(MATCH(TRIM(SUBSTITUTE(SUBSTITUTE(SUBSTITUTE(SUBSTITUTE(Answers!Q257,"’","'"),"‘","'"),"“",""""),"”","""")),'Scoring key'!$B$5:$B$9,0),"unread")))</f>
        <v/>
      </c>
      <c r="X257" s="1" t="str">
        <f aca="false">IF(Answers!B257="","",ISNUMBER(SEARCH("Drafting or editing emails and documents",TRIM(SUBSTITUTE(SUBSTITUTE(SUBSTITUTE(SUBSTITUTE(Answers!B257,"’","'"),"‘","'"),"“",""""),"”",""""))))*1+ISNUMBER(SEARCH("Summarizing documents, threads or meetings",TRIM(SUBSTITUTE(SUBSTITUTE(SUBSTITUTE(SUBSTITUTE(Answers!B257,"’","'"),"‘","'"),"“",""""),"”",""""))))*1+ISNUMBER(SEARCH("Research, or explaining something unfamiliar",TRIM(SUBSTITUTE(SUBSTITUTE(SUBSTITUTE(SUBSTITUTE(Answers!B257,"’","'"),"‘","'"),"“",""""),"”",""""))))*1+ISNUMBER(SEARCH("Working with data or spreadsheets",TRIM(SUBSTITUTE(SUBSTITUTE(SUBSTITUTE(SUBSTITUTE(Answers!B257,"’","'"),"‘","'"),"“",""""),"”",""""))))*1+ISNUMBER(SEARCH("Writing or reviewing code or scripts",TRIM(SUBSTITUTE(SUBSTITUTE(SUBSTITUTE(SUBSTITUTE(Answers!B257,"’","'"),"‘","'"),"“",""""),"”",""""))))*1+ISNUMBER(SEARCH("Brainstorming or planning",TRIM(SUBSTITUTE(SUBSTITUTE(SUBSTITUTE(SUBSTITUTE(Answers!B257,"’","'"),"‘","'"),"“",""""),"”",""""))))*1+ISNUMBER(SEARCH("Something else",TRIM(SUBSTITUTE(SUBSTITUTE(SUBSTITUTE(SUBSTITUTE(Answers!B257,"’","'"),"‘","'"),"“",""""),"”",""""))))*1)</f>
        <v/>
      </c>
      <c r="Y257" s="1" t="str">
        <f aca="false">IF(X257="","",IF(X257=0,IF(ISNUMBER(SEARCH("I don't use AI tools for work",TRIM(SUBSTITUTE(SUBSTITUTE(SUBSTITUTE(SUBSTITUTE(Answers!B257,"’","'"),"‘","'"),"“",""""),"”","""")))),1,"unread"),MIN(X257+1,5)))</f>
        <v/>
      </c>
      <c r="Z257" s="1" t="n">
        <f aca="false">IF(ISNUMBER(SEARCH("Clear guidance on what's allowed and what information can go in",TRIM(SUBSTITUTE(SUBSTITUTE(SUBSTITUTE(SUBSTITUTE(Answers!R257,"’","'"),"‘","'"),"“",""""),"”","""")))),1,0)</f>
        <v>0</v>
      </c>
      <c r="AA257" s="1" t="n">
        <f aca="false">IF(ISNUMBER(SEARCH("An approved AI tool with a work account",TRIM(SUBSTITUTE(SUBSTITUTE(SUBSTITUTE(SUBSTITUTE(Answers!R257,"’","'"),"‘","'"),"“",""""),"”","""")))),1,0)</f>
        <v>0</v>
      </c>
      <c r="AB257" s="1" t="n">
        <f aca="false">IF(ISNUMBER(SEARCH("Hands-on training using my own work tasks",TRIM(SUBSTITUTE(SUBSTITUTE(SUBSTITUTE(SUBSTITUTE(Answers!R257,"’","'"),"‘","'"),"“",""""),"”","""")))),1,0)</f>
        <v>0</v>
      </c>
      <c r="AC257" s="1" t="n">
        <f aca="false">IF(ISNUMBER(SEARCH("Ready-made prompts and templates for common tasks",TRIM(SUBSTITUTE(SUBSTITUTE(SUBSTITUTE(SUBSTITUTE(Answers!R257,"’","'"),"‘","'"),"“",""""),"”","""")))),1,0)</f>
        <v>0</v>
      </c>
      <c r="AD257" s="1" t="n">
        <f aca="false">IF(ISNUMBER(SEARCH("Help setting up an AI agent for my role",TRIM(SUBSTITUTE(SUBSTITUTE(SUBSTITUTE(SUBSTITUTE(Answers!R257,"’","'"),"‘","'"),"“",""""),"”","""")))),1,0)</f>
        <v>0</v>
      </c>
      <c r="AE257" s="1" t="n">
        <f aca="false">IF(ISNUMBER(SEARCH("Examples from people in jobs like mine",TRIM(SUBSTITUTE(SUBSTITUTE(SUBSTITUTE(SUBSTITUTE(Answers!R257,"’","'"),"‘","'"),"“",""""),"”","""")))),1,0)</f>
        <v>0</v>
      </c>
      <c r="AF257" s="1" t="n">
        <f aca="false">IF(ISNUMBER(SEARCH("Time set aside to practice",TRIM(SUBSTITUTE(SUBSTITUTE(SUBSTITUTE(SUBSTITUTE(Answers!R257,"’","'"),"‘","'"),"“",""""),"”","""")))),1,0)</f>
        <v>0</v>
      </c>
      <c r="AG257" s="1" t="n">
        <f aca="false">IF(ISNUMBER(SEARCH("I don't need help right now",TRIM(SUBSTITUTE(SUBSTITUTE(SUBSTITUTE(SUBSTITUTE(Answers!R257,"’","'"),"‘","'"),"“",""""),"”","""")))),1,0)</f>
        <v>0</v>
      </c>
      <c r="AH257" s="1" t="str">
        <f aca="false">IF(Answers!R257="","",IF(Z257+AA257+AB257+AC257+AD257+AE257+AF257+AG257=0,"unread",""))</f>
        <v/>
      </c>
      <c r="AI257" s="1" t="n">
        <f aca="false">IF(OR(D257=5,E257=5),1,0)</f>
        <v>0</v>
      </c>
    </row>
    <row r="258" customFormat="false" ht="15" hidden="false" customHeight="true" outlineLevel="0" collapsed="false">
      <c r="A258" s="1" t="n">
        <f aca="false">Answers!T258</f>
        <v>0</v>
      </c>
      <c r="B258" s="1" t="str">
        <f aca="false">IF(Answers!A258="","",IFERROR(MATCH(TRIM(SUBSTITUTE(SUBSTITUTE(SUBSTITUTE(SUBSTITUTE(Answers!A258,"’","'"),"‘","'"),"“",""""),"”","""")),'Scoring key'!$B$10:$B$14,0),"unread"))</f>
        <v/>
      </c>
      <c r="C258" s="1" t="str">
        <f aca="false">IF(Answers!C258="","",IFERROR(MATCH(TRIM(SUBSTITUTE(SUBSTITUTE(SUBSTITUTE(SUBSTITUTE(Answers!C258,"’","'"),"‘","'"),"“",""""),"”","""")),'Scoring key'!$B$15:$B$19,0),"unread"))</f>
        <v/>
      </c>
      <c r="D258" s="1" t="str">
        <f aca="false">IF(Answers!D258="","",IFERROR(MATCH(TRIM(SUBSTITUTE(SUBSTITUTE(SUBSTITUTE(SUBSTITUTE(Answers!D258,"’","'"),"‘","'"),"“",""""),"”","""")),'Scoring key'!$B$20:$B$24,0),"unread"))</f>
        <v/>
      </c>
      <c r="E258" s="1" t="str">
        <f aca="false">IF(Answers!E258="","",IFERROR(MATCH(TRIM(SUBSTITUTE(SUBSTITUTE(SUBSTITUTE(SUBSTITUTE(Answers!E258,"’","'"),"‘","'"),"“",""""),"”","""")),'Scoring key'!$B$25:$B$29,0),"unread"))</f>
        <v/>
      </c>
      <c r="F258" s="1" t="str">
        <f aca="false">IF(Answers!L258="","",IFERROR(MATCH(TRIM(SUBSTITUTE(SUBSTITUTE(SUBSTITUTE(SUBSTITUTE(Answers!L258,"’","'"),"‘","'"),"“",""""),"”","""")),'Scoring key'!$B$30:$B$34,0),"unread"))</f>
        <v/>
      </c>
      <c r="G258" s="1" t="str">
        <f aca="false">IF(Answers!N258="","",IFERROR(MATCH(TRIM(SUBSTITUTE(SUBSTITUTE(SUBSTITUTE(SUBSTITUTE(Answers!N258,"’","'"),"‘","'"),"“",""""),"”","""")),'Scoring key'!$B$35:$B$38,0),"unread"))</f>
        <v/>
      </c>
      <c r="H258" s="1" t="str">
        <f aca="false">IF(Answers!O258="","",IFERROR(MATCH(TRIM(SUBSTITUTE(SUBSTITUTE(SUBSTITUTE(SUBSTITUTE(Answers!O258,"’","'"),"‘","'"),"“",""""),"”","""")),'Scoring key'!$B$39:$B$42,0),"unread"))</f>
        <v/>
      </c>
      <c r="I258" s="1" t="str">
        <f aca="false">IF(Answers!S258="","",IFERROR(MATCH(TRIM(SUBSTITUTE(SUBSTITUTE(SUBSTITUTE(SUBSTITUTE(Answers!S258,"’","'"),"‘","'"),"“",""""),"”","""")),'Scoring key'!$B$43:$B$46,0),"unread"))</f>
        <v/>
      </c>
      <c r="J258" s="1" t="str">
        <f aca="false">IF(ISNUMBER(B258),IF(INDEX('Scoring key'!$C$10:$C$14,B258)="","",INDEX('Scoring key'!$C$10:$C$14,B258)),"")</f>
        <v/>
      </c>
      <c r="K258" s="1" t="str">
        <f aca="false">IF(ISNUMBER(E258),IF(INDEX('Scoring key'!$C$25:$C$29,E258)="","",INDEX('Scoring key'!$C$25:$C$29,E258)),"")</f>
        <v/>
      </c>
      <c r="L258" s="1" t="str">
        <f aca="false">IF(ISNUMBER(F258),IF(INDEX('Scoring key'!$C$30:$C$34,F258)="","",INDEX('Scoring key'!$C$30:$C$34,F258)),"")</f>
        <v/>
      </c>
      <c r="M258" s="1" t="str">
        <f aca="false">IF(ISNUMBER(G258),IF(INDEX('Scoring key'!$C$35:$C$38,G258)="","",INDEX('Scoring key'!$C$35:$C$38,G258)),"")</f>
        <v/>
      </c>
      <c r="N258" s="1" t="str">
        <f aca="false">IF(ISNUMBER(H258),IF(INDEX('Scoring key'!$C$39:$C$42,H258)="","",INDEX('Scoring key'!$C$39:$C$42,H258)),"")</f>
        <v/>
      </c>
      <c r="O258" s="1" t="str">
        <f aca="false">IF(Answers!F258="","",IF(ISNUMBER(IFERROR(VALUE(Answers!F258),"")),IF(AND(VALUE(Answers!F258)&gt;=1,VALUE(Answers!F258)&lt;=5,VALUE(Answers!F258)=INT(VALUE(Answers!F258))),VALUE(Answers!F258),"unread"),IFERROR(MATCH(TRIM(SUBSTITUTE(SUBSTITUTE(SUBSTITUTE(SUBSTITUTE(Answers!F258,"’","'"),"‘","'"),"“",""""),"”","""")),'Scoring key'!$B$5:$B$9,0),"unread")))</f>
        <v/>
      </c>
      <c r="P258" s="1" t="str">
        <f aca="false">IF(Answers!G258="","",IF(ISNUMBER(IFERROR(VALUE(Answers!G258),"")),IF(AND(VALUE(Answers!G258)&gt;=1,VALUE(Answers!G258)&lt;=5,VALUE(Answers!G258)=INT(VALUE(Answers!G258))),VALUE(Answers!G258),"unread"),IFERROR(MATCH(TRIM(SUBSTITUTE(SUBSTITUTE(SUBSTITUTE(SUBSTITUTE(Answers!G258,"’","'"),"‘","'"),"“",""""),"”","""")),'Scoring key'!$B$5:$B$9,0),"unread")))</f>
        <v/>
      </c>
      <c r="Q258" s="1" t="str">
        <f aca="false">IF(Answers!H258="","",IF(ISNUMBER(IFERROR(VALUE(Answers!H258),"")),IF(AND(VALUE(Answers!H258)&gt;=1,VALUE(Answers!H258)&lt;=5,VALUE(Answers!H258)=INT(VALUE(Answers!H258))),VALUE(Answers!H258),"unread"),IFERROR(MATCH(TRIM(SUBSTITUTE(SUBSTITUTE(SUBSTITUTE(SUBSTITUTE(Answers!H258,"’","'"),"‘","'"),"“",""""),"”","""")),'Scoring key'!$B$5:$B$9,0),"unread")))</f>
        <v/>
      </c>
      <c r="R258" s="1" t="str">
        <f aca="false">IF(Answers!I258="","",IF(ISNUMBER(IFERROR(VALUE(Answers!I258),"")),IF(AND(VALUE(Answers!I258)&gt;=1,VALUE(Answers!I258)&lt;=5,VALUE(Answers!I258)=INT(VALUE(Answers!I258))),VALUE(Answers!I258),"unread"),IFERROR(MATCH(TRIM(SUBSTITUTE(SUBSTITUTE(SUBSTITUTE(SUBSTITUTE(Answers!I258,"’","'"),"‘","'"),"“",""""),"”","""")),'Scoring key'!$B$5:$B$9,0),"unread")))</f>
        <v/>
      </c>
      <c r="S258" s="1" t="str">
        <f aca="false">IF(Answers!J258="","",IF(ISNUMBER(IFERROR(VALUE(Answers!J258),"")),IF(AND(VALUE(Answers!J258)&gt;=1,VALUE(Answers!J258)&lt;=5,VALUE(Answers!J258)=INT(VALUE(Answers!J258))),VALUE(Answers!J258),"unread"),IFERROR(MATCH(TRIM(SUBSTITUTE(SUBSTITUTE(SUBSTITUTE(SUBSTITUTE(Answers!J258,"’","'"),"‘","'"),"“",""""),"”","""")),'Scoring key'!$B$5:$B$9,0),"unread")))</f>
        <v/>
      </c>
      <c r="T258" s="1" t="str">
        <f aca="false">IF(Answers!K258="","",IF(ISNUMBER(IFERROR(VALUE(Answers!K258),"")),IF(AND(VALUE(Answers!K258)&gt;=1,VALUE(Answers!K258)&lt;=5,VALUE(Answers!K258)=INT(VALUE(Answers!K258))),VALUE(Answers!K258),"unread"),IFERROR(MATCH(TRIM(SUBSTITUTE(SUBSTITUTE(SUBSTITUTE(SUBSTITUTE(Answers!K258,"’","'"),"‘","'"),"“",""""),"”","""")),'Scoring key'!$B$5:$B$9,0),"unread")))</f>
        <v/>
      </c>
      <c r="U258" s="1" t="str">
        <f aca="false">IF(Answers!M258="","",IF(ISNUMBER(IFERROR(VALUE(Answers!M258),"")),IF(AND(VALUE(Answers!M258)&gt;=1,VALUE(Answers!M258)&lt;=5,VALUE(Answers!M258)=INT(VALUE(Answers!M258))),VALUE(Answers!M258),"unread"),IFERROR(MATCH(TRIM(SUBSTITUTE(SUBSTITUTE(SUBSTITUTE(SUBSTITUTE(Answers!M258,"’","'"),"‘","'"),"“",""""),"”","""")),'Scoring key'!$B$5:$B$9,0),"unread")))</f>
        <v/>
      </c>
      <c r="V258" s="1" t="str">
        <f aca="false">IF(Answers!P258="","",IF(ISNUMBER(IFERROR(VALUE(Answers!P258),"")),IF(AND(VALUE(Answers!P258)&gt;=1,VALUE(Answers!P258)&lt;=5,VALUE(Answers!P258)=INT(VALUE(Answers!P258))),VALUE(Answers!P258),"unread"),IFERROR(MATCH(TRIM(SUBSTITUTE(SUBSTITUTE(SUBSTITUTE(SUBSTITUTE(Answers!P258,"’","'"),"‘","'"),"“",""""),"”","""")),'Scoring key'!$B$5:$B$9,0),"unread")))</f>
        <v/>
      </c>
      <c r="W258" s="1" t="str">
        <f aca="false">IF(Answers!Q258="","",IF(ISNUMBER(IFERROR(VALUE(Answers!Q258),"")),IF(AND(VALUE(Answers!Q258)&gt;=1,VALUE(Answers!Q258)&lt;=5,VALUE(Answers!Q258)=INT(VALUE(Answers!Q258))),VALUE(Answers!Q258),"unread"),IFERROR(MATCH(TRIM(SUBSTITUTE(SUBSTITUTE(SUBSTITUTE(SUBSTITUTE(Answers!Q258,"’","'"),"‘","'"),"“",""""),"”","""")),'Scoring key'!$B$5:$B$9,0),"unread")))</f>
        <v/>
      </c>
      <c r="X258" s="1" t="str">
        <f aca="false">IF(Answers!B258="","",ISNUMBER(SEARCH("Drafting or editing emails and documents",TRIM(SUBSTITUTE(SUBSTITUTE(SUBSTITUTE(SUBSTITUTE(Answers!B258,"’","'"),"‘","'"),"“",""""),"”",""""))))*1+ISNUMBER(SEARCH("Summarizing documents, threads or meetings",TRIM(SUBSTITUTE(SUBSTITUTE(SUBSTITUTE(SUBSTITUTE(Answers!B258,"’","'"),"‘","'"),"“",""""),"”",""""))))*1+ISNUMBER(SEARCH("Research, or explaining something unfamiliar",TRIM(SUBSTITUTE(SUBSTITUTE(SUBSTITUTE(SUBSTITUTE(Answers!B258,"’","'"),"‘","'"),"“",""""),"”",""""))))*1+ISNUMBER(SEARCH("Working with data or spreadsheets",TRIM(SUBSTITUTE(SUBSTITUTE(SUBSTITUTE(SUBSTITUTE(Answers!B258,"’","'"),"‘","'"),"“",""""),"”",""""))))*1+ISNUMBER(SEARCH("Writing or reviewing code or scripts",TRIM(SUBSTITUTE(SUBSTITUTE(SUBSTITUTE(SUBSTITUTE(Answers!B258,"’","'"),"‘","'"),"“",""""),"”",""""))))*1+ISNUMBER(SEARCH("Brainstorming or planning",TRIM(SUBSTITUTE(SUBSTITUTE(SUBSTITUTE(SUBSTITUTE(Answers!B258,"’","'"),"‘","'"),"“",""""),"”",""""))))*1+ISNUMBER(SEARCH("Something else",TRIM(SUBSTITUTE(SUBSTITUTE(SUBSTITUTE(SUBSTITUTE(Answers!B258,"’","'"),"‘","'"),"“",""""),"”",""""))))*1)</f>
        <v/>
      </c>
      <c r="Y258" s="1" t="str">
        <f aca="false">IF(X258="","",IF(X258=0,IF(ISNUMBER(SEARCH("I don't use AI tools for work",TRIM(SUBSTITUTE(SUBSTITUTE(SUBSTITUTE(SUBSTITUTE(Answers!B258,"’","'"),"‘","'"),"“",""""),"”","""")))),1,"unread"),MIN(X258+1,5)))</f>
        <v/>
      </c>
      <c r="Z258" s="1" t="n">
        <f aca="false">IF(ISNUMBER(SEARCH("Clear guidance on what's allowed and what information can go in",TRIM(SUBSTITUTE(SUBSTITUTE(SUBSTITUTE(SUBSTITUTE(Answers!R258,"’","'"),"‘","'"),"“",""""),"”","""")))),1,0)</f>
        <v>0</v>
      </c>
      <c r="AA258" s="1" t="n">
        <f aca="false">IF(ISNUMBER(SEARCH("An approved AI tool with a work account",TRIM(SUBSTITUTE(SUBSTITUTE(SUBSTITUTE(SUBSTITUTE(Answers!R258,"’","'"),"‘","'"),"“",""""),"”","""")))),1,0)</f>
        <v>0</v>
      </c>
      <c r="AB258" s="1" t="n">
        <f aca="false">IF(ISNUMBER(SEARCH("Hands-on training using my own work tasks",TRIM(SUBSTITUTE(SUBSTITUTE(SUBSTITUTE(SUBSTITUTE(Answers!R258,"’","'"),"‘","'"),"“",""""),"”","""")))),1,0)</f>
        <v>0</v>
      </c>
      <c r="AC258" s="1" t="n">
        <f aca="false">IF(ISNUMBER(SEARCH("Ready-made prompts and templates for common tasks",TRIM(SUBSTITUTE(SUBSTITUTE(SUBSTITUTE(SUBSTITUTE(Answers!R258,"’","'"),"‘","'"),"“",""""),"”","""")))),1,0)</f>
        <v>0</v>
      </c>
      <c r="AD258" s="1" t="n">
        <f aca="false">IF(ISNUMBER(SEARCH("Help setting up an AI agent for my role",TRIM(SUBSTITUTE(SUBSTITUTE(SUBSTITUTE(SUBSTITUTE(Answers!R258,"’","'"),"‘","'"),"“",""""),"”","""")))),1,0)</f>
        <v>0</v>
      </c>
      <c r="AE258" s="1" t="n">
        <f aca="false">IF(ISNUMBER(SEARCH("Examples from people in jobs like mine",TRIM(SUBSTITUTE(SUBSTITUTE(SUBSTITUTE(SUBSTITUTE(Answers!R258,"’","'"),"‘","'"),"“",""""),"”","""")))),1,0)</f>
        <v>0</v>
      </c>
      <c r="AF258" s="1" t="n">
        <f aca="false">IF(ISNUMBER(SEARCH("Time set aside to practice",TRIM(SUBSTITUTE(SUBSTITUTE(SUBSTITUTE(SUBSTITUTE(Answers!R258,"’","'"),"‘","'"),"“",""""),"”","""")))),1,0)</f>
        <v>0</v>
      </c>
      <c r="AG258" s="1" t="n">
        <f aca="false">IF(ISNUMBER(SEARCH("I don't need help right now",TRIM(SUBSTITUTE(SUBSTITUTE(SUBSTITUTE(SUBSTITUTE(Answers!R258,"’","'"),"‘","'"),"“",""""),"”","""")))),1,0)</f>
        <v>0</v>
      </c>
      <c r="AH258" s="1" t="str">
        <f aca="false">IF(Answers!R258="","",IF(Z258+AA258+AB258+AC258+AD258+AE258+AF258+AG258=0,"unread",""))</f>
        <v/>
      </c>
      <c r="AI258" s="1" t="n">
        <f aca="false">IF(OR(D258=5,E258=5),1,0)</f>
        <v>0</v>
      </c>
    </row>
    <row r="259" customFormat="false" ht="15" hidden="false" customHeight="true" outlineLevel="0" collapsed="false">
      <c r="A259" s="1" t="n">
        <f aca="false">Answers!T259</f>
        <v>0</v>
      </c>
      <c r="B259" s="1" t="str">
        <f aca="false">IF(Answers!A259="","",IFERROR(MATCH(TRIM(SUBSTITUTE(SUBSTITUTE(SUBSTITUTE(SUBSTITUTE(Answers!A259,"’","'"),"‘","'"),"“",""""),"”","""")),'Scoring key'!$B$10:$B$14,0),"unread"))</f>
        <v/>
      </c>
      <c r="C259" s="1" t="str">
        <f aca="false">IF(Answers!C259="","",IFERROR(MATCH(TRIM(SUBSTITUTE(SUBSTITUTE(SUBSTITUTE(SUBSTITUTE(Answers!C259,"’","'"),"‘","'"),"“",""""),"”","""")),'Scoring key'!$B$15:$B$19,0),"unread"))</f>
        <v/>
      </c>
      <c r="D259" s="1" t="str">
        <f aca="false">IF(Answers!D259="","",IFERROR(MATCH(TRIM(SUBSTITUTE(SUBSTITUTE(SUBSTITUTE(SUBSTITUTE(Answers!D259,"’","'"),"‘","'"),"“",""""),"”","""")),'Scoring key'!$B$20:$B$24,0),"unread"))</f>
        <v/>
      </c>
      <c r="E259" s="1" t="str">
        <f aca="false">IF(Answers!E259="","",IFERROR(MATCH(TRIM(SUBSTITUTE(SUBSTITUTE(SUBSTITUTE(SUBSTITUTE(Answers!E259,"’","'"),"‘","'"),"“",""""),"”","""")),'Scoring key'!$B$25:$B$29,0),"unread"))</f>
        <v/>
      </c>
      <c r="F259" s="1" t="str">
        <f aca="false">IF(Answers!L259="","",IFERROR(MATCH(TRIM(SUBSTITUTE(SUBSTITUTE(SUBSTITUTE(SUBSTITUTE(Answers!L259,"’","'"),"‘","'"),"“",""""),"”","""")),'Scoring key'!$B$30:$B$34,0),"unread"))</f>
        <v/>
      </c>
      <c r="G259" s="1" t="str">
        <f aca="false">IF(Answers!N259="","",IFERROR(MATCH(TRIM(SUBSTITUTE(SUBSTITUTE(SUBSTITUTE(SUBSTITUTE(Answers!N259,"’","'"),"‘","'"),"“",""""),"”","""")),'Scoring key'!$B$35:$B$38,0),"unread"))</f>
        <v/>
      </c>
      <c r="H259" s="1" t="str">
        <f aca="false">IF(Answers!O259="","",IFERROR(MATCH(TRIM(SUBSTITUTE(SUBSTITUTE(SUBSTITUTE(SUBSTITUTE(Answers!O259,"’","'"),"‘","'"),"“",""""),"”","""")),'Scoring key'!$B$39:$B$42,0),"unread"))</f>
        <v/>
      </c>
      <c r="I259" s="1" t="str">
        <f aca="false">IF(Answers!S259="","",IFERROR(MATCH(TRIM(SUBSTITUTE(SUBSTITUTE(SUBSTITUTE(SUBSTITUTE(Answers!S259,"’","'"),"‘","'"),"“",""""),"”","""")),'Scoring key'!$B$43:$B$46,0),"unread"))</f>
        <v/>
      </c>
      <c r="J259" s="1" t="str">
        <f aca="false">IF(ISNUMBER(B259),IF(INDEX('Scoring key'!$C$10:$C$14,B259)="","",INDEX('Scoring key'!$C$10:$C$14,B259)),"")</f>
        <v/>
      </c>
      <c r="K259" s="1" t="str">
        <f aca="false">IF(ISNUMBER(E259),IF(INDEX('Scoring key'!$C$25:$C$29,E259)="","",INDEX('Scoring key'!$C$25:$C$29,E259)),"")</f>
        <v/>
      </c>
      <c r="L259" s="1" t="str">
        <f aca="false">IF(ISNUMBER(F259),IF(INDEX('Scoring key'!$C$30:$C$34,F259)="","",INDEX('Scoring key'!$C$30:$C$34,F259)),"")</f>
        <v/>
      </c>
      <c r="M259" s="1" t="str">
        <f aca="false">IF(ISNUMBER(G259),IF(INDEX('Scoring key'!$C$35:$C$38,G259)="","",INDEX('Scoring key'!$C$35:$C$38,G259)),"")</f>
        <v/>
      </c>
      <c r="N259" s="1" t="str">
        <f aca="false">IF(ISNUMBER(H259),IF(INDEX('Scoring key'!$C$39:$C$42,H259)="","",INDEX('Scoring key'!$C$39:$C$42,H259)),"")</f>
        <v/>
      </c>
      <c r="O259" s="1" t="str">
        <f aca="false">IF(Answers!F259="","",IF(ISNUMBER(IFERROR(VALUE(Answers!F259),"")),IF(AND(VALUE(Answers!F259)&gt;=1,VALUE(Answers!F259)&lt;=5,VALUE(Answers!F259)=INT(VALUE(Answers!F259))),VALUE(Answers!F259),"unread"),IFERROR(MATCH(TRIM(SUBSTITUTE(SUBSTITUTE(SUBSTITUTE(SUBSTITUTE(Answers!F259,"’","'"),"‘","'"),"“",""""),"”","""")),'Scoring key'!$B$5:$B$9,0),"unread")))</f>
        <v/>
      </c>
      <c r="P259" s="1" t="str">
        <f aca="false">IF(Answers!G259="","",IF(ISNUMBER(IFERROR(VALUE(Answers!G259),"")),IF(AND(VALUE(Answers!G259)&gt;=1,VALUE(Answers!G259)&lt;=5,VALUE(Answers!G259)=INT(VALUE(Answers!G259))),VALUE(Answers!G259),"unread"),IFERROR(MATCH(TRIM(SUBSTITUTE(SUBSTITUTE(SUBSTITUTE(SUBSTITUTE(Answers!G259,"’","'"),"‘","'"),"“",""""),"”","""")),'Scoring key'!$B$5:$B$9,0),"unread")))</f>
        <v/>
      </c>
      <c r="Q259" s="1" t="str">
        <f aca="false">IF(Answers!H259="","",IF(ISNUMBER(IFERROR(VALUE(Answers!H259),"")),IF(AND(VALUE(Answers!H259)&gt;=1,VALUE(Answers!H259)&lt;=5,VALUE(Answers!H259)=INT(VALUE(Answers!H259))),VALUE(Answers!H259),"unread"),IFERROR(MATCH(TRIM(SUBSTITUTE(SUBSTITUTE(SUBSTITUTE(SUBSTITUTE(Answers!H259,"’","'"),"‘","'"),"“",""""),"”","""")),'Scoring key'!$B$5:$B$9,0),"unread")))</f>
        <v/>
      </c>
      <c r="R259" s="1" t="str">
        <f aca="false">IF(Answers!I259="","",IF(ISNUMBER(IFERROR(VALUE(Answers!I259),"")),IF(AND(VALUE(Answers!I259)&gt;=1,VALUE(Answers!I259)&lt;=5,VALUE(Answers!I259)=INT(VALUE(Answers!I259))),VALUE(Answers!I259),"unread"),IFERROR(MATCH(TRIM(SUBSTITUTE(SUBSTITUTE(SUBSTITUTE(SUBSTITUTE(Answers!I259,"’","'"),"‘","'"),"“",""""),"”","""")),'Scoring key'!$B$5:$B$9,0),"unread")))</f>
        <v/>
      </c>
      <c r="S259" s="1" t="str">
        <f aca="false">IF(Answers!J259="","",IF(ISNUMBER(IFERROR(VALUE(Answers!J259),"")),IF(AND(VALUE(Answers!J259)&gt;=1,VALUE(Answers!J259)&lt;=5,VALUE(Answers!J259)=INT(VALUE(Answers!J259))),VALUE(Answers!J259),"unread"),IFERROR(MATCH(TRIM(SUBSTITUTE(SUBSTITUTE(SUBSTITUTE(SUBSTITUTE(Answers!J259,"’","'"),"‘","'"),"“",""""),"”","""")),'Scoring key'!$B$5:$B$9,0),"unread")))</f>
        <v/>
      </c>
      <c r="T259" s="1" t="str">
        <f aca="false">IF(Answers!K259="","",IF(ISNUMBER(IFERROR(VALUE(Answers!K259),"")),IF(AND(VALUE(Answers!K259)&gt;=1,VALUE(Answers!K259)&lt;=5,VALUE(Answers!K259)=INT(VALUE(Answers!K259))),VALUE(Answers!K259),"unread"),IFERROR(MATCH(TRIM(SUBSTITUTE(SUBSTITUTE(SUBSTITUTE(SUBSTITUTE(Answers!K259,"’","'"),"‘","'"),"“",""""),"”","""")),'Scoring key'!$B$5:$B$9,0),"unread")))</f>
        <v/>
      </c>
      <c r="U259" s="1" t="str">
        <f aca="false">IF(Answers!M259="","",IF(ISNUMBER(IFERROR(VALUE(Answers!M259),"")),IF(AND(VALUE(Answers!M259)&gt;=1,VALUE(Answers!M259)&lt;=5,VALUE(Answers!M259)=INT(VALUE(Answers!M259))),VALUE(Answers!M259),"unread"),IFERROR(MATCH(TRIM(SUBSTITUTE(SUBSTITUTE(SUBSTITUTE(SUBSTITUTE(Answers!M259,"’","'"),"‘","'"),"“",""""),"”","""")),'Scoring key'!$B$5:$B$9,0),"unread")))</f>
        <v/>
      </c>
      <c r="V259" s="1" t="str">
        <f aca="false">IF(Answers!P259="","",IF(ISNUMBER(IFERROR(VALUE(Answers!P259),"")),IF(AND(VALUE(Answers!P259)&gt;=1,VALUE(Answers!P259)&lt;=5,VALUE(Answers!P259)=INT(VALUE(Answers!P259))),VALUE(Answers!P259),"unread"),IFERROR(MATCH(TRIM(SUBSTITUTE(SUBSTITUTE(SUBSTITUTE(SUBSTITUTE(Answers!P259,"’","'"),"‘","'"),"“",""""),"”","""")),'Scoring key'!$B$5:$B$9,0),"unread")))</f>
        <v/>
      </c>
      <c r="W259" s="1" t="str">
        <f aca="false">IF(Answers!Q259="","",IF(ISNUMBER(IFERROR(VALUE(Answers!Q259),"")),IF(AND(VALUE(Answers!Q259)&gt;=1,VALUE(Answers!Q259)&lt;=5,VALUE(Answers!Q259)=INT(VALUE(Answers!Q259))),VALUE(Answers!Q259),"unread"),IFERROR(MATCH(TRIM(SUBSTITUTE(SUBSTITUTE(SUBSTITUTE(SUBSTITUTE(Answers!Q259,"’","'"),"‘","'"),"“",""""),"”","""")),'Scoring key'!$B$5:$B$9,0),"unread")))</f>
        <v/>
      </c>
      <c r="X259" s="1" t="str">
        <f aca="false">IF(Answers!B259="","",ISNUMBER(SEARCH("Drafting or editing emails and documents",TRIM(SUBSTITUTE(SUBSTITUTE(SUBSTITUTE(SUBSTITUTE(Answers!B259,"’","'"),"‘","'"),"“",""""),"”",""""))))*1+ISNUMBER(SEARCH("Summarizing documents, threads or meetings",TRIM(SUBSTITUTE(SUBSTITUTE(SUBSTITUTE(SUBSTITUTE(Answers!B259,"’","'"),"‘","'"),"“",""""),"”",""""))))*1+ISNUMBER(SEARCH("Research, or explaining something unfamiliar",TRIM(SUBSTITUTE(SUBSTITUTE(SUBSTITUTE(SUBSTITUTE(Answers!B259,"’","'"),"‘","'"),"“",""""),"”",""""))))*1+ISNUMBER(SEARCH("Working with data or spreadsheets",TRIM(SUBSTITUTE(SUBSTITUTE(SUBSTITUTE(SUBSTITUTE(Answers!B259,"’","'"),"‘","'"),"“",""""),"”",""""))))*1+ISNUMBER(SEARCH("Writing or reviewing code or scripts",TRIM(SUBSTITUTE(SUBSTITUTE(SUBSTITUTE(SUBSTITUTE(Answers!B259,"’","'"),"‘","'"),"“",""""),"”",""""))))*1+ISNUMBER(SEARCH("Brainstorming or planning",TRIM(SUBSTITUTE(SUBSTITUTE(SUBSTITUTE(SUBSTITUTE(Answers!B259,"’","'"),"‘","'"),"“",""""),"”",""""))))*1+ISNUMBER(SEARCH("Something else",TRIM(SUBSTITUTE(SUBSTITUTE(SUBSTITUTE(SUBSTITUTE(Answers!B259,"’","'"),"‘","'"),"“",""""),"”",""""))))*1)</f>
        <v/>
      </c>
      <c r="Y259" s="1" t="str">
        <f aca="false">IF(X259="","",IF(X259=0,IF(ISNUMBER(SEARCH("I don't use AI tools for work",TRIM(SUBSTITUTE(SUBSTITUTE(SUBSTITUTE(SUBSTITUTE(Answers!B259,"’","'"),"‘","'"),"“",""""),"”","""")))),1,"unread"),MIN(X259+1,5)))</f>
        <v/>
      </c>
      <c r="Z259" s="1" t="n">
        <f aca="false">IF(ISNUMBER(SEARCH("Clear guidance on what's allowed and what information can go in",TRIM(SUBSTITUTE(SUBSTITUTE(SUBSTITUTE(SUBSTITUTE(Answers!R259,"’","'"),"‘","'"),"“",""""),"”","""")))),1,0)</f>
        <v>0</v>
      </c>
      <c r="AA259" s="1" t="n">
        <f aca="false">IF(ISNUMBER(SEARCH("An approved AI tool with a work account",TRIM(SUBSTITUTE(SUBSTITUTE(SUBSTITUTE(SUBSTITUTE(Answers!R259,"’","'"),"‘","'"),"“",""""),"”","""")))),1,0)</f>
        <v>0</v>
      </c>
      <c r="AB259" s="1" t="n">
        <f aca="false">IF(ISNUMBER(SEARCH("Hands-on training using my own work tasks",TRIM(SUBSTITUTE(SUBSTITUTE(SUBSTITUTE(SUBSTITUTE(Answers!R259,"’","'"),"‘","'"),"“",""""),"”","""")))),1,0)</f>
        <v>0</v>
      </c>
      <c r="AC259" s="1" t="n">
        <f aca="false">IF(ISNUMBER(SEARCH("Ready-made prompts and templates for common tasks",TRIM(SUBSTITUTE(SUBSTITUTE(SUBSTITUTE(SUBSTITUTE(Answers!R259,"’","'"),"‘","'"),"“",""""),"”","""")))),1,0)</f>
        <v>0</v>
      </c>
      <c r="AD259" s="1" t="n">
        <f aca="false">IF(ISNUMBER(SEARCH("Help setting up an AI agent for my role",TRIM(SUBSTITUTE(SUBSTITUTE(SUBSTITUTE(SUBSTITUTE(Answers!R259,"’","'"),"‘","'"),"“",""""),"”","""")))),1,0)</f>
        <v>0</v>
      </c>
      <c r="AE259" s="1" t="n">
        <f aca="false">IF(ISNUMBER(SEARCH("Examples from people in jobs like mine",TRIM(SUBSTITUTE(SUBSTITUTE(SUBSTITUTE(SUBSTITUTE(Answers!R259,"’","'"),"‘","'"),"“",""""),"”","""")))),1,0)</f>
        <v>0</v>
      </c>
      <c r="AF259" s="1" t="n">
        <f aca="false">IF(ISNUMBER(SEARCH("Time set aside to practice",TRIM(SUBSTITUTE(SUBSTITUTE(SUBSTITUTE(SUBSTITUTE(Answers!R259,"’","'"),"‘","'"),"“",""""),"”","""")))),1,0)</f>
        <v>0</v>
      </c>
      <c r="AG259" s="1" t="n">
        <f aca="false">IF(ISNUMBER(SEARCH("I don't need help right now",TRIM(SUBSTITUTE(SUBSTITUTE(SUBSTITUTE(SUBSTITUTE(Answers!R259,"’","'"),"‘","'"),"“",""""),"”","""")))),1,0)</f>
        <v>0</v>
      </c>
      <c r="AH259" s="1" t="str">
        <f aca="false">IF(Answers!R259="","",IF(Z259+AA259+AB259+AC259+AD259+AE259+AF259+AG259=0,"unread",""))</f>
        <v/>
      </c>
      <c r="AI259" s="1" t="n">
        <f aca="false">IF(OR(D259=5,E259=5),1,0)</f>
        <v>0</v>
      </c>
    </row>
    <row r="260" customFormat="false" ht="15" hidden="false" customHeight="true" outlineLevel="0" collapsed="false">
      <c r="A260" s="1" t="n">
        <f aca="false">Answers!T260</f>
        <v>0</v>
      </c>
      <c r="B260" s="1" t="str">
        <f aca="false">IF(Answers!A260="","",IFERROR(MATCH(TRIM(SUBSTITUTE(SUBSTITUTE(SUBSTITUTE(SUBSTITUTE(Answers!A260,"’","'"),"‘","'"),"“",""""),"”","""")),'Scoring key'!$B$10:$B$14,0),"unread"))</f>
        <v/>
      </c>
      <c r="C260" s="1" t="str">
        <f aca="false">IF(Answers!C260="","",IFERROR(MATCH(TRIM(SUBSTITUTE(SUBSTITUTE(SUBSTITUTE(SUBSTITUTE(Answers!C260,"’","'"),"‘","'"),"“",""""),"”","""")),'Scoring key'!$B$15:$B$19,0),"unread"))</f>
        <v/>
      </c>
      <c r="D260" s="1" t="str">
        <f aca="false">IF(Answers!D260="","",IFERROR(MATCH(TRIM(SUBSTITUTE(SUBSTITUTE(SUBSTITUTE(SUBSTITUTE(Answers!D260,"’","'"),"‘","'"),"“",""""),"”","""")),'Scoring key'!$B$20:$B$24,0),"unread"))</f>
        <v/>
      </c>
      <c r="E260" s="1" t="str">
        <f aca="false">IF(Answers!E260="","",IFERROR(MATCH(TRIM(SUBSTITUTE(SUBSTITUTE(SUBSTITUTE(SUBSTITUTE(Answers!E260,"’","'"),"‘","'"),"“",""""),"”","""")),'Scoring key'!$B$25:$B$29,0),"unread"))</f>
        <v/>
      </c>
      <c r="F260" s="1" t="str">
        <f aca="false">IF(Answers!L260="","",IFERROR(MATCH(TRIM(SUBSTITUTE(SUBSTITUTE(SUBSTITUTE(SUBSTITUTE(Answers!L260,"’","'"),"‘","'"),"“",""""),"”","""")),'Scoring key'!$B$30:$B$34,0),"unread"))</f>
        <v/>
      </c>
      <c r="G260" s="1" t="str">
        <f aca="false">IF(Answers!N260="","",IFERROR(MATCH(TRIM(SUBSTITUTE(SUBSTITUTE(SUBSTITUTE(SUBSTITUTE(Answers!N260,"’","'"),"‘","'"),"“",""""),"”","""")),'Scoring key'!$B$35:$B$38,0),"unread"))</f>
        <v/>
      </c>
      <c r="H260" s="1" t="str">
        <f aca="false">IF(Answers!O260="","",IFERROR(MATCH(TRIM(SUBSTITUTE(SUBSTITUTE(SUBSTITUTE(SUBSTITUTE(Answers!O260,"’","'"),"‘","'"),"“",""""),"”","""")),'Scoring key'!$B$39:$B$42,0),"unread"))</f>
        <v/>
      </c>
      <c r="I260" s="1" t="str">
        <f aca="false">IF(Answers!S260="","",IFERROR(MATCH(TRIM(SUBSTITUTE(SUBSTITUTE(SUBSTITUTE(SUBSTITUTE(Answers!S260,"’","'"),"‘","'"),"“",""""),"”","""")),'Scoring key'!$B$43:$B$46,0),"unread"))</f>
        <v/>
      </c>
      <c r="J260" s="1" t="str">
        <f aca="false">IF(ISNUMBER(B260),IF(INDEX('Scoring key'!$C$10:$C$14,B260)="","",INDEX('Scoring key'!$C$10:$C$14,B260)),"")</f>
        <v/>
      </c>
      <c r="K260" s="1" t="str">
        <f aca="false">IF(ISNUMBER(E260),IF(INDEX('Scoring key'!$C$25:$C$29,E260)="","",INDEX('Scoring key'!$C$25:$C$29,E260)),"")</f>
        <v/>
      </c>
      <c r="L260" s="1" t="str">
        <f aca="false">IF(ISNUMBER(F260),IF(INDEX('Scoring key'!$C$30:$C$34,F260)="","",INDEX('Scoring key'!$C$30:$C$34,F260)),"")</f>
        <v/>
      </c>
      <c r="M260" s="1" t="str">
        <f aca="false">IF(ISNUMBER(G260),IF(INDEX('Scoring key'!$C$35:$C$38,G260)="","",INDEX('Scoring key'!$C$35:$C$38,G260)),"")</f>
        <v/>
      </c>
      <c r="N260" s="1" t="str">
        <f aca="false">IF(ISNUMBER(H260),IF(INDEX('Scoring key'!$C$39:$C$42,H260)="","",INDEX('Scoring key'!$C$39:$C$42,H260)),"")</f>
        <v/>
      </c>
      <c r="O260" s="1" t="str">
        <f aca="false">IF(Answers!F260="","",IF(ISNUMBER(IFERROR(VALUE(Answers!F260),"")),IF(AND(VALUE(Answers!F260)&gt;=1,VALUE(Answers!F260)&lt;=5,VALUE(Answers!F260)=INT(VALUE(Answers!F260))),VALUE(Answers!F260),"unread"),IFERROR(MATCH(TRIM(SUBSTITUTE(SUBSTITUTE(SUBSTITUTE(SUBSTITUTE(Answers!F260,"’","'"),"‘","'"),"“",""""),"”","""")),'Scoring key'!$B$5:$B$9,0),"unread")))</f>
        <v/>
      </c>
      <c r="P260" s="1" t="str">
        <f aca="false">IF(Answers!G260="","",IF(ISNUMBER(IFERROR(VALUE(Answers!G260),"")),IF(AND(VALUE(Answers!G260)&gt;=1,VALUE(Answers!G260)&lt;=5,VALUE(Answers!G260)=INT(VALUE(Answers!G260))),VALUE(Answers!G260),"unread"),IFERROR(MATCH(TRIM(SUBSTITUTE(SUBSTITUTE(SUBSTITUTE(SUBSTITUTE(Answers!G260,"’","'"),"‘","'"),"“",""""),"”","""")),'Scoring key'!$B$5:$B$9,0),"unread")))</f>
        <v/>
      </c>
      <c r="Q260" s="1" t="str">
        <f aca="false">IF(Answers!H260="","",IF(ISNUMBER(IFERROR(VALUE(Answers!H260),"")),IF(AND(VALUE(Answers!H260)&gt;=1,VALUE(Answers!H260)&lt;=5,VALUE(Answers!H260)=INT(VALUE(Answers!H260))),VALUE(Answers!H260),"unread"),IFERROR(MATCH(TRIM(SUBSTITUTE(SUBSTITUTE(SUBSTITUTE(SUBSTITUTE(Answers!H260,"’","'"),"‘","'"),"“",""""),"”","""")),'Scoring key'!$B$5:$B$9,0),"unread")))</f>
        <v/>
      </c>
      <c r="R260" s="1" t="str">
        <f aca="false">IF(Answers!I260="","",IF(ISNUMBER(IFERROR(VALUE(Answers!I260),"")),IF(AND(VALUE(Answers!I260)&gt;=1,VALUE(Answers!I260)&lt;=5,VALUE(Answers!I260)=INT(VALUE(Answers!I260))),VALUE(Answers!I260),"unread"),IFERROR(MATCH(TRIM(SUBSTITUTE(SUBSTITUTE(SUBSTITUTE(SUBSTITUTE(Answers!I260,"’","'"),"‘","'"),"“",""""),"”","""")),'Scoring key'!$B$5:$B$9,0),"unread")))</f>
        <v/>
      </c>
      <c r="S260" s="1" t="str">
        <f aca="false">IF(Answers!J260="","",IF(ISNUMBER(IFERROR(VALUE(Answers!J260),"")),IF(AND(VALUE(Answers!J260)&gt;=1,VALUE(Answers!J260)&lt;=5,VALUE(Answers!J260)=INT(VALUE(Answers!J260))),VALUE(Answers!J260),"unread"),IFERROR(MATCH(TRIM(SUBSTITUTE(SUBSTITUTE(SUBSTITUTE(SUBSTITUTE(Answers!J260,"’","'"),"‘","'"),"“",""""),"”","""")),'Scoring key'!$B$5:$B$9,0),"unread")))</f>
        <v/>
      </c>
      <c r="T260" s="1" t="str">
        <f aca="false">IF(Answers!K260="","",IF(ISNUMBER(IFERROR(VALUE(Answers!K260),"")),IF(AND(VALUE(Answers!K260)&gt;=1,VALUE(Answers!K260)&lt;=5,VALUE(Answers!K260)=INT(VALUE(Answers!K260))),VALUE(Answers!K260),"unread"),IFERROR(MATCH(TRIM(SUBSTITUTE(SUBSTITUTE(SUBSTITUTE(SUBSTITUTE(Answers!K260,"’","'"),"‘","'"),"“",""""),"”","""")),'Scoring key'!$B$5:$B$9,0),"unread")))</f>
        <v/>
      </c>
      <c r="U260" s="1" t="str">
        <f aca="false">IF(Answers!M260="","",IF(ISNUMBER(IFERROR(VALUE(Answers!M260),"")),IF(AND(VALUE(Answers!M260)&gt;=1,VALUE(Answers!M260)&lt;=5,VALUE(Answers!M260)=INT(VALUE(Answers!M260))),VALUE(Answers!M260),"unread"),IFERROR(MATCH(TRIM(SUBSTITUTE(SUBSTITUTE(SUBSTITUTE(SUBSTITUTE(Answers!M260,"’","'"),"‘","'"),"“",""""),"”","""")),'Scoring key'!$B$5:$B$9,0),"unread")))</f>
        <v/>
      </c>
      <c r="V260" s="1" t="str">
        <f aca="false">IF(Answers!P260="","",IF(ISNUMBER(IFERROR(VALUE(Answers!P260),"")),IF(AND(VALUE(Answers!P260)&gt;=1,VALUE(Answers!P260)&lt;=5,VALUE(Answers!P260)=INT(VALUE(Answers!P260))),VALUE(Answers!P260),"unread"),IFERROR(MATCH(TRIM(SUBSTITUTE(SUBSTITUTE(SUBSTITUTE(SUBSTITUTE(Answers!P260,"’","'"),"‘","'"),"“",""""),"”","""")),'Scoring key'!$B$5:$B$9,0),"unread")))</f>
        <v/>
      </c>
      <c r="W260" s="1" t="str">
        <f aca="false">IF(Answers!Q260="","",IF(ISNUMBER(IFERROR(VALUE(Answers!Q260),"")),IF(AND(VALUE(Answers!Q260)&gt;=1,VALUE(Answers!Q260)&lt;=5,VALUE(Answers!Q260)=INT(VALUE(Answers!Q260))),VALUE(Answers!Q260),"unread"),IFERROR(MATCH(TRIM(SUBSTITUTE(SUBSTITUTE(SUBSTITUTE(SUBSTITUTE(Answers!Q260,"’","'"),"‘","'"),"“",""""),"”","""")),'Scoring key'!$B$5:$B$9,0),"unread")))</f>
        <v/>
      </c>
      <c r="X260" s="1" t="str">
        <f aca="false">IF(Answers!B260="","",ISNUMBER(SEARCH("Drafting or editing emails and documents",TRIM(SUBSTITUTE(SUBSTITUTE(SUBSTITUTE(SUBSTITUTE(Answers!B260,"’","'"),"‘","'"),"“",""""),"”",""""))))*1+ISNUMBER(SEARCH("Summarizing documents, threads or meetings",TRIM(SUBSTITUTE(SUBSTITUTE(SUBSTITUTE(SUBSTITUTE(Answers!B260,"’","'"),"‘","'"),"“",""""),"”",""""))))*1+ISNUMBER(SEARCH("Research, or explaining something unfamiliar",TRIM(SUBSTITUTE(SUBSTITUTE(SUBSTITUTE(SUBSTITUTE(Answers!B260,"’","'"),"‘","'"),"“",""""),"”",""""))))*1+ISNUMBER(SEARCH("Working with data or spreadsheets",TRIM(SUBSTITUTE(SUBSTITUTE(SUBSTITUTE(SUBSTITUTE(Answers!B260,"’","'"),"‘","'"),"“",""""),"”",""""))))*1+ISNUMBER(SEARCH("Writing or reviewing code or scripts",TRIM(SUBSTITUTE(SUBSTITUTE(SUBSTITUTE(SUBSTITUTE(Answers!B260,"’","'"),"‘","'"),"“",""""),"”",""""))))*1+ISNUMBER(SEARCH("Brainstorming or planning",TRIM(SUBSTITUTE(SUBSTITUTE(SUBSTITUTE(SUBSTITUTE(Answers!B260,"’","'"),"‘","'"),"“",""""),"”",""""))))*1+ISNUMBER(SEARCH("Something else",TRIM(SUBSTITUTE(SUBSTITUTE(SUBSTITUTE(SUBSTITUTE(Answers!B260,"’","'"),"‘","'"),"“",""""),"”",""""))))*1)</f>
        <v/>
      </c>
      <c r="Y260" s="1" t="str">
        <f aca="false">IF(X260="","",IF(X260=0,IF(ISNUMBER(SEARCH("I don't use AI tools for work",TRIM(SUBSTITUTE(SUBSTITUTE(SUBSTITUTE(SUBSTITUTE(Answers!B260,"’","'"),"‘","'"),"“",""""),"”","""")))),1,"unread"),MIN(X260+1,5)))</f>
        <v/>
      </c>
      <c r="Z260" s="1" t="n">
        <f aca="false">IF(ISNUMBER(SEARCH("Clear guidance on what's allowed and what information can go in",TRIM(SUBSTITUTE(SUBSTITUTE(SUBSTITUTE(SUBSTITUTE(Answers!R260,"’","'"),"‘","'"),"“",""""),"”","""")))),1,0)</f>
        <v>0</v>
      </c>
      <c r="AA260" s="1" t="n">
        <f aca="false">IF(ISNUMBER(SEARCH("An approved AI tool with a work account",TRIM(SUBSTITUTE(SUBSTITUTE(SUBSTITUTE(SUBSTITUTE(Answers!R260,"’","'"),"‘","'"),"“",""""),"”","""")))),1,0)</f>
        <v>0</v>
      </c>
      <c r="AB260" s="1" t="n">
        <f aca="false">IF(ISNUMBER(SEARCH("Hands-on training using my own work tasks",TRIM(SUBSTITUTE(SUBSTITUTE(SUBSTITUTE(SUBSTITUTE(Answers!R260,"’","'"),"‘","'"),"“",""""),"”","""")))),1,0)</f>
        <v>0</v>
      </c>
      <c r="AC260" s="1" t="n">
        <f aca="false">IF(ISNUMBER(SEARCH("Ready-made prompts and templates for common tasks",TRIM(SUBSTITUTE(SUBSTITUTE(SUBSTITUTE(SUBSTITUTE(Answers!R260,"’","'"),"‘","'"),"“",""""),"”","""")))),1,0)</f>
        <v>0</v>
      </c>
      <c r="AD260" s="1" t="n">
        <f aca="false">IF(ISNUMBER(SEARCH("Help setting up an AI agent for my role",TRIM(SUBSTITUTE(SUBSTITUTE(SUBSTITUTE(SUBSTITUTE(Answers!R260,"’","'"),"‘","'"),"“",""""),"”","""")))),1,0)</f>
        <v>0</v>
      </c>
      <c r="AE260" s="1" t="n">
        <f aca="false">IF(ISNUMBER(SEARCH("Examples from people in jobs like mine",TRIM(SUBSTITUTE(SUBSTITUTE(SUBSTITUTE(SUBSTITUTE(Answers!R260,"’","'"),"‘","'"),"“",""""),"”","""")))),1,0)</f>
        <v>0</v>
      </c>
      <c r="AF260" s="1" t="n">
        <f aca="false">IF(ISNUMBER(SEARCH("Time set aside to practice",TRIM(SUBSTITUTE(SUBSTITUTE(SUBSTITUTE(SUBSTITUTE(Answers!R260,"’","'"),"‘","'"),"“",""""),"”","""")))),1,0)</f>
        <v>0</v>
      </c>
      <c r="AG260" s="1" t="n">
        <f aca="false">IF(ISNUMBER(SEARCH("I don't need help right now",TRIM(SUBSTITUTE(SUBSTITUTE(SUBSTITUTE(SUBSTITUTE(Answers!R260,"’","'"),"‘","'"),"“",""""),"”","""")))),1,0)</f>
        <v>0</v>
      </c>
      <c r="AH260" s="1" t="str">
        <f aca="false">IF(Answers!R260="","",IF(Z260+AA260+AB260+AC260+AD260+AE260+AF260+AG260=0,"unread",""))</f>
        <v/>
      </c>
      <c r="AI260" s="1" t="n">
        <f aca="false">IF(OR(D260=5,E260=5),1,0)</f>
        <v>0</v>
      </c>
    </row>
    <row r="261" customFormat="false" ht="15" hidden="false" customHeight="true" outlineLevel="0" collapsed="false">
      <c r="A261" s="1" t="n">
        <f aca="false">Answers!T261</f>
        <v>0</v>
      </c>
      <c r="B261" s="1" t="str">
        <f aca="false">IF(Answers!A261="","",IFERROR(MATCH(TRIM(SUBSTITUTE(SUBSTITUTE(SUBSTITUTE(SUBSTITUTE(Answers!A261,"’","'"),"‘","'"),"“",""""),"”","""")),'Scoring key'!$B$10:$B$14,0),"unread"))</f>
        <v/>
      </c>
      <c r="C261" s="1" t="str">
        <f aca="false">IF(Answers!C261="","",IFERROR(MATCH(TRIM(SUBSTITUTE(SUBSTITUTE(SUBSTITUTE(SUBSTITUTE(Answers!C261,"’","'"),"‘","'"),"“",""""),"”","""")),'Scoring key'!$B$15:$B$19,0),"unread"))</f>
        <v/>
      </c>
      <c r="D261" s="1" t="str">
        <f aca="false">IF(Answers!D261="","",IFERROR(MATCH(TRIM(SUBSTITUTE(SUBSTITUTE(SUBSTITUTE(SUBSTITUTE(Answers!D261,"’","'"),"‘","'"),"“",""""),"”","""")),'Scoring key'!$B$20:$B$24,0),"unread"))</f>
        <v/>
      </c>
      <c r="E261" s="1" t="str">
        <f aca="false">IF(Answers!E261="","",IFERROR(MATCH(TRIM(SUBSTITUTE(SUBSTITUTE(SUBSTITUTE(SUBSTITUTE(Answers!E261,"’","'"),"‘","'"),"“",""""),"”","""")),'Scoring key'!$B$25:$B$29,0),"unread"))</f>
        <v/>
      </c>
      <c r="F261" s="1" t="str">
        <f aca="false">IF(Answers!L261="","",IFERROR(MATCH(TRIM(SUBSTITUTE(SUBSTITUTE(SUBSTITUTE(SUBSTITUTE(Answers!L261,"’","'"),"‘","'"),"“",""""),"”","""")),'Scoring key'!$B$30:$B$34,0),"unread"))</f>
        <v/>
      </c>
      <c r="G261" s="1" t="str">
        <f aca="false">IF(Answers!N261="","",IFERROR(MATCH(TRIM(SUBSTITUTE(SUBSTITUTE(SUBSTITUTE(SUBSTITUTE(Answers!N261,"’","'"),"‘","'"),"“",""""),"”","""")),'Scoring key'!$B$35:$B$38,0),"unread"))</f>
        <v/>
      </c>
      <c r="H261" s="1" t="str">
        <f aca="false">IF(Answers!O261="","",IFERROR(MATCH(TRIM(SUBSTITUTE(SUBSTITUTE(SUBSTITUTE(SUBSTITUTE(Answers!O261,"’","'"),"‘","'"),"“",""""),"”","""")),'Scoring key'!$B$39:$B$42,0),"unread"))</f>
        <v/>
      </c>
      <c r="I261" s="1" t="str">
        <f aca="false">IF(Answers!S261="","",IFERROR(MATCH(TRIM(SUBSTITUTE(SUBSTITUTE(SUBSTITUTE(SUBSTITUTE(Answers!S261,"’","'"),"‘","'"),"“",""""),"”","""")),'Scoring key'!$B$43:$B$46,0),"unread"))</f>
        <v/>
      </c>
      <c r="J261" s="1" t="str">
        <f aca="false">IF(ISNUMBER(B261),IF(INDEX('Scoring key'!$C$10:$C$14,B261)="","",INDEX('Scoring key'!$C$10:$C$14,B261)),"")</f>
        <v/>
      </c>
      <c r="K261" s="1" t="str">
        <f aca="false">IF(ISNUMBER(E261),IF(INDEX('Scoring key'!$C$25:$C$29,E261)="","",INDEX('Scoring key'!$C$25:$C$29,E261)),"")</f>
        <v/>
      </c>
      <c r="L261" s="1" t="str">
        <f aca="false">IF(ISNUMBER(F261),IF(INDEX('Scoring key'!$C$30:$C$34,F261)="","",INDEX('Scoring key'!$C$30:$C$34,F261)),"")</f>
        <v/>
      </c>
      <c r="M261" s="1" t="str">
        <f aca="false">IF(ISNUMBER(G261),IF(INDEX('Scoring key'!$C$35:$C$38,G261)="","",INDEX('Scoring key'!$C$35:$C$38,G261)),"")</f>
        <v/>
      </c>
      <c r="N261" s="1" t="str">
        <f aca="false">IF(ISNUMBER(H261),IF(INDEX('Scoring key'!$C$39:$C$42,H261)="","",INDEX('Scoring key'!$C$39:$C$42,H261)),"")</f>
        <v/>
      </c>
      <c r="O261" s="1" t="str">
        <f aca="false">IF(Answers!F261="","",IF(ISNUMBER(IFERROR(VALUE(Answers!F261),"")),IF(AND(VALUE(Answers!F261)&gt;=1,VALUE(Answers!F261)&lt;=5,VALUE(Answers!F261)=INT(VALUE(Answers!F261))),VALUE(Answers!F261),"unread"),IFERROR(MATCH(TRIM(SUBSTITUTE(SUBSTITUTE(SUBSTITUTE(SUBSTITUTE(Answers!F261,"’","'"),"‘","'"),"“",""""),"”","""")),'Scoring key'!$B$5:$B$9,0),"unread")))</f>
        <v/>
      </c>
      <c r="P261" s="1" t="str">
        <f aca="false">IF(Answers!G261="","",IF(ISNUMBER(IFERROR(VALUE(Answers!G261),"")),IF(AND(VALUE(Answers!G261)&gt;=1,VALUE(Answers!G261)&lt;=5,VALUE(Answers!G261)=INT(VALUE(Answers!G261))),VALUE(Answers!G261),"unread"),IFERROR(MATCH(TRIM(SUBSTITUTE(SUBSTITUTE(SUBSTITUTE(SUBSTITUTE(Answers!G261,"’","'"),"‘","'"),"“",""""),"”","""")),'Scoring key'!$B$5:$B$9,0),"unread")))</f>
        <v/>
      </c>
      <c r="Q261" s="1" t="str">
        <f aca="false">IF(Answers!H261="","",IF(ISNUMBER(IFERROR(VALUE(Answers!H261),"")),IF(AND(VALUE(Answers!H261)&gt;=1,VALUE(Answers!H261)&lt;=5,VALUE(Answers!H261)=INT(VALUE(Answers!H261))),VALUE(Answers!H261),"unread"),IFERROR(MATCH(TRIM(SUBSTITUTE(SUBSTITUTE(SUBSTITUTE(SUBSTITUTE(Answers!H261,"’","'"),"‘","'"),"“",""""),"”","""")),'Scoring key'!$B$5:$B$9,0),"unread")))</f>
        <v/>
      </c>
      <c r="R261" s="1" t="str">
        <f aca="false">IF(Answers!I261="","",IF(ISNUMBER(IFERROR(VALUE(Answers!I261),"")),IF(AND(VALUE(Answers!I261)&gt;=1,VALUE(Answers!I261)&lt;=5,VALUE(Answers!I261)=INT(VALUE(Answers!I261))),VALUE(Answers!I261),"unread"),IFERROR(MATCH(TRIM(SUBSTITUTE(SUBSTITUTE(SUBSTITUTE(SUBSTITUTE(Answers!I261,"’","'"),"‘","'"),"“",""""),"”","""")),'Scoring key'!$B$5:$B$9,0),"unread")))</f>
        <v/>
      </c>
      <c r="S261" s="1" t="str">
        <f aca="false">IF(Answers!J261="","",IF(ISNUMBER(IFERROR(VALUE(Answers!J261),"")),IF(AND(VALUE(Answers!J261)&gt;=1,VALUE(Answers!J261)&lt;=5,VALUE(Answers!J261)=INT(VALUE(Answers!J261))),VALUE(Answers!J261),"unread"),IFERROR(MATCH(TRIM(SUBSTITUTE(SUBSTITUTE(SUBSTITUTE(SUBSTITUTE(Answers!J261,"’","'"),"‘","'"),"“",""""),"”","""")),'Scoring key'!$B$5:$B$9,0),"unread")))</f>
        <v/>
      </c>
      <c r="T261" s="1" t="str">
        <f aca="false">IF(Answers!K261="","",IF(ISNUMBER(IFERROR(VALUE(Answers!K261),"")),IF(AND(VALUE(Answers!K261)&gt;=1,VALUE(Answers!K261)&lt;=5,VALUE(Answers!K261)=INT(VALUE(Answers!K261))),VALUE(Answers!K261),"unread"),IFERROR(MATCH(TRIM(SUBSTITUTE(SUBSTITUTE(SUBSTITUTE(SUBSTITUTE(Answers!K261,"’","'"),"‘","'"),"“",""""),"”","""")),'Scoring key'!$B$5:$B$9,0),"unread")))</f>
        <v/>
      </c>
      <c r="U261" s="1" t="str">
        <f aca="false">IF(Answers!M261="","",IF(ISNUMBER(IFERROR(VALUE(Answers!M261),"")),IF(AND(VALUE(Answers!M261)&gt;=1,VALUE(Answers!M261)&lt;=5,VALUE(Answers!M261)=INT(VALUE(Answers!M261))),VALUE(Answers!M261),"unread"),IFERROR(MATCH(TRIM(SUBSTITUTE(SUBSTITUTE(SUBSTITUTE(SUBSTITUTE(Answers!M261,"’","'"),"‘","'"),"“",""""),"”","""")),'Scoring key'!$B$5:$B$9,0),"unread")))</f>
        <v/>
      </c>
      <c r="V261" s="1" t="str">
        <f aca="false">IF(Answers!P261="","",IF(ISNUMBER(IFERROR(VALUE(Answers!P261),"")),IF(AND(VALUE(Answers!P261)&gt;=1,VALUE(Answers!P261)&lt;=5,VALUE(Answers!P261)=INT(VALUE(Answers!P261))),VALUE(Answers!P261),"unread"),IFERROR(MATCH(TRIM(SUBSTITUTE(SUBSTITUTE(SUBSTITUTE(SUBSTITUTE(Answers!P261,"’","'"),"‘","'"),"“",""""),"”","""")),'Scoring key'!$B$5:$B$9,0),"unread")))</f>
        <v/>
      </c>
      <c r="W261" s="1" t="str">
        <f aca="false">IF(Answers!Q261="","",IF(ISNUMBER(IFERROR(VALUE(Answers!Q261),"")),IF(AND(VALUE(Answers!Q261)&gt;=1,VALUE(Answers!Q261)&lt;=5,VALUE(Answers!Q261)=INT(VALUE(Answers!Q261))),VALUE(Answers!Q261),"unread"),IFERROR(MATCH(TRIM(SUBSTITUTE(SUBSTITUTE(SUBSTITUTE(SUBSTITUTE(Answers!Q261,"’","'"),"‘","'"),"“",""""),"”","""")),'Scoring key'!$B$5:$B$9,0),"unread")))</f>
        <v/>
      </c>
      <c r="X261" s="1" t="str">
        <f aca="false">IF(Answers!B261="","",ISNUMBER(SEARCH("Drafting or editing emails and documents",TRIM(SUBSTITUTE(SUBSTITUTE(SUBSTITUTE(SUBSTITUTE(Answers!B261,"’","'"),"‘","'"),"“",""""),"”",""""))))*1+ISNUMBER(SEARCH("Summarizing documents, threads or meetings",TRIM(SUBSTITUTE(SUBSTITUTE(SUBSTITUTE(SUBSTITUTE(Answers!B261,"’","'"),"‘","'"),"“",""""),"”",""""))))*1+ISNUMBER(SEARCH("Research, or explaining something unfamiliar",TRIM(SUBSTITUTE(SUBSTITUTE(SUBSTITUTE(SUBSTITUTE(Answers!B261,"’","'"),"‘","'"),"“",""""),"”",""""))))*1+ISNUMBER(SEARCH("Working with data or spreadsheets",TRIM(SUBSTITUTE(SUBSTITUTE(SUBSTITUTE(SUBSTITUTE(Answers!B261,"’","'"),"‘","'"),"“",""""),"”",""""))))*1+ISNUMBER(SEARCH("Writing or reviewing code or scripts",TRIM(SUBSTITUTE(SUBSTITUTE(SUBSTITUTE(SUBSTITUTE(Answers!B261,"’","'"),"‘","'"),"“",""""),"”",""""))))*1+ISNUMBER(SEARCH("Brainstorming or planning",TRIM(SUBSTITUTE(SUBSTITUTE(SUBSTITUTE(SUBSTITUTE(Answers!B261,"’","'"),"‘","'"),"“",""""),"”",""""))))*1+ISNUMBER(SEARCH("Something else",TRIM(SUBSTITUTE(SUBSTITUTE(SUBSTITUTE(SUBSTITUTE(Answers!B261,"’","'"),"‘","'"),"“",""""),"”",""""))))*1)</f>
        <v/>
      </c>
      <c r="Y261" s="1" t="str">
        <f aca="false">IF(X261="","",IF(X261=0,IF(ISNUMBER(SEARCH("I don't use AI tools for work",TRIM(SUBSTITUTE(SUBSTITUTE(SUBSTITUTE(SUBSTITUTE(Answers!B261,"’","'"),"‘","'"),"“",""""),"”","""")))),1,"unread"),MIN(X261+1,5)))</f>
        <v/>
      </c>
      <c r="Z261" s="1" t="n">
        <f aca="false">IF(ISNUMBER(SEARCH("Clear guidance on what's allowed and what information can go in",TRIM(SUBSTITUTE(SUBSTITUTE(SUBSTITUTE(SUBSTITUTE(Answers!R261,"’","'"),"‘","'"),"“",""""),"”","""")))),1,0)</f>
        <v>0</v>
      </c>
      <c r="AA261" s="1" t="n">
        <f aca="false">IF(ISNUMBER(SEARCH("An approved AI tool with a work account",TRIM(SUBSTITUTE(SUBSTITUTE(SUBSTITUTE(SUBSTITUTE(Answers!R261,"’","'"),"‘","'"),"“",""""),"”","""")))),1,0)</f>
        <v>0</v>
      </c>
      <c r="AB261" s="1" t="n">
        <f aca="false">IF(ISNUMBER(SEARCH("Hands-on training using my own work tasks",TRIM(SUBSTITUTE(SUBSTITUTE(SUBSTITUTE(SUBSTITUTE(Answers!R261,"’","'"),"‘","'"),"“",""""),"”","""")))),1,0)</f>
        <v>0</v>
      </c>
      <c r="AC261" s="1" t="n">
        <f aca="false">IF(ISNUMBER(SEARCH("Ready-made prompts and templates for common tasks",TRIM(SUBSTITUTE(SUBSTITUTE(SUBSTITUTE(SUBSTITUTE(Answers!R261,"’","'"),"‘","'"),"“",""""),"”","""")))),1,0)</f>
        <v>0</v>
      </c>
      <c r="AD261" s="1" t="n">
        <f aca="false">IF(ISNUMBER(SEARCH("Help setting up an AI agent for my role",TRIM(SUBSTITUTE(SUBSTITUTE(SUBSTITUTE(SUBSTITUTE(Answers!R261,"’","'"),"‘","'"),"“",""""),"”","""")))),1,0)</f>
        <v>0</v>
      </c>
      <c r="AE261" s="1" t="n">
        <f aca="false">IF(ISNUMBER(SEARCH("Examples from people in jobs like mine",TRIM(SUBSTITUTE(SUBSTITUTE(SUBSTITUTE(SUBSTITUTE(Answers!R261,"’","'"),"‘","'"),"“",""""),"”","""")))),1,0)</f>
        <v>0</v>
      </c>
      <c r="AF261" s="1" t="n">
        <f aca="false">IF(ISNUMBER(SEARCH("Time set aside to practice",TRIM(SUBSTITUTE(SUBSTITUTE(SUBSTITUTE(SUBSTITUTE(Answers!R261,"’","'"),"‘","'"),"“",""""),"”","""")))),1,0)</f>
        <v>0</v>
      </c>
      <c r="AG261" s="1" t="n">
        <f aca="false">IF(ISNUMBER(SEARCH("I don't need help right now",TRIM(SUBSTITUTE(SUBSTITUTE(SUBSTITUTE(SUBSTITUTE(Answers!R261,"’","'"),"‘","'"),"“",""""),"”","""")))),1,0)</f>
        <v>0</v>
      </c>
      <c r="AH261" s="1" t="str">
        <f aca="false">IF(Answers!R261="","",IF(Z261+AA261+AB261+AC261+AD261+AE261+AF261+AG261=0,"unread",""))</f>
        <v/>
      </c>
      <c r="AI261" s="1" t="n">
        <f aca="false">IF(OR(D261=5,E261=5),1,0)</f>
        <v>0</v>
      </c>
    </row>
    <row r="262" customFormat="false" ht="15" hidden="false" customHeight="true" outlineLevel="0" collapsed="false">
      <c r="A262" s="1" t="n">
        <f aca="false">Answers!T262</f>
        <v>0</v>
      </c>
      <c r="B262" s="1" t="str">
        <f aca="false">IF(Answers!A262="","",IFERROR(MATCH(TRIM(SUBSTITUTE(SUBSTITUTE(SUBSTITUTE(SUBSTITUTE(Answers!A262,"’","'"),"‘","'"),"“",""""),"”","""")),'Scoring key'!$B$10:$B$14,0),"unread"))</f>
        <v/>
      </c>
      <c r="C262" s="1" t="str">
        <f aca="false">IF(Answers!C262="","",IFERROR(MATCH(TRIM(SUBSTITUTE(SUBSTITUTE(SUBSTITUTE(SUBSTITUTE(Answers!C262,"’","'"),"‘","'"),"“",""""),"”","""")),'Scoring key'!$B$15:$B$19,0),"unread"))</f>
        <v/>
      </c>
      <c r="D262" s="1" t="str">
        <f aca="false">IF(Answers!D262="","",IFERROR(MATCH(TRIM(SUBSTITUTE(SUBSTITUTE(SUBSTITUTE(SUBSTITUTE(Answers!D262,"’","'"),"‘","'"),"“",""""),"”","""")),'Scoring key'!$B$20:$B$24,0),"unread"))</f>
        <v/>
      </c>
      <c r="E262" s="1" t="str">
        <f aca="false">IF(Answers!E262="","",IFERROR(MATCH(TRIM(SUBSTITUTE(SUBSTITUTE(SUBSTITUTE(SUBSTITUTE(Answers!E262,"’","'"),"‘","'"),"“",""""),"”","""")),'Scoring key'!$B$25:$B$29,0),"unread"))</f>
        <v/>
      </c>
      <c r="F262" s="1" t="str">
        <f aca="false">IF(Answers!L262="","",IFERROR(MATCH(TRIM(SUBSTITUTE(SUBSTITUTE(SUBSTITUTE(SUBSTITUTE(Answers!L262,"’","'"),"‘","'"),"“",""""),"”","""")),'Scoring key'!$B$30:$B$34,0),"unread"))</f>
        <v/>
      </c>
      <c r="G262" s="1" t="str">
        <f aca="false">IF(Answers!N262="","",IFERROR(MATCH(TRIM(SUBSTITUTE(SUBSTITUTE(SUBSTITUTE(SUBSTITUTE(Answers!N262,"’","'"),"‘","'"),"“",""""),"”","""")),'Scoring key'!$B$35:$B$38,0),"unread"))</f>
        <v/>
      </c>
      <c r="H262" s="1" t="str">
        <f aca="false">IF(Answers!O262="","",IFERROR(MATCH(TRIM(SUBSTITUTE(SUBSTITUTE(SUBSTITUTE(SUBSTITUTE(Answers!O262,"’","'"),"‘","'"),"“",""""),"”","""")),'Scoring key'!$B$39:$B$42,0),"unread"))</f>
        <v/>
      </c>
      <c r="I262" s="1" t="str">
        <f aca="false">IF(Answers!S262="","",IFERROR(MATCH(TRIM(SUBSTITUTE(SUBSTITUTE(SUBSTITUTE(SUBSTITUTE(Answers!S262,"’","'"),"‘","'"),"“",""""),"”","""")),'Scoring key'!$B$43:$B$46,0),"unread"))</f>
        <v/>
      </c>
      <c r="J262" s="1" t="str">
        <f aca="false">IF(ISNUMBER(B262),IF(INDEX('Scoring key'!$C$10:$C$14,B262)="","",INDEX('Scoring key'!$C$10:$C$14,B262)),"")</f>
        <v/>
      </c>
      <c r="K262" s="1" t="str">
        <f aca="false">IF(ISNUMBER(E262),IF(INDEX('Scoring key'!$C$25:$C$29,E262)="","",INDEX('Scoring key'!$C$25:$C$29,E262)),"")</f>
        <v/>
      </c>
      <c r="L262" s="1" t="str">
        <f aca="false">IF(ISNUMBER(F262),IF(INDEX('Scoring key'!$C$30:$C$34,F262)="","",INDEX('Scoring key'!$C$30:$C$34,F262)),"")</f>
        <v/>
      </c>
      <c r="M262" s="1" t="str">
        <f aca="false">IF(ISNUMBER(G262),IF(INDEX('Scoring key'!$C$35:$C$38,G262)="","",INDEX('Scoring key'!$C$35:$C$38,G262)),"")</f>
        <v/>
      </c>
      <c r="N262" s="1" t="str">
        <f aca="false">IF(ISNUMBER(H262),IF(INDEX('Scoring key'!$C$39:$C$42,H262)="","",INDEX('Scoring key'!$C$39:$C$42,H262)),"")</f>
        <v/>
      </c>
      <c r="O262" s="1" t="str">
        <f aca="false">IF(Answers!F262="","",IF(ISNUMBER(IFERROR(VALUE(Answers!F262),"")),IF(AND(VALUE(Answers!F262)&gt;=1,VALUE(Answers!F262)&lt;=5,VALUE(Answers!F262)=INT(VALUE(Answers!F262))),VALUE(Answers!F262),"unread"),IFERROR(MATCH(TRIM(SUBSTITUTE(SUBSTITUTE(SUBSTITUTE(SUBSTITUTE(Answers!F262,"’","'"),"‘","'"),"“",""""),"”","""")),'Scoring key'!$B$5:$B$9,0),"unread")))</f>
        <v/>
      </c>
      <c r="P262" s="1" t="str">
        <f aca="false">IF(Answers!G262="","",IF(ISNUMBER(IFERROR(VALUE(Answers!G262),"")),IF(AND(VALUE(Answers!G262)&gt;=1,VALUE(Answers!G262)&lt;=5,VALUE(Answers!G262)=INT(VALUE(Answers!G262))),VALUE(Answers!G262),"unread"),IFERROR(MATCH(TRIM(SUBSTITUTE(SUBSTITUTE(SUBSTITUTE(SUBSTITUTE(Answers!G262,"’","'"),"‘","'"),"“",""""),"”","""")),'Scoring key'!$B$5:$B$9,0),"unread")))</f>
        <v/>
      </c>
      <c r="Q262" s="1" t="str">
        <f aca="false">IF(Answers!H262="","",IF(ISNUMBER(IFERROR(VALUE(Answers!H262),"")),IF(AND(VALUE(Answers!H262)&gt;=1,VALUE(Answers!H262)&lt;=5,VALUE(Answers!H262)=INT(VALUE(Answers!H262))),VALUE(Answers!H262),"unread"),IFERROR(MATCH(TRIM(SUBSTITUTE(SUBSTITUTE(SUBSTITUTE(SUBSTITUTE(Answers!H262,"’","'"),"‘","'"),"“",""""),"”","""")),'Scoring key'!$B$5:$B$9,0),"unread")))</f>
        <v/>
      </c>
      <c r="R262" s="1" t="str">
        <f aca="false">IF(Answers!I262="","",IF(ISNUMBER(IFERROR(VALUE(Answers!I262),"")),IF(AND(VALUE(Answers!I262)&gt;=1,VALUE(Answers!I262)&lt;=5,VALUE(Answers!I262)=INT(VALUE(Answers!I262))),VALUE(Answers!I262),"unread"),IFERROR(MATCH(TRIM(SUBSTITUTE(SUBSTITUTE(SUBSTITUTE(SUBSTITUTE(Answers!I262,"’","'"),"‘","'"),"“",""""),"”","""")),'Scoring key'!$B$5:$B$9,0),"unread")))</f>
        <v/>
      </c>
      <c r="S262" s="1" t="str">
        <f aca="false">IF(Answers!J262="","",IF(ISNUMBER(IFERROR(VALUE(Answers!J262),"")),IF(AND(VALUE(Answers!J262)&gt;=1,VALUE(Answers!J262)&lt;=5,VALUE(Answers!J262)=INT(VALUE(Answers!J262))),VALUE(Answers!J262),"unread"),IFERROR(MATCH(TRIM(SUBSTITUTE(SUBSTITUTE(SUBSTITUTE(SUBSTITUTE(Answers!J262,"’","'"),"‘","'"),"“",""""),"”","""")),'Scoring key'!$B$5:$B$9,0),"unread")))</f>
        <v/>
      </c>
      <c r="T262" s="1" t="str">
        <f aca="false">IF(Answers!K262="","",IF(ISNUMBER(IFERROR(VALUE(Answers!K262),"")),IF(AND(VALUE(Answers!K262)&gt;=1,VALUE(Answers!K262)&lt;=5,VALUE(Answers!K262)=INT(VALUE(Answers!K262))),VALUE(Answers!K262),"unread"),IFERROR(MATCH(TRIM(SUBSTITUTE(SUBSTITUTE(SUBSTITUTE(SUBSTITUTE(Answers!K262,"’","'"),"‘","'"),"“",""""),"”","""")),'Scoring key'!$B$5:$B$9,0),"unread")))</f>
        <v/>
      </c>
      <c r="U262" s="1" t="str">
        <f aca="false">IF(Answers!M262="","",IF(ISNUMBER(IFERROR(VALUE(Answers!M262),"")),IF(AND(VALUE(Answers!M262)&gt;=1,VALUE(Answers!M262)&lt;=5,VALUE(Answers!M262)=INT(VALUE(Answers!M262))),VALUE(Answers!M262),"unread"),IFERROR(MATCH(TRIM(SUBSTITUTE(SUBSTITUTE(SUBSTITUTE(SUBSTITUTE(Answers!M262,"’","'"),"‘","'"),"“",""""),"”","""")),'Scoring key'!$B$5:$B$9,0),"unread")))</f>
        <v/>
      </c>
      <c r="V262" s="1" t="str">
        <f aca="false">IF(Answers!P262="","",IF(ISNUMBER(IFERROR(VALUE(Answers!P262),"")),IF(AND(VALUE(Answers!P262)&gt;=1,VALUE(Answers!P262)&lt;=5,VALUE(Answers!P262)=INT(VALUE(Answers!P262))),VALUE(Answers!P262),"unread"),IFERROR(MATCH(TRIM(SUBSTITUTE(SUBSTITUTE(SUBSTITUTE(SUBSTITUTE(Answers!P262,"’","'"),"‘","'"),"“",""""),"”","""")),'Scoring key'!$B$5:$B$9,0),"unread")))</f>
        <v/>
      </c>
      <c r="W262" s="1" t="str">
        <f aca="false">IF(Answers!Q262="","",IF(ISNUMBER(IFERROR(VALUE(Answers!Q262),"")),IF(AND(VALUE(Answers!Q262)&gt;=1,VALUE(Answers!Q262)&lt;=5,VALUE(Answers!Q262)=INT(VALUE(Answers!Q262))),VALUE(Answers!Q262),"unread"),IFERROR(MATCH(TRIM(SUBSTITUTE(SUBSTITUTE(SUBSTITUTE(SUBSTITUTE(Answers!Q262,"’","'"),"‘","'"),"“",""""),"”","""")),'Scoring key'!$B$5:$B$9,0),"unread")))</f>
        <v/>
      </c>
      <c r="X262" s="1" t="str">
        <f aca="false">IF(Answers!B262="","",ISNUMBER(SEARCH("Drafting or editing emails and documents",TRIM(SUBSTITUTE(SUBSTITUTE(SUBSTITUTE(SUBSTITUTE(Answers!B262,"’","'"),"‘","'"),"“",""""),"”",""""))))*1+ISNUMBER(SEARCH("Summarizing documents, threads or meetings",TRIM(SUBSTITUTE(SUBSTITUTE(SUBSTITUTE(SUBSTITUTE(Answers!B262,"’","'"),"‘","'"),"“",""""),"”",""""))))*1+ISNUMBER(SEARCH("Research, or explaining something unfamiliar",TRIM(SUBSTITUTE(SUBSTITUTE(SUBSTITUTE(SUBSTITUTE(Answers!B262,"’","'"),"‘","'"),"“",""""),"”",""""))))*1+ISNUMBER(SEARCH("Working with data or spreadsheets",TRIM(SUBSTITUTE(SUBSTITUTE(SUBSTITUTE(SUBSTITUTE(Answers!B262,"’","'"),"‘","'"),"“",""""),"”",""""))))*1+ISNUMBER(SEARCH("Writing or reviewing code or scripts",TRIM(SUBSTITUTE(SUBSTITUTE(SUBSTITUTE(SUBSTITUTE(Answers!B262,"’","'"),"‘","'"),"“",""""),"”",""""))))*1+ISNUMBER(SEARCH("Brainstorming or planning",TRIM(SUBSTITUTE(SUBSTITUTE(SUBSTITUTE(SUBSTITUTE(Answers!B262,"’","'"),"‘","'"),"“",""""),"”",""""))))*1+ISNUMBER(SEARCH("Something else",TRIM(SUBSTITUTE(SUBSTITUTE(SUBSTITUTE(SUBSTITUTE(Answers!B262,"’","'"),"‘","'"),"“",""""),"”",""""))))*1)</f>
        <v/>
      </c>
      <c r="Y262" s="1" t="str">
        <f aca="false">IF(X262="","",IF(X262=0,IF(ISNUMBER(SEARCH("I don't use AI tools for work",TRIM(SUBSTITUTE(SUBSTITUTE(SUBSTITUTE(SUBSTITUTE(Answers!B262,"’","'"),"‘","'"),"“",""""),"”","""")))),1,"unread"),MIN(X262+1,5)))</f>
        <v/>
      </c>
      <c r="Z262" s="1" t="n">
        <f aca="false">IF(ISNUMBER(SEARCH("Clear guidance on what's allowed and what information can go in",TRIM(SUBSTITUTE(SUBSTITUTE(SUBSTITUTE(SUBSTITUTE(Answers!R262,"’","'"),"‘","'"),"“",""""),"”","""")))),1,0)</f>
        <v>0</v>
      </c>
      <c r="AA262" s="1" t="n">
        <f aca="false">IF(ISNUMBER(SEARCH("An approved AI tool with a work account",TRIM(SUBSTITUTE(SUBSTITUTE(SUBSTITUTE(SUBSTITUTE(Answers!R262,"’","'"),"‘","'"),"“",""""),"”","""")))),1,0)</f>
        <v>0</v>
      </c>
      <c r="AB262" s="1" t="n">
        <f aca="false">IF(ISNUMBER(SEARCH("Hands-on training using my own work tasks",TRIM(SUBSTITUTE(SUBSTITUTE(SUBSTITUTE(SUBSTITUTE(Answers!R262,"’","'"),"‘","'"),"“",""""),"”","""")))),1,0)</f>
        <v>0</v>
      </c>
      <c r="AC262" s="1" t="n">
        <f aca="false">IF(ISNUMBER(SEARCH("Ready-made prompts and templates for common tasks",TRIM(SUBSTITUTE(SUBSTITUTE(SUBSTITUTE(SUBSTITUTE(Answers!R262,"’","'"),"‘","'"),"“",""""),"”","""")))),1,0)</f>
        <v>0</v>
      </c>
      <c r="AD262" s="1" t="n">
        <f aca="false">IF(ISNUMBER(SEARCH("Help setting up an AI agent for my role",TRIM(SUBSTITUTE(SUBSTITUTE(SUBSTITUTE(SUBSTITUTE(Answers!R262,"’","'"),"‘","'"),"“",""""),"”","""")))),1,0)</f>
        <v>0</v>
      </c>
      <c r="AE262" s="1" t="n">
        <f aca="false">IF(ISNUMBER(SEARCH("Examples from people in jobs like mine",TRIM(SUBSTITUTE(SUBSTITUTE(SUBSTITUTE(SUBSTITUTE(Answers!R262,"’","'"),"‘","'"),"“",""""),"”","""")))),1,0)</f>
        <v>0</v>
      </c>
      <c r="AF262" s="1" t="n">
        <f aca="false">IF(ISNUMBER(SEARCH("Time set aside to practice",TRIM(SUBSTITUTE(SUBSTITUTE(SUBSTITUTE(SUBSTITUTE(Answers!R262,"’","'"),"‘","'"),"“",""""),"”","""")))),1,0)</f>
        <v>0</v>
      </c>
      <c r="AG262" s="1" t="n">
        <f aca="false">IF(ISNUMBER(SEARCH("I don't need help right now",TRIM(SUBSTITUTE(SUBSTITUTE(SUBSTITUTE(SUBSTITUTE(Answers!R262,"’","'"),"‘","'"),"“",""""),"”","""")))),1,0)</f>
        <v>0</v>
      </c>
      <c r="AH262" s="1" t="str">
        <f aca="false">IF(Answers!R262="","",IF(Z262+AA262+AB262+AC262+AD262+AE262+AF262+AG262=0,"unread",""))</f>
        <v/>
      </c>
      <c r="AI262" s="1" t="n">
        <f aca="false">IF(OR(D262=5,E262=5),1,0)</f>
        <v>0</v>
      </c>
    </row>
    <row r="263" customFormat="false" ht="15" hidden="false" customHeight="true" outlineLevel="0" collapsed="false">
      <c r="A263" s="1" t="n">
        <f aca="false">Answers!T263</f>
        <v>0</v>
      </c>
      <c r="B263" s="1" t="str">
        <f aca="false">IF(Answers!A263="","",IFERROR(MATCH(TRIM(SUBSTITUTE(SUBSTITUTE(SUBSTITUTE(SUBSTITUTE(Answers!A263,"’","'"),"‘","'"),"“",""""),"”","""")),'Scoring key'!$B$10:$B$14,0),"unread"))</f>
        <v/>
      </c>
      <c r="C263" s="1" t="str">
        <f aca="false">IF(Answers!C263="","",IFERROR(MATCH(TRIM(SUBSTITUTE(SUBSTITUTE(SUBSTITUTE(SUBSTITUTE(Answers!C263,"’","'"),"‘","'"),"“",""""),"”","""")),'Scoring key'!$B$15:$B$19,0),"unread"))</f>
        <v/>
      </c>
      <c r="D263" s="1" t="str">
        <f aca="false">IF(Answers!D263="","",IFERROR(MATCH(TRIM(SUBSTITUTE(SUBSTITUTE(SUBSTITUTE(SUBSTITUTE(Answers!D263,"’","'"),"‘","'"),"“",""""),"”","""")),'Scoring key'!$B$20:$B$24,0),"unread"))</f>
        <v/>
      </c>
      <c r="E263" s="1" t="str">
        <f aca="false">IF(Answers!E263="","",IFERROR(MATCH(TRIM(SUBSTITUTE(SUBSTITUTE(SUBSTITUTE(SUBSTITUTE(Answers!E263,"’","'"),"‘","'"),"“",""""),"”","""")),'Scoring key'!$B$25:$B$29,0),"unread"))</f>
        <v/>
      </c>
      <c r="F263" s="1" t="str">
        <f aca="false">IF(Answers!L263="","",IFERROR(MATCH(TRIM(SUBSTITUTE(SUBSTITUTE(SUBSTITUTE(SUBSTITUTE(Answers!L263,"’","'"),"‘","'"),"“",""""),"”","""")),'Scoring key'!$B$30:$B$34,0),"unread"))</f>
        <v/>
      </c>
      <c r="G263" s="1" t="str">
        <f aca="false">IF(Answers!N263="","",IFERROR(MATCH(TRIM(SUBSTITUTE(SUBSTITUTE(SUBSTITUTE(SUBSTITUTE(Answers!N263,"’","'"),"‘","'"),"“",""""),"”","""")),'Scoring key'!$B$35:$B$38,0),"unread"))</f>
        <v/>
      </c>
      <c r="H263" s="1" t="str">
        <f aca="false">IF(Answers!O263="","",IFERROR(MATCH(TRIM(SUBSTITUTE(SUBSTITUTE(SUBSTITUTE(SUBSTITUTE(Answers!O263,"’","'"),"‘","'"),"“",""""),"”","""")),'Scoring key'!$B$39:$B$42,0),"unread"))</f>
        <v/>
      </c>
      <c r="I263" s="1" t="str">
        <f aca="false">IF(Answers!S263="","",IFERROR(MATCH(TRIM(SUBSTITUTE(SUBSTITUTE(SUBSTITUTE(SUBSTITUTE(Answers!S263,"’","'"),"‘","'"),"“",""""),"”","""")),'Scoring key'!$B$43:$B$46,0),"unread"))</f>
        <v/>
      </c>
      <c r="J263" s="1" t="str">
        <f aca="false">IF(ISNUMBER(B263),IF(INDEX('Scoring key'!$C$10:$C$14,B263)="","",INDEX('Scoring key'!$C$10:$C$14,B263)),"")</f>
        <v/>
      </c>
      <c r="K263" s="1" t="str">
        <f aca="false">IF(ISNUMBER(E263),IF(INDEX('Scoring key'!$C$25:$C$29,E263)="","",INDEX('Scoring key'!$C$25:$C$29,E263)),"")</f>
        <v/>
      </c>
      <c r="L263" s="1" t="str">
        <f aca="false">IF(ISNUMBER(F263),IF(INDEX('Scoring key'!$C$30:$C$34,F263)="","",INDEX('Scoring key'!$C$30:$C$34,F263)),"")</f>
        <v/>
      </c>
      <c r="M263" s="1" t="str">
        <f aca="false">IF(ISNUMBER(G263),IF(INDEX('Scoring key'!$C$35:$C$38,G263)="","",INDEX('Scoring key'!$C$35:$C$38,G263)),"")</f>
        <v/>
      </c>
      <c r="N263" s="1" t="str">
        <f aca="false">IF(ISNUMBER(H263),IF(INDEX('Scoring key'!$C$39:$C$42,H263)="","",INDEX('Scoring key'!$C$39:$C$42,H263)),"")</f>
        <v/>
      </c>
      <c r="O263" s="1" t="str">
        <f aca="false">IF(Answers!F263="","",IF(ISNUMBER(IFERROR(VALUE(Answers!F263),"")),IF(AND(VALUE(Answers!F263)&gt;=1,VALUE(Answers!F263)&lt;=5,VALUE(Answers!F263)=INT(VALUE(Answers!F263))),VALUE(Answers!F263),"unread"),IFERROR(MATCH(TRIM(SUBSTITUTE(SUBSTITUTE(SUBSTITUTE(SUBSTITUTE(Answers!F263,"’","'"),"‘","'"),"“",""""),"”","""")),'Scoring key'!$B$5:$B$9,0),"unread")))</f>
        <v/>
      </c>
      <c r="P263" s="1" t="str">
        <f aca="false">IF(Answers!G263="","",IF(ISNUMBER(IFERROR(VALUE(Answers!G263),"")),IF(AND(VALUE(Answers!G263)&gt;=1,VALUE(Answers!G263)&lt;=5,VALUE(Answers!G263)=INT(VALUE(Answers!G263))),VALUE(Answers!G263),"unread"),IFERROR(MATCH(TRIM(SUBSTITUTE(SUBSTITUTE(SUBSTITUTE(SUBSTITUTE(Answers!G263,"’","'"),"‘","'"),"“",""""),"”","""")),'Scoring key'!$B$5:$B$9,0),"unread")))</f>
        <v/>
      </c>
      <c r="Q263" s="1" t="str">
        <f aca="false">IF(Answers!H263="","",IF(ISNUMBER(IFERROR(VALUE(Answers!H263),"")),IF(AND(VALUE(Answers!H263)&gt;=1,VALUE(Answers!H263)&lt;=5,VALUE(Answers!H263)=INT(VALUE(Answers!H263))),VALUE(Answers!H263),"unread"),IFERROR(MATCH(TRIM(SUBSTITUTE(SUBSTITUTE(SUBSTITUTE(SUBSTITUTE(Answers!H263,"’","'"),"‘","'"),"“",""""),"”","""")),'Scoring key'!$B$5:$B$9,0),"unread")))</f>
        <v/>
      </c>
      <c r="R263" s="1" t="str">
        <f aca="false">IF(Answers!I263="","",IF(ISNUMBER(IFERROR(VALUE(Answers!I263),"")),IF(AND(VALUE(Answers!I263)&gt;=1,VALUE(Answers!I263)&lt;=5,VALUE(Answers!I263)=INT(VALUE(Answers!I263))),VALUE(Answers!I263),"unread"),IFERROR(MATCH(TRIM(SUBSTITUTE(SUBSTITUTE(SUBSTITUTE(SUBSTITUTE(Answers!I263,"’","'"),"‘","'"),"“",""""),"”","""")),'Scoring key'!$B$5:$B$9,0),"unread")))</f>
        <v/>
      </c>
      <c r="S263" s="1" t="str">
        <f aca="false">IF(Answers!J263="","",IF(ISNUMBER(IFERROR(VALUE(Answers!J263),"")),IF(AND(VALUE(Answers!J263)&gt;=1,VALUE(Answers!J263)&lt;=5,VALUE(Answers!J263)=INT(VALUE(Answers!J263))),VALUE(Answers!J263),"unread"),IFERROR(MATCH(TRIM(SUBSTITUTE(SUBSTITUTE(SUBSTITUTE(SUBSTITUTE(Answers!J263,"’","'"),"‘","'"),"“",""""),"”","""")),'Scoring key'!$B$5:$B$9,0),"unread")))</f>
        <v/>
      </c>
      <c r="T263" s="1" t="str">
        <f aca="false">IF(Answers!K263="","",IF(ISNUMBER(IFERROR(VALUE(Answers!K263),"")),IF(AND(VALUE(Answers!K263)&gt;=1,VALUE(Answers!K263)&lt;=5,VALUE(Answers!K263)=INT(VALUE(Answers!K263))),VALUE(Answers!K263),"unread"),IFERROR(MATCH(TRIM(SUBSTITUTE(SUBSTITUTE(SUBSTITUTE(SUBSTITUTE(Answers!K263,"’","'"),"‘","'"),"“",""""),"”","""")),'Scoring key'!$B$5:$B$9,0),"unread")))</f>
        <v/>
      </c>
      <c r="U263" s="1" t="str">
        <f aca="false">IF(Answers!M263="","",IF(ISNUMBER(IFERROR(VALUE(Answers!M263),"")),IF(AND(VALUE(Answers!M263)&gt;=1,VALUE(Answers!M263)&lt;=5,VALUE(Answers!M263)=INT(VALUE(Answers!M263))),VALUE(Answers!M263),"unread"),IFERROR(MATCH(TRIM(SUBSTITUTE(SUBSTITUTE(SUBSTITUTE(SUBSTITUTE(Answers!M263,"’","'"),"‘","'"),"“",""""),"”","""")),'Scoring key'!$B$5:$B$9,0),"unread")))</f>
        <v/>
      </c>
      <c r="V263" s="1" t="str">
        <f aca="false">IF(Answers!P263="","",IF(ISNUMBER(IFERROR(VALUE(Answers!P263),"")),IF(AND(VALUE(Answers!P263)&gt;=1,VALUE(Answers!P263)&lt;=5,VALUE(Answers!P263)=INT(VALUE(Answers!P263))),VALUE(Answers!P263),"unread"),IFERROR(MATCH(TRIM(SUBSTITUTE(SUBSTITUTE(SUBSTITUTE(SUBSTITUTE(Answers!P263,"’","'"),"‘","'"),"“",""""),"”","""")),'Scoring key'!$B$5:$B$9,0),"unread")))</f>
        <v/>
      </c>
      <c r="W263" s="1" t="str">
        <f aca="false">IF(Answers!Q263="","",IF(ISNUMBER(IFERROR(VALUE(Answers!Q263),"")),IF(AND(VALUE(Answers!Q263)&gt;=1,VALUE(Answers!Q263)&lt;=5,VALUE(Answers!Q263)=INT(VALUE(Answers!Q263))),VALUE(Answers!Q263),"unread"),IFERROR(MATCH(TRIM(SUBSTITUTE(SUBSTITUTE(SUBSTITUTE(SUBSTITUTE(Answers!Q263,"’","'"),"‘","'"),"“",""""),"”","""")),'Scoring key'!$B$5:$B$9,0),"unread")))</f>
        <v/>
      </c>
      <c r="X263" s="1" t="str">
        <f aca="false">IF(Answers!B263="","",ISNUMBER(SEARCH("Drafting or editing emails and documents",TRIM(SUBSTITUTE(SUBSTITUTE(SUBSTITUTE(SUBSTITUTE(Answers!B263,"’","'"),"‘","'"),"“",""""),"”",""""))))*1+ISNUMBER(SEARCH("Summarizing documents, threads or meetings",TRIM(SUBSTITUTE(SUBSTITUTE(SUBSTITUTE(SUBSTITUTE(Answers!B263,"’","'"),"‘","'"),"“",""""),"”",""""))))*1+ISNUMBER(SEARCH("Research, or explaining something unfamiliar",TRIM(SUBSTITUTE(SUBSTITUTE(SUBSTITUTE(SUBSTITUTE(Answers!B263,"’","'"),"‘","'"),"“",""""),"”",""""))))*1+ISNUMBER(SEARCH("Working with data or spreadsheets",TRIM(SUBSTITUTE(SUBSTITUTE(SUBSTITUTE(SUBSTITUTE(Answers!B263,"’","'"),"‘","'"),"“",""""),"”",""""))))*1+ISNUMBER(SEARCH("Writing or reviewing code or scripts",TRIM(SUBSTITUTE(SUBSTITUTE(SUBSTITUTE(SUBSTITUTE(Answers!B263,"’","'"),"‘","'"),"“",""""),"”",""""))))*1+ISNUMBER(SEARCH("Brainstorming or planning",TRIM(SUBSTITUTE(SUBSTITUTE(SUBSTITUTE(SUBSTITUTE(Answers!B263,"’","'"),"‘","'"),"“",""""),"”",""""))))*1+ISNUMBER(SEARCH("Something else",TRIM(SUBSTITUTE(SUBSTITUTE(SUBSTITUTE(SUBSTITUTE(Answers!B263,"’","'"),"‘","'"),"“",""""),"”",""""))))*1)</f>
        <v/>
      </c>
      <c r="Y263" s="1" t="str">
        <f aca="false">IF(X263="","",IF(X263=0,IF(ISNUMBER(SEARCH("I don't use AI tools for work",TRIM(SUBSTITUTE(SUBSTITUTE(SUBSTITUTE(SUBSTITUTE(Answers!B263,"’","'"),"‘","'"),"“",""""),"”","""")))),1,"unread"),MIN(X263+1,5)))</f>
        <v/>
      </c>
      <c r="Z263" s="1" t="n">
        <f aca="false">IF(ISNUMBER(SEARCH("Clear guidance on what's allowed and what information can go in",TRIM(SUBSTITUTE(SUBSTITUTE(SUBSTITUTE(SUBSTITUTE(Answers!R263,"’","'"),"‘","'"),"“",""""),"”","""")))),1,0)</f>
        <v>0</v>
      </c>
      <c r="AA263" s="1" t="n">
        <f aca="false">IF(ISNUMBER(SEARCH("An approved AI tool with a work account",TRIM(SUBSTITUTE(SUBSTITUTE(SUBSTITUTE(SUBSTITUTE(Answers!R263,"’","'"),"‘","'"),"“",""""),"”","""")))),1,0)</f>
        <v>0</v>
      </c>
      <c r="AB263" s="1" t="n">
        <f aca="false">IF(ISNUMBER(SEARCH("Hands-on training using my own work tasks",TRIM(SUBSTITUTE(SUBSTITUTE(SUBSTITUTE(SUBSTITUTE(Answers!R263,"’","'"),"‘","'"),"“",""""),"”","""")))),1,0)</f>
        <v>0</v>
      </c>
      <c r="AC263" s="1" t="n">
        <f aca="false">IF(ISNUMBER(SEARCH("Ready-made prompts and templates for common tasks",TRIM(SUBSTITUTE(SUBSTITUTE(SUBSTITUTE(SUBSTITUTE(Answers!R263,"’","'"),"‘","'"),"“",""""),"”","""")))),1,0)</f>
        <v>0</v>
      </c>
      <c r="AD263" s="1" t="n">
        <f aca="false">IF(ISNUMBER(SEARCH("Help setting up an AI agent for my role",TRIM(SUBSTITUTE(SUBSTITUTE(SUBSTITUTE(SUBSTITUTE(Answers!R263,"’","'"),"‘","'"),"“",""""),"”","""")))),1,0)</f>
        <v>0</v>
      </c>
      <c r="AE263" s="1" t="n">
        <f aca="false">IF(ISNUMBER(SEARCH("Examples from people in jobs like mine",TRIM(SUBSTITUTE(SUBSTITUTE(SUBSTITUTE(SUBSTITUTE(Answers!R263,"’","'"),"‘","'"),"“",""""),"”","""")))),1,0)</f>
        <v>0</v>
      </c>
      <c r="AF263" s="1" t="n">
        <f aca="false">IF(ISNUMBER(SEARCH("Time set aside to practice",TRIM(SUBSTITUTE(SUBSTITUTE(SUBSTITUTE(SUBSTITUTE(Answers!R263,"’","'"),"‘","'"),"“",""""),"”","""")))),1,0)</f>
        <v>0</v>
      </c>
      <c r="AG263" s="1" t="n">
        <f aca="false">IF(ISNUMBER(SEARCH("I don't need help right now",TRIM(SUBSTITUTE(SUBSTITUTE(SUBSTITUTE(SUBSTITUTE(Answers!R263,"’","'"),"‘","'"),"“",""""),"”","""")))),1,0)</f>
        <v>0</v>
      </c>
      <c r="AH263" s="1" t="str">
        <f aca="false">IF(Answers!R263="","",IF(Z263+AA263+AB263+AC263+AD263+AE263+AF263+AG263=0,"unread",""))</f>
        <v/>
      </c>
      <c r="AI263" s="1" t="n">
        <f aca="false">IF(OR(D263=5,E263=5),1,0)</f>
        <v>0</v>
      </c>
    </row>
    <row r="264" customFormat="false" ht="15" hidden="false" customHeight="true" outlineLevel="0" collapsed="false">
      <c r="A264" s="1" t="n">
        <f aca="false">Answers!T264</f>
        <v>0</v>
      </c>
      <c r="B264" s="1" t="str">
        <f aca="false">IF(Answers!A264="","",IFERROR(MATCH(TRIM(SUBSTITUTE(SUBSTITUTE(SUBSTITUTE(SUBSTITUTE(Answers!A264,"’","'"),"‘","'"),"“",""""),"”","""")),'Scoring key'!$B$10:$B$14,0),"unread"))</f>
        <v/>
      </c>
      <c r="C264" s="1" t="str">
        <f aca="false">IF(Answers!C264="","",IFERROR(MATCH(TRIM(SUBSTITUTE(SUBSTITUTE(SUBSTITUTE(SUBSTITUTE(Answers!C264,"’","'"),"‘","'"),"“",""""),"”","""")),'Scoring key'!$B$15:$B$19,0),"unread"))</f>
        <v/>
      </c>
      <c r="D264" s="1" t="str">
        <f aca="false">IF(Answers!D264="","",IFERROR(MATCH(TRIM(SUBSTITUTE(SUBSTITUTE(SUBSTITUTE(SUBSTITUTE(Answers!D264,"’","'"),"‘","'"),"“",""""),"”","""")),'Scoring key'!$B$20:$B$24,0),"unread"))</f>
        <v/>
      </c>
      <c r="E264" s="1" t="str">
        <f aca="false">IF(Answers!E264="","",IFERROR(MATCH(TRIM(SUBSTITUTE(SUBSTITUTE(SUBSTITUTE(SUBSTITUTE(Answers!E264,"’","'"),"‘","'"),"“",""""),"”","""")),'Scoring key'!$B$25:$B$29,0),"unread"))</f>
        <v/>
      </c>
      <c r="F264" s="1" t="str">
        <f aca="false">IF(Answers!L264="","",IFERROR(MATCH(TRIM(SUBSTITUTE(SUBSTITUTE(SUBSTITUTE(SUBSTITUTE(Answers!L264,"’","'"),"‘","'"),"“",""""),"”","""")),'Scoring key'!$B$30:$B$34,0),"unread"))</f>
        <v/>
      </c>
      <c r="G264" s="1" t="str">
        <f aca="false">IF(Answers!N264="","",IFERROR(MATCH(TRIM(SUBSTITUTE(SUBSTITUTE(SUBSTITUTE(SUBSTITUTE(Answers!N264,"’","'"),"‘","'"),"“",""""),"”","""")),'Scoring key'!$B$35:$B$38,0),"unread"))</f>
        <v/>
      </c>
      <c r="H264" s="1" t="str">
        <f aca="false">IF(Answers!O264="","",IFERROR(MATCH(TRIM(SUBSTITUTE(SUBSTITUTE(SUBSTITUTE(SUBSTITUTE(Answers!O264,"’","'"),"‘","'"),"“",""""),"”","""")),'Scoring key'!$B$39:$B$42,0),"unread"))</f>
        <v/>
      </c>
      <c r="I264" s="1" t="str">
        <f aca="false">IF(Answers!S264="","",IFERROR(MATCH(TRIM(SUBSTITUTE(SUBSTITUTE(SUBSTITUTE(SUBSTITUTE(Answers!S264,"’","'"),"‘","'"),"“",""""),"”","""")),'Scoring key'!$B$43:$B$46,0),"unread"))</f>
        <v/>
      </c>
      <c r="J264" s="1" t="str">
        <f aca="false">IF(ISNUMBER(B264),IF(INDEX('Scoring key'!$C$10:$C$14,B264)="","",INDEX('Scoring key'!$C$10:$C$14,B264)),"")</f>
        <v/>
      </c>
      <c r="K264" s="1" t="str">
        <f aca="false">IF(ISNUMBER(E264),IF(INDEX('Scoring key'!$C$25:$C$29,E264)="","",INDEX('Scoring key'!$C$25:$C$29,E264)),"")</f>
        <v/>
      </c>
      <c r="L264" s="1" t="str">
        <f aca="false">IF(ISNUMBER(F264),IF(INDEX('Scoring key'!$C$30:$C$34,F264)="","",INDEX('Scoring key'!$C$30:$C$34,F264)),"")</f>
        <v/>
      </c>
      <c r="M264" s="1" t="str">
        <f aca="false">IF(ISNUMBER(G264),IF(INDEX('Scoring key'!$C$35:$C$38,G264)="","",INDEX('Scoring key'!$C$35:$C$38,G264)),"")</f>
        <v/>
      </c>
      <c r="N264" s="1" t="str">
        <f aca="false">IF(ISNUMBER(H264),IF(INDEX('Scoring key'!$C$39:$C$42,H264)="","",INDEX('Scoring key'!$C$39:$C$42,H264)),"")</f>
        <v/>
      </c>
      <c r="O264" s="1" t="str">
        <f aca="false">IF(Answers!F264="","",IF(ISNUMBER(IFERROR(VALUE(Answers!F264),"")),IF(AND(VALUE(Answers!F264)&gt;=1,VALUE(Answers!F264)&lt;=5,VALUE(Answers!F264)=INT(VALUE(Answers!F264))),VALUE(Answers!F264),"unread"),IFERROR(MATCH(TRIM(SUBSTITUTE(SUBSTITUTE(SUBSTITUTE(SUBSTITUTE(Answers!F264,"’","'"),"‘","'"),"“",""""),"”","""")),'Scoring key'!$B$5:$B$9,0),"unread")))</f>
        <v/>
      </c>
      <c r="P264" s="1" t="str">
        <f aca="false">IF(Answers!G264="","",IF(ISNUMBER(IFERROR(VALUE(Answers!G264),"")),IF(AND(VALUE(Answers!G264)&gt;=1,VALUE(Answers!G264)&lt;=5,VALUE(Answers!G264)=INT(VALUE(Answers!G264))),VALUE(Answers!G264),"unread"),IFERROR(MATCH(TRIM(SUBSTITUTE(SUBSTITUTE(SUBSTITUTE(SUBSTITUTE(Answers!G264,"’","'"),"‘","'"),"“",""""),"”","""")),'Scoring key'!$B$5:$B$9,0),"unread")))</f>
        <v/>
      </c>
      <c r="Q264" s="1" t="str">
        <f aca="false">IF(Answers!H264="","",IF(ISNUMBER(IFERROR(VALUE(Answers!H264),"")),IF(AND(VALUE(Answers!H264)&gt;=1,VALUE(Answers!H264)&lt;=5,VALUE(Answers!H264)=INT(VALUE(Answers!H264))),VALUE(Answers!H264),"unread"),IFERROR(MATCH(TRIM(SUBSTITUTE(SUBSTITUTE(SUBSTITUTE(SUBSTITUTE(Answers!H264,"’","'"),"‘","'"),"“",""""),"”","""")),'Scoring key'!$B$5:$B$9,0),"unread")))</f>
        <v/>
      </c>
      <c r="R264" s="1" t="str">
        <f aca="false">IF(Answers!I264="","",IF(ISNUMBER(IFERROR(VALUE(Answers!I264),"")),IF(AND(VALUE(Answers!I264)&gt;=1,VALUE(Answers!I264)&lt;=5,VALUE(Answers!I264)=INT(VALUE(Answers!I264))),VALUE(Answers!I264),"unread"),IFERROR(MATCH(TRIM(SUBSTITUTE(SUBSTITUTE(SUBSTITUTE(SUBSTITUTE(Answers!I264,"’","'"),"‘","'"),"“",""""),"”","""")),'Scoring key'!$B$5:$B$9,0),"unread")))</f>
        <v/>
      </c>
      <c r="S264" s="1" t="str">
        <f aca="false">IF(Answers!J264="","",IF(ISNUMBER(IFERROR(VALUE(Answers!J264),"")),IF(AND(VALUE(Answers!J264)&gt;=1,VALUE(Answers!J264)&lt;=5,VALUE(Answers!J264)=INT(VALUE(Answers!J264))),VALUE(Answers!J264),"unread"),IFERROR(MATCH(TRIM(SUBSTITUTE(SUBSTITUTE(SUBSTITUTE(SUBSTITUTE(Answers!J264,"’","'"),"‘","'"),"“",""""),"”","""")),'Scoring key'!$B$5:$B$9,0),"unread")))</f>
        <v/>
      </c>
      <c r="T264" s="1" t="str">
        <f aca="false">IF(Answers!K264="","",IF(ISNUMBER(IFERROR(VALUE(Answers!K264),"")),IF(AND(VALUE(Answers!K264)&gt;=1,VALUE(Answers!K264)&lt;=5,VALUE(Answers!K264)=INT(VALUE(Answers!K264))),VALUE(Answers!K264),"unread"),IFERROR(MATCH(TRIM(SUBSTITUTE(SUBSTITUTE(SUBSTITUTE(SUBSTITUTE(Answers!K264,"’","'"),"‘","'"),"“",""""),"”","""")),'Scoring key'!$B$5:$B$9,0),"unread")))</f>
        <v/>
      </c>
      <c r="U264" s="1" t="str">
        <f aca="false">IF(Answers!M264="","",IF(ISNUMBER(IFERROR(VALUE(Answers!M264),"")),IF(AND(VALUE(Answers!M264)&gt;=1,VALUE(Answers!M264)&lt;=5,VALUE(Answers!M264)=INT(VALUE(Answers!M264))),VALUE(Answers!M264),"unread"),IFERROR(MATCH(TRIM(SUBSTITUTE(SUBSTITUTE(SUBSTITUTE(SUBSTITUTE(Answers!M264,"’","'"),"‘","'"),"“",""""),"”","""")),'Scoring key'!$B$5:$B$9,0),"unread")))</f>
        <v/>
      </c>
      <c r="V264" s="1" t="str">
        <f aca="false">IF(Answers!P264="","",IF(ISNUMBER(IFERROR(VALUE(Answers!P264),"")),IF(AND(VALUE(Answers!P264)&gt;=1,VALUE(Answers!P264)&lt;=5,VALUE(Answers!P264)=INT(VALUE(Answers!P264))),VALUE(Answers!P264),"unread"),IFERROR(MATCH(TRIM(SUBSTITUTE(SUBSTITUTE(SUBSTITUTE(SUBSTITUTE(Answers!P264,"’","'"),"‘","'"),"“",""""),"”","""")),'Scoring key'!$B$5:$B$9,0),"unread")))</f>
        <v/>
      </c>
      <c r="W264" s="1" t="str">
        <f aca="false">IF(Answers!Q264="","",IF(ISNUMBER(IFERROR(VALUE(Answers!Q264),"")),IF(AND(VALUE(Answers!Q264)&gt;=1,VALUE(Answers!Q264)&lt;=5,VALUE(Answers!Q264)=INT(VALUE(Answers!Q264))),VALUE(Answers!Q264),"unread"),IFERROR(MATCH(TRIM(SUBSTITUTE(SUBSTITUTE(SUBSTITUTE(SUBSTITUTE(Answers!Q264,"’","'"),"‘","'"),"“",""""),"”","""")),'Scoring key'!$B$5:$B$9,0),"unread")))</f>
        <v/>
      </c>
      <c r="X264" s="1" t="str">
        <f aca="false">IF(Answers!B264="","",ISNUMBER(SEARCH("Drafting or editing emails and documents",TRIM(SUBSTITUTE(SUBSTITUTE(SUBSTITUTE(SUBSTITUTE(Answers!B264,"’","'"),"‘","'"),"“",""""),"”",""""))))*1+ISNUMBER(SEARCH("Summarizing documents, threads or meetings",TRIM(SUBSTITUTE(SUBSTITUTE(SUBSTITUTE(SUBSTITUTE(Answers!B264,"’","'"),"‘","'"),"“",""""),"”",""""))))*1+ISNUMBER(SEARCH("Research, or explaining something unfamiliar",TRIM(SUBSTITUTE(SUBSTITUTE(SUBSTITUTE(SUBSTITUTE(Answers!B264,"’","'"),"‘","'"),"“",""""),"”",""""))))*1+ISNUMBER(SEARCH("Working with data or spreadsheets",TRIM(SUBSTITUTE(SUBSTITUTE(SUBSTITUTE(SUBSTITUTE(Answers!B264,"’","'"),"‘","'"),"“",""""),"”",""""))))*1+ISNUMBER(SEARCH("Writing or reviewing code or scripts",TRIM(SUBSTITUTE(SUBSTITUTE(SUBSTITUTE(SUBSTITUTE(Answers!B264,"’","'"),"‘","'"),"“",""""),"”",""""))))*1+ISNUMBER(SEARCH("Brainstorming or planning",TRIM(SUBSTITUTE(SUBSTITUTE(SUBSTITUTE(SUBSTITUTE(Answers!B264,"’","'"),"‘","'"),"“",""""),"”",""""))))*1+ISNUMBER(SEARCH("Something else",TRIM(SUBSTITUTE(SUBSTITUTE(SUBSTITUTE(SUBSTITUTE(Answers!B264,"’","'"),"‘","'"),"“",""""),"”",""""))))*1)</f>
        <v/>
      </c>
      <c r="Y264" s="1" t="str">
        <f aca="false">IF(X264="","",IF(X264=0,IF(ISNUMBER(SEARCH("I don't use AI tools for work",TRIM(SUBSTITUTE(SUBSTITUTE(SUBSTITUTE(SUBSTITUTE(Answers!B264,"’","'"),"‘","'"),"“",""""),"”","""")))),1,"unread"),MIN(X264+1,5)))</f>
        <v/>
      </c>
      <c r="Z264" s="1" t="n">
        <f aca="false">IF(ISNUMBER(SEARCH("Clear guidance on what's allowed and what information can go in",TRIM(SUBSTITUTE(SUBSTITUTE(SUBSTITUTE(SUBSTITUTE(Answers!R264,"’","'"),"‘","'"),"“",""""),"”","""")))),1,0)</f>
        <v>0</v>
      </c>
      <c r="AA264" s="1" t="n">
        <f aca="false">IF(ISNUMBER(SEARCH("An approved AI tool with a work account",TRIM(SUBSTITUTE(SUBSTITUTE(SUBSTITUTE(SUBSTITUTE(Answers!R264,"’","'"),"‘","'"),"“",""""),"”","""")))),1,0)</f>
        <v>0</v>
      </c>
      <c r="AB264" s="1" t="n">
        <f aca="false">IF(ISNUMBER(SEARCH("Hands-on training using my own work tasks",TRIM(SUBSTITUTE(SUBSTITUTE(SUBSTITUTE(SUBSTITUTE(Answers!R264,"’","'"),"‘","'"),"“",""""),"”","""")))),1,0)</f>
        <v>0</v>
      </c>
      <c r="AC264" s="1" t="n">
        <f aca="false">IF(ISNUMBER(SEARCH("Ready-made prompts and templates for common tasks",TRIM(SUBSTITUTE(SUBSTITUTE(SUBSTITUTE(SUBSTITUTE(Answers!R264,"’","'"),"‘","'"),"“",""""),"”","""")))),1,0)</f>
        <v>0</v>
      </c>
      <c r="AD264" s="1" t="n">
        <f aca="false">IF(ISNUMBER(SEARCH("Help setting up an AI agent for my role",TRIM(SUBSTITUTE(SUBSTITUTE(SUBSTITUTE(SUBSTITUTE(Answers!R264,"’","'"),"‘","'"),"“",""""),"”","""")))),1,0)</f>
        <v>0</v>
      </c>
      <c r="AE264" s="1" t="n">
        <f aca="false">IF(ISNUMBER(SEARCH("Examples from people in jobs like mine",TRIM(SUBSTITUTE(SUBSTITUTE(SUBSTITUTE(SUBSTITUTE(Answers!R264,"’","'"),"‘","'"),"“",""""),"”","""")))),1,0)</f>
        <v>0</v>
      </c>
      <c r="AF264" s="1" t="n">
        <f aca="false">IF(ISNUMBER(SEARCH("Time set aside to practice",TRIM(SUBSTITUTE(SUBSTITUTE(SUBSTITUTE(SUBSTITUTE(Answers!R264,"’","'"),"‘","'"),"“",""""),"”","""")))),1,0)</f>
        <v>0</v>
      </c>
      <c r="AG264" s="1" t="n">
        <f aca="false">IF(ISNUMBER(SEARCH("I don't need help right now",TRIM(SUBSTITUTE(SUBSTITUTE(SUBSTITUTE(SUBSTITUTE(Answers!R264,"’","'"),"‘","'"),"“",""""),"”","""")))),1,0)</f>
        <v>0</v>
      </c>
      <c r="AH264" s="1" t="str">
        <f aca="false">IF(Answers!R264="","",IF(Z264+AA264+AB264+AC264+AD264+AE264+AF264+AG264=0,"unread",""))</f>
        <v/>
      </c>
      <c r="AI264" s="1" t="n">
        <f aca="false">IF(OR(D264=5,E264=5),1,0)</f>
        <v>0</v>
      </c>
    </row>
    <row r="265" customFormat="false" ht="15" hidden="false" customHeight="true" outlineLevel="0" collapsed="false">
      <c r="A265" s="1" t="n">
        <f aca="false">Answers!T265</f>
        <v>0</v>
      </c>
      <c r="B265" s="1" t="str">
        <f aca="false">IF(Answers!A265="","",IFERROR(MATCH(TRIM(SUBSTITUTE(SUBSTITUTE(SUBSTITUTE(SUBSTITUTE(Answers!A265,"’","'"),"‘","'"),"“",""""),"”","""")),'Scoring key'!$B$10:$B$14,0),"unread"))</f>
        <v/>
      </c>
      <c r="C265" s="1" t="str">
        <f aca="false">IF(Answers!C265="","",IFERROR(MATCH(TRIM(SUBSTITUTE(SUBSTITUTE(SUBSTITUTE(SUBSTITUTE(Answers!C265,"’","'"),"‘","'"),"“",""""),"”","""")),'Scoring key'!$B$15:$B$19,0),"unread"))</f>
        <v/>
      </c>
      <c r="D265" s="1" t="str">
        <f aca="false">IF(Answers!D265="","",IFERROR(MATCH(TRIM(SUBSTITUTE(SUBSTITUTE(SUBSTITUTE(SUBSTITUTE(Answers!D265,"’","'"),"‘","'"),"“",""""),"”","""")),'Scoring key'!$B$20:$B$24,0),"unread"))</f>
        <v/>
      </c>
      <c r="E265" s="1" t="str">
        <f aca="false">IF(Answers!E265="","",IFERROR(MATCH(TRIM(SUBSTITUTE(SUBSTITUTE(SUBSTITUTE(SUBSTITUTE(Answers!E265,"’","'"),"‘","'"),"“",""""),"”","""")),'Scoring key'!$B$25:$B$29,0),"unread"))</f>
        <v/>
      </c>
      <c r="F265" s="1" t="str">
        <f aca="false">IF(Answers!L265="","",IFERROR(MATCH(TRIM(SUBSTITUTE(SUBSTITUTE(SUBSTITUTE(SUBSTITUTE(Answers!L265,"’","'"),"‘","'"),"“",""""),"”","""")),'Scoring key'!$B$30:$B$34,0),"unread"))</f>
        <v/>
      </c>
      <c r="G265" s="1" t="str">
        <f aca="false">IF(Answers!N265="","",IFERROR(MATCH(TRIM(SUBSTITUTE(SUBSTITUTE(SUBSTITUTE(SUBSTITUTE(Answers!N265,"’","'"),"‘","'"),"“",""""),"”","""")),'Scoring key'!$B$35:$B$38,0),"unread"))</f>
        <v/>
      </c>
      <c r="H265" s="1" t="str">
        <f aca="false">IF(Answers!O265="","",IFERROR(MATCH(TRIM(SUBSTITUTE(SUBSTITUTE(SUBSTITUTE(SUBSTITUTE(Answers!O265,"’","'"),"‘","'"),"“",""""),"”","""")),'Scoring key'!$B$39:$B$42,0),"unread"))</f>
        <v/>
      </c>
      <c r="I265" s="1" t="str">
        <f aca="false">IF(Answers!S265="","",IFERROR(MATCH(TRIM(SUBSTITUTE(SUBSTITUTE(SUBSTITUTE(SUBSTITUTE(Answers!S265,"’","'"),"‘","'"),"“",""""),"”","""")),'Scoring key'!$B$43:$B$46,0),"unread"))</f>
        <v/>
      </c>
      <c r="J265" s="1" t="str">
        <f aca="false">IF(ISNUMBER(B265),IF(INDEX('Scoring key'!$C$10:$C$14,B265)="","",INDEX('Scoring key'!$C$10:$C$14,B265)),"")</f>
        <v/>
      </c>
      <c r="K265" s="1" t="str">
        <f aca="false">IF(ISNUMBER(E265),IF(INDEX('Scoring key'!$C$25:$C$29,E265)="","",INDEX('Scoring key'!$C$25:$C$29,E265)),"")</f>
        <v/>
      </c>
      <c r="L265" s="1" t="str">
        <f aca="false">IF(ISNUMBER(F265),IF(INDEX('Scoring key'!$C$30:$C$34,F265)="","",INDEX('Scoring key'!$C$30:$C$34,F265)),"")</f>
        <v/>
      </c>
      <c r="M265" s="1" t="str">
        <f aca="false">IF(ISNUMBER(G265),IF(INDEX('Scoring key'!$C$35:$C$38,G265)="","",INDEX('Scoring key'!$C$35:$C$38,G265)),"")</f>
        <v/>
      </c>
      <c r="N265" s="1" t="str">
        <f aca="false">IF(ISNUMBER(H265),IF(INDEX('Scoring key'!$C$39:$C$42,H265)="","",INDEX('Scoring key'!$C$39:$C$42,H265)),"")</f>
        <v/>
      </c>
      <c r="O265" s="1" t="str">
        <f aca="false">IF(Answers!F265="","",IF(ISNUMBER(IFERROR(VALUE(Answers!F265),"")),IF(AND(VALUE(Answers!F265)&gt;=1,VALUE(Answers!F265)&lt;=5,VALUE(Answers!F265)=INT(VALUE(Answers!F265))),VALUE(Answers!F265),"unread"),IFERROR(MATCH(TRIM(SUBSTITUTE(SUBSTITUTE(SUBSTITUTE(SUBSTITUTE(Answers!F265,"’","'"),"‘","'"),"“",""""),"”","""")),'Scoring key'!$B$5:$B$9,0),"unread")))</f>
        <v/>
      </c>
      <c r="P265" s="1" t="str">
        <f aca="false">IF(Answers!G265="","",IF(ISNUMBER(IFERROR(VALUE(Answers!G265),"")),IF(AND(VALUE(Answers!G265)&gt;=1,VALUE(Answers!G265)&lt;=5,VALUE(Answers!G265)=INT(VALUE(Answers!G265))),VALUE(Answers!G265),"unread"),IFERROR(MATCH(TRIM(SUBSTITUTE(SUBSTITUTE(SUBSTITUTE(SUBSTITUTE(Answers!G265,"’","'"),"‘","'"),"“",""""),"”","""")),'Scoring key'!$B$5:$B$9,0),"unread")))</f>
        <v/>
      </c>
      <c r="Q265" s="1" t="str">
        <f aca="false">IF(Answers!H265="","",IF(ISNUMBER(IFERROR(VALUE(Answers!H265),"")),IF(AND(VALUE(Answers!H265)&gt;=1,VALUE(Answers!H265)&lt;=5,VALUE(Answers!H265)=INT(VALUE(Answers!H265))),VALUE(Answers!H265),"unread"),IFERROR(MATCH(TRIM(SUBSTITUTE(SUBSTITUTE(SUBSTITUTE(SUBSTITUTE(Answers!H265,"’","'"),"‘","'"),"“",""""),"”","""")),'Scoring key'!$B$5:$B$9,0),"unread")))</f>
        <v/>
      </c>
      <c r="R265" s="1" t="str">
        <f aca="false">IF(Answers!I265="","",IF(ISNUMBER(IFERROR(VALUE(Answers!I265),"")),IF(AND(VALUE(Answers!I265)&gt;=1,VALUE(Answers!I265)&lt;=5,VALUE(Answers!I265)=INT(VALUE(Answers!I265))),VALUE(Answers!I265),"unread"),IFERROR(MATCH(TRIM(SUBSTITUTE(SUBSTITUTE(SUBSTITUTE(SUBSTITUTE(Answers!I265,"’","'"),"‘","'"),"“",""""),"”","""")),'Scoring key'!$B$5:$B$9,0),"unread")))</f>
        <v/>
      </c>
      <c r="S265" s="1" t="str">
        <f aca="false">IF(Answers!J265="","",IF(ISNUMBER(IFERROR(VALUE(Answers!J265),"")),IF(AND(VALUE(Answers!J265)&gt;=1,VALUE(Answers!J265)&lt;=5,VALUE(Answers!J265)=INT(VALUE(Answers!J265))),VALUE(Answers!J265),"unread"),IFERROR(MATCH(TRIM(SUBSTITUTE(SUBSTITUTE(SUBSTITUTE(SUBSTITUTE(Answers!J265,"’","'"),"‘","'"),"“",""""),"”","""")),'Scoring key'!$B$5:$B$9,0),"unread")))</f>
        <v/>
      </c>
      <c r="T265" s="1" t="str">
        <f aca="false">IF(Answers!K265="","",IF(ISNUMBER(IFERROR(VALUE(Answers!K265),"")),IF(AND(VALUE(Answers!K265)&gt;=1,VALUE(Answers!K265)&lt;=5,VALUE(Answers!K265)=INT(VALUE(Answers!K265))),VALUE(Answers!K265),"unread"),IFERROR(MATCH(TRIM(SUBSTITUTE(SUBSTITUTE(SUBSTITUTE(SUBSTITUTE(Answers!K265,"’","'"),"‘","'"),"“",""""),"”","""")),'Scoring key'!$B$5:$B$9,0),"unread")))</f>
        <v/>
      </c>
      <c r="U265" s="1" t="str">
        <f aca="false">IF(Answers!M265="","",IF(ISNUMBER(IFERROR(VALUE(Answers!M265),"")),IF(AND(VALUE(Answers!M265)&gt;=1,VALUE(Answers!M265)&lt;=5,VALUE(Answers!M265)=INT(VALUE(Answers!M265))),VALUE(Answers!M265),"unread"),IFERROR(MATCH(TRIM(SUBSTITUTE(SUBSTITUTE(SUBSTITUTE(SUBSTITUTE(Answers!M265,"’","'"),"‘","'"),"“",""""),"”","""")),'Scoring key'!$B$5:$B$9,0),"unread")))</f>
        <v/>
      </c>
      <c r="V265" s="1" t="str">
        <f aca="false">IF(Answers!P265="","",IF(ISNUMBER(IFERROR(VALUE(Answers!P265),"")),IF(AND(VALUE(Answers!P265)&gt;=1,VALUE(Answers!P265)&lt;=5,VALUE(Answers!P265)=INT(VALUE(Answers!P265))),VALUE(Answers!P265),"unread"),IFERROR(MATCH(TRIM(SUBSTITUTE(SUBSTITUTE(SUBSTITUTE(SUBSTITUTE(Answers!P265,"’","'"),"‘","'"),"“",""""),"”","""")),'Scoring key'!$B$5:$B$9,0),"unread")))</f>
        <v/>
      </c>
      <c r="W265" s="1" t="str">
        <f aca="false">IF(Answers!Q265="","",IF(ISNUMBER(IFERROR(VALUE(Answers!Q265),"")),IF(AND(VALUE(Answers!Q265)&gt;=1,VALUE(Answers!Q265)&lt;=5,VALUE(Answers!Q265)=INT(VALUE(Answers!Q265))),VALUE(Answers!Q265),"unread"),IFERROR(MATCH(TRIM(SUBSTITUTE(SUBSTITUTE(SUBSTITUTE(SUBSTITUTE(Answers!Q265,"’","'"),"‘","'"),"“",""""),"”","""")),'Scoring key'!$B$5:$B$9,0),"unread")))</f>
        <v/>
      </c>
      <c r="X265" s="1" t="str">
        <f aca="false">IF(Answers!B265="","",ISNUMBER(SEARCH("Drafting or editing emails and documents",TRIM(SUBSTITUTE(SUBSTITUTE(SUBSTITUTE(SUBSTITUTE(Answers!B265,"’","'"),"‘","'"),"“",""""),"”",""""))))*1+ISNUMBER(SEARCH("Summarizing documents, threads or meetings",TRIM(SUBSTITUTE(SUBSTITUTE(SUBSTITUTE(SUBSTITUTE(Answers!B265,"’","'"),"‘","'"),"“",""""),"”",""""))))*1+ISNUMBER(SEARCH("Research, or explaining something unfamiliar",TRIM(SUBSTITUTE(SUBSTITUTE(SUBSTITUTE(SUBSTITUTE(Answers!B265,"’","'"),"‘","'"),"“",""""),"”",""""))))*1+ISNUMBER(SEARCH("Working with data or spreadsheets",TRIM(SUBSTITUTE(SUBSTITUTE(SUBSTITUTE(SUBSTITUTE(Answers!B265,"’","'"),"‘","'"),"“",""""),"”",""""))))*1+ISNUMBER(SEARCH("Writing or reviewing code or scripts",TRIM(SUBSTITUTE(SUBSTITUTE(SUBSTITUTE(SUBSTITUTE(Answers!B265,"’","'"),"‘","'"),"“",""""),"”",""""))))*1+ISNUMBER(SEARCH("Brainstorming or planning",TRIM(SUBSTITUTE(SUBSTITUTE(SUBSTITUTE(SUBSTITUTE(Answers!B265,"’","'"),"‘","'"),"“",""""),"”",""""))))*1+ISNUMBER(SEARCH("Something else",TRIM(SUBSTITUTE(SUBSTITUTE(SUBSTITUTE(SUBSTITUTE(Answers!B265,"’","'"),"‘","'"),"“",""""),"”",""""))))*1)</f>
        <v/>
      </c>
      <c r="Y265" s="1" t="str">
        <f aca="false">IF(X265="","",IF(X265=0,IF(ISNUMBER(SEARCH("I don't use AI tools for work",TRIM(SUBSTITUTE(SUBSTITUTE(SUBSTITUTE(SUBSTITUTE(Answers!B265,"’","'"),"‘","'"),"“",""""),"”","""")))),1,"unread"),MIN(X265+1,5)))</f>
        <v/>
      </c>
      <c r="Z265" s="1" t="n">
        <f aca="false">IF(ISNUMBER(SEARCH("Clear guidance on what's allowed and what information can go in",TRIM(SUBSTITUTE(SUBSTITUTE(SUBSTITUTE(SUBSTITUTE(Answers!R265,"’","'"),"‘","'"),"“",""""),"”","""")))),1,0)</f>
        <v>0</v>
      </c>
      <c r="AA265" s="1" t="n">
        <f aca="false">IF(ISNUMBER(SEARCH("An approved AI tool with a work account",TRIM(SUBSTITUTE(SUBSTITUTE(SUBSTITUTE(SUBSTITUTE(Answers!R265,"’","'"),"‘","'"),"“",""""),"”","""")))),1,0)</f>
        <v>0</v>
      </c>
      <c r="AB265" s="1" t="n">
        <f aca="false">IF(ISNUMBER(SEARCH("Hands-on training using my own work tasks",TRIM(SUBSTITUTE(SUBSTITUTE(SUBSTITUTE(SUBSTITUTE(Answers!R265,"’","'"),"‘","'"),"“",""""),"”","""")))),1,0)</f>
        <v>0</v>
      </c>
      <c r="AC265" s="1" t="n">
        <f aca="false">IF(ISNUMBER(SEARCH("Ready-made prompts and templates for common tasks",TRIM(SUBSTITUTE(SUBSTITUTE(SUBSTITUTE(SUBSTITUTE(Answers!R265,"’","'"),"‘","'"),"“",""""),"”","""")))),1,0)</f>
        <v>0</v>
      </c>
      <c r="AD265" s="1" t="n">
        <f aca="false">IF(ISNUMBER(SEARCH("Help setting up an AI agent for my role",TRIM(SUBSTITUTE(SUBSTITUTE(SUBSTITUTE(SUBSTITUTE(Answers!R265,"’","'"),"‘","'"),"“",""""),"”","""")))),1,0)</f>
        <v>0</v>
      </c>
      <c r="AE265" s="1" t="n">
        <f aca="false">IF(ISNUMBER(SEARCH("Examples from people in jobs like mine",TRIM(SUBSTITUTE(SUBSTITUTE(SUBSTITUTE(SUBSTITUTE(Answers!R265,"’","'"),"‘","'"),"“",""""),"”","""")))),1,0)</f>
        <v>0</v>
      </c>
      <c r="AF265" s="1" t="n">
        <f aca="false">IF(ISNUMBER(SEARCH("Time set aside to practice",TRIM(SUBSTITUTE(SUBSTITUTE(SUBSTITUTE(SUBSTITUTE(Answers!R265,"’","'"),"‘","'"),"“",""""),"”","""")))),1,0)</f>
        <v>0</v>
      </c>
      <c r="AG265" s="1" t="n">
        <f aca="false">IF(ISNUMBER(SEARCH("I don't need help right now",TRIM(SUBSTITUTE(SUBSTITUTE(SUBSTITUTE(SUBSTITUTE(Answers!R265,"’","'"),"‘","'"),"“",""""),"”","""")))),1,0)</f>
        <v>0</v>
      </c>
      <c r="AH265" s="1" t="str">
        <f aca="false">IF(Answers!R265="","",IF(Z265+AA265+AB265+AC265+AD265+AE265+AF265+AG265=0,"unread",""))</f>
        <v/>
      </c>
      <c r="AI265" s="1" t="n">
        <f aca="false">IF(OR(D265=5,E265=5),1,0)</f>
        <v>0</v>
      </c>
    </row>
    <row r="266" customFormat="false" ht="15" hidden="false" customHeight="true" outlineLevel="0" collapsed="false">
      <c r="A266" s="1" t="n">
        <f aca="false">Answers!T266</f>
        <v>0</v>
      </c>
      <c r="B266" s="1" t="str">
        <f aca="false">IF(Answers!A266="","",IFERROR(MATCH(TRIM(SUBSTITUTE(SUBSTITUTE(SUBSTITUTE(SUBSTITUTE(Answers!A266,"’","'"),"‘","'"),"“",""""),"”","""")),'Scoring key'!$B$10:$B$14,0),"unread"))</f>
        <v/>
      </c>
      <c r="C266" s="1" t="str">
        <f aca="false">IF(Answers!C266="","",IFERROR(MATCH(TRIM(SUBSTITUTE(SUBSTITUTE(SUBSTITUTE(SUBSTITUTE(Answers!C266,"’","'"),"‘","'"),"“",""""),"”","""")),'Scoring key'!$B$15:$B$19,0),"unread"))</f>
        <v/>
      </c>
      <c r="D266" s="1" t="str">
        <f aca="false">IF(Answers!D266="","",IFERROR(MATCH(TRIM(SUBSTITUTE(SUBSTITUTE(SUBSTITUTE(SUBSTITUTE(Answers!D266,"’","'"),"‘","'"),"“",""""),"”","""")),'Scoring key'!$B$20:$B$24,0),"unread"))</f>
        <v/>
      </c>
      <c r="E266" s="1" t="str">
        <f aca="false">IF(Answers!E266="","",IFERROR(MATCH(TRIM(SUBSTITUTE(SUBSTITUTE(SUBSTITUTE(SUBSTITUTE(Answers!E266,"’","'"),"‘","'"),"“",""""),"”","""")),'Scoring key'!$B$25:$B$29,0),"unread"))</f>
        <v/>
      </c>
      <c r="F266" s="1" t="str">
        <f aca="false">IF(Answers!L266="","",IFERROR(MATCH(TRIM(SUBSTITUTE(SUBSTITUTE(SUBSTITUTE(SUBSTITUTE(Answers!L266,"’","'"),"‘","'"),"“",""""),"”","""")),'Scoring key'!$B$30:$B$34,0),"unread"))</f>
        <v/>
      </c>
      <c r="G266" s="1" t="str">
        <f aca="false">IF(Answers!N266="","",IFERROR(MATCH(TRIM(SUBSTITUTE(SUBSTITUTE(SUBSTITUTE(SUBSTITUTE(Answers!N266,"’","'"),"‘","'"),"“",""""),"”","""")),'Scoring key'!$B$35:$B$38,0),"unread"))</f>
        <v/>
      </c>
      <c r="H266" s="1" t="str">
        <f aca="false">IF(Answers!O266="","",IFERROR(MATCH(TRIM(SUBSTITUTE(SUBSTITUTE(SUBSTITUTE(SUBSTITUTE(Answers!O266,"’","'"),"‘","'"),"“",""""),"”","""")),'Scoring key'!$B$39:$B$42,0),"unread"))</f>
        <v/>
      </c>
      <c r="I266" s="1" t="str">
        <f aca="false">IF(Answers!S266="","",IFERROR(MATCH(TRIM(SUBSTITUTE(SUBSTITUTE(SUBSTITUTE(SUBSTITUTE(Answers!S266,"’","'"),"‘","'"),"“",""""),"”","""")),'Scoring key'!$B$43:$B$46,0),"unread"))</f>
        <v/>
      </c>
      <c r="J266" s="1" t="str">
        <f aca="false">IF(ISNUMBER(B266),IF(INDEX('Scoring key'!$C$10:$C$14,B266)="","",INDEX('Scoring key'!$C$10:$C$14,B266)),"")</f>
        <v/>
      </c>
      <c r="K266" s="1" t="str">
        <f aca="false">IF(ISNUMBER(E266),IF(INDEX('Scoring key'!$C$25:$C$29,E266)="","",INDEX('Scoring key'!$C$25:$C$29,E266)),"")</f>
        <v/>
      </c>
      <c r="L266" s="1" t="str">
        <f aca="false">IF(ISNUMBER(F266),IF(INDEX('Scoring key'!$C$30:$C$34,F266)="","",INDEX('Scoring key'!$C$30:$C$34,F266)),"")</f>
        <v/>
      </c>
      <c r="M266" s="1" t="str">
        <f aca="false">IF(ISNUMBER(G266),IF(INDEX('Scoring key'!$C$35:$C$38,G266)="","",INDEX('Scoring key'!$C$35:$C$38,G266)),"")</f>
        <v/>
      </c>
      <c r="N266" s="1" t="str">
        <f aca="false">IF(ISNUMBER(H266),IF(INDEX('Scoring key'!$C$39:$C$42,H266)="","",INDEX('Scoring key'!$C$39:$C$42,H266)),"")</f>
        <v/>
      </c>
      <c r="O266" s="1" t="str">
        <f aca="false">IF(Answers!F266="","",IF(ISNUMBER(IFERROR(VALUE(Answers!F266),"")),IF(AND(VALUE(Answers!F266)&gt;=1,VALUE(Answers!F266)&lt;=5,VALUE(Answers!F266)=INT(VALUE(Answers!F266))),VALUE(Answers!F266),"unread"),IFERROR(MATCH(TRIM(SUBSTITUTE(SUBSTITUTE(SUBSTITUTE(SUBSTITUTE(Answers!F266,"’","'"),"‘","'"),"“",""""),"”","""")),'Scoring key'!$B$5:$B$9,0),"unread")))</f>
        <v/>
      </c>
      <c r="P266" s="1" t="str">
        <f aca="false">IF(Answers!G266="","",IF(ISNUMBER(IFERROR(VALUE(Answers!G266),"")),IF(AND(VALUE(Answers!G266)&gt;=1,VALUE(Answers!G266)&lt;=5,VALUE(Answers!G266)=INT(VALUE(Answers!G266))),VALUE(Answers!G266),"unread"),IFERROR(MATCH(TRIM(SUBSTITUTE(SUBSTITUTE(SUBSTITUTE(SUBSTITUTE(Answers!G266,"’","'"),"‘","'"),"“",""""),"”","""")),'Scoring key'!$B$5:$B$9,0),"unread")))</f>
        <v/>
      </c>
      <c r="Q266" s="1" t="str">
        <f aca="false">IF(Answers!H266="","",IF(ISNUMBER(IFERROR(VALUE(Answers!H266),"")),IF(AND(VALUE(Answers!H266)&gt;=1,VALUE(Answers!H266)&lt;=5,VALUE(Answers!H266)=INT(VALUE(Answers!H266))),VALUE(Answers!H266),"unread"),IFERROR(MATCH(TRIM(SUBSTITUTE(SUBSTITUTE(SUBSTITUTE(SUBSTITUTE(Answers!H266,"’","'"),"‘","'"),"“",""""),"”","""")),'Scoring key'!$B$5:$B$9,0),"unread")))</f>
        <v/>
      </c>
      <c r="R266" s="1" t="str">
        <f aca="false">IF(Answers!I266="","",IF(ISNUMBER(IFERROR(VALUE(Answers!I266),"")),IF(AND(VALUE(Answers!I266)&gt;=1,VALUE(Answers!I266)&lt;=5,VALUE(Answers!I266)=INT(VALUE(Answers!I266))),VALUE(Answers!I266),"unread"),IFERROR(MATCH(TRIM(SUBSTITUTE(SUBSTITUTE(SUBSTITUTE(SUBSTITUTE(Answers!I266,"’","'"),"‘","'"),"“",""""),"”","""")),'Scoring key'!$B$5:$B$9,0),"unread")))</f>
        <v/>
      </c>
      <c r="S266" s="1" t="str">
        <f aca="false">IF(Answers!J266="","",IF(ISNUMBER(IFERROR(VALUE(Answers!J266),"")),IF(AND(VALUE(Answers!J266)&gt;=1,VALUE(Answers!J266)&lt;=5,VALUE(Answers!J266)=INT(VALUE(Answers!J266))),VALUE(Answers!J266),"unread"),IFERROR(MATCH(TRIM(SUBSTITUTE(SUBSTITUTE(SUBSTITUTE(SUBSTITUTE(Answers!J266,"’","'"),"‘","'"),"“",""""),"”","""")),'Scoring key'!$B$5:$B$9,0),"unread")))</f>
        <v/>
      </c>
      <c r="T266" s="1" t="str">
        <f aca="false">IF(Answers!K266="","",IF(ISNUMBER(IFERROR(VALUE(Answers!K266),"")),IF(AND(VALUE(Answers!K266)&gt;=1,VALUE(Answers!K266)&lt;=5,VALUE(Answers!K266)=INT(VALUE(Answers!K266))),VALUE(Answers!K266),"unread"),IFERROR(MATCH(TRIM(SUBSTITUTE(SUBSTITUTE(SUBSTITUTE(SUBSTITUTE(Answers!K266,"’","'"),"‘","'"),"“",""""),"”","""")),'Scoring key'!$B$5:$B$9,0),"unread")))</f>
        <v/>
      </c>
      <c r="U266" s="1" t="str">
        <f aca="false">IF(Answers!M266="","",IF(ISNUMBER(IFERROR(VALUE(Answers!M266),"")),IF(AND(VALUE(Answers!M266)&gt;=1,VALUE(Answers!M266)&lt;=5,VALUE(Answers!M266)=INT(VALUE(Answers!M266))),VALUE(Answers!M266),"unread"),IFERROR(MATCH(TRIM(SUBSTITUTE(SUBSTITUTE(SUBSTITUTE(SUBSTITUTE(Answers!M266,"’","'"),"‘","'"),"“",""""),"”","""")),'Scoring key'!$B$5:$B$9,0),"unread")))</f>
        <v/>
      </c>
      <c r="V266" s="1" t="str">
        <f aca="false">IF(Answers!P266="","",IF(ISNUMBER(IFERROR(VALUE(Answers!P266),"")),IF(AND(VALUE(Answers!P266)&gt;=1,VALUE(Answers!P266)&lt;=5,VALUE(Answers!P266)=INT(VALUE(Answers!P266))),VALUE(Answers!P266),"unread"),IFERROR(MATCH(TRIM(SUBSTITUTE(SUBSTITUTE(SUBSTITUTE(SUBSTITUTE(Answers!P266,"’","'"),"‘","'"),"“",""""),"”","""")),'Scoring key'!$B$5:$B$9,0),"unread")))</f>
        <v/>
      </c>
      <c r="W266" s="1" t="str">
        <f aca="false">IF(Answers!Q266="","",IF(ISNUMBER(IFERROR(VALUE(Answers!Q266),"")),IF(AND(VALUE(Answers!Q266)&gt;=1,VALUE(Answers!Q266)&lt;=5,VALUE(Answers!Q266)=INT(VALUE(Answers!Q266))),VALUE(Answers!Q266),"unread"),IFERROR(MATCH(TRIM(SUBSTITUTE(SUBSTITUTE(SUBSTITUTE(SUBSTITUTE(Answers!Q266,"’","'"),"‘","'"),"“",""""),"”","""")),'Scoring key'!$B$5:$B$9,0),"unread")))</f>
        <v/>
      </c>
      <c r="X266" s="1" t="str">
        <f aca="false">IF(Answers!B266="","",ISNUMBER(SEARCH("Drafting or editing emails and documents",TRIM(SUBSTITUTE(SUBSTITUTE(SUBSTITUTE(SUBSTITUTE(Answers!B266,"’","'"),"‘","'"),"“",""""),"”",""""))))*1+ISNUMBER(SEARCH("Summarizing documents, threads or meetings",TRIM(SUBSTITUTE(SUBSTITUTE(SUBSTITUTE(SUBSTITUTE(Answers!B266,"’","'"),"‘","'"),"“",""""),"”",""""))))*1+ISNUMBER(SEARCH("Research, or explaining something unfamiliar",TRIM(SUBSTITUTE(SUBSTITUTE(SUBSTITUTE(SUBSTITUTE(Answers!B266,"’","'"),"‘","'"),"“",""""),"”",""""))))*1+ISNUMBER(SEARCH("Working with data or spreadsheets",TRIM(SUBSTITUTE(SUBSTITUTE(SUBSTITUTE(SUBSTITUTE(Answers!B266,"’","'"),"‘","'"),"“",""""),"”",""""))))*1+ISNUMBER(SEARCH("Writing or reviewing code or scripts",TRIM(SUBSTITUTE(SUBSTITUTE(SUBSTITUTE(SUBSTITUTE(Answers!B266,"’","'"),"‘","'"),"“",""""),"”",""""))))*1+ISNUMBER(SEARCH("Brainstorming or planning",TRIM(SUBSTITUTE(SUBSTITUTE(SUBSTITUTE(SUBSTITUTE(Answers!B266,"’","'"),"‘","'"),"“",""""),"”",""""))))*1+ISNUMBER(SEARCH("Something else",TRIM(SUBSTITUTE(SUBSTITUTE(SUBSTITUTE(SUBSTITUTE(Answers!B266,"’","'"),"‘","'"),"“",""""),"”",""""))))*1)</f>
        <v/>
      </c>
      <c r="Y266" s="1" t="str">
        <f aca="false">IF(X266="","",IF(X266=0,IF(ISNUMBER(SEARCH("I don't use AI tools for work",TRIM(SUBSTITUTE(SUBSTITUTE(SUBSTITUTE(SUBSTITUTE(Answers!B266,"’","'"),"‘","'"),"“",""""),"”","""")))),1,"unread"),MIN(X266+1,5)))</f>
        <v/>
      </c>
      <c r="Z266" s="1" t="n">
        <f aca="false">IF(ISNUMBER(SEARCH("Clear guidance on what's allowed and what information can go in",TRIM(SUBSTITUTE(SUBSTITUTE(SUBSTITUTE(SUBSTITUTE(Answers!R266,"’","'"),"‘","'"),"“",""""),"”","""")))),1,0)</f>
        <v>0</v>
      </c>
      <c r="AA266" s="1" t="n">
        <f aca="false">IF(ISNUMBER(SEARCH("An approved AI tool with a work account",TRIM(SUBSTITUTE(SUBSTITUTE(SUBSTITUTE(SUBSTITUTE(Answers!R266,"’","'"),"‘","'"),"“",""""),"”","""")))),1,0)</f>
        <v>0</v>
      </c>
      <c r="AB266" s="1" t="n">
        <f aca="false">IF(ISNUMBER(SEARCH("Hands-on training using my own work tasks",TRIM(SUBSTITUTE(SUBSTITUTE(SUBSTITUTE(SUBSTITUTE(Answers!R266,"’","'"),"‘","'"),"“",""""),"”","""")))),1,0)</f>
        <v>0</v>
      </c>
      <c r="AC266" s="1" t="n">
        <f aca="false">IF(ISNUMBER(SEARCH("Ready-made prompts and templates for common tasks",TRIM(SUBSTITUTE(SUBSTITUTE(SUBSTITUTE(SUBSTITUTE(Answers!R266,"’","'"),"‘","'"),"“",""""),"”","""")))),1,0)</f>
        <v>0</v>
      </c>
      <c r="AD266" s="1" t="n">
        <f aca="false">IF(ISNUMBER(SEARCH("Help setting up an AI agent for my role",TRIM(SUBSTITUTE(SUBSTITUTE(SUBSTITUTE(SUBSTITUTE(Answers!R266,"’","'"),"‘","'"),"“",""""),"”","""")))),1,0)</f>
        <v>0</v>
      </c>
      <c r="AE266" s="1" t="n">
        <f aca="false">IF(ISNUMBER(SEARCH("Examples from people in jobs like mine",TRIM(SUBSTITUTE(SUBSTITUTE(SUBSTITUTE(SUBSTITUTE(Answers!R266,"’","'"),"‘","'"),"“",""""),"”","""")))),1,0)</f>
        <v>0</v>
      </c>
      <c r="AF266" s="1" t="n">
        <f aca="false">IF(ISNUMBER(SEARCH("Time set aside to practice",TRIM(SUBSTITUTE(SUBSTITUTE(SUBSTITUTE(SUBSTITUTE(Answers!R266,"’","'"),"‘","'"),"“",""""),"”","""")))),1,0)</f>
        <v>0</v>
      </c>
      <c r="AG266" s="1" t="n">
        <f aca="false">IF(ISNUMBER(SEARCH("I don't need help right now",TRIM(SUBSTITUTE(SUBSTITUTE(SUBSTITUTE(SUBSTITUTE(Answers!R266,"’","'"),"‘","'"),"“",""""),"”","""")))),1,0)</f>
        <v>0</v>
      </c>
      <c r="AH266" s="1" t="str">
        <f aca="false">IF(Answers!R266="","",IF(Z266+AA266+AB266+AC266+AD266+AE266+AF266+AG266=0,"unread",""))</f>
        <v/>
      </c>
      <c r="AI266" s="1" t="n">
        <f aca="false">IF(OR(D266=5,E266=5),1,0)</f>
        <v>0</v>
      </c>
    </row>
    <row r="267" customFormat="false" ht="15" hidden="false" customHeight="true" outlineLevel="0" collapsed="false">
      <c r="A267" s="1" t="n">
        <f aca="false">Answers!T267</f>
        <v>0</v>
      </c>
      <c r="B267" s="1" t="str">
        <f aca="false">IF(Answers!A267="","",IFERROR(MATCH(TRIM(SUBSTITUTE(SUBSTITUTE(SUBSTITUTE(SUBSTITUTE(Answers!A267,"’","'"),"‘","'"),"“",""""),"”","""")),'Scoring key'!$B$10:$B$14,0),"unread"))</f>
        <v/>
      </c>
      <c r="C267" s="1" t="str">
        <f aca="false">IF(Answers!C267="","",IFERROR(MATCH(TRIM(SUBSTITUTE(SUBSTITUTE(SUBSTITUTE(SUBSTITUTE(Answers!C267,"’","'"),"‘","'"),"“",""""),"”","""")),'Scoring key'!$B$15:$B$19,0),"unread"))</f>
        <v/>
      </c>
      <c r="D267" s="1" t="str">
        <f aca="false">IF(Answers!D267="","",IFERROR(MATCH(TRIM(SUBSTITUTE(SUBSTITUTE(SUBSTITUTE(SUBSTITUTE(Answers!D267,"’","'"),"‘","'"),"“",""""),"”","""")),'Scoring key'!$B$20:$B$24,0),"unread"))</f>
        <v/>
      </c>
      <c r="E267" s="1" t="str">
        <f aca="false">IF(Answers!E267="","",IFERROR(MATCH(TRIM(SUBSTITUTE(SUBSTITUTE(SUBSTITUTE(SUBSTITUTE(Answers!E267,"’","'"),"‘","'"),"“",""""),"”","""")),'Scoring key'!$B$25:$B$29,0),"unread"))</f>
        <v/>
      </c>
      <c r="F267" s="1" t="str">
        <f aca="false">IF(Answers!L267="","",IFERROR(MATCH(TRIM(SUBSTITUTE(SUBSTITUTE(SUBSTITUTE(SUBSTITUTE(Answers!L267,"’","'"),"‘","'"),"“",""""),"”","""")),'Scoring key'!$B$30:$B$34,0),"unread"))</f>
        <v/>
      </c>
      <c r="G267" s="1" t="str">
        <f aca="false">IF(Answers!N267="","",IFERROR(MATCH(TRIM(SUBSTITUTE(SUBSTITUTE(SUBSTITUTE(SUBSTITUTE(Answers!N267,"’","'"),"‘","'"),"“",""""),"”","""")),'Scoring key'!$B$35:$B$38,0),"unread"))</f>
        <v/>
      </c>
      <c r="H267" s="1" t="str">
        <f aca="false">IF(Answers!O267="","",IFERROR(MATCH(TRIM(SUBSTITUTE(SUBSTITUTE(SUBSTITUTE(SUBSTITUTE(Answers!O267,"’","'"),"‘","'"),"“",""""),"”","""")),'Scoring key'!$B$39:$B$42,0),"unread"))</f>
        <v/>
      </c>
      <c r="I267" s="1" t="str">
        <f aca="false">IF(Answers!S267="","",IFERROR(MATCH(TRIM(SUBSTITUTE(SUBSTITUTE(SUBSTITUTE(SUBSTITUTE(Answers!S267,"’","'"),"‘","'"),"“",""""),"”","""")),'Scoring key'!$B$43:$B$46,0),"unread"))</f>
        <v/>
      </c>
      <c r="J267" s="1" t="str">
        <f aca="false">IF(ISNUMBER(B267),IF(INDEX('Scoring key'!$C$10:$C$14,B267)="","",INDEX('Scoring key'!$C$10:$C$14,B267)),"")</f>
        <v/>
      </c>
      <c r="K267" s="1" t="str">
        <f aca="false">IF(ISNUMBER(E267),IF(INDEX('Scoring key'!$C$25:$C$29,E267)="","",INDEX('Scoring key'!$C$25:$C$29,E267)),"")</f>
        <v/>
      </c>
      <c r="L267" s="1" t="str">
        <f aca="false">IF(ISNUMBER(F267),IF(INDEX('Scoring key'!$C$30:$C$34,F267)="","",INDEX('Scoring key'!$C$30:$C$34,F267)),"")</f>
        <v/>
      </c>
      <c r="M267" s="1" t="str">
        <f aca="false">IF(ISNUMBER(G267),IF(INDEX('Scoring key'!$C$35:$C$38,G267)="","",INDEX('Scoring key'!$C$35:$C$38,G267)),"")</f>
        <v/>
      </c>
      <c r="N267" s="1" t="str">
        <f aca="false">IF(ISNUMBER(H267),IF(INDEX('Scoring key'!$C$39:$C$42,H267)="","",INDEX('Scoring key'!$C$39:$C$42,H267)),"")</f>
        <v/>
      </c>
      <c r="O267" s="1" t="str">
        <f aca="false">IF(Answers!F267="","",IF(ISNUMBER(IFERROR(VALUE(Answers!F267),"")),IF(AND(VALUE(Answers!F267)&gt;=1,VALUE(Answers!F267)&lt;=5,VALUE(Answers!F267)=INT(VALUE(Answers!F267))),VALUE(Answers!F267),"unread"),IFERROR(MATCH(TRIM(SUBSTITUTE(SUBSTITUTE(SUBSTITUTE(SUBSTITUTE(Answers!F267,"’","'"),"‘","'"),"“",""""),"”","""")),'Scoring key'!$B$5:$B$9,0),"unread")))</f>
        <v/>
      </c>
      <c r="P267" s="1" t="str">
        <f aca="false">IF(Answers!G267="","",IF(ISNUMBER(IFERROR(VALUE(Answers!G267),"")),IF(AND(VALUE(Answers!G267)&gt;=1,VALUE(Answers!G267)&lt;=5,VALUE(Answers!G267)=INT(VALUE(Answers!G267))),VALUE(Answers!G267),"unread"),IFERROR(MATCH(TRIM(SUBSTITUTE(SUBSTITUTE(SUBSTITUTE(SUBSTITUTE(Answers!G267,"’","'"),"‘","'"),"“",""""),"”","""")),'Scoring key'!$B$5:$B$9,0),"unread")))</f>
        <v/>
      </c>
      <c r="Q267" s="1" t="str">
        <f aca="false">IF(Answers!H267="","",IF(ISNUMBER(IFERROR(VALUE(Answers!H267),"")),IF(AND(VALUE(Answers!H267)&gt;=1,VALUE(Answers!H267)&lt;=5,VALUE(Answers!H267)=INT(VALUE(Answers!H267))),VALUE(Answers!H267),"unread"),IFERROR(MATCH(TRIM(SUBSTITUTE(SUBSTITUTE(SUBSTITUTE(SUBSTITUTE(Answers!H267,"’","'"),"‘","'"),"“",""""),"”","""")),'Scoring key'!$B$5:$B$9,0),"unread")))</f>
        <v/>
      </c>
      <c r="R267" s="1" t="str">
        <f aca="false">IF(Answers!I267="","",IF(ISNUMBER(IFERROR(VALUE(Answers!I267),"")),IF(AND(VALUE(Answers!I267)&gt;=1,VALUE(Answers!I267)&lt;=5,VALUE(Answers!I267)=INT(VALUE(Answers!I267))),VALUE(Answers!I267),"unread"),IFERROR(MATCH(TRIM(SUBSTITUTE(SUBSTITUTE(SUBSTITUTE(SUBSTITUTE(Answers!I267,"’","'"),"‘","'"),"“",""""),"”","""")),'Scoring key'!$B$5:$B$9,0),"unread")))</f>
        <v/>
      </c>
      <c r="S267" s="1" t="str">
        <f aca="false">IF(Answers!J267="","",IF(ISNUMBER(IFERROR(VALUE(Answers!J267),"")),IF(AND(VALUE(Answers!J267)&gt;=1,VALUE(Answers!J267)&lt;=5,VALUE(Answers!J267)=INT(VALUE(Answers!J267))),VALUE(Answers!J267),"unread"),IFERROR(MATCH(TRIM(SUBSTITUTE(SUBSTITUTE(SUBSTITUTE(SUBSTITUTE(Answers!J267,"’","'"),"‘","'"),"“",""""),"”","""")),'Scoring key'!$B$5:$B$9,0),"unread")))</f>
        <v/>
      </c>
      <c r="T267" s="1" t="str">
        <f aca="false">IF(Answers!K267="","",IF(ISNUMBER(IFERROR(VALUE(Answers!K267),"")),IF(AND(VALUE(Answers!K267)&gt;=1,VALUE(Answers!K267)&lt;=5,VALUE(Answers!K267)=INT(VALUE(Answers!K267))),VALUE(Answers!K267),"unread"),IFERROR(MATCH(TRIM(SUBSTITUTE(SUBSTITUTE(SUBSTITUTE(SUBSTITUTE(Answers!K267,"’","'"),"‘","'"),"“",""""),"”","""")),'Scoring key'!$B$5:$B$9,0),"unread")))</f>
        <v/>
      </c>
      <c r="U267" s="1" t="str">
        <f aca="false">IF(Answers!M267="","",IF(ISNUMBER(IFERROR(VALUE(Answers!M267),"")),IF(AND(VALUE(Answers!M267)&gt;=1,VALUE(Answers!M267)&lt;=5,VALUE(Answers!M267)=INT(VALUE(Answers!M267))),VALUE(Answers!M267),"unread"),IFERROR(MATCH(TRIM(SUBSTITUTE(SUBSTITUTE(SUBSTITUTE(SUBSTITUTE(Answers!M267,"’","'"),"‘","'"),"“",""""),"”","""")),'Scoring key'!$B$5:$B$9,0),"unread")))</f>
        <v/>
      </c>
      <c r="V267" s="1" t="str">
        <f aca="false">IF(Answers!P267="","",IF(ISNUMBER(IFERROR(VALUE(Answers!P267),"")),IF(AND(VALUE(Answers!P267)&gt;=1,VALUE(Answers!P267)&lt;=5,VALUE(Answers!P267)=INT(VALUE(Answers!P267))),VALUE(Answers!P267),"unread"),IFERROR(MATCH(TRIM(SUBSTITUTE(SUBSTITUTE(SUBSTITUTE(SUBSTITUTE(Answers!P267,"’","'"),"‘","'"),"“",""""),"”","""")),'Scoring key'!$B$5:$B$9,0),"unread")))</f>
        <v/>
      </c>
      <c r="W267" s="1" t="str">
        <f aca="false">IF(Answers!Q267="","",IF(ISNUMBER(IFERROR(VALUE(Answers!Q267),"")),IF(AND(VALUE(Answers!Q267)&gt;=1,VALUE(Answers!Q267)&lt;=5,VALUE(Answers!Q267)=INT(VALUE(Answers!Q267))),VALUE(Answers!Q267),"unread"),IFERROR(MATCH(TRIM(SUBSTITUTE(SUBSTITUTE(SUBSTITUTE(SUBSTITUTE(Answers!Q267,"’","'"),"‘","'"),"“",""""),"”","""")),'Scoring key'!$B$5:$B$9,0),"unread")))</f>
        <v/>
      </c>
      <c r="X267" s="1" t="str">
        <f aca="false">IF(Answers!B267="","",ISNUMBER(SEARCH("Drafting or editing emails and documents",TRIM(SUBSTITUTE(SUBSTITUTE(SUBSTITUTE(SUBSTITUTE(Answers!B267,"’","'"),"‘","'"),"“",""""),"”",""""))))*1+ISNUMBER(SEARCH("Summarizing documents, threads or meetings",TRIM(SUBSTITUTE(SUBSTITUTE(SUBSTITUTE(SUBSTITUTE(Answers!B267,"’","'"),"‘","'"),"“",""""),"”",""""))))*1+ISNUMBER(SEARCH("Research, or explaining something unfamiliar",TRIM(SUBSTITUTE(SUBSTITUTE(SUBSTITUTE(SUBSTITUTE(Answers!B267,"’","'"),"‘","'"),"“",""""),"”",""""))))*1+ISNUMBER(SEARCH("Working with data or spreadsheets",TRIM(SUBSTITUTE(SUBSTITUTE(SUBSTITUTE(SUBSTITUTE(Answers!B267,"’","'"),"‘","'"),"“",""""),"”",""""))))*1+ISNUMBER(SEARCH("Writing or reviewing code or scripts",TRIM(SUBSTITUTE(SUBSTITUTE(SUBSTITUTE(SUBSTITUTE(Answers!B267,"’","'"),"‘","'"),"“",""""),"”",""""))))*1+ISNUMBER(SEARCH("Brainstorming or planning",TRIM(SUBSTITUTE(SUBSTITUTE(SUBSTITUTE(SUBSTITUTE(Answers!B267,"’","'"),"‘","'"),"“",""""),"”",""""))))*1+ISNUMBER(SEARCH("Something else",TRIM(SUBSTITUTE(SUBSTITUTE(SUBSTITUTE(SUBSTITUTE(Answers!B267,"’","'"),"‘","'"),"“",""""),"”",""""))))*1)</f>
        <v/>
      </c>
      <c r="Y267" s="1" t="str">
        <f aca="false">IF(X267="","",IF(X267=0,IF(ISNUMBER(SEARCH("I don't use AI tools for work",TRIM(SUBSTITUTE(SUBSTITUTE(SUBSTITUTE(SUBSTITUTE(Answers!B267,"’","'"),"‘","'"),"“",""""),"”","""")))),1,"unread"),MIN(X267+1,5)))</f>
        <v/>
      </c>
      <c r="Z267" s="1" t="n">
        <f aca="false">IF(ISNUMBER(SEARCH("Clear guidance on what's allowed and what information can go in",TRIM(SUBSTITUTE(SUBSTITUTE(SUBSTITUTE(SUBSTITUTE(Answers!R267,"’","'"),"‘","'"),"“",""""),"”","""")))),1,0)</f>
        <v>0</v>
      </c>
      <c r="AA267" s="1" t="n">
        <f aca="false">IF(ISNUMBER(SEARCH("An approved AI tool with a work account",TRIM(SUBSTITUTE(SUBSTITUTE(SUBSTITUTE(SUBSTITUTE(Answers!R267,"’","'"),"‘","'"),"“",""""),"”","""")))),1,0)</f>
        <v>0</v>
      </c>
      <c r="AB267" s="1" t="n">
        <f aca="false">IF(ISNUMBER(SEARCH("Hands-on training using my own work tasks",TRIM(SUBSTITUTE(SUBSTITUTE(SUBSTITUTE(SUBSTITUTE(Answers!R267,"’","'"),"‘","'"),"“",""""),"”","""")))),1,0)</f>
        <v>0</v>
      </c>
      <c r="AC267" s="1" t="n">
        <f aca="false">IF(ISNUMBER(SEARCH("Ready-made prompts and templates for common tasks",TRIM(SUBSTITUTE(SUBSTITUTE(SUBSTITUTE(SUBSTITUTE(Answers!R267,"’","'"),"‘","'"),"“",""""),"”","""")))),1,0)</f>
        <v>0</v>
      </c>
      <c r="AD267" s="1" t="n">
        <f aca="false">IF(ISNUMBER(SEARCH("Help setting up an AI agent for my role",TRIM(SUBSTITUTE(SUBSTITUTE(SUBSTITUTE(SUBSTITUTE(Answers!R267,"’","'"),"‘","'"),"“",""""),"”","""")))),1,0)</f>
        <v>0</v>
      </c>
      <c r="AE267" s="1" t="n">
        <f aca="false">IF(ISNUMBER(SEARCH("Examples from people in jobs like mine",TRIM(SUBSTITUTE(SUBSTITUTE(SUBSTITUTE(SUBSTITUTE(Answers!R267,"’","'"),"‘","'"),"“",""""),"”","""")))),1,0)</f>
        <v>0</v>
      </c>
      <c r="AF267" s="1" t="n">
        <f aca="false">IF(ISNUMBER(SEARCH("Time set aside to practice",TRIM(SUBSTITUTE(SUBSTITUTE(SUBSTITUTE(SUBSTITUTE(Answers!R267,"’","'"),"‘","'"),"“",""""),"”","""")))),1,0)</f>
        <v>0</v>
      </c>
      <c r="AG267" s="1" t="n">
        <f aca="false">IF(ISNUMBER(SEARCH("I don't need help right now",TRIM(SUBSTITUTE(SUBSTITUTE(SUBSTITUTE(SUBSTITUTE(Answers!R267,"’","'"),"‘","'"),"“",""""),"”","""")))),1,0)</f>
        <v>0</v>
      </c>
      <c r="AH267" s="1" t="str">
        <f aca="false">IF(Answers!R267="","",IF(Z267+AA267+AB267+AC267+AD267+AE267+AF267+AG267=0,"unread",""))</f>
        <v/>
      </c>
      <c r="AI267" s="1" t="n">
        <f aca="false">IF(OR(D267=5,E267=5),1,0)</f>
        <v>0</v>
      </c>
    </row>
    <row r="268" customFormat="false" ht="15" hidden="false" customHeight="true" outlineLevel="0" collapsed="false">
      <c r="A268" s="1" t="n">
        <f aca="false">Answers!T268</f>
        <v>0</v>
      </c>
      <c r="B268" s="1" t="str">
        <f aca="false">IF(Answers!A268="","",IFERROR(MATCH(TRIM(SUBSTITUTE(SUBSTITUTE(SUBSTITUTE(SUBSTITUTE(Answers!A268,"’","'"),"‘","'"),"“",""""),"”","""")),'Scoring key'!$B$10:$B$14,0),"unread"))</f>
        <v/>
      </c>
      <c r="C268" s="1" t="str">
        <f aca="false">IF(Answers!C268="","",IFERROR(MATCH(TRIM(SUBSTITUTE(SUBSTITUTE(SUBSTITUTE(SUBSTITUTE(Answers!C268,"’","'"),"‘","'"),"“",""""),"”","""")),'Scoring key'!$B$15:$B$19,0),"unread"))</f>
        <v/>
      </c>
      <c r="D268" s="1" t="str">
        <f aca="false">IF(Answers!D268="","",IFERROR(MATCH(TRIM(SUBSTITUTE(SUBSTITUTE(SUBSTITUTE(SUBSTITUTE(Answers!D268,"’","'"),"‘","'"),"“",""""),"”","""")),'Scoring key'!$B$20:$B$24,0),"unread"))</f>
        <v/>
      </c>
      <c r="E268" s="1" t="str">
        <f aca="false">IF(Answers!E268="","",IFERROR(MATCH(TRIM(SUBSTITUTE(SUBSTITUTE(SUBSTITUTE(SUBSTITUTE(Answers!E268,"’","'"),"‘","'"),"“",""""),"”","""")),'Scoring key'!$B$25:$B$29,0),"unread"))</f>
        <v/>
      </c>
      <c r="F268" s="1" t="str">
        <f aca="false">IF(Answers!L268="","",IFERROR(MATCH(TRIM(SUBSTITUTE(SUBSTITUTE(SUBSTITUTE(SUBSTITUTE(Answers!L268,"’","'"),"‘","'"),"“",""""),"”","""")),'Scoring key'!$B$30:$B$34,0),"unread"))</f>
        <v/>
      </c>
      <c r="G268" s="1" t="str">
        <f aca="false">IF(Answers!N268="","",IFERROR(MATCH(TRIM(SUBSTITUTE(SUBSTITUTE(SUBSTITUTE(SUBSTITUTE(Answers!N268,"’","'"),"‘","'"),"“",""""),"”","""")),'Scoring key'!$B$35:$B$38,0),"unread"))</f>
        <v/>
      </c>
      <c r="H268" s="1" t="str">
        <f aca="false">IF(Answers!O268="","",IFERROR(MATCH(TRIM(SUBSTITUTE(SUBSTITUTE(SUBSTITUTE(SUBSTITUTE(Answers!O268,"’","'"),"‘","'"),"“",""""),"”","""")),'Scoring key'!$B$39:$B$42,0),"unread"))</f>
        <v/>
      </c>
      <c r="I268" s="1" t="str">
        <f aca="false">IF(Answers!S268="","",IFERROR(MATCH(TRIM(SUBSTITUTE(SUBSTITUTE(SUBSTITUTE(SUBSTITUTE(Answers!S268,"’","'"),"‘","'"),"“",""""),"”","""")),'Scoring key'!$B$43:$B$46,0),"unread"))</f>
        <v/>
      </c>
      <c r="J268" s="1" t="str">
        <f aca="false">IF(ISNUMBER(B268),IF(INDEX('Scoring key'!$C$10:$C$14,B268)="","",INDEX('Scoring key'!$C$10:$C$14,B268)),"")</f>
        <v/>
      </c>
      <c r="K268" s="1" t="str">
        <f aca="false">IF(ISNUMBER(E268),IF(INDEX('Scoring key'!$C$25:$C$29,E268)="","",INDEX('Scoring key'!$C$25:$C$29,E268)),"")</f>
        <v/>
      </c>
      <c r="L268" s="1" t="str">
        <f aca="false">IF(ISNUMBER(F268),IF(INDEX('Scoring key'!$C$30:$C$34,F268)="","",INDEX('Scoring key'!$C$30:$C$34,F268)),"")</f>
        <v/>
      </c>
      <c r="M268" s="1" t="str">
        <f aca="false">IF(ISNUMBER(G268),IF(INDEX('Scoring key'!$C$35:$C$38,G268)="","",INDEX('Scoring key'!$C$35:$C$38,G268)),"")</f>
        <v/>
      </c>
      <c r="N268" s="1" t="str">
        <f aca="false">IF(ISNUMBER(H268),IF(INDEX('Scoring key'!$C$39:$C$42,H268)="","",INDEX('Scoring key'!$C$39:$C$42,H268)),"")</f>
        <v/>
      </c>
      <c r="O268" s="1" t="str">
        <f aca="false">IF(Answers!F268="","",IF(ISNUMBER(IFERROR(VALUE(Answers!F268),"")),IF(AND(VALUE(Answers!F268)&gt;=1,VALUE(Answers!F268)&lt;=5,VALUE(Answers!F268)=INT(VALUE(Answers!F268))),VALUE(Answers!F268),"unread"),IFERROR(MATCH(TRIM(SUBSTITUTE(SUBSTITUTE(SUBSTITUTE(SUBSTITUTE(Answers!F268,"’","'"),"‘","'"),"“",""""),"”","""")),'Scoring key'!$B$5:$B$9,0),"unread")))</f>
        <v/>
      </c>
      <c r="P268" s="1" t="str">
        <f aca="false">IF(Answers!G268="","",IF(ISNUMBER(IFERROR(VALUE(Answers!G268),"")),IF(AND(VALUE(Answers!G268)&gt;=1,VALUE(Answers!G268)&lt;=5,VALUE(Answers!G268)=INT(VALUE(Answers!G268))),VALUE(Answers!G268),"unread"),IFERROR(MATCH(TRIM(SUBSTITUTE(SUBSTITUTE(SUBSTITUTE(SUBSTITUTE(Answers!G268,"’","'"),"‘","'"),"“",""""),"”","""")),'Scoring key'!$B$5:$B$9,0),"unread")))</f>
        <v/>
      </c>
      <c r="Q268" s="1" t="str">
        <f aca="false">IF(Answers!H268="","",IF(ISNUMBER(IFERROR(VALUE(Answers!H268),"")),IF(AND(VALUE(Answers!H268)&gt;=1,VALUE(Answers!H268)&lt;=5,VALUE(Answers!H268)=INT(VALUE(Answers!H268))),VALUE(Answers!H268),"unread"),IFERROR(MATCH(TRIM(SUBSTITUTE(SUBSTITUTE(SUBSTITUTE(SUBSTITUTE(Answers!H268,"’","'"),"‘","'"),"“",""""),"”","""")),'Scoring key'!$B$5:$B$9,0),"unread")))</f>
        <v/>
      </c>
      <c r="R268" s="1" t="str">
        <f aca="false">IF(Answers!I268="","",IF(ISNUMBER(IFERROR(VALUE(Answers!I268),"")),IF(AND(VALUE(Answers!I268)&gt;=1,VALUE(Answers!I268)&lt;=5,VALUE(Answers!I268)=INT(VALUE(Answers!I268))),VALUE(Answers!I268),"unread"),IFERROR(MATCH(TRIM(SUBSTITUTE(SUBSTITUTE(SUBSTITUTE(SUBSTITUTE(Answers!I268,"’","'"),"‘","'"),"“",""""),"”","""")),'Scoring key'!$B$5:$B$9,0),"unread")))</f>
        <v/>
      </c>
      <c r="S268" s="1" t="str">
        <f aca="false">IF(Answers!J268="","",IF(ISNUMBER(IFERROR(VALUE(Answers!J268),"")),IF(AND(VALUE(Answers!J268)&gt;=1,VALUE(Answers!J268)&lt;=5,VALUE(Answers!J268)=INT(VALUE(Answers!J268))),VALUE(Answers!J268),"unread"),IFERROR(MATCH(TRIM(SUBSTITUTE(SUBSTITUTE(SUBSTITUTE(SUBSTITUTE(Answers!J268,"’","'"),"‘","'"),"“",""""),"”","""")),'Scoring key'!$B$5:$B$9,0),"unread")))</f>
        <v/>
      </c>
      <c r="T268" s="1" t="str">
        <f aca="false">IF(Answers!K268="","",IF(ISNUMBER(IFERROR(VALUE(Answers!K268),"")),IF(AND(VALUE(Answers!K268)&gt;=1,VALUE(Answers!K268)&lt;=5,VALUE(Answers!K268)=INT(VALUE(Answers!K268))),VALUE(Answers!K268),"unread"),IFERROR(MATCH(TRIM(SUBSTITUTE(SUBSTITUTE(SUBSTITUTE(SUBSTITUTE(Answers!K268,"’","'"),"‘","'"),"“",""""),"”","""")),'Scoring key'!$B$5:$B$9,0),"unread")))</f>
        <v/>
      </c>
      <c r="U268" s="1" t="str">
        <f aca="false">IF(Answers!M268="","",IF(ISNUMBER(IFERROR(VALUE(Answers!M268),"")),IF(AND(VALUE(Answers!M268)&gt;=1,VALUE(Answers!M268)&lt;=5,VALUE(Answers!M268)=INT(VALUE(Answers!M268))),VALUE(Answers!M268),"unread"),IFERROR(MATCH(TRIM(SUBSTITUTE(SUBSTITUTE(SUBSTITUTE(SUBSTITUTE(Answers!M268,"’","'"),"‘","'"),"“",""""),"”","""")),'Scoring key'!$B$5:$B$9,0),"unread")))</f>
        <v/>
      </c>
      <c r="V268" s="1" t="str">
        <f aca="false">IF(Answers!P268="","",IF(ISNUMBER(IFERROR(VALUE(Answers!P268),"")),IF(AND(VALUE(Answers!P268)&gt;=1,VALUE(Answers!P268)&lt;=5,VALUE(Answers!P268)=INT(VALUE(Answers!P268))),VALUE(Answers!P268),"unread"),IFERROR(MATCH(TRIM(SUBSTITUTE(SUBSTITUTE(SUBSTITUTE(SUBSTITUTE(Answers!P268,"’","'"),"‘","'"),"“",""""),"”","""")),'Scoring key'!$B$5:$B$9,0),"unread")))</f>
        <v/>
      </c>
      <c r="W268" s="1" t="str">
        <f aca="false">IF(Answers!Q268="","",IF(ISNUMBER(IFERROR(VALUE(Answers!Q268),"")),IF(AND(VALUE(Answers!Q268)&gt;=1,VALUE(Answers!Q268)&lt;=5,VALUE(Answers!Q268)=INT(VALUE(Answers!Q268))),VALUE(Answers!Q268),"unread"),IFERROR(MATCH(TRIM(SUBSTITUTE(SUBSTITUTE(SUBSTITUTE(SUBSTITUTE(Answers!Q268,"’","'"),"‘","'"),"“",""""),"”","""")),'Scoring key'!$B$5:$B$9,0),"unread")))</f>
        <v/>
      </c>
      <c r="X268" s="1" t="str">
        <f aca="false">IF(Answers!B268="","",ISNUMBER(SEARCH("Drafting or editing emails and documents",TRIM(SUBSTITUTE(SUBSTITUTE(SUBSTITUTE(SUBSTITUTE(Answers!B268,"’","'"),"‘","'"),"“",""""),"”",""""))))*1+ISNUMBER(SEARCH("Summarizing documents, threads or meetings",TRIM(SUBSTITUTE(SUBSTITUTE(SUBSTITUTE(SUBSTITUTE(Answers!B268,"’","'"),"‘","'"),"“",""""),"”",""""))))*1+ISNUMBER(SEARCH("Research, or explaining something unfamiliar",TRIM(SUBSTITUTE(SUBSTITUTE(SUBSTITUTE(SUBSTITUTE(Answers!B268,"’","'"),"‘","'"),"“",""""),"”",""""))))*1+ISNUMBER(SEARCH("Working with data or spreadsheets",TRIM(SUBSTITUTE(SUBSTITUTE(SUBSTITUTE(SUBSTITUTE(Answers!B268,"’","'"),"‘","'"),"“",""""),"”",""""))))*1+ISNUMBER(SEARCH("Writing or reviewing code or scripts",TRIM(SUBSTITUTE(SUBSTITUTE(SUBSTITUTE(SUBSTITUTE(Answers!B268,"’","'"),"‘","'"),"“",""""),"”",""""))))*1+ISNUMBER(SEARCH("Brainstorming or planning",TRIM(SUBSTITUTE(SUBSTITUTE(SUBSTITUTE(SUBSTITUTE(Answers!B268,"’","'"),"‘","'"),"“",""""),"”",""""))))*1+ISNUMBER(SEARCH("Something else",TRIM(SUBSTITUTE(SUBSTITUTE(SUBSTITUTE(SUBSTITUTE(Answers!B268,"’","'"),"‘","'"),"“",""""),"”",""""))))*1)</f>
        <v/>
      </c>
      <c r="Y268" s="1" t="str">
        <f aca="false">IF(X268="","",IF(X268=0,IF(ISNUMBER(SEARCH("I don't use AI tools for work",TRIM(SUBSTITUTE(SUBSTITUTE(SUBSTITUTE(SUBSTITUTE(Answers!B268,"’","'"),"‘","'"),"“",""""),"”","""")))),1,"unread"),MIN(X268+1,5)))</f>
        <v/>
      </c>
      <c r="Z268" s="1" t="n">
        <f aca="false">IF(ISNUMBER(SEARCH("Clear guidance on what's allowed and what information can go in",TRIM(SUBSTITUTE(SUBSTITUTE(SUBSTITUTE(SUBSTITUTE(Answers!R268,"’","'"),"‘","'"),"“",""""),"”","""")))),1,0)</f>
        <v>0</v>
      </c>
      <c r="AA268" s="1" t="n">
        <f aca="false">IF(ISNUMBER(SEARCH("An approved AI tool with a work account",TRIM(SUBSTITUTE(SUBSTITUTE(SUBSTITUTE(SUBSTITUTE(Answers!R268,"’","'"),"‘","'"),"“",""""),"”","""")))),1,0)</f>
        <v>0</v>
      </c>
      <c r="AB268" s="1" t="n">
        <f aca="false">IF(ISNUMBER(SEARCH("Hands-on training using my own work tasks",TRIM(SUBSTITUTE(SUBSTITUTE(SUBSTITUTE(SUBSTITUTE(Answers!R268,"’","'"),"‘","'"),"“",""""),"”","""")))),1,0)</f>
        <v>0</v>
      </c>
      <c r="AC268" s="1" t="n">
        <f aca="false">IF(ISNUMBER(SEARCH("Ready-made prompts and templates for common tasks",TRIM(SUBSTITUTE(SUBSTITUTE(SUBSTITUTE(SUBSTITUTE(Answers!R268,"’","'"),"‘","'"),"“",""""),"”","""")))),1,0)</f>
        <v>0</v>
      </c>
      <c r="AD268" s="1" t="n">
        <f aca="false">IF(ISNUMBER(SEARCH("Help setting up an AI agent for my role",TRIM(SUBSTITUTE(SUBSTITUTE(SUBSTITUTE(SUBSTITUTE(Answers!R268,"’","'"),"‘","'"),"“",""""),"”","""")))),1,0)</f>
        <v>0</v>
      </c>
      <c r="AE268" s="1" t="n">
        <f aca="false">IF(ISNUMBER(SEARCH("Examples from people in jobs like mine",TRIM(SUBSTITUTE(SUBSTITUTE(SUBSTITUTE(SUBSTITUTE(Answers!R268,"’","'"),"‘","'"),"“",""""),"”","""")))),1,0)</f>
        <v>0</v>
      </c>
      <c r="AF268" s="1" t="n">
        <f aca="false">IF(ISNUMBER(SEARCH("Time set aside to practice",TRIM(SUBSTITUTE(SUBSTITUTE(SUBSTITUTE(SUBSTITUTE(Answers!R268,"’","'"),"‘","'"),"“",""""),"”","""")))),1,0)</f>
        <v>0</v>
      </c>
      <c r="AG268" s="1" t="n">
        <f aca="false">IF(ISNUMBER(SEARCH("I don't need help right now",TRIM(SUBSTITUTE(SUBSTITUTE(SUBSTITUTE(SUBSTITUTE(Answers!R268,"’","'"),"‘","'"),"“",""""),"”","""")))),1,0)</f>
        <v>0</v>
      </c>
      <c r="AH268" s="1" t="str">
        <f aca="false">IF(Answers!R268="","",IF(Z268+AA268+AB268+AC268+AD268+AE268+AF268+AG268=0,"unread",""))</f>
        <v/>
      </c>
      <c r="AI268" s="1" t="n">
        <f aca="false">IF(OR(D268=5,E268=5),1,0)</f>
        <v>0</v>
      </c>
    </row>
    <row r="269" customFormat="false" ht="15" hidden="false" customHeight="true" outlineLevel="0" collapsed="false">
      <c r="A269" s="1" t="n">
        <f aca="false">Answers!T269</f>
        <v>0</v>
      </c>
      <c r="B269" s="1" t="str">
        <f aca="false">IF(Answers!A269="","",IFERROR(MATCH(TRIM(SUBSTITUTE(SUBSTITUTE(SUBSTITUTE(SUBSTITUTE(Answers!A269,"’","'"),"‘","'"),"“",""""),"”","""")),'Scoring key'!$B$10:$B$14,0),"unread"))</f>
        <v/>
      </c>
      <c r="C269" s="1" t="str">
        <f aca="false">IF(Answers!C269="","",IFERROR(MATCH(TRIM(SUBSTITUTE(SUBSTITUTE(SUBSTITUTE(SUBSTITUTE(Answers!C269,"’","'"),"‘","'"),"“",""""),"”","""")),'Scoring key'!$B$15:$B$19,0),"unread"))</f>
        <v/>
      </c>
      <c r="D269" s="1" t="str">
        <f aca="false">IF(Answers!D269="","",IFERROR(MATCH(TRIM(SUBSTITUTE(SUBSTITUTE(SUBSTITUTE(SUBSTITUTE(Answers!D269,"’","'"),"‘","'"),"“",""""),"”","""")),'Scoring key'!$B$20:$B$24,0),"unread"))</f>
        <v/>
      </c>
      <c r="E269" s="1" t="str">
        <f aca="false">IF(Answers!E269="","",IFERROR(MATCH(TRIM(SUBSTITUTE(SUBSTITUTE(SUBSTITUTE(SUBSTITUTE(Answers!E269,"’","'"),"‘","'"),"“",""""),"”","""")),'Scoring key'!$B$25:$B$29,0),"unread"))</f>
        <v/>
      </c>
      <c r="F269" s="1" t="str">
        <f aca="false">IF(Answers!L269="","",IFERROR(MATCH(TRIM(SUBSTITUTE(SUBSTITUTE(SUBSTITUTE(SUBSTITUTE(Answers!L269,"’","'"),"‘","'"),"“",""""),"”","""")),'Scoring key'!$B$30:$B$34,0),"unread"))</f>
        <v/>
      </c>
      <c r="G269" s="1" t="str">
        <f aca="false">IF(Answers!N269="","",IFERROR(MATCH(TRIM(SUBSTITUTE(SUBSTITUTE(SUBSTITUTE(SUBSTITUTE(Answers!N269,"’","'"),"‘","'"),"“",""""),"”","""")),'Scoring key'!$B$35:$B$38,0),"unread"))</f>
        <v/>
      </c>
      <c r="H269" s="1" t="str">
        <f aca="false">IF(Answers!O269="","",IFERROR(MATCH(TRIM(SUBSTITUTE(SUBSTITUTE(SUBSTITUTE(SUBSTITUTE(Answers!O269,"’","'"),"‘","'"),"“",""""),"”","""")),'Scoring key'!$B$39:$B$42,0),"unread"))</f>
        <v/>
      </c>
      <c r="I269" s="1" t="str">
        <f aca="false">IF(Answers!S269="","",IFERROR(MATCH(TRIM(SUBSTITUTE(SUBSTITUTE(SUBSTITUTE(SUBSTITUTE(Answers!S269,"’","'"),"‘","'"),"“",""""),"”","""")),'Scoring key'!$B$43:$B$46,0),"unread"))</f>
        <v/>
      </c>
      <c r="J269" s="1" t="str">
        <f aca="false">IF(ISNUMBER(B269),IF(INDEX('Scoring key'!$C$10:$C$14,B269)="","",INDEX('Scoring key'!$C$10:$C$14,B269)),"")</f>
        <v/>
      </c>
      <c r="K269" s="1" t="str">
        <f aca="false">IF(ISNUMBER(E269),IF(INDEX('Scoring key'!$C$25:$C$29,E269)="","",INDEX('Scoring key'!$C$25:$C$29,E269)),"")</f>
        <v/>
      </c>
      <c r="L269" s="1" t="str">
        <f aca="false">IF(ISNUMBER(F269),IF(INDEX('Scoring key'!$C$30:$C$34,F269)="","",INDEX('Scoring key'!$C$30:$C$34,F269)),"")</f>
        <v/>
      </c>
      <c r="M269" s="1" t="str">
        <f aca="false">IF(ISNUMBER(G269),IF(INDEX('Scoring key'!$C$35:$C$38,G269)="","",INDEX('Scoring key'!$C$35:$C$38,G269)),"")</f>
        <v/>
      </c>
      <c r="N269" s="1" t="str">
        <f aca="false">IF(ISNUMBER(H269),IF(INDEX('Scoring key'!$C$39:$C$42,H269)="","",INDEX('Scoring key'!$C$39:$C$42,H269)),"")</f>
        <v/>
      </c>
      <c r="O269" s="1" t="str">
        <f aca="false">IF(Answers!F269="","",IF(ISNUMBER(IFERROR(VALUE(Answers!F269),"")),IF(AND(VALUE(Answers!F269)&gt;=1,VALUE(Answers!F269)&lt;=5,VALUE(Answers!F269)=INT(VALUE(Answers!F269))),VALUE(Answers!F269),"unread"),IFERROR(MATCH(TRIM(SUBSTITUTE(SUBSTITUTE(SUBSTITUTE(SUBSTITUTE(Answers!F269,"’","'"),"‘","'"),"“",""""),"”","""")),'Scoring key'!$B$5:$B$9,0),"unread")))</f>
        <v/>
      </c>
      <c r="P269" s="1" t="str">
        <f aca="false">IF(Answers!G269="","",IF(ISNUMBER(IFERROR(VALUE(Answers!G269),"")),IF(AND(VALUE(Answers!G269)&gt;=1,VALUE(Answers!G269)&lt;=5,VALUE(Answers!G269)=INT(VALUE(Answers!G269))),VALUE(Answers!G269),"unread"),IFERROR(MATCH(TRIM(SUBSTITUTE(SUBSTITUTE(SUBSTITUTE(SUBSTITUTE(Answers!G269,"’","'"),"‘","'"),"“",""""),"”","""")),'Scoring key'!$B$5:$B$9,0),"unread")))</f>
        <v/>
      </c>
      <c r="Q269" s="1" t="str">
        <f aca="false">IF(Answers!H269="","",IF(ISNUMBER(IFERROR(VALUE(Answers!H269),"")),IF(AND(VALUE(Answers!H269)&gt;=1,VALUE(Answers!H269)&lt;=5,VALUE(Answers!H269)=INT(VALUE(Answers!H269))),VALUE(Answers!H269),"unread"),IFERROR(MATCH(TRIM(SUBSTITUTE(SUBSTITUTE(SUBSTITUTE(SUBSTITUTE(Answers!H269,"’","'"),"‘","'"),"“",""""),"”","""")),'Scoring key'!$B$5:$B$9,0),"unread")))</f>
        <v/>
      </c>
      <c r="R269" s="1" t="str">
        <f aca="false">IF(Answers!I269="","",IF(ISNUMBER(IFERROR(VALUE(Answers!I269),"")),IF(AND(VALUE(Answers!I269)&gt;=1,VALUE(Answers!I269)&lt;=5,VALUE(Answers!I269)=INT(VALUE(Answers!I269))),VALUE(Answers!I269),"unread"),IFERROR(MATCH(TRIM(SUBSTITUTE(SUBSTITUTE(SUBSTITUTE(SUBSTITUTE(Answers!I269,"’","'"),"‘","'"),"“",""""),"”","""")),'Scoring key'!$B$5:$B$9,0),"unread")))</f>
        <v/>
      </c>
      <c r="S269" s="1" t="str">
        <f aca="false">IF(Answers!J269="","",IF(ISNUMBER(IFERROR(VALUE(Answers!J269),"")),IF(AND(VALUE(Answers!J269)&gt;=1,VALUE(Answers!J269)&lt;=5,VALUE(Answers!J269)=INT(VALUE(Answers!J269))),VALUE(Answers!J269),"unread"),IFERROR(MATCH(TRIM(SUBSTITUTE(SUBSTITUTE(SUBSTITUTE(SUBSTITUTE(Answers!J269,"’","'"),"‘","'"),"“",""""),"”","""")),'Scoring key'!$B$5:$B$9,0),"unread")))</f>
        <v/>
      </c>
      <c r="T269" s="1" t="str">
        <f aca="false">IF(Answers!K269="","",IF(ISNUMBER(IFERROR(VALUE(Answers!K269),"")),IF(AND(VALUE(Answers!K269)&gt;=1,VALUE(Answers!K269)&lt;=5,VALUE(Answers!K269)=INT(VALUE(Answers!K269))),VALUE(Answers!K269),"unread"),IFERROR(MATCH(TRIM(SUBSTITUTE(SUBSTITUTE(SUBSTITUTE(SUBSTITUTE(Answers!K269,"’","'"),"‘","'"),"“",""""),"”","""")),'Scoring key'!$B$5:$B$9,0),"unread")))</f>
        <v/>
      </c>
      <c r="U269" s="1" t="str">
        <f aca="false">IF(Answers!M269="","",IF(ISNUMBER(IFERROR(VALUE(Answers!M269),"")),IF(AND(VALUE(Answers!M269)&gt;=1,VALUE(Answers!M269)&lt;=5,VALUE(Answers!M269)=INT(VALUE(Answers!M269))),VALUE(Answers!M269),"unread"),IFERROR(MATCH(TRIM(SUBSTITUTE(SUBSTITUTE(SUBSTITUTE(SUBSTITUTE(Answers!M269,"’","'"),"‘","'"),"“",""""),"”","""")),'Scoring key'!$B$5:$B$9,0),"unread")))</f>
        <v/>
      </c>
      <c r="V269" s="1" t="str">
        <f aca="false">IF(Answers!P269="","",IF(ISNUMBER(IFERROR(VALUE(Answers!P269),"")),IF(AND(VALUE(Answers!P269)&gt;=1,VALUE(Answers!P269)&lt;=5,VALUE(Answers!P269)=INT(VALUE(Answers!P269))),VALUE(Answers!P269),"unread"),IFERROR(MATCH(TRIM(SUBSTITUTE(SUBSTITUTE(SUBSTITUTE(SUBSTITUTE(Answers!P269,"’","'"),"‘","'"),"“",""""),"”","""")),'Scoring key'!$B$5:$B$9,0),"unread")))</f>
        <v/>
      </c>
      <c r="W269" s="1" t="str">
        <f aca="false">IF(Answers!Q269="","",IF(ISNUMBER(IFERROR(VALUE(Answers!Q269),"")),IF(AND(VALUE(Answers!Q269)&gt;=1,VALUE(Answers!Q269)&lt;=5,VALUE(Answers!Q269)=INT(VALUE(Answers!Q269))),VALUE(Answers!Q269),"unread"),IFERROR(MATCH(TRIM(SUBSTITUTE(SUBSTITUTE(SUBSTITUTE(SUBSTITUTE(Answers!Q269,"’","'"),"‘","'"),"“",""""),"”","""")),'Scoring key'!$B$5:$B$9,0),"unread")))</f>
        <v/>
      </c>
      <c r="X269" s="1" t="str">
        <f aca="false">IF(Answers!B269="","",ISNUMBER(SEARCH("Drafting or editing emails and documents",TRIM(SUBSTITUTE(SUBSTITUTE(SUBSTITUTE(SUBSTITUTE(Answers!B269,"’","'"),"‘","'"),"“",""""),"”",""""))))*1+ISNUMBER(SEARCH("Summarizing documents, threads or meetings",TRIM(SUBSTITUTE(SUBSTITUTE(SUBSTITUTE(SUBSTITUTE(Answers!B269,"’","'"),"‘","'"),"“",""""),"”",""""))))*1+ISNUMBER(SEARCH("Research, or explaining something unfamiliar",TRIM(SUBSTITUTE(SUBSTITUTE(SUBSTITUTE(SUBSTITUTE(Answers!B269,"’","'"),"‘","'"),"“",""""),"”",""""))))*1+ISNUMBER(SEARCH("Working with data or spreadsheets",TRIM(SUBSTITUTE(SUBSTITUTE(SUBSTITUTE(SUBSTITUTE(Answers!B269,"’","'"),"‘","'"),"“",""""),"”",""""))))*1+ISNUMBER(SEARCH("Writing or reviewing code or scripts",TRIM(SUBSTITUTE(SUBSTITUTE(SUBSTITUTE(SUBSTITUTE(Answers!B269,"’","'"),"‘","'"),"“",""""),"”",""""))))*1+ISNUMBER(SEARCH("Brainstorming or planning",TRIM(SUBSTITUTE(SUBSTITUTE(SUBSTITUTE(SUBSTITUTE(Answers!B269,"’","'"),"‘","'"),"“",""""),"”",""""))))*1+ISNUMBER(SEARCH("Something else",TRIM(SUBSTITUTE(SUBSTITUTE(SUBSTITUTE(SUBSTITUTE(Answers!B269,"’","'"),"‘","'"),"“",""""),"”",""""))))*1)</f>
        <v/>
      </c>
      <c r="Y269" s="1" t="str">
        <f aca="false">IF(X269="","",IF(X269=0,IF(ISNUMBER(SEARCH("I don't use AI tools for work",TRIM(SUBSTITUTE(SUBSTITUTE(SUBSTITUTE(SUBSTITUTE(Answers!B269,"’","'"),"‘","'"),"“",""""),"”","""")))),1,"unread"),MIN(X269+1,5)))</f>
        <v/>
      </c>
      <c r="Z269" s="1" t="n">
        <f aca="false">IF(ISNUMBER(SEARCH("Clear guidance on what's allowed and what information can go in",TRIM(SUBSTITUTE(SUBSTITUTE(SUBSTITUTE(SUBSTITUTE(Answers!R269,"’","'"),"‘","'"),"“",""""),"”","""")))),1,0)</f>
        <v>0</v>
      </c>
      <c r="AA269" s="1" t="n">
        <f aca="false">IF(ISNUMBER(SEARCH("An approved AI tool with a work account",TRIM(SUBSTITUTE(SUBSTITUTE(SUBSTITUTE(SUBSTITUTE(Answers!R269,"’","'"),"‘","'"),"“",""""),"”","""")))),1,0)</f>
        <v>0</v>
      </c>
      <c r="AB269" s="1" t="n">
        <f aca="false">IF(ISNUMBER(SEARCH("Hands-on training using my own work tasks",TRIM(SUBSTITUTE(SUBSTITUTE(SUBSTITUTE(SUBSTITUTE(Answers!R269,"’","'"),"‘","'"),"“",""""),"”","""")))),1,0)</f>
        <v>0</v>
      </c>
      <c r="AC269" s="1" t="n">
        <f aca="false">IF(ISNUMBER(SEARCH("Ready-made prompts and templates for common tasks",TRIM(SUBSTITUTE(SUBSTITUTE(SUBSTITUTE(SUBSTITUTE(Answers!R269,"’","'"),"‘","'"),"“",""""),"”","""")))),1,0)</f>
        <v>0</v>
      </c>
      <c r="AD269" s="1" t="n">
        <f aca="false">IF(ISNUMBER(SEARCH("Help setting up an AI agent for my role",TRIM(SUBSTITUTE(SUBSTITUTE(SUBSTITUTE(SUBSTITUTE(Answers!R269,"’","'"),"‘","'"),"“",""""),"”","""")))),1,0)</f>
        <v>0</v>
      </c>
      <c r="AE269" s="1" t="n">
        <f aca="false">IF(ISNUMBER(SEARCH("Examples from people in jobs like mine",TRIM(SUBSTITUTE(SUBSTITUTE(SUBSTITUTE(SUBSTITUTE(Answers!R269,"’","'"),"‘","'"),"“",""""),"”","""")))),1,0)</f>
        <v>0</v>
      </c>
      <c r="AF269" s="1" t="n">
        <f aca="false">IF(ISNUMBER(SEARCH("Time set aside to practice",TRIM(SUBSTITUTE(SUBSTITUTE(SUBSTITUTE(SUBSTITUTE(Answers!R269,"’","'"),"‘","'"),"“",""""),"”","""")))),1,0)</f>
        <v>0</v>
      </c>
      <c r="AG269" s="1" t="n">
        <f aca="false">IF(ISNUMBER(SEARCH("I don't need help right now",TRIM(SUBSTITUTE(SUBSTITUTE(SUBSTITUTE(SUBSTITUTE(Answers!R269,"’","'"),"‘","'"),"“",""""),"”","""")))),1,0)</f>
        <v>0</v>
      </c>
      <c r="AH269" s="1" t="str">
        <f aca="false">IF(Answers!R269="","",IF(Z269+AA269+AB269+AC269+AD269+AE269+AF269+AG269=0,"unread",""))</f>
        <v/>
      </c>
      <c r="AI269" s="1" t="n">
        <f aca="false">IF(OR(D269=5,E269=5),1,0)</f>
        <v>0</v>
      </c>
    </row>
    <row r="270" customFormat="false" ht="15" hidden="false" customHeight="true" outlineLevel="0" collapsed="false">
      <c r="A270" s="1" t="n">
        <f aca="false">Answers!T270</f>
        <v>0</v>
      </c>
      <c r="B270" s="1" t="str">
        <f aca="false">IF(Answers!A270="","",IFERROR(MATCH(TRIM(SUBSTITUTE(SUBSTITUTE(SUBSTITUTE(SUBSTITUTE(Answers!A270,"’","'"),"‘","'"),"“",""""),"”","""")),'Scoring key'!$B$10:$B$14,0),"unread"))</f>
        <v/>
      </c>
      <c r="C270" s="1" t="str">
        <f aca="false">IF(Answers!C270="","",IFERROR(MATCH(TRIM(SUBSTITUTE(SUBSTITUTE(SUBSTITUTE(SUBSTITUTE(Answers!C270,"’","'"),"‘","'"),"“",""""),"”","""")),'Scoring key'!$B$15:$B$19,0),"unread"))</f>
        <v/>
      </c>
      <c r="D270" s="1" t="str">
        <f aca="false">IF(Answers!D270="","",IFERROR(MATCH(TRIM(SUBSTITUTE(SUBSTITUTE(SUBSTITUTE(SUBSTITUTE(Answers!D270,"’","'"),"‘","'"),"“",""""),"”","""")),'Scoring key'!$B$20:$B$24,0),"unread"))</f>
        <v/>
      </c>
      <c r="E270" s="1" t="str">
        <f aca="false">IF(Answers!E270="","",IFERROR(MATCH(TRIM(SUBSTITUTE(SUBSTITUTE(SUBSTITUTE(SUBSTITUTE(Answers!E270,"’","'"),"‘","'"),"“",""""),"”","""")),'Scoring key'!$B$25:$B$29,0),"unread"))</f>
        <v/>
      </c>
      <c r="F270" s="1" t="str">
        <f aca="false">IF(Answers!L270="","",IFERROR(MATCH(TRIM(SUBSTITUTE(SUBSTITUTE(SUBSTITUTE(SUBSTITUTE(Answers!L270,"’","'"),"‘","'"),"“",""""),"”","""")),'Scoring key'!$B$30:$B$34,0),"unread"))</f>
        <v/>
      </c>
      <c r="G270" s="1" t="str">
        <f aca="false">IF(Answers!N270="","",IFERROR(MATCH(TRIM(SUBSTITUTE(SUBSTITUTE(SUBSTITUTE(SUBSTITUTE(Answers!N270,"’","'"),"‘","'"),"“",""""),"”","""")),'Scoring key'!$B$35:$B$38,0),"unread"))</f>
        <v/>
      </c>
      <c r="H270" s="1" t="str">
        <f aca="false">IF(Answers!O270="","",IFERROR(MATCH(TRIM(SUBSTITUTE(SUBSTITUTE(SUBSTITUTE(SUBSTITUTE(Answers!O270,"’","'"),"‘","'"),"“",""""),"”","""")),'Scoring key'!$B$39:$B$42,0),"unread"))</f>
        <v/>
      </c>
      <c r="I270" s="1" t="str">
        <f aca="false">IF(Answers!S270="","",IFERROR(MATCH(TRIM(SUBSTITUTE(SUBSTITUTE(SUBSTITUTE(SUBSTITUTE(Answers!S270,"’","'"),"‘","'"),"“",""""),"”","""")),'Scoring key'!$B$43:$B$46,0),"unread"))</f>
        <v/>
      </c>
      <c r="J270" s="1" t="str">
        <f aca="false">IF(ISNUMBER(B270),IF(INDEX('Scoring key'!$C$10:$C$14,B270)="","",INDEX('Scoring key'!$C$10:$C$14,B270)),"")</f>
        <v/>
      </c>
      <c r="K270" s="1" t="str">
        <f aca="false">IF(ISNUMBER(E270),IF(INDEX('Scoring key'!$C$25:$C$29,E270)="","",INDEX('Scoring key'!$C$25:$C$29,E270)),"")</f>
        <v/>
      </c>
      <c r="L270" s="1" t="str">
        <f aca="false">IF(ISNUMBER(F270),IF(INDEX('Scoring key'!$C$30:$C$34,F270)="","",INDEX('Scoring key'!$C$30:$C$34,F270)),"")</f>
        <v/>
      </c>
      <c r="M270" s="1" t="str">
        <f aca="false">IF(ISNUMBER(G270),IF(INDEX('Scoring key'!$C$35:$C$38,G270)="","",INDEX('Scoring key'!$C$35:$C$38,G270)),"")</f>
        <v/>
      </c>
      <c r="N270" s="1" t="str">
        <f aca="false">IF(ISNUMBER(H270),IF(INDEX('Scoring key'!$C$39:$C$42,H270)="","",INDEX('Scoring key'!$C$39:$C$42,H270)),"")</f>
        <v/>
      </c>
      <c r="O270" s="1" t="str">
        <f aca="false">IF(Answers!F270="","",IF(ISNUMBER(IFERROR(VALUE(Answers!F270),"")),IF(AND(VALUE(Answers!F270)&gt;=1,VALUE(Answers!F270)&lt;=5,VALUE(Answers!F270)=INT(VALUE(Answers!F270))),VALUE(Answers!F270),"unread"),IFERROR(MATCH(TRIM(SUBSTITUTE(SUBSTITUTE(SUBSTITUTE(SUBSTITUTE(Answers!F270,"’","'"),"‘","'"),"“",""""),"”","""")),'Scoring key'!$B$5:$B$9,0),"unread")))</f>
        <v/>
      </c>
      <c r="P270" s="1" t="str">
        <f aca="false">IF(Answers!G270="","",IF(ISNUMBER(IFERROR(VALUE(Answers!G270),"")),IF(AND(VALUE(Answers!G270)&gt;=1,VALUE(Answers!G270)&lt;=5,VALUE(Answers!G270)=INT(VALUE(Answers!G270))),VALUE(Answers!G270),"unread"),IFERROR(MATCH(TRIM(SUBSTITUTE(SUBSTITUTE(SUBSTITUTE(SUBSTITUTE(Answers!G270,"’","'"),"‘","'"),"“",""""),"”","""")),'Scoring key'!$B$5:$B$9,0),"unread")))</f>
        <v/>
      </c>
      <c r="Q270" s="1" t="str">
        <f aca="false">IF(Answers!H270="","",IF(ISNUMBER(IFERROR(VALUE(Answers!H270),"")),IF(AND(VALUE(Answers!H270)&gt;=1,VALUE(Answers!H270)&lt;=5,VALUE(Answers!H270)=INT(VALUE(Answers!H270))),VALUE(Answers!H270),"unread"),IFERROR(MATCH(TRIM(SUBSTITUTE(SUBSTITUTE(SUBSTITUTE(SUBSTITUTE(Answers!H270,"’","'"),"‘","'"),"“",""""),"”","""")),'Scoring key'!$B$5:$B$9,0),"unread")))</f>
        <v/>
      </c>
      <c r="R270" s="1" t="str">
        <f aca="false">IF(Answers!I270="","",IF(ISNUMBER(IFERROR(VALUE(Answers!I270),"")),IF(AND(VALUE(Answers!I270)&gt;=1,VALUE(Answers!I270)&lt;=5,VALUE(Answers!I270)=INT(VALUE(Answers!I270))),VALUE(Answers!I270),"unread"),IFERROR(MATCH(TRIM(SUBSTITUTE(SUBSTITUTE(SUBSTITUTE(SUBSTITUTE(Answers!I270,"’","'"),"‘","'"),"“",""""),"”","""")),'Scoring key'!$B$5:$B$9,0),"unread")))</f>
        <v/>
      </c>
      <c r="S270" s="1" t="str">
        <f aca="false">IF(Answers!J270="","",IF(ISNUMBER(IFERROR(VALUE(Answers!J270),"")),IF(AND(VALUE(Answers!J270)&gt;=1,VALUE(Answers!J270)&lt;=5,VALUE(Answers!J270)=INT(VALUE(Answers!J270))),VALUE(Answers!J270),"unread"),IFERROR(MATCH(TRIM(SUBSTITUTE(SUBSTITUTE(SUBSTITUTE(SUBSTITUTE(Answers!J270,"’","'"),"‘","'"),"“",""""),"”","""")),'Scoring key'!$B$5:$B$9,0),"unread")))</f>
        <v/>
      </c>
      <c r="T270" s="1" t="str">
        <f aca="false">IF(Answers!K270="","",IF(ISNUMBER(IFERROR(VALUE(Answers!K270),"")),IF(AND(VALUE(Answers!K270)&gt;=1,VALUE(Answers!K270)&lt;=5,VALUE(Answers!K270)=INT(VALUE(Answers!K270))),VALUE(Answers!K270),"unread"),IFERROR(MATCH(TRIM(SUBSTITUTE(SUBSTITUTE(SUBSTITUTE(SUBSTITUTE(Answers!K270,"’","'"),"‘","'"),"“",""""),"”","""")),'Scoring key'!$B$5:$B$9,0),"unread")))</f>
        <v/>
      </c>
      <c r="U270" s="1" t="str">
        <f aca="false">IF(Answers!M270="","",IF(ISNUMBER(IFERROR(VALUE(Answers!M270),"")),IF(AND(VALUE(Answers!M270)&gt;=1,VALUE(Answers!M270)&lt;=5,VALUE(Answers!M270)=INT(VALUE(Answers!M270))),VALUE(Answers!M270),"unread"),IFERROR(MATCH(TRIM(SUBSTITUTE(SUBSTITUTE(SUBSTITUTE(SUBSTITUTE(Answers!M270,"’","'"),"‘","'"),"“",""""),"”","""")),'Scoring key'!$B$5:$B$9,0),"unread")))</f>
        <v/>
      </c>
      <c r="V270" s="1" t="str">
        <f aca="false">IF(Answers!P270="","",IF(ISNUMBER(IFERROR(VALUE(Answers!P270),"")),IF(AND(VALUE(Answers!P270)&gt;=1,VALUE(Answers!P270)&lt;=5,VALUE(Answers!P270)=INT(VALUE(Answers!P270))),VALUE(Answers!P270),"unread"),IFERROR(MATCH(TRIM(SUBSTITUTE(SUBSTITUTE(SUBSTITUTE(SUBSTITUTE(Answers!P270,"’","'"),"‘","'"),"“",""""),"”","""")),'Scoring key'!$B$5:$B$9,0),"unread")))</f>
        <v/>
      </c>
      <c r="W270" s="1" t="str">
        <f aca="false">IF(Answers!Q270="","",IF(ISNUMBER(IFERROR(VALUE(Answers!Q270),"")),IF(AND(VALUE(Answers!Q270)&gt;=1,VALUE(Answers!Q270)&lt;=5,VALUE(Answers!Q270)=INT(VALUE(Answers!Q270))),VALUE(Answers!Q270),"unread"),IFERROR(MATCH(TRIM(SUBSTITUTE(SUBSTITUTE(SUBSTITUTE(SUBSTITUTE(Answers!Q270,"’","'"),"‘","'"),"“",""""),"”","""")),'Scoring key'!$B$5:$B$9,0),"unread")))</f>
        <v/>
      </c>
      <c r="X270" s="1" t="str">
        <f aca="false">IF(Answers!B270="","",ISNUMBER(SEARCH("Drafting or editing emails and documents",TRIM(SUBSTITUTE(SUBSTITUTE(SUBSTITUTE(SUBSTITUTE(Answers!B270,"’","'"),"‘","'"),"“",""""),"”",""""))))*1+ISNUMBER(SEARCH("Summarizing documents, threads or meetings",TRIM(SUBSTITUTE(SUBSTITUTE(SUBSTITUTE(SUBSTITUTE(Answers!B270,"’","'"),"‘","'"),"“",""""),"”",""""))))*1+ISNUMBER(SEARCH("Research, or explaining something unfamiliar",TRIM(SUBSTITUTE(SUBSTITUTE(SUBSTITUTE(SUBSTITUTE(Answers!B270,"’","'"),"‘","'"),"“",""""),"”",""""))))*1+ISNUMBER(SEARCH("Working with data or spreadsheets",TRIM(SUBSTITUTE(SUBSTITUTE(SUBSTITUTE(SUBSTITUTE(Answers!B270,"’","'"),"‘","'"),"“",""""),"”",""""))))*1+ISNUMBER(SEARCH("Writing or reviewing code or scripts",TRIM(SUBSTITUTE(SUBSTITUTE(SUBSTITUTE(SUBSTITUTE(Answers!B270,"’","'"),"‘","'"),"“",""""),"”",""""))))*1+ISNUMBER(SEARCH("Brainstorming or planning",TRIM(SUBSTITUTE(SUBSTITUTE(SUBSTITUTE(SUBSTITUTE(Answers!B270,"’","'"),"‘","'"),"“",""""),"”",""""))))*1+ISNUMBER(SEARCH("Something else",TRIM(SUBSTITUTE(SUBSTITUTE(SUBSTITUTE(SUBSTITUTE(Answers!B270,"’","'"),"‘","'"),"“",""""),"”",""""))))*1)</f>
        <v/>
      </c>
      <c r="Y270" s="1" t="str">
        <f aca="false">IF(X270="","",IF(X270=0,IF(ISNUMBER(SEARCH("I don't use AI tools for work",TRIM(SUBSTITUTE(SUBSTITUTE(SUBSTITUTE(SUBSTITUTE(Answers!B270,"’","'"),"‘","'"),"“",""""),"”","""")))),1,"unread"),MIN(X270+1,5)))</f>
        <v/>
      </c>
      <c r="Z270" s="1" t="n">
        <f aca="false">IF(ISNUMBER(SEARCH("Clear guidance on what's allowed and what information can go in",TRIM(SUBSTITUTE(SUBSTITUTE(SUBSTITUTE(SUBSTITUTE(Answers!R270,"’","'"),"‘","'"),"“",""""),"”","""")))),1,0)</f>
        <v>0</v>
      </c>
      <c r="AA270" s="1" t="n">
        <f aca="false">IF(ISNUMBER(SEARCH("An approved AI tool with a work account",TRIM(SUBSTITUTE(SUBSTITUTE(SUBSTITUTE(SUBSTITUTE(Answers!R270,"’","'"),"‘","'"),"“",""""),"”","""")))),1,0)</f>
        <v>0</v>
      </c>
      <c r="AB270" s="1" t="n">
        <f aca="false">IF(ISNUMBER(SEARCH("Hands-on training using my own work tasks",TRIM(SUBSTITUTE(SUBSTITUTE(SUBSTITUTE(SUBSTITUTE(Answers!R270,"’","'"),"‘","'"),"“",""""),"”","""")))),1,0)</f>
        <v>0</v>
      </c>
      <c r="AC270" s="1" t="n">
        <f aca="false">IF(ISNUMBER(SEARCH("Ready-made prompts and templates for common tasks",TRIM(SUBSTITUTE(SUBSTITUTE(SUBSTITUTE(SUBSTITUTE(Answers!R270,"’","'"),"‘","'"),"“",""""),"”","""")))),1,0)</f>
        <v>0</v>
      </c>
      <c r="AD270" s="1" t="n">
        <f aca="false">IF(ISNUMBER(SEARCH("Help setting up an AI agent for my role",TRIM(SUBSTITUTE(SUBSTITUTE(SUBSTITUTE(SUBSTITUTE(Answers!R270,"’","'"),"‘","'"),"“",""""),"”","""")))),1,0)</f>
        <v>0</v>
      </c>
      <c r="AE270" s="1" t="n">
        <f aca="false">IF(ISNUMBER(SEARCH("Examples from people in jobs like mine",TRIM(SUBSTITUTE(SUBSTITUTE(SUBSTITUTE(SUBSTITUTE(Answers!R270,"’","'"),"‘","'"),"“",""""),"”","""")))),1,0)</f>
        <v>0</v>
      </c>
      <c r="AF270" s="1" t="n">
        <f aca="false">IF(ISNUMBER(SEARCH("Time set aside to practice",TRIM(SUBSTITUTE(SUBSTITUTE(SUBSTITUTE(SUBSTITUTE(Answers!R270,"’","'"),"‘","'"),"“",""""),"”","""")))),1,0)</f>
        <v>0</v>
      </c>
      <c r="AG270" s="1" t="n">
        <f aca="false">IF(ISNUMBER(SEARCH("I don't need help right now",TRIM(SUBSTITUTE(SUBSTITUTE(SUBSTITUTE(SUBSTITUTE(Answers!R270,"’","'"),"‘","'"),"“",""""),"”","""")))),1,0)</f>
        <v>0</v>
      </c>
      <c r="AH270" s="1" t="str">
        <f aca="false">IF(Answers!R270="","",IF(Z270+AA270+AB270+AC270+AD270+AE270+AF270+AG270=0,"unread",""))</f>
        <v/>
      </c>
      <c r="AI270" s="1" t="n">
        <f aca="false">IF(OR(D270=5,E270=5),1,0)</f>
        <v>0</v>
      </c>
    </row>
    <row r="271" customFormat="false" ht="15" hidden="false" customHeight="true" outlineLevel="0" collapsed="false">
      <c r="A271" s="1" t="n">
        <f aca="false">Answers!T271</f>
        <v>0</v>
      </c>
      <c r="B271" s="1" t="str">
        <f aca="false">IF(Answers!A271="","",IFERROR(MATCH(TRIM(SUBSTITUTE(SUBSTITUTE(SUBSTITUTE(SUBSTITUTE(Answers!A271,"’","'"),"‘","'"),"“",""""),"”","""")),'Scoring key'!$B$10:$B$14,0),"unread"))</f>
        <v/>
      </c>
      <c r="C271" s="1" t="str">
        <f aca="false">IF(Answers!C271="","",IFERROR(MATCH(TRIM(SUBSTITUTE(SUBSTITUTE(SUBSTITUTE(SUBSTITUTE(Answers!C271,"’","'"),"‘","'"),"“",""""),"”","""")),'Scoring key'!$B$15:$B$19,0),"unread"))</f>
        <v/>
      </c>
      <c r="D271" s="1" t="str">
        <f aca="false">IF(Answers!D271="","",IFERROR(MATCH(TRIM(SUBSTITUTE(SUBSTITUTE(SUBSTITUTE(SUBSTITUTE(Answers!D271,"’","'"),"‘","'"),"“",""""),"”","""")),'Scoring key'!$B$20:$B$24,0),"unread"))</f>
        <v/>
      </c>
      <c r="E271" s="1" t="str">
        <f aca="false">IF(Answers!E271="","",IFERROR(MATCH(TRIM(SUBSTITUTE(SUBSTITUTE(SUBSTITUTE(SUBSTITUTE(Answers!E271,"’","'"),"‘","'"),"“",""""),"”","""")),'Scoring key'!$B$25:$B$29,0),"unread"))</f>
        <v/>
      </c>
      <c r="F271" s="1" t="str">
        <f aca="false">IF(Answers!L271="","",IFERROR(MATCH(TRIM(SUBSTITUTE(SUBSTITUTE(SUBSTITUTE(SUBSTITUTE(Answers!L271,"’","'"),"‘","'"),"“",""""),"”","""")),'Scoring key'!$B$30:$B$34,0),"unread"))</f>
        <v/>
      </c>
      <c r="G271" s="1" t="str">
        <f aca="false">IF(Answers!N271="","",IFERROR(MATCH(TRIM(SUBSTITUTE(SUBSTITUTE(SUBSTITUTE(SUBSTITUTE(Answers!N271,"’","'"),"‘","'"),"“",""""),"”","""")),'Scoring key'!$B$35:$B$38,0),"unread"))</f>
        <v/>
      </c>
      <c r="H271" s="1" t="str">
        <f aca="false">IF(Answers!O271="","",IFERROR(MATCH(TRIM(SUBSTITUTE(SUBSTITUTE(SUBSTITUTE(SUBSTITUTE(Answers!O271,"’","'"),"‘","'"),"“",""""),"”","""")),'Scoring key'!$B$39:$B$42,0),"unread"))</f>
        <v/>
      </c>
      <c r="I271" s="1" t="str">
        <f aca="false">IF(Answers!S271="","",IFERROR(MATCH(TRIM(SUBSTITUTE(SUBSTITUTE(SUBSTITUTE(SUBSTITUTE(Answers!S271,"’","'"),"‘","'"),"“",""""),"”","""")),'Scoring key'!$B$43:$B$46,0),"unread"))</f>
        <v/>
      </c>
      <c r="J271" s="1" t="str">
        <f aca="false">IF(ISNUMBER(B271),IF(INDEX('Scoring key'!$C$10:$C$14,B271)="","",INDEX('Scoring key'!$C$10:$C$14,B271)),"")</f>
        <v/>
      </c>
      <c r="K271" s="1" t="str">
        <f aca="false">IF(ISNUMBER(E271),IF(INDEX('Scoring key'!$C$25:$C$29,E271)="","",INDEX('Scoring key'!$C$25:$C$29,E271)),"")</f>
        <v/>
      </c>
      <c r="L271" s="1" t="str">
        <f aca="false">IF(ISNUMBER(F271),IF(INDEX('Scoring key'!$C$30:$C$34,F271)="","",INDEX('Scoring key'!$C$30:$C$34,F271)),"")</f>
        <v/>
      </c>
      <c r="M271" s="1" t="str">
        <f aca="false">IF(ISNUMBER(G271),IF(INDEX('Scoring key'!$C$35:$C$38,G271)="","",INDEX('Scoring key'!$C$35:$C$38,G271)),"")</f>
        <v/>
      </c>
      <c r="N271" s="1" t="str">
        <f aca="false">IF(ISNUMBER(H271),IF(INDEX('Scoring key'!$C$39:$C$42,H271)="","",INDEX('Scoring key'!$C$39:$C$42,H271)),"")</f>
        <v/>
      </c>
      <c r="O271" s="1" t="str">
        <f aca="false">IF(Answers!F271="","",IF(ISNUMBER(IFERROR(VALUE(Answers!F271),"")),IF(AND(VALUE(Answers!F271)&gt;=1,VALUE(Answers!F271)&lt;=5,VALUE(Answers!F271)=INT(VALUE(Answers!F271))),VALUE(Answers!F271),"unread"),IFERROR(MATCH(TRIM(SUBSTITUTE(SUBSTITUTE(SUBSTITUTE(SUBSTITUTE(Answers!F271,"’","'"),"‘","'"),"“",""""),"”","""")),'Scoring key'!$B$5:$B$9,0),"unread")))</f>
        <v/>
      </c>
      <c r="P271" s="1" t="str">
        <f aca="false">IF(Answers!G271="","",IF(ISNUMBER(IFERROR(VALUE(Answers!G271),"")),IF(AND(VALUE(Answers!G271)&gt;=1,VALUE(Answers!G271)&lt;=5,VALUE(Answers!G271)=INT(VALUE(Answers!G271))),VALUE(Answers!G271),"unread"),IFERROR(MATCH(TRIM(SUBSTITUTE(SUBSTITUTE(SUBSTITUTE(SUBSTITUTE(Answers!G271,"’","'"),"‘","'"),"“",""""),"”","""")),'Scoring key'!$B$5:$B$9,0),"unread")))</f>
        <v/>
      </c>
      <c r="Q271" s="1" t="str">
        <f aca="false">IF(Answers!H271="","",IF(ISNUMBER(IFERROR(VALUE(Answers!H271),"")),IF(AND(VALUE(Answers!H271)&gt;=1,VALUE(Answers!H271)&lt;=5,VALUE(Answers!H271)=INT(VALUE(Answers!H271))),VALUE(Answers!H271),"unread"),IFERROR(MATCH(TRIM(SUBSTITUTE(SUBSTITUTE(SUBSTITUTE(SUBSTITUTE(Answers!H271,"’","'"),"‘","'"),"“",""""),"”","""")),'Scoring key'!$B$5:$B$9,0),"unread")))</f>
        <v/>
      </c>
      <c r="R271" s="1" t="str">
        <f aca="false">IF(Answers!I271="","",IF(ISNUMBER(IFERROR(VALUE(Answers!I271),"")),IF(AND(VALUE(Answers!I271)&gt;=1,VALUE(Answers!I271)&lt;=5,VALUE(Answers!I271)=INT(VALUE(Answers!I271))),VALUE(Answers!I271),"unread"),IFERROR(MATCH(TRIM(SUBSTITUTE(SUBSTITUTE(SUBSTITUTE(SUBSTITUTE(Answers!I271,"’","'"),"‘","'"),"“",""""),"”","""")),'Scoring key'!$B$5:$B$9,0),"unread")))</f>
        <v/>
      </c>
      <c r="S271" s="1" t="str">
        <f aca="false">IF(Answers!J271="","",IF(ISNUMBER(IFERROR(VALUE(Answers!J271),"")),IF(AND(VALUE(Answers!J271)&gt;=1,VALUE(Answers!J271)&lt;=5,VALUE(Answers!J271)=INT(VALUE(Answers!J271))),VALUE(Answers!J271),"unread"),IFERROR(MATCH(TRIM(SUBSTITUTE(SUBSTITUTE(SUBSTITUTE(SUBSTITUTE(Answers!J271,"’","'"),"‘","'"),"“",""""),"”","""")),'Scoring key'!$B$5:$B$9,0),"unread")))</f>
        <v/>
      </c>
      <c r="T271" s="1" t="str">
        <f aca="false">IF(Answers!K271="","",IF(ISNUMBER(IFERROR(VALUE(Answers!K271),"")),IF(AND(VALUE(Answers!K271)&gt;=1,VALUE(Answers!K271)&lt;=5,VALUE(Answers!K271)=INT(VALUE(Answers!K271))),VALUE(Answers!K271),"unread"),IFERROR(MATCH(TRIM(SUBSTITUTE(SUBSTITUTE(SUBSTITUTE(SUBSTITUTE(Answers!K271,"’","'"),"‘","'"),"“",""""),"”","""")),'Scoring key'!$B$5:$B$9,0),"unread")))</f>
        <v/>
      </c>
      <c r="U271" s="1" t="str">
        <f aca="false">IF(Answers!M271="","",IF(ISNUMBER(IFERROR(VALUE(Answers!M271),"")),IF(AND(VALUE(Answers!M271)&gt;=1,VALUE(Answers!M271)&lt;=5,VALUE(Answers!M271)=INT(VALUE(Answers!M271))),VALUE(Answers!M271),"unread"),IFERROR(MATCH(TRIM(SUBSTITUTE(SUBSTITUTE(SUBSTITUTE(SUBSTITUTE(Answers!M271,"’","'"),"‘","'"),"“",""""),"”","""")),'Scoring key'!$B$5:$B$9,0),"unread")))</f>
        <v/>
      </c>
      <c r="V271" s="1" t="str">
        <f aca="false">IF(Answers!P271="","",IF(ISNUMBER(IFERROR(VALUE(Answers!P271),"")),IF(AND(VALUE(Answers!P271)&gt;=1,VALUE(Answers!P271)&lt;=5,VALUE(Answers!P271)=INT(VALUE(Answers!P271))),VALUE(Answers!P271),"unread"),IFERROR(MATCH(TRIM(SUBSTITUTE(SUBSTITUTE(SUBSTITUTE(SUBSTITUTE(Answers!P271,"’","'"),"‘","'"),"“",""""),"”","""")),'Scoring key'!$B$5:$B$9,0),"unread")))</f>
        <v/>
      </c>
      <c r="W271" s="1" t="str">
        <f aca="false">IF(Answers!Q271="","",IF(ISNUMBER(IFERROR(VALUE(Answers!Q271),"")),IF(AND(VALUE(Answers!Q271)&gt;=1,VALUE(Answers!Q271)&lt;=5,VALUE(Answers!Q271)=INT(VALUE(Answers!Q271))),VALUE(Answers!Q271),"unread"),IFERROR(MATCH(TRIM(SUBSTITUTE(SUBSTITUTE(SUBSTITUTE(SUBSTITUTE(Answers!Q271,"’","'"),"‘","'"),"“",""""),"”","""")),'Scoring key'!$B$5:$B$9,0),"unread")))</f>
        <v/>
      </c>
      <c r="X271" s="1" t="str">
        <f aca="false">IF(Answers!B271="","",ISNUMBER(SEARCH("Drafting or editing emails and documents",TRIM(SUBSTITUTE(SUBSTITUTE(SUBSTITUTE(SUBSTITUTE(Answers!B271,"’","'"),"‘","'"),"“",""""),"”",""""))))*1+ISNUMBER(SEARCH("Summarizing documents, threads or meetings",TRIM(SUBSTITUTE(SUBSTITUTE(SUBSTITUTE(SUBSTITUTE(Answers!B271,"’","'"),"‘","'"),"“",""""),"”",""""))))*1+ISNUMBER(SEARCH("Research, or explaining something unfamiliar",TRIM(SUBSTITUTE(SUBSTITUTE(SUBSTITUTE(SUBSTITUTE(Answers!B271,"’","'"),"‘","'"),"“",""""),"”",""""))))*1+ISNUMBER(SEARCH("Working with data or spreadsheets",TRIM(SUBSTITUTE(SUBSTITUTE(SUBSTITUTE(SUBSTITUTE(Answers!B271,"’","'"),"‘","'"),"“",""""),"”",""""))))*1+ISNUMBER(SEARCH("Writing or reviewing code or scripts",TRIM(SUBSTITUTE(SUBSTITUTE(SUBSTITUTE(SUBSTITUTE(Answers!B271,"’","'"),"‘","'"),"“",""""),"”",""""))))*1+ISNUMBER(SEARCH("Brainstorming or planning",TRIM(SUBSTITUTE(SUBSTITUTE(SUBSTITUTE(SUBSTITUTE(Answers!B271,"’","'"),"‘","'"),"“",""""),"”",""""))))*1+ISNUMBER(SEARCH("Something else",TRIM(SUBSTITUTE(SUBSTITUTE(SUBSTITUTE(SUBSTITUTE(Answers!B271,"’","'"),"‘","'"),"“",""""),"”",""""))))*1)</f>
        <v/>
      </c>
      <c r="Y271" s="1" t="str">
        <f aca="false">IF(X271="","",IF(X271=0,IF(ISNUMBER(SEARCH("I don't use AI tools for work",TRIM(SUBSTITUTE(SUBSTITUTE(SUBSTITUTE(SUBSTITUTE(Answers!B271,"’","'"),"‘","'"),"“",""""),"”","""")))),1,"unread"),MIN(X271+1,5)))</f>
        <v/>
      </c>
      <c r="Z271" s="1" t="n">
        <f aca="false">IF(ISNUMBER(SEARCH("Clear guidance on what's allowed and what information can go in",TRIM(SUBSTITUTE(SUBSTITUTE(SUBSTITUTE(SUBSTITUTE(Answers!R271,"’","'"),"‘","'"),"“",""""),"”","""")))),1,0)</f>
        <v>0</v>
      </c>
      <c r="AA271" s="1" t="n">
        <f aca="false">IF(ISNUMBER(SEARCH("An approved AI tool with a work account",TRIM(SUBSTITUTE(SUBSTITUTE(SUBSTITUTE(SUBSTITUTE(Answers!R271,"’","'"),"‘","'"),"“",""""),"”","""")))),1,0)</f>
        <v>0</v>
      </c>
      <c r="AB271" s="1" t="n">
        <f aca="false">IF(ISNUMBER(SEARCH("Hands-on training using my own work tasks",TRIM(SUBSTITUTE(SUBSTITUTE(SUBSTITUTE(SUBSTITUTE(Answers!R271,"’","'"),"‘","'"),"“",""""),"”","""")))),1,0)</f>
        <v>0</v>
      </c>
      <c r="AC271" s="1" t="n">
        <f aca="false">IF(ISNUMBER(SEARCH("Ready-made prompts and templates for common tasks",TRIM(SUBSTITUTE(SUBSTITUTE(SUBSTITUTE(SUBSTITUTE(Answers!R271,"’","'"),"‘","'"),"“",""""),"”","""")))),1,0)</f>
        <v>0</v>
      </c>
      <c r="AD271" s="1" t="n">
        <f aca="false">IF(ISNUMBER(SEARCH("Help setting up an AI agent for my role",TRIM(SUBSTITUTE(SUBSTITUTE(SUBSTITUTE(SUBSTITUTE(Answers!R271,"’","'"),"‘","'"),"“",""""),"”","""")))),1,0)</f>
        <v>0</v>
      </c>
      <c r="AE271" s="1" t="n">
        <f aca="false">IF(ISNUMBER(SEARCH("Examples from people in jobs like mine",TRIM(SUBSTITUTE(SUBSTITUTE(SUBSTITUTE(SUBSTITUTE(Answers!R271,"’","'"),"‘","'"),"“",""""),"”","""")))),1,0)</f>
        <v>0</v>
      </c>
      <c r="AF271" s="1" t="n">
        <f aca="false">IF(ISNUMBER(SEARCH("Time set aside to practice",TRIM(SUBSTITUTE(SUBSTITUTE(SUBSTITUTE(SUBSTITUTE(Answers!R271,"’","'"),"‘","'"),"“",""""),"”","""")))),1,0)</f>
        <v>0</v>
      </c>
      <c r="AG271" s="1" t="n">
        <f aca="false">IF(ISNUMBER(SEARCH("I don't need help right now",TRIM(SUBSTITUTE(SUBSTITUTE(SUBSTITUTE(SUBSTITUTE(Answers!R271,"’","'"),"‘","'"),"“",""""),"”","""")))),1,0)</f>
        <v>0</v>
      </c>
      <c r="AH271" s="1" t="str">
        <f aca="false">IF(Answers!R271="","",IF(Z271+AA271+AB271+AC271+AD271+AE271+AF271+AG271=0,"unread",""))</f>
        <v/>
      </c>
      <c r="AI271" s="1" t="n">
        <f aca="false">IF(OR(D271=5,E271=5),1,0)</f>
        <v>0</v>
      </c>
    </row>
    <row r="272" customFormat="false" ht="15" hidden="false" customHeight="true" outlineLevel="0" collapsed="false">
      <c r="A272" s="1" t="n">
        <f aca="false">Answers!T272</f>
        <v>0</v>
      </c>
      <c r="B272" s="1" t="str">
        <f aca="false">IF(Answers!A272="","",IFERROR(MATCH(TRIM(SUBSTITUTE(SUBSTITUTE(SUBSTITUTE(SUBSTITUTE(Answers!A272,"’","'"),"‘","'"),"“",""""),"”","""")),'Scoring key'!$B$10:$B$14,0),"unread"))</f>
        <v/>
      </c>
      <c r="C272" s="1" t="str">
        <f aca="false">IF(Answers!C272="","",IFERROR(MATCH(TRIM(SUBSTITUTE(SUBSTITUTE(SUBSTITUTE(SUBSTITUTE(Answers!C272,"’","'"),"‘","'"),"“",""""),"”","""")),'Scoring key'!$B$15:$B$19,0),"unread"))</f>
        <v/>
      </c>
      <c r="D272" s="1" t="str">
        <f aca="false">IF(Answers!D272="","",IFERROR(MATCH(TRIM(SUBSTITUTE(SUBSTITUTE(SUBSTITUTE(SUBSTITUTE(Answers!D272,"’","'"),"‘","'"),"“",""""),"”","""")),'Scoring key'!$B$20:$B$24,0),"unread"))</f>
        <v/>
      </c>
      <c r="E272" s="1" t="str">
        <f aca="false">IF(Answers!E272="","",IFERROR(MATCH(TRIM(SUBSTITUTE(SUBSTITUTE(SUBSTITUTE(SUBSTITUTE(Answers!E272,"’","'"),"‘","'"),"“",""""),"”","""")),'Scoring key'!$B$25:$B$29,0),"unread"))</f>
        <v/>
      </c>
      <c r="F272" s="1" t="str">
        <f aca="false">IF(Answers!L272="","",IFERROR(MATCH(TRIM(SUBSTITUTE(SUBSTITUTE(SUBSTITUTE(SUBSTITUTE(Answers!L272,"’","'"),"‘","'"),"“",""""),"”","""")),'Scoring key'!$B$30:$B$34,0),"unread"))</f>
        <v/>
      </c>
      <c r="G272" s="1" t="str">
        <f aca="false">IF(Answers!N272="","",IFERROR(MATCH(TRIM(SUBSTITUTE(SUBSTITUTE(SUBSTITUTE(SUBSTITUTE(Answers!N272,"’","'"),"‘","'"),"“",""""),"”","""")),'Scoring key'!$B$35:$B$38,0),"unread"))</f>
        <v/>
      </c>
      <c r="H272" s="1" t="str">
        <f aca="false">IF(Answers!O272="","",IFERROR(MATCH(TRIM(SUBSTITUTE(SUBSTITUTE(SUBSTITUTE(SUBSTITUTE(Answers!O272,"’","'"),"‘","'"),"“",""""),"”","""")),'Scoring key'!$B$39:$B$42,0),"unread"))</f>
        <v/>
      </c>
      <c r="I272" s="1" t="str">
        <f aca="false">IF(Answers!S272="","",IFERROR(MATCH(TRIM(SUBSTITUTE(SUBSTITUTE(SUBSTITUTE(SUBSTITUTE(Answers!S272,"’","'"),"‘","'"),"“",""""),"”","""")),'Scoring key'!$B$43:$B$46,0),"unread"))</f>
        <v/>
      </c>
      <c r="J272" s="1" t="str">
        <f aca="false">IF(ISNUMBER(B272),IF(INDEX('Scoring key'!$C$10:$C$14,B272)="","",INDEX('Scoring key'!$C$10:$C$14,B272)),"")</f>
        <v/>
      </c>
      <c r="K272" s="1" t="str">
        <f aca="false">IF(ISNUMBER(E272),IF(INDEX('Scoring key'!$C$25:$C$29,E272)="","",INDEX('Scoring key'!$C$25:$C$29,E272)),"")</f>
        <v/>
      </c>
      <c r="L272" s="1" t="str">
        <f aca="false">IF(ISNUMBER(F272),IF(INDEX('Scoring key'!$C$30:$C$34,F272)="","",INDEX('Scoring key'!$C$30:$C$34,F272)),"")</f>
        <v/>
      </c>
      <c r="M272" s="1" t="str">
        <f aca="false">IF(ISNUMBER(G272),IF(INDEX('Scoring key'!$C$35:$C$38,G272)="","",INDEX('Scoring key'!$C$35:$C$38,G272)),"")</f>
        <v/>
      </c>
      <c r="N272" s="1" t="str">
        <f aca="false">IF(ISNUMBER(H272),IF(INDEX('Scoring key'!$C$39:$C$42,H272)="","",INDEX('Scoring key'!$C$39:$C$42,H272)),"")</f>
        <v/>
      </c>
      <c r="O272" s="1" t="str">
        <f aca="false">IF(Answers!F272="","",IF(ISNUMBER(IFERROR(VALUE(Answers!F272),"")),IF(AND(VALUE(Answers!F272)&gt;=1,VALUE(Answers!F272)&lt;=5,VALUE(Answers!F272)=INT(VALUE(Answers!F272))),VALUE(Answers!F272),"unread"),IFERROR(MATCH(TRIM(SUBSTITUTE(SUBSTITUTE(SUBSTITUTE(SUBSTITUTE(Answers!F272,"’","'"),"‘","'"),"“",""""),"”","""")),'Scoring key'!$B$5:$B$9,0),"unread")))</f>
        <v/>
      </c>
      <c r="P272" s="1" t="str">
        <f aca="false">IF(Answers!G272="","",IF(ISNUMBER(IFERROR(VALUE(Answers!G272),"")),IF(AND(VALUE(Answers!G272)&gt;=1,VALUE(Answers!G272)&lt;=5,VALUE(Answers!G272)=INT(VALUE(Answers!G272))),VALUE(Answers!G272),"unread"),IFERROR(MATCH(TRIM(SUBSTITUTE(SUBSTITUTE(SUBSTITUTE(SUBSTITUTE(Answers!G272,"’","'"),"‘","'"),"“",""""),"”","""")),'Scoring key'!$B$5:$B$9,0),"unread")))</f>
        <v/>
      </c>
      <c r="Q272" s="1" t="str">
        <f aca="false">IF(Answers!H272="","",IF(ISNUMBER(IFERROR(VALUE(Answers!H272),"")),IF(AND(VALUE(Answers!H272)&gt;=1,VALUE(Answers!H272)&lt;=5,VALUE(Answers!H272)=INT(VALUE(Answers!H272))),VALUE(Answers!H272),"unread"),IFERROR(MATCH(TRIM(SUBSTITUTE(SUBSTITUTE(SUBSTITUTE(SUBSTITUTE(Answers!H272,"’","'"),"‘","'"),"“",""""),"”","""")),'Scoring key'!$B$5:$B$9,0),"unread")))</f>
        <v/>
      </c>
      <c r="R272" s="1" t="str">
        <f aca="false">IF(Answers!I272="","",IF(ISNUMBER(IFERROR(VALUE(Answers!I272),"")),IF(AND(VALUE(Answers!I272)&gt;=1,VALUE(Answers!I272)&lt;=5,VALUE(Answers!I272)=INT(VALUE(Answers!I272))),VALUE(Answers!I272),"unread"),IFERROR(MATCH(TRIM(SUBSTITUTE(SUBSTITUTE(SUBSTITUTE(SUBSTITUTE(Answers!I272,"’","'"),"‘","'"),"“",""""),"”","""")),'Scoring key'!$B$5:$B$9,0),"unread")))</f>
        <v/>
      </c>
      <c r="S272" s="1" t="str">
        <f aca="false">IF(Answers!J272="","",IF(ISNUMBER(IFERROR(VALUE(Answers!J272),"")),IF(AND(VALUE(Answers!J272)&gt;=1,VALUE(Answers!J272)&lt;=5,VALUE(Answers!J272)=INT(VALUE(Answers!J272))),VALUE(Answers!J272),"unread"),IFERROR(MATCH(TRIM(SUBSTITUTE(SUBSTITUTE(SUBSTITUTE(SUBSTITUTE(Answers!J272,"’","'"),"‘","'"),"“",""""),"”","""")),'Scoring key'!$B$5:$B$9,0),"unread")))</f>
        <v/>
      </c>
      <c r="T272" s="1" t="str">
        <f aca="false">IF(Answers!K272="","",IF(ISNUMBER(IFERROR(VALUE(Answers!K272),"")),IF(AND(VALUE(Answers!K272)&gt;=1,VALUE(Answers!K272)&lt;=5,VALUE(Answers!K272)=INT(VALUE(Answers!K272))),VALUE(Answers!K272),"unread"),IFERROR(MATCH(TRIM(SUBSTITUTE(SUBSTITUTE(SUBSTITUTE(SUBSTITUTE(Answers!K272,"’","'"),"‘","'"),"“",""""),"”","""")),'Scoring key'!$B$5:$B$9,0),"unread")))</f>
        <v/>
      </c>
      <c r="U272" s="1" t="str">
        <f aca="false">IF(Answers!M272="","",IF(ISNUMBER(IFERROR(VALUE(Answers!M272),"")),IF(AND(VALUE(Answers!M272)&gt;=1,VALUE(Answers!M272)&lt;=5,VALUE(Answers!M272)=INT(VALUE(Answers!M272))),VALUE(Answers!M272),"unread"),IFERROR(MATCH(TRIM(SUBSTITUTE(SUBSTITUTE(SUBSTITUTE(SUBSTITUTE(Answers!M272,"’","'"),"‘","'"),"“",""""),"”","""")),'Scoring key'!$B$5:$B$9,0),"unread")))</f>
        <v/>
      </c>
      <c r="V272" s="1" t="str">
        <f aca="false">IF(Answers!P272="","",IF(ISNUMBER(IFERROR(VALUE(Answers!P272),"")),IF(AND(VALUE(Answers!P272)&gt;=1,VALUE(Answers!P272)&lt;=5,VALUE(Answers!P272)=INT(VALUE(Answers!P272))),VALUE(Answers!P272),"unread"),IFERROR(MATCH(TRIM(SUBSTITUTE(SUBSTITUTE(SUBSTITUTE(SUBSTITUTE(Answers!P272,"’","'"),"‘","'"),"“",""""),"”","""")),'Scoring key'!$B$5:$B$9,0),"unread")))</f>
        <v/>
      </c>
      <c r="W272" s="1" t="str">
        <f aca="false">IF(Answers!Q272="","",IF(ISNUMBER(IFERROR(VALUE(Answers!Q272),"")),IF(AND(VALUE(Answers!Q272)&gt;=1,VALUE(Answers!Q272)&lt;=5,VALUE(Answers!Q272)=INT(VALUE(Answers!Q272))),VALUE(Answers!Q272),"unread"),IFERROR(MATCH(TRIM(SUBSTITUTE(SUBSTITUTE(SUBSTITUTE(SUBSTITUTE(Answers!Q272,"’","'"),"‘","'"),"“",""""),"”","""")),'Scoring key'!$B$5:$B$9,0),"unread")))</f>
        <v/>
      </c>
      <c r="X272" s="1" t="str">
        <f aca="false">IF(Answers!B272="","",ISNUMBER(SEARCH("Drafting or editing emails and documents",TRIM(SUBSTITUTE(SUBSTITUTE(SUBSTITUTE(SUBSTITUTE(Answers!B272,"’","'"),"‘","'"),"“",""""),"”",""""))))*1+ISNUMBER(SEARCH("Summarizing documents, threads or meetings",TRIM(SUBSTITUTE(SUBSTITUTE(SUBSTITUTE(SUBSTITUTE(Answers!B272,"’","'"),"‘","'"),"“",""""),"”",""""))))*1+ISNUMBER(SEARCH("Research, or explaining something unfamiliar",TRIM(SUBSTITUTE(SUBSTITUTE(SUBSTITUTE(SUBSTITUTE(Answers!B272,"’","'"),"‘","'"),"“",""""),"”",""""))))*1+ISNUMBER(SEARCH("Working with data or spreadsheets",TRIM(SUBSTITUTE(SUBSTITUTE(SUBSTITUTE(SUBSTITUTE(Answers!B272,"’","'"),"‘","'"),"“",""""),"”",""""))))*1+ISNUMBER(SEARCH("Writing or reviewing code or scripts",TRIM(SUBSTITUTE(SUBSTITUTE(SUBSTITUTE(SUBSTITUTE(Answers!B272,"’","'"),"‘","'"),"“",""""),"”",""""))))*1+ISNUMBER(SEARCH("Brainstorming or planning",TRIM(SUBSTITUTE(SUBSTITUTE(SUBSTITUTE(SUBSTITUTE(Answers!B272,"’","'"),"‘","'"),"“",""""),"”",""""))))*1+ISNUMBER(SEARCH("Something else",TRIM(SUBSTITUTE(SUBSTITUTE(SUBSTITUTE(SUBSTITUTE(Answers!B272,"’","'"),"‘","'"),"“",""""),"”",""""))))*1)</f>
        <v/>
      </c>
      <c r="Y272" s="1" t="str">
        <f aca="false">IF(X272="","",IF(X272=0,IF(ISNUMBER(SEARCH("I don't use AI tools for work",TRIM(SUBSTITUTE(SUBSTITUTE(SUBSTITUTE(SUBSTITUTE(Answers!B272,"’","'"),"‘","'"),"“",""""),"”","""")))),1,"unread"),MIN(X272+1,5)))</f>
        <v/>
      </c>
      <c r="Z272" s="1" t="n">
        <f aca="false">IF(ISNUMBER(SEARCH("Clear guidance on what's allowed and what information can go in",TRIM(SUBSTITUTE(SUBSTITUTE(SUBSTITUTE(SUBSTITUTE(Answers!R272,"’","'"),"‘","'"),"“",""""),"”","""")))),1,0)</f>
        <v>0</v>
      </c>
      <c r="AA272" s="1" t="n">
        <f aca="false">IF(ISNUMBER(SEARCH("An approved AI tool with a work account",TRIM(SUBSTITUTE(SUBSTITUTE(SUBSTITUTE(SUBSTITUTE(Answers!R272,"’","'"),"‘","'"),"“",""""),"”","""")))),1,0)</f>
        <v>0</v>
      </c>
      <c r="AB272" s="1" t="n">
        <f aca="false">IF(ISNUMBER(SEARCH("Hands-on training using my own work tasks",TRIM(SUBSTITUTE(SUBSTITUTE(SUBSTITUTE(SUBSTITUTE(Answers!R272,"’","'"),"‘","'"),"“",""""),"”","""")))),1,0)</f>
        <v>0</v>
      </c>
      <c r="AC272" s="1" t="n">
        <f aca="false">IF(ISNUMBER(SEARCH("Ready-made prompts and templates for common tasks",TRIM(SUBSTITUTE(SUBSTITUTE(SUBSTITUTE(SUBSTITUTE(Answers!R272,"’","'"),"‘","'"),"“",""""),"”","""")))),1,0)</f>
        <v>0</v>
      </c>
      <c r="AD272" s="1" t="n">
        <f aca="false">IF(ISNUMBER(SEARCH("Help setting up an AI agent for my role",TRIM(SUBSTITUTE(SUBSTITUTE(SUBSTITUTE(SUBSTITUTE(Answers!R272,"’","'"),"‘","'"),"“",""""),"”","""")))),1,0)</f>
        <v>0</v>
      </c>
      <c r="AE272" s="1" t="n">
        <f aca="false">IF(ISNUMBER(SEARCH("Examples from people in jobs like mine",TRIM(SUBSTITUTE(SUBSTITUTE(SUBSTITUTE(SUBSTITUTE(Answers!R272,"’","'"),"‘","'"),"“",""""),"”","""")))),1,0)</f>
        <v>0</v>
      </c>
      <c r="AF272" s="1" t="n">
        <f aca="false">IF(ISNUMBER(SEARCH("Time set aside to practice",TRIM(SUBSTITUTE(SUBSTITUTE(SUBSTITUTE(SUBSTITUTE(Answers!R272,"’","'"),"‘","'"),"“",""""),"”","""")))),1,0)</f>
        <v>0</v>
      </c>
      <c r="AG272" s="1" t="n">
        <f aca="false">IF(ISNUMBER(SEARCH("I don't need help right now",TRIM(SUBSTITUTE(SUBSTITUTE(SUBSTITUTE(SUBSTITUTE(Answers!R272,"’","'"),"‘","'"),"“",""""),"”","""")))),1,0)</f>
        <v>0</v>
      </c>
      <c r="AH272" s="1" t="str">
        <f aca="false">IF(Answers!R272="","",IF(Z272+AA272+AB272+AC272+AD272+AE272+AF272+AG272=0,"unread",""))</f>
        <v/>
      </c>
      <c r="AI272" s="1" t="n">
        <f aca="false">IF(OR(D272=5,E272=5),1,0)</f>
        <v>0</v>
      </c>
    </row>
    <row r="273" customFormat="false" ht="15" hidden="false" customHeight="true" outlineLevel="0" collapsed="false">
      <c r="A273" s="1" t="n">
        <f aca="false">Answers!T273</f>
        <v>0</v>
      </c>
      <c r="B273" s="1" t="str">
        <f aca="false">IF(Answers!A273="","",IFERROR(MATCH(TRIM(SUBSTITUTE(SUBSTITUTE(SUBSTITUTE(SUBSTITUTE(Answers!A273,"’","'"),"‘","'"),"“",""""),"”","""")),'Scoring key'!$B$10:$B$14,0),"unread"))</f>
        <v/>
      </c>
      <c r="C273" s="1" t="str">
        <f aca="false">IF(Answers!C273="","",IFERROR(MATCH(TRIM(SUBSTITUTE(SUBSTITUTE(SUBSTITUTE(SUBSTITUTE(Answers!C273,"’","'"),"‘","'"),"“",""""),"”","""")),'Scoring key'!$B$15:$B$19,0),"unread"))</f>
        <v/>
      </c>
      <c r="D273" s="1" t="str">
        <f aca="false">IF(Answers!D273="","",IFERROR(MATCH(TRIM(SUBSTITUTE(SUBSTITUTE(SUBSTITUTE(SUBSTITUTE(Answers!D273,"’","'"),"‘","'"),"“",""""),"”","""")),'Scoring key'!$B$20:$B$24,0),"unread"))</f>
        <v/>
      </c>
      <c r="E273" s="1" t="str">
        <f aca="false">IF(Answers!E273="","",IFERROR(MATCH(TRIM(SUBSTITUTE(SUBSTITUTE(SUBSTITUTE(SUBSTITUTE(Answers!E273,"’","'"),"‘","'"),"“",""""),"”","""")),'Scoring key'!$B$25:$B$29,0),"unread"))</f>
        <v/>
      </c>
      <c r="F273" s="1" t="str">
        <f aca="false">IF(Answers!L273="","",IFERROR(MATCH(TRIM(SUBSTITUTE(SUBSTITUTE(SUBSTITUTE(SUBSTITUTE(Answers!L273,"’","'"),"‘","'"),"“",""""),"”","""")),'Scoring key'!$B$30:$B$34,0),"unread"))</f>
        <v/>
      </c>
      <c r="G273" s="1" t="str">
        <f aca="false">IF(Answers!N273="","",IFERROR(MATCH(TRIM(SUBSTITUTE(SUBSTITUTE(SUBSTITUTE(SUBSTITUTE(Answers!N273,"’","'"),"‘","'"),"“",""""),"”","""")),'Scoring key'!$B$35:$B$38,0),"unread"))</f>
        <v/>
      </c>
      <c r="H273" s="1" t="str">
        <f aca="false">IF(Answers!O273="","",IFERROR(MATCH(TRIM(SUBSTITUTE(SUBSTITUTE(SUBSTITUTE(SUBSTITUTE(Answers!O273,"’","'"),"‘","'"),"“",""""),"”","""")),'Scoring key'!$B$39:$B$42,0),"unread"))</f>
        <v/>
      </c>
      <c r="I273" s="1" t="str">
        <f aca="false">IF(Answers!S273="","",IFERROR(MATCH(TRIM(SUBSTITUTE(SUBSTITUTE(SUBSTITUTE(SUBSTITUTE(Answers!S273,"’","'"),"‘","'"),"“",""""),"”","""")),'Scoring key'!$B$43:$B$46,0),"unread"))</f>
        <v/>
      </c>
      <c r="J273" s="1" t="str">
        <f aca="false">IF(ISNUMBER(B273),IF(INDEX('Scoring key'!$C$10:$C$14,B273)="","",INDEX('Scoring key'!$C$10:$C$14,B273)),"")</f>
        <v/>
      </c>
      <c r="K273" s="1" t="str">
        <f aca="false">IF(ISNUMBER(E273),IF(INDEX('Scoring key'!$C$25:$C$29,E273)="","",INDEX('Scoring key'!$C$25:$C$29,E273)),"")</f>
        <v/>
      </c>
      <c r="L273" s="1" t="str">
        <f aca="false">IF(ISNUMBER(F273),IF(INDEX('Scoring key'!$C$30:$C$34,F273)="","",INDEX('Scoring key'!$C$30:$C$34,F273)),"")</f>
        <v/>
      </c>
      <c r="M273" s="1" t="str">
        <f aca="false">IF(ISNUMBER(G273),IF(INDEX('Scoring key'!$C$35:$C$38,G273)="","",INDEX('Scoring key'!$C$35:$C$38,G273)),"")</f>
        <v/>
      </c>
      <c r="N273" s="1" t="str">
        <f aca="false">IF(ISNUMBER(H273),IF(INDEX('Scoring key'!$C$39:$C$42,H273)="","",INDEX('Scoring key'!$C$39:$C$42,H273)),"")</f>
        <v/>
      </c>
      <c r="O273" s="1" t="str">
        <f aca="false">IF(Answers!F273="","",IF(ISNUMBER(IFERROR(VALUE(Answers!F273),"")),IF(AND(VALUE(Answers!F273)&gt;=1,VALUE(Answers!F273)&lt;=5,VALUE(Answers!F273)=INT(VALUE(Answers!F273))),VALUE(Answers!F273),"unread"),IFERROR(MATCH(TRIM(SUBSTITUTE(SUBSTITUTE(SUBSTITUTE(SUBSTITUTE(Answers!F273,"’","'"),"‘","'"),"“",""""),"”","""")),'Scoring key'!$B$5:$B$9,0),"unread")))</f>
        <v/>
      </c>
      <c r="P273" s="1" t="str">
        <f aca="false">IF(Answers!G273="","",IF(ISNUMBER(IFERROR(VALUE(Answers!G273),"")),IF(AND(VALUE(Answers!G273)&gt;=1,VALUE(Answers!G273)&lt;=5,VALUE(Answers!G273)=INT(VALUE(Answers!G273))),VALUE(Answers!G273),"unread"),IFERROR(MATCH(TRIM(SUBSTITUTE(SUBSTITUTE(SUBSTITUTE(SUBSTITUTE(Answers!G273,"’","'"),"‘","'"),"“",""""),"”","""")),'Scoring key'!$B$5:$B$9,0),"unread")))</f>
        <v/>
      </c>
      <c r="Q273" s="1" t="str">
        <f aca="false">IF(Answers!H273="","",IF(ISNUMBER(IFERROR(VALUE(Answers!H273),"")),IF(AND(VALUE(Answers!H273)&gt;=1,VALUE(Answers!H273)&lt;=5,VALUE(Answers!H273)=INT(VALUE(Answers!H273))),VALUE(Answers!H273),"unread"),IFERROR(MATCH(TRIM(SUBSTITUTE(SUBSTITUTE(SUBSTITUTE(SUBSTITUTE(Answers!H273,"’","'"),"‘","'"),"“",""""),"”","""")),'Scoring key'!$B$5:$B$9,0),"unread")))</f>
        <v/>
      </c>
      <c r="R273" s="1" t="str">
        <f aca="false">IF(Answers!I273="","",IF(ISNUMBER(IFERROR(VALUE(Answers!I273),"")),IF(AND(VALUE(Answers!I273)&gt;=1,VALUE(Answers!I273)&lt;=5,VALUE(Answers!I273)=INT(VALUE(Answers!I273))),VALUE(Answers!I273),"unread"),IFERROR(MATCH(TRIM(SUBSTITUTE(SUBSTITUTE(SUBSTITUTE(SUBSTITUTE(Answers!I273,"’","'"),"‘","'"),"“",""""),"”","""")),'Scoring key'!$B$5:$B$9,0),"unread")))</f>
        <v/>
      </c>
      <c r="S273" s="1" t="str">
        <f aca="false">IF(Answers!J273="","",IF(ISNUMBER(IFERROR(VALUE(Answers!J273),"")),IF(AND(VALUE(Answers!J273)&gt;=1,VALUE(Answers!J273)&lt;=5,VALUE(Answers!J273)=INT(VALUE(Answers!J273))),VALUE(Answers!J273),"unread"),IFERROR(MATCH(TRIM(SUBSTITUTE(SUBSTITUTE(SUBSTITUTE(SUBSTITUTE(Answers!J273,"’","'"),"‘","'"),"“",""""),"”","""")),'Scoring key'!$B$5:$B$9,0),"unread")))</f>
        <v/>
      </c>
      <c r="T273" s="1" t="str">
        <f aca="false">IF(Answers!K273="","",IF(ISNUMBER(IFERROR(VALUE(Answers!K273),"")),IF(AND(VALUE(Answers!K273)&gt;=1,VALUE(Answers!K273)&lt;=5,VALUE(Answers!K273)=INT(VALUE(Answers!K273))),VALUE(Answers!K273),"unread"),IFERROR(MATCH(TRIM(SUBSTITUTE(SUBSTITUTE(SUBSTITUTE(SUBSTITUTE(Answers!K273,"’","'"),"‘","'"),"“",""""),"”","""")),'Scoring key'!$B$5:$B$9,0),"unread")))</f>
        <v/>
      </c>
      <c r="U273" s="1" t="str">
        <f aca="false">IF(Answers!M273="","",IF(ISNUMBER(IFERROR(VALUE(Answers!M273),"")),IF(AND(VALUE(Answers!M273)&gt;=1,VALUE(Answers!M273)&lt;=5,VALUE(Answers!M273)=INT(VALUE(Answers!M273))),VALUE(Answers!M273),"unread"),IFERROR(MATCH(TRIM(SUBSTITUTE(SUBSTITUTE(SUBSTITUTE(SUBSTITUTE(Answers!M273,"’","'"),"‘","'"),"“",""""),"”","""")),'Scoring key'!$B$5:$B$9,0),"unread")))</f>
        <v/>
      </c>
      <c r="V273" s="1" t="str">
        <f aca="false">IF(Answers!P273="","",IF(ISNUMBER(IFERROR(VALUE(Answers!P273),"")),IF(AND(VALUE(Answers!P273)&gt;=1,VALUE(Answers!P273)&lt;=5,VALUE(Answers!P273)=INT(VALUE(Answers!P273))),VALUE(Answers!P273),"unread"),IFERROR(MATCH(TRIM(SUBSTITUTE(SUBSTITUTE(SUBSTITUTE(SUBSTITUTE(Answers!P273,"’","'"),"‘","'"),"“",""""),"”","""")),'Scoring key'!$B$5:$B$9,0),"unread")))</f>
        <v/>
      </c>
      <c r="W273" s="1" t="str">
        <f aca="false">IF(Answers!Q273="","",IF(ISNUMBER(IFERROR(VALUE(Answers!Q273),"")),IF(AND(VALUE(Answers!Q273)&gt;=1,VALUE(Answers!Q273)&lt;=5,VALUE(Answers!Q273)=INT(VALUE(Answers!Q273))),VALUE(Answers!Q273),"unread"),IFERROR(MATCH(TRIM(SUBSTITUTE(SUBSTITUTE(SUBSTITUTE(SUBSTITUTE(Answers!Q273,"’","'"),"‘","'"),"“",""""),"”","""")),'Scoring key'!$B$5:$B$9,0),"unread")))</f>
        <v/>
      </c>
      <c r="X273" s="1" t="str">
        <f aca="false">IF(Answers!B273="","",ISNUMBER(SEARCH("Drafting or editing emails and documents",TRIM(SUBSTITUTE(SUBSTITUTE(SUBSTITUTE(SUBSTITUTE(Answers!B273,"’","'"),"‘","'"),"“",""""),"”",""""))))*1+ISNUMBER(SEARCH("Summarizing documents, threads or meetings",TRIM(SUBSTITUTE(SUBSTITUTE(SUBSTITUTE(SUBSTITUTE(Answers!B273,"’","'"),"‘","'"),"“",""""),"”",""""))))*1+ISNUMBER(SEARCH("Research, or explaining something unfamiliar",TRIM(SUBSTITUTE(SUBSTITUTE(SUBSTITUTE(SUBSTITUTE(Answers!B273,"’","'"),"‘","'"),"“",""""),"”",""""))))*1+ISNUMBER(SEARCH("Working with data or spreadsheets",TRIM(SUBSTITUTE(SUBSTITUTE(SUBSTITUTE(SUBSTITUTE(Answers!B273,"’","'"),"‘","'"),"“",""""),"”",""""))))*1+ISNUMBER(SEARCH("Writing or reviewing code or scripts",TRIM(SUBSTITUTE(SUBSTITUTE(SUBSTITUTE(SUBSTITUTE(Answers!B273,"’","'"),"‘","'"),"“",""""),"”",""""))))*1+ISNUMBER(SEARCH("Brainstorming or planning",TRIM(SUBSTITUTE(SUBSTITUTE(SUBSTITUTE(SUBSTITUTE(Answers!B273,"’","'"),"‘","'"),"“",""""),"”",""""))))*1+ISNUMBER(SEARCH("Something else",TRIM(SUBSTITUTE(SUBSTITUTE(SUBSTITUTE(SUBSTITUTE(Answers!B273,"’","'"),"‘","'"),"“",""""),"”",""""))))*1)</f>
        <v/>
      </c>
      <c r="Y273" s="1" t="str">
        <f aca="false">IF(X273="","",IF(X273=0,IF(ISNUMBER(SEARCH("I don't use AI tools for work",TRIM(SUBSTITUTE(SUBSTITUTE(SUBSTITUTE(SUBSTITUTE(Answers!B273,"’","'"),"‘","'"),"“",""""),"”","""")))),1,"unread"),MIN(X273+1,5)))</f>
        <v/>
      </c>
      <c r="Z273" s="1" t="n">
        <f aca="false">IF(ISNUMBER(SEARCH("Clear guidance on what's allowed and what information can go in",TRIM(SUBSTITUTE(SUBSTITUTE(SUBSTITUTE(SUBSTITUTE(Answers!R273,"’","'"),"‘","'"),"“",""""),"”","""")))),1,0)</f>
        <v>0</v>
      </c>
      <c r="AA273" s="1" t="n">
        <f aca="false">IF(ISNUMBER(SEARCH("An approved AI tool with a work account",TRIM(SUBSTITUTE(SUBSTITUTE(SUBSTITUTE(SUBSTITUTE(Answers!R273,"’","'"),"‘","'"),"“",""""),"”","""")))),1,0)</f>
        <v>0</v>
      </c>
      <c r="AB273" s="1" t="n">
        <f aca="false">IF(ISNUMBER(SEARCH("Hands-on training using my own work tasks",TRIM(SUBSTITUTE(SUBSTITUTE(SUBSTITUTE(SUBSTITUTE(Answers!R273,"’","'"),"‘","'"),"“",""""),"”","""")))),1,0)</f>
        <v>0</v>
      </c>
      <c r="AC273" s="1" t="n">
        <f aca="false">IF(ISNUMBER(SEARCH("Ready-made prompts and templates for common tasks",TRIM(SUBSTITUTE(SUBSTITUTE(SUBSTITUTE(SUBSTITUTE(Answers!R273,"’","'"),"‘","'"),"“",""""),"”","""")))),1,0)</f>
        <v>0</v>
      </c>
      <c r="AD273" s="1" t="n">
        <f aca="false">IF(ISNUMBER(SEARCH("Help setting up an AI agent for my role",TRIM(SUBSTITUTE(SUBSTITUTE(SUBSTITUTE(SUBSTITUTE(Answers!R273,"’","'"),"‘","'"),"“",""""),"”","""")))),1,0)</f>
        <v>0</v>
      </c>
      <c r="AE273" s="1" t="n">
        <f aca="false">IF(ISNUMBER(SEARCH("Examples from people in jobs like mine",TRIM(SUBSTITUTE(SUBSTITUTE(SUBSTITUTE(SUBSTITUTE(Answers!R273,"’","'"),"‘","'"),"“",""""),"”","""")))),1,0)</f>
        <v>0</v>
      </c>
      <c r="AF273" s="1" t="n">
        <f aca="false">IF(ISNUMBER(SEARCH("Time set aside to practice",TRIM(SUBSTITUTE(SUBSTITUTE(SUBSTITUTE(SUBSTITUTE(Answers!R273,"’","'"),"‘","'"),"“",""""),"”","""")))),1,0)</f>
        <v>0</v>
      </c>
      <c r="AG273" s="1" t="n">
        <f aca="false">IF(ISNUMBER(SEARCH("I don't need help right now",TRIM(SUBSTITUTE(SUBSTITUTE(SUBSTITUTE(SUBSTITUTE(Answers!R273,"’","'"),"‘","'"),"“",""""),"”","""")))),1,0)</f>
        <v>0</v>
      </c>
      <c r="AH273" s="1" t="str">
        <f aca="false">IF(Answers!R273="","",IF(Z273+AA273+AB273+AC273+AD273+AE273+AF273+AG273=0,"unread",""))</f>
        <v/>
      </c>
      <c r="AI273" s="1" t="n">
        <f aca="false">IF(OR(D273=5,E273=5),1,0)</f>
        <v>0</v>
      </c>
    </row>
    <row r="274" customFormat="false" ht="15" hidden="false" customHeight="true" outlineLevel="0" collapsed="false">
      <c r="A274" s="1" t="n">
        <f aca="false">Answers!T274</f>
        <v>0</v>
      </c>
      <c r="B274" s="1" t="str">
        <f aca="false">IF(Answers!A274="","",IFERROR(MATCH(TRIM(SUBSTITUTE(SUBSTITUTE(SUBSTITUTE(SUBSTITUTE(Answers!A274,"’","'"),"‘","'"),"“",""""),"”","""")),'Scoring key'!$B$10:$B$14,0),"unread"))</f>
        <v/>
      </c>
      <c r="C274" s="1" t="str">
        <f aca="false">IF(Answers!C274="","",IFERROR(MATCH(TRIM(SUBSTITUTE(SUBSTITUTE(SUBSTITUTE(SUBSTITUTE(Answers!C274,"’","'"),"‘","'"),"“",""""),"”","""")),'Scoring key'!$B$15:$B$19,0),"unread"))</f>
        <v/>
      </c>
      <c r="D274" s="1" t="str">
        <f aca="false">IF(Answers!D274="","",IFERROR(MATCH(TRIM(SUBSTITUTE(SUBSTITUTE(SUBSTITUTE(SUBSTITUTE(Answers!D274,"’","'"),"‘","'"),"“",""""),"”","""")),'Scoring key'!$B$20:$B$24,0),"unread"))</f>
        <v/>
      </c>
      <c r="E274" s="1" t="str">
        <f aca="false">IF(Answers!E274="","",IFERROR(MATCH(TRIM(SUBSTITUTE(SUBSTITUTE(SUBSTITUTE(SUBSTITUTE(Answers!E274,"’","'"),"‘","'"),"“",""""),"”","""")),'Scoring key'!$B$25:$B$29,0),"unread"))</f>
        <v/>
      </c>
      <c r="F274" s="1" t="str">
        <f aca="false">IF(Answers!L274="","",IFERROR(MATCH(TRIM(SUBSTITUTE(SUBSTITUTE(SUBSTITUTE(SUBSTITUTE(Answers!L274,"’","'"),"‘","'"),"“",""""),"”","""")),'Scoring key'!$B$30:$B$34,0),"unread"))</f>
        <v/>
      </c>
      <c r="G274" s="1" t="str">
        <f aca="false">IF(Answers!N274="","",IFERROR(MATCH(TRIM(SUBSTITUTE(SUBSTITUTE(SUBSTITUTE(SUBSTITUTE(Answers!N274,"’","'"),"‘","'"),"“",""""),"”","""")),'Scoring key'!$B$35:$B$38,0),"unread"))</f>
        <v/>
      </c>
      <c r="H274" s="1" t="str">
        <f aca="false">IF(Answers!O274="","",IFERROR(MATCH(TRIM(SUBSTITUTE(SUBSTITUTE(SUBSTITUTE(SUBSTITUTE(Answers!O274,"’","'"),"‘","'"),"“",""""),"”","""")),'Scoring key'!$B$39:$B$42,0),"unread"))</f>
        <v/>
      </c>
      <c r="I274" s="1" t="str">
        <f aca="false">IF(Answers!S274="","",IFERROR(MATCH(TRIM(SUBSTITUTE(SUBSTITUTE(SUBSTITUTE(SUBSTITUTE(Answers!S274,"’","'"),"‘","'"),"“",""""),"”","""")),'Scoring key'!$B$43:$B$46,0),"unread"))</f>
        <v/>
      </c>
      <c r="J274" s="1" t="str">
        <f aca="false">IF(ISNUMBER(B274),IF(INDEX('Scoring key'!$C$10:$C$14,B274)="","",INDEX('Scoring key'!$C$10:$C$14,B274)),"")</f>
        <v/>
      </c>
      <c r="K274" s="1" t="str">
        <f aca="false">IF(ISNUMBER(E274),IF(INDEX('Scoring key'!$C$25:$C$29,E274)="","",INDEX('Scoring key'!$C$25:$C$29,E274)),"")</f>
        <v/>
      </c>
      <c r="L274" s="1" t="str">
        <f aca="false">IF(ISNUMBER(F274),IF(INDEX('Scoring key'!$C$30:$C$34,F274)="","",INDEX('Scoring key'!$C$30:$C$34,F274)),"")</f>
        <v/>
      </c>
      <c r="M274" s="1" t="str">
        <f aca="false">IF(ISNUMBER(G274),IF(INDEX('Scoring key'!$C$35:$C$38,G274)="","",INDEX('Scoring key'!$C$35:$C$38,G274)),"")</f>
        <v/>
      </c>
      <c r="N274" s="1" t="str">
        <f aca="false">IF(ISNUMBER(H274),IF(INDEX('Scoring key'!$C$39:$C$42,H274)="","",INDEX('Scoring key'!$C$39:$C$42,H274)),"")</f>
        <v/>
      </c>
      <c r="O274" s="1" t="str">
        <f aca="false">IF(Answers!F274="","",IF(ISNUMBER(IFERROR(VALUE(Answers!F274),"")),IF(AND(VALUE(Answers!F274)&gt;=1,VALUE(Answers!F274)&lt;=5,VALUE(Answers!F274)=INT(VALUE(Answers!F274))),VALUE(Answers!F274),"unread"),IFERROR(MATCH(TRIM(SUBSTITUTE(SUBSTITUTE(SUBSTITUTE(SUBSTITUTE(Answers!F274,"’","'"),"‘","'"),"“",""""),"”","""")),'Scoring key'!$B$5:$B$9,0),"unread")))</f>
        <v/>
      </c>
      <c r="P274" s="1" t="str">
        <f aca="false">IF(Answers!G274="","",IF(ISNUMBER(IFERROR(VALUE(Answers!G274),"")),IF(AND(VALUE(Answers!G274)&gt;=1,VALUE(Answers!G274)&lt;=5,VALUE(Answers!G274)=INT(VALUE(Answers!G274))),VALUE(Answers!G274),"unread"),IFERROR(MATCH(TRIM(SUBSTITUTE(SUBSTITUTE(SUBSTITUTE(SUBSTITUTE(Answers!G274,"’","'"),"‘","'"),"“",""""),"”","""")),'Scoring key'!$B$5:$B$9,0),"unread")))</f>
        <v/>
      </c>
      <c r="Q274" s="1" t="str">
        <f aca="false">IF(Answers!H274="","",IF(ISNUMBER(IFERROR(VALUE(Answers!H274),"")),IF(AND(VALUE(Answers!H274)&gt;=1,VALUE(Answers!H274)&lt;=5,VALUE(Answers!H274)=INT(VALUE(Answers!H274))),VALUE(Answers!H274),"unread"),IFERROR(MATCH(TRIM(SUBSTITUTE(SUBSTITUTE(SUBSTITUTE(SUBSTITUTE(Answers!H274,"’","'"),"‘","'"),"“",""""),"”","""")),'Scoring key'!$B$5:$B$9,0),"unread")))</f>
        <v/>
      </c>
      <c r="R274" s="1" t="str">
        <f aca="false">IF(Answers!I274="","",IF(ISNUMBER(IFERROR(VALUE(Answers!I274),"")),IF(AND(VALUE(Answers!I274)&gt;=1,VALUE(Answers!I274)&lt;=5,VALUE(Answers!I274)=INT(VALUE(Answers!I274))),VALUE(Answers!I274),"unread"),IFERROR(MATCH(TRIM(SUBSTITUTE(SUBSTITUTE(SUBSTITUTE(SUBSTITUTE(Answers!I274,"’","'"),"‘","'"),"“",""""),"”","""")),'Scoring key'!$B$5:$B$9,0),"unread")))</f>
        <v/>
      </c>
      <c r="S274" s="1" t="str">
        <f aca="false">IF(Answers!J274="","",IF(ISNUMBER(IFERROR(VALUE(Answers!J274),"")),IF(AND(VALUE(Answers!J274)&gt;=1,VALUE(Answers!J274)&lt;=5,VALUE(Answers!J274)=INT(VALUE(Answers!J274))),VALUE(Answers!J274),"unread"),IFERROR(MATCH(TRIM(SUBSTITUTE(SUBSTITUTE(SUBSTITUTE(SUBSTITUTE(Answers!J274,"’","'"),"‘","'"),"“",""""),"”","""")),'Scoring key'!$B$5:$B$9,0),"unread")))</f>
        <v/>
      </c>
      <c r="T274" s="1" t="str">
        <f aca="false">IF(Answers!K274="","",IF(ISNUMBER(IFERROR(VALUE(Answers!K274),"")),IF(AND(VALUE(Answers!K274)&gt;=1,VALUE(Answers!K274)&lt;=5,VALUE(Answers!K274)=INT(VALUE(Answers!K274))),VALUE(Answers!K274),"unread"),IFERROR(MATCH(TRIM(SUBSTITUTE(SUBSTITUTE(SUBSTITUTE(SUBSTITUTE(Answers!K274,"’","'"),"‘","'"),"“",""""),"”","""")),'Scoring key'!$B$5:$B$9,0),"unread")))</f>
        <v/>
      </c>
      <c r="U274" s="1" t="str">
        <f aca="false">IF(Answers!M274="","",IF(ISNUMBER(IFERROR(VALUE(Answers!M274),"")),IF(AND(VALUE(Answers!M274)&gt;=1,VALUE(Answers!M274)&lt;=5,VALUE(Answers!M274)=INT(VALUE(Answers!M274))),VALUE(Answers!M274),"unread"),IFERROR(MATCH(TRIM(SUBSTITUTE(SUBSTITUTE(SUBSTITUTE(SUBSTITUTE(Answers!M274,"’","'"),"‘","'"),"“",""""),"”","""")),'Scoring key'!$B$5:$B$9,0),"unread")))</f>
        <v/>
      </c>
      <c r="V274" s="1" t="str">
        <f aca="false">IF(Answers!P274="","",IF(ISNUMBER(IFERROR(VALUE(Answers!P274),"")),IF(AND(VALUE(Answers!P274)&gt;=1,VALUE(Answers!P274)&lt;=5,VALUE(Answers!P274)=INT(VALUE(Answers!P274))),VALUE(Answers!P274),"unread"),IFERROR(MATCH(TRIM(SUBSTITUTE(SUBSTITUTE(SUBSTITUTE(SUBSTITUTE(Answers!P274,"’","'"),"‘","'"),"“",""""),"”","""")),'Scoring key'!$B$5:$B$9,0),"unread")))</f>
        <v/>
      </c>
      <c r="W274" s="1" t="str">
        <f aca="false">IF(Answers!Q274="","",IF(ISNUMBER(IFERROR(VALUE(Answers!Q274),"")),IF(AND(VALUE(Answers!Q274)&gt;=1,VALUE(Answers!Q274)&lt;=5,VALUE(Answers!Q274)=INT(VALUE(Answers!Q274))),VALUE(Answers!Q274),"unread"),IFERROR(MATCH(TRIM(SUBSTITUTE(SUBSTITUTE(SUBSTITUTE(SUBSTITUTE(Answers!Q274,"’","'"),"‘","'"),"“",""""),"”","""")),'Scoring key'!$B$5:$B$9,0),"unread")))</f>
        <v/>
      </c>
      <c r="X274" s="1" t="str">
        <f aca="false">IF(Answers!B274="","",ISNUMBER(SEARCH("Drafting or editing emails and documents",TRIM(SUBSTITUTE(SUBSTITUTE(SUBSTITUTE(SUBSTITUTE(Answers!B274,"’","'"),"‘","'"),"“",""""),"”",""""))))*1+ISNUMBER(SEARCH("Summarizing documents, threads or meetings",TRIM(SUBSTITUTE(SUBSTITUTE(SUBSTITUTE(SUBSTITUTE(Answers!B274,"’","'"),"‘","'"),"“",""""),"”",""""))))*1+ISNUMBER(SEARCH("Research, or explaining something unfamiliar",TRIM(SUBSTITUTE(SUBSTITUTE(SUBSTITUTE(SUBSTITUTE(Answers!B274,"’","'"),"‘","'"),"“",""""),"”",""""))))*1+ISNUMBER(SEARCH("Working with data or spreadsheets",TRIM(SUBSTITUTE(SUBSTITUTE(SUBSTITUTE(SUBSTITUTE(Answers!B274,"’","'"),"‘","'"),"“",""""),"”",""""))))*1+ISNUMBER(SEARCH("Writing or reviewing code or scripts",TRIM(SUBSTITUTE(SUBSTITUTE(SUBSTITUTE(SUBSTITUTE(Answers!B274,"’","'"),"‘","'"),"“",""""),"”",""""))))*1+ISNUMBER(SEARCH("Brainstorming or planning",TRIM(SUBSTITUTE(SUBSTITUTE(SUBSTITUTE(SUBSTITUTE(Answers!B274,"’","'"),"‘","'"),"“",""""),"”",""""))))*1+ISNUMBER(SEARCH("Something else",TRIM(SUBSTITUTE(SUBSTITUTE(SUBSTITUTE(SUBSTITUTE(Answers!B274,"’","'"),"‘","'"),"“",""""),"”",""""))))*1)</f>
        <v/>
      </c>
      <c r="Y274" s="1" t="str">
        <f aca="false">IF(X274="","",IF(X274=0,IF(ISNUMBER(SEARCH("I don't use AI tools for work",TRIM(SUBSTITUTE(SUBSTITUTE(SUBSTITUTE(SUBSTITUTE(Answers!B274,"’","'"),"‘","'"),"“",""""),"”","""")))),1,"unread"),MIN(X274+1,5)))</f>
        <v/>
      </c>
      <c r="Z274" s="1" t="n">
        <f aca="false">IF(ISNUMBER(SEARCH("Clear guidance on what's allowed and what information can go in",TRIM(SUBSTITUTE(SUBSTITUTE(SUBSTITUTE(SUBSTITUTE(Answers!R274,"’","'"),"‘","'"),"“",""""),"”","""")))),1,0)</f>
        <v>0</v>
      </c>
      <c r="AA274" s="1" t="n">
        <f aca="false">IF(ISNUMBER(SEARCH("An approved AI tool with a work account",TRIM(SUBSTITUTE(SUBSTITUTE(SUBSTITUTE(SUBSTITUTE(Answers!R274,"’","'"),"‘","'"),"“",""""),"”","""")))),1,0)</f>
        <v>0</v>
      </c>
      <c r="AB274" s="1" t="n">
        <f aca="false">IF(ISNUMBER(SEARCH("Hands-on training using my own work tasks",TRIM(SUBSTITUTE(SUBSTITUTE(SUBSTITUTE(SUBSTITUTE(Answers!R274,"’","'"),"‘","'"),"“",""""),"”","""")))),1,0)</f>
        <v>0</v>
      </c>
      <c r="AC274" s="1" t="n">
        <f aca="false">IF(ISNUMBER(SEARCH("Ready-made prompts and templates for common tasks",TRIM(SUBSTITUTE(SUBSTITUTE(SUBSTITUTE(SUBSTITUTE(Answers!R274,"’","'"),"‘","'"),"“",""""),"”","""")))),1,0)</f>
        <v>0</v>
      </c>
      <c r="AD274" s="1" t="n">
        <f aca="false">IF(ISNUMBER(SEARCH("Help setting up an AI agent for my role",TRIM(SUBSTITUTE(SUBSTITUTE(SUBSTITUTE(SUBSTITUTE(Answers!R274,"’","'"),"‘","'"),"“",""""),"”","""")))),1,0)</f>
        <v>0</v>
      </c>
      <c r="AE274" s="1" t="n">
        <f aca="false">IF(ISNUMBER(SEARCH("Examples from people in jobs like mine",TRIM(SUBSTITUTE(SUBSTITUTE(SUBSTITUTE(SUBSTITUTE(Answers!R274,"’","'"),"‘","'"),"“",""""),"”","""")))),1,0)</f>
        <v>0</v>
      </c>
      <c r="AF274" s="1" t="n">
        <f aca="false">IF(ISNUMBER(SEARCH("Time set aside to practice",TRIM(SUBSTITUTE(SUBSTITUTE(SUBSTITUTE(SUBSTITUTE(Answers!R274,"’","'"),"‘","'"),"“",""""),"”","""")))),1,0)</f>
        <v>0</v>
      </c>
      <c r="AG274" s="1" t="n">
        <f aca="false">IF(ISNUMBER(SEARCH("I don't need help right now",TRIM(SUBSTITUTE(SUBSTITUTE(SUBSTITUTE(SUBSTITUTE(Answers!R274,"’","'"),"‘","'"),"“",""""),"”","""")))),1,0)</f>
        <v>0</v>
      </c>
      <c r="AH274" s="1" t="str">
        <f aca="false">IF(Answers!R274="","",IF(Z274+AA274+AB274+AC274+AD274+AE274+AF274+AG274=0,"unread",""))</f>
        <v/>
      </c>
      <c r="AI274" s="1" t="n">
        <f aca="false">IF(OR(D274=5,E274=5),1,0)</f>
        <v>0</v>
      </c>
    </row>
    <row r="275" customFormat="false" ht="15" hidden="false" customHeight="true" outlineLevel="0" collapsed="false">
      <c r="A275" s="1" t="n">
        <f aca="false">Answers!T275</f>
        <v>0</v>
      </c>
      <c r="B275" s="1" t="str">
        <f aca="false">IF(Answers!A275="","",IFERROR(MATCH(TRIM(SUBSTITUTE(SUBSTITUTE(SUBSTITUTE(SUBSTITUTE(Answers!A275,"’","'"),"‘","'"),"“",""""),"”","""")),'Scoring key'!$B$10:$B$14,0),"unread"))</f>
        <v/>
      </c>
      <c r="C275" s="1" t="str">
        <f aca="false">IF(Answers!C275="","",IFERROR(MATCH(TRIM(SUBSTITUTE(SUBSTITUTE(SUBSTITUTE(SUBSTITUTE(Answers!C275,"’","'"),"‘","'"),"“",""""),"”","""")),'Scoring key'!$B$15:$B$19,0),"unread"))</f>
        <v/>
      </c>
      <c r="D275" s="1" t="str">
        <f aca="false">IF(Answers!D275="","",IFERROR(MATCH(TRIM(SUBSTITUTE(SUBSTITUTE(SUBSTITUTE(SUBSTITUTE(Answers!D275,"’","'"),"‘","'"),"“",""""),"”","""")),'Scoring key'!$B$20:$B$24,0),"unread"))</f>
        <v/>
      </c>
      <c r="E275" s="1" t="str">
        <f aca="false">IF(Answers!E275="","",IFERROR(MATCH(TRIM(SUBSTITUTE(SUBSTITUTE(SUBSTITUTE(SUBSTITUTE(Answers!E275,"’","'"),"‘","'"),"“",""""),"”","""")),'Scoring key'!$B$25:$B$29,0),"unread"))</f>
        <v/>
      </c>
      <c r="F275" s="1" t="str">
        <f aca="false">IF(Answers!L275="","",IFERROR(MATCH(TRIM(SUBSTITUTE(SUBSTITUTE(SUBSTITUTE(SUBSTITUTE(Answers!L275,"’","'"),"‘","'"),"“",""""),"”","""")),'Scoring key'!$B$30:$B$34,0),"unread"))</f>
        <v/>
      </c>
      <c r="G275" s="1" t="str">
        <f aca="false">IF(Answers!N275="","",IFERROR(MATCH(TRIM(SUBSTITUTE(SUBSTITUTE(SUBSTITUTE(SUBSTITUTE(Answers!N275,"’","'"),"‘","'"),"“",""""),"”","""")),'Scoring key'!$B$35:$B$38,0),"unread"))</f>
        <v/>
      </c>
      <c r="H275" s="1" t="str">
        <f aca="false">IF(Answers!O275="","",IFERROR(MATCH(TRIM(SUBSTITUTE(SUBSTITUTE(SUBSTITUTE(SUBSTITUTE(Answers!O275,"’","'"),"‘","'"),"“",""""),"”","""")),'Scoring key'!$B$39:$B$42,0),"unread"))</f>
        <v/>
      </c>
      <c r="I275" s="1" t="str">
        <f aca="false">IF(Answers!S275="","",IFERROR(MATCH(TRIM(SUBSTITUTE(SUBSTITUTE(SUBSTITUTE(SUBSTITUTE(Answers!S275,"’","'"),"‘","'"),"“",""""),"”","""")),'Scoring key'!$B$43:$B$46,0),"unread"))</f>
        <v/>
      </c>
      <c r="J275" s="1" t="str">
        <f aca="false">IF(ISNUMBER(B275),IF(INDEX('Scoring key'!$C$10:$C$14,B275)="","",INDEX('Scoring key'!$C$10:$C$14,B275)),"")</f>
        <v/>
      </c>
      <c r="K275" s="1" t="str">
        <f aca="false">IF(ISNUMBER(E275),IF(INDEX('Scoring key'!$C$25:$C$29,E275)="","",INDEX('Scoring key'!$C$25:$C$29,E275)),"")</f>
        <v/>
      </c>
      <c r="L275" s="1" t="str">
        <f aca="false">IF(ISNUMBER(F275),IF(INDEX('Scoring key'!$C$30:$C$34,F275)="","",INDEX('Scoring key'!$C$30:$C$34,F275)),"")</f>
        <v/>
      </c>
      <c r="M275" s="1" t="str">
        <f aca="false">IF(ISNUMBER(G275),IF(INDEX('Scoring key'!$C$35:$C$38,G275)="","",INDEX('Scoring key'!$C$35:$C$38,G275)),"")</f>
        <v/>
      </c>
      <c r="N275" s="1" t="str">
        <f aca="false">IF(ISNUMBER(H275),IF(INDEX('Scoring key'!$C$39:$C$42,H275)="","",INDEX('Scoring key'!$C$39:$C$42,H275)),"")</f>
        <v/>
      </c>
      <c r="O275" s="1" t="str">
        <f aca="false">IF(Answers!F275="","",IF(ISNUMBER(IFERROR(VALUE(Answers!F275),"")),IF(AND(VALUE(Answers!F275)&gt;=1,VALUE(Answers!F275)&lt;=5,VALUE(Answers!F275)=INT(VALUE(Answers!F275))),VALUE(Answers!F275),"unread"),IFERROR(MATCH(TRIM(SUBSTITUTE(SUBSTITUTE(SUBSTITUTE(SUBSTITUTE(Answers!F275,"’","'"),"‘","'"),"“",""""),"”","""")),'Scoring key'!$B$5:$B$9,0),"unread")))</f>
        <v/>
      </c>
      <c r="P275" s="1" t="str">
        <f aca="false">IF(Answers!G275="","",IF(ISNUMBER(IFERROR(VALUE(Answers!G275),"")),IF(AND(VALUE(Answers!G275)&gt;=1,VALUE(Answers!G275)&lt;=5,VALUE(Answers!G275)=INT(VALUE(Answers!G275))),VALUE(Answers!G275),"unread"),IFERROR(MATCH(TRIM(SUBSTITUTE(SUBSTITUTE(SUBSTITUTE(SUBSTITUTE(Answers!G275,"’","'"),"‘","'"),"“",""""),"”","""")),'Scoring key'!$B$5:$B$9,0),"unread")))</f>
        <v/>
      </c>
      <c r="Q275" s="1" t="str">
        <f aca="false">IF(Answers!H275="","",IF(ISNUMBER(IFERROR(VALUE(Answers!H275),"")),IF(AND(VALUE(Answers!H275)&gt;=1,VALUE(Answers!H275)&lt;=5,VALUE(Answers!H275)=INT(VALUE(Answers!H275))),VALUE(Answers!H275),"unread"),IFERROR(MATCH(TRIM(SUBSTITUTE(SUBSTITUTE(SUBSTITUTE(SUBSTITUTE(Answers!H275,"’","'"),"‘","'"),"“",""""),"”","""")),'Scoring key'!$B$5:$B$9,0),"unread")))</f>
        <v/>
      </c>
      <c r="R275" s="1" t="str">
        <f aca="false">IF(Answers!I275="","",IF(ISNUMBER(IFERROR(VALUE(Answers!I275),"")),IF(AND(VALUE(Answers!I275)&gt;=1,VALUE(Answers!I275)&lt;=5,VALUE(Answers!I275)=INT(VALUE(Answers!I275))),VALUE(Answers!I275),"unread"),IFERROR(MATCH(TRIM(SUBSTITUTE(SUBSTITUTE(SUBSTITUTE(SUBSTITUTE(Answers!I275,"’","'"),"‘","'"),"“",""""),"”","""")),'Scoring key'!$B$5:$B$9,0),"unread")))</f>
        <v/>
      </c>
      <c r="S275" s="1" t="str">
        <f aca="false">IF(Answers!J275="","",IF(ISNUMBER(IFERROR(VALUE(Answers!J275),"")),IF(AND(VALUE(Answers!J275)&gt;=1,VALUE(Answers!J275)&lt;=5,VALUE(Answers!J275)=INT(VALUE(Answers!J275))),VALUE(Answers!J275),"unread"),IFERROR(MATCH(TRIM(SUBSTITUTE(SUBSTITUTE(SUBSTITUTE(SUBSTITUTE(Answers!J275,"’","'"),"‘","'"),"“",""""),"”","""")),'Scoring key'!$B$5:$B$9,0),"unread")))</f>
        <v/>
      </c>
      <c r="T275" s="1" t="str">
        <f aca="false">IF(Answers!K275="","",IF(ISNUMBER(IFERROR(VALUE(Answers!K275),"")),IF(AND(VALUE(Answers!K275)&gt;=1,VALUE(Answers!K275)&lt;=5,VALUE(Answers!K275)=INT(VALUE(Answers!K275))),VALUE(Answers!K275),"unread"),IFERROR(MATCH(TRIM(SUBSTITUTE(SUBSTITUTE(SUBSTITUTE(SUBSTITUTE(Answers!K275,"’","'"),"‘","'"),"“",""""),"”","""")),'Scoring key'!$B$5:$B$9,0),"unread")))</f>
        <v/>
      </c>
      <c r="U275" s="1" t="str">
        <f aca="false">IF(Answers!M275="","",IF(ISNUMBER(IFERROR(VALUE(Answers!M275),"")),IF(AND(VALUE(Answers!M275)&gt;=1,VALUE(Answers!M275)&lt;=5,VALUE(Answers!M275)=INT(VALUE(Answers!M275))),VALUE(Answers!M275),"unread"),IFERROR(MATCH(TRIM(SUBSTITUTE(SUBSTITUTE(SUBSTITUTE(SUBSTITUTE(Answers!M275,"’","'"),"‘","'"),"“",""""),"”","""")),'Scoring key'!$B$5:$B$9,0),"unread")))</f>
        <v/>
      </c>
      <c r="V275" s="1" t="str">
        <f aca="false">IF(Answers!P275="","",IF(ISNUMBER(IFERROR(VALUE(Answers!P275),"")),IF(AND(VALUE(Answers!P275)&gt;=1,VALUE(Answers!P275)&lt;=5,VALUE(Answers!P275)=INT(VALUE(Answers!P275))),VALUE(Answers!P275),"unread"),IFERROR(MATCH(TRIM(SUBSTITUTE(SUBSTITUTE(SUBSTITUTE(SUBSTITUTE(Answers!P275,"’","'"),"‘","'"),"“",""""),"”","""")),'Scoring key'!$B$5:$B$9,0),"unread")))</f>
        <v/>
      </c>
      <c r="W275" s="1" t="str">
        <f aca="false">IF(Answers!Q275="","",IF(ISNUMBER(IFERROR(VALUE(Answers!Q275),"")),IF(AND(VALUE(Answers!Q275)&gt;=1,VALUE(Answers!Q275)&lt;=5,VALUE(Answers!Q275)=INT(VALUE(Answers!Q275))),VALUE(Answers!Q275),"unread"),IFERROR(MATCH(TRIM(SUBSTITUTE(SUBSTITUTE(SUBSTITUTE(SUBSTITUTE(Answers!Q275,"’","'"),"‘","'"),"“",""""),"”","""")),'Scoring key'!$B$5:$B$9,0),"unread")))</f>
        <v/>
      </c>
      <c r="X275" s="1" t="str">
        <f aca="false">IF(Answers!B275="","",ISNUMBER(SEARCH("Drafting or editing emails and documents",TRIM(SUBSTITUTE(SUBSTITUTE(SUBSTITUTE(SUBSTITUTE(Answers!B275,"’","'"),"‘","'"),"“",""""),"”",""""))))*1+ISNUMBER(SEARCH("Summarizing documents, threads or meetings",TRIM(SUBSTITUTE(SUBSTITUTE(SUBSTITUTE(SUBSTITUTE(Answers!B275,"’","'"),"‘","'"),"“",""""),"”",""""))))*1+ISNUMBER(SEARCH("Research, or explaining something unfamiliar",TRIM(SUBSTITUTE(SUBSTITUTE(SUBSTITUTE(SUBSTITUTE(Answers!B275,"’","'"),"‘","'"),"“",""""),"”",""""))))*1+ISNUMBER(SEARCH("Working with data or spreadsheets",TRIM(SUBSTITUTE(SUBSTITUTE(SUBSTITUTE(SUBSTITUTE(Answers!B275,"’","'"),"‘","'"),"“",""""),"”",""""))))*1+ISNUMBER(SEARCH("Writing or reviewing code or scripts",TRIM(SUBSTITUTE(SUBSTITUTE(SUBSTITUTE(SUBSTITUTE(Answers!B275,"’","'"),"‘","'"),"“",""""),"”",""""))))*1+ISNUMBER(SEARCH("Brainstorming or planning",TRIM(SUBSTITUTE(SUBSTITUTE(SUBSTITUTE(SUBSTITUTE(Answers!B275,"’","'"),"‘","'"),"“",""""),"”",""""))))*1+ISNUMBER(SEARCH("Something else",TRIM(SUBSTITUTE(SUBSTITUTE(SUBSTITUTE(SUBSTITUTE(Answers!B275,"’","'"),"‘","'"),"“",""""),"”",""""))))*1)</f>
        <v/>
      </c>
      <c r="Y275" s="1" t="str">
        <f aca="false">IF(X275="","",IF(X275=0,IF(ISNUMBER(SEARCH("I don't use AI tools for work",TRIM(SUBSTITUTE(SUBSTITUTE(SUBSTITUTE(SUBSTITUTE(Answers!B275,"’","'"),"‘","'"),"“",""""),"”","""")))),1,"unread"),MIN(X275+1,5)))</f>
        <v/>
      </c>
      <c r="Z275" s="1" t="n">
        <f aca="false">IF(ISNUMBER(SEARCH("Clear guidance on what's allowed and what information can go in",TRIM(SUBSTITUTE(SUBSTITUTE(SUBSTITUTE(SUBSTITUTE(Answers!R275,"’","'"),"‘","'"),"“",""""),"”","""")))),1,0)</f>
        <v>0</v>
      </c>
      <c r="AA275" s="1" t="n">
        <f aca="false">IF(ISNUMBER(SEARCH("An approved AI tool with a work account",TRIM(SUBSTITUTE(SUBSTITUTE(SUBSTITUTE(SUBSTITUTE(Answers!R275,"’","'"),"‘","'"),"“",""""),"”","""")))),1,0)</f>
        <v>0</v>
      </c>
      <c r="AB275" s="1" t="n">
        <f aca="false">IF(ISNUMBER(SEARCH("Hands-on training using my own work tasks",TRIM(SUBSTITUTE(SUBSTITUTE(SUBSTITUTE(SUBSTITUTE(Answers!R275,"’","'"),"‘","'"),"“",""""),"”","""")))),1,0)</f>
        <v>0</v>
      </c>
      <c r="AC275" s="1" t="n">
        <f aca="false">IF(ISNUMBER(SEARCH("Ready-made prompts and templates for common tasks",TRIM(SUBSTITUTE(SUBSTITUTE(SUBSTITUTE(SUBSTITUTE(Answers!R275,"’","'"),"‘","'"),"“",""""),"”","""")))),1,0)</f>
        <v>0</v>
      </c>
      <c r="AD275" s="1" t="n">
        <f aca="false">IF(ISNUMBER(SEARCH("Help setting up an AI agent for my role",TRIM(SUBSTITUTE(SUBSTITUTE(SUBSTITUTE(SUBSTITUTE(Answers!R275,"’","'"),"‘","'"),"“",""""),"”","""")))),1,0)</f>
        <v>0</v>
      </c>
      <c r="AE275" s="1" t="n">
        <f aca="false">IF(ISNUMBER(SEARCH("Examples from people in jobs like mine",TRIM(SUBSTITUTE(SUBSTITUTE(SUBSTITUTE(SUBSTITUTE(Answers!R275,"’","'"),"‘","'"),"“",""""),"”","""")))),1,0)</f>
        <v>0</v>
      </c>
      <c r="AF275" s="1" t="n">
        <f aca="false">IF(ISNUMBER(SEARCH("Time set aside to practice",TRIM(SUBSTITUTE(SUBSTITUTE(SUBSTITUTE(SUBSTITUTE(Answers!R275,"’","'"),"‘","'"),"“",""""),"”","""")))),1,0)</f>
        <v>0</v>
      </c>
      <c r="AG275" s="1" t="n">
        <f aca="false">IF(ISNUMBER(SEARCH("I don't need help right now",TRIM(SUBSTITUTE(SUBSTITUTE(SUBSTITUTE(SUBSTITUTE(Answers!R275,"’","'"),"‘","'"),"“",""""),"”","""")))),1,0)</f>
        <v>0</v>
      </c>
      <c r="AH275" s="1" t="str">
        <f aca="false">IF(Answers!R275="","",IF(Z275+AA275+AB275+AC275+AD275+AE275+AF275+AG275=0,"unread",""))</f>
        <v/>
      </c>
      <c r="AI275" s="1" t="n">
        <f aca="false">IF(OR(D275=5,E275=5),1,0)</f>
        <v>0</v>
      </c>
    </row>
    <row r="276" customFormat="false" ht="15" hidden="false" customHeight="true" outlineLevel="0" collapsed="false">
      <c r="A276" s="1" t="n">
        <f aca="false">Answers!T276</f>
        <v>0</v>
      </c>
      <c r="B276" s="1" t="str">
        <f aca="false">IF(Answers!A276="","",IFERROR(MATCH(TRIM(SUBSTITUTE(SUBSTITUTE(SUBSTITUTE(SUBSTITUTE(Answers!A276,"’","'"),"‘","'"),"“",""""),"”","""")),'Scoring key'!$B$10:$B$14,0),"unread"))</f>
        <v/>
      </c>
      <c r="C276" s="1" t="str">
        <f aca="false">IF(Answers!C276="","",IFERROR(MATCH(TRIM(SUBSTITUTE(SUBSTITUTE(SUBSTITUTE(SUBSTITUTE(Answers!C276,"’","'"),"‘","'"),"“",""""),"”","""")),'Scoring key'!$B$15:$B$19,0),"unread"))</f>
        <v/>
      </c>
      <c r="D276" s="1" t="str">
        <f aca="false">IF(Answers!D276="","",IFERROR(MATCH(TRIM(SUBSTITUTE(SUBSTITUTE(SUBSTITUTE(SUBSTITUTE(Answers!D276,"’","'"),"‘","'"),"“",""""),"”","""")),'Scoring key'!$B$20:$B$24,0),"unread"))</f>
        <v/>
      </c>
      <c r="E276" s="1" t="str">
        <f aca="false">IF(Answers!E276="","",IFERROR(MATCH(TRIM(SUBSTITUTE(SUBSTITUTE(SUBSTITUTE(SUBSTITUTE(Answers!E276,"’","'"),"‘","'"),"“",""""),"”","""")),'Scoring key'!$B$25:$B$29,0),"unread"))</f>
        <v/>
      </c>
      <c r="F276" s="1" t="str">
        <f aca="false">IF(Answers!L276="","",IFERROR(MATCH(TRIM(SUBSTITUTE(SUBSTITUTE(SUBSTITUTE(SUBSTITUTE(Answers!L276,"’","'"),"‘","'"),"“",""""),"”","""")),'Scoring key'!$B$30:$B$34,0),"unread"))</f>
        <v/>
      </c>
      <c r="G276" s="1" t="str">
        <f aca="false">IF(Answers!N276="","",IFERROR(MATCH(TRIM(SUBSTITUTE(SUBSTITUTE(SUBSTITUTE(SUBSTITUTE(Answers!N276,"’","'"),"‘","'"),"“",""""),"”","""")),'Scoring key'!$B$35:$B$38,0),"unread"))</f>
        <v/>
      </c>
      <c r="H276" s="1" t="str">
        <f aca="false">IF(Answers!O276="","",IFERROR(MATCH(TRIM(SUBSTITUTE(SUBSTITUTE(SUBSTITUTE(SUBSTITUTE(Answers!O276,"’","'"),"‘","'"),"“",""""),"”","""")),'Scoring key'!$B$39:$B$42,0),"unread"))</f>
        <v/>
      </c>
      <c r="I276" s="1" t="str">
        <f aca="false">IF(Answers!S276="","",IFERROR(MATCH(TRIM(SUBSTITUTE(SUBSTITUTE(SUBSTITUTE(SUBSTITUTE(Answers!S276,"’","'"),"‘","'"),"“",""""),"”","""")),'Scoring key'!$B$43:$B$46,0),"unread"))</f>
        <v/>
      </c>
      <c r="J276" s="1" t="str">
        <f aca="false">IF(ISNUMBER(B276),IF(INDEX('Scoring key'!$C$10:$C$14,B276)="","",INDEX('Scoring key'!$C$10:$C$14,B276)),"")</f>
        <v/>
      </c>
      <c r="K276" s="1" t="str">
        <f aca="false">IF(ISNUMBER(E276),IF(INDEX('Scoring key'!$C$25:$C$29,E276)="","",INDEX('Scoring key'!$C$25:$C$29,E276)),"")</f>
        <v/>
      </c>
      <c r="L276" s="1" t="str">
        <f aca="false">IF(ISNUMBER(F276),IF(INDEX('Scoring key'!$C$30:$C$34,F276)="","",INDEX('Scoring key'!$C$30:$C$34,F276)),"")</f>
        <v/>
      </c>
      <c r="M276" s="1" t="str">
        <f aca="false">IF(ISNUMBER(G276),IF(INDEX('Scoring key'!$C$35:$C$38,G276)="","",INDEX('Scoring key'!$C$35:$C$38,G276)),"")</f>
        <v/>
      </c>
      <c r="N276" s="1" t="str">
        <f aca="false">IF(ISNUMBER(H276),IF(INDEX('Scoring key'!$C$39:$C$42,H276)="","",INDEX('Scoring key'!$C$39:$C$42,H276)),"")</f>
        <v/>
      </c>
      <c r="O276" s="1" t="str">
        <f aca="false">IF(Answers!F276="","",IF(ISNUMBER(IFERROR(VALUE(Answers!F276),"")),IF(AND(VALUE(Answers!F276)&gt;=1,VALUE(Answers!F276)&lt;=5,VALUE(Answers!F276)=INT(VALUE(Answers!F276))),VALUE(Answers!F276),"unread"),IFERROR(MATCH(TRIM(SUBSTITUTE(SUBSTITUTE(SUBSTITUTE(SUBSTITUTE(Answers!F276,"’","'"),"‘","'"),"“",""""),"”","""")),'Scoring key'!$B$5:$B$9,0),"unread")))</f>
        <v/>
      </c>
      <c r="P276" s="1" t="str">
        <f aca="false">IF(Answers!G276="","",IF(ISNUMBER(IFERROR(VALUE(Answers!G276),"")),IF(AND(VALUE(Answers!G276)&gt;=1,VALUE(Answers!G276)&lt;=5,VALUE(Answers!G276)=INT(VALUE(Answers!G276))),VALUE(Answers!G276),"unread"),IFERROR(MATCH(TRIM(SUBSTITUTE(SUBSTITUTE(SUBSTITUTE(SUBSTITUTE(Answers!G276,"’","'"),"‘","'"),"“",""""),"”","""")),'Scoring key'!$B$5:$B$9,0),"unread")))</f>
        <v/>
      </c>
      <c r="Q276" s="1" t="str">
        <f aca="false">IF(Answers!H276="","",IF(ISNUMBER(IFERROR(VALUE(Answers!H276),"")),IF(AND(VALUE(Answers!H276)&gt;=1,VALUE(Answers!H276)&lt;=5,VALUE(Answers!H276)=INT(VALUE(Answers!H276))),VALUE(Answers!H276),"unread"),IFERROR(MATCH(TRIM(SUBSTITUTE(SUBSTITUTE(SUBSTITUTE(SUBSTITUTE(Answers!H276,"’","'"),"‘","'"),"“",""""),"”","""")),'Scoring key'!$B$5:$B$9,0),"unread")))</f>
        <v/>
      </c>
      <c r="R276" s="1" t="str">
        <f aca="false">IF(Answers!I276="","",IF(ISNUMBER(IFERROR(VALUE(Answers!I276),"")),IF(AND(VALUE(Answers!I276)&gt;=1,VALUE(Answers!I276)&lt;=5,VALUE(Answers!I276)=INT(VALUE(Answers!I276))),VALUE(Answers!I276),"unread"),IFERROR(MATCH(TRIM(SUBSTITUTE(SUBSTITUTE(SUBSTITUTE(SUBSTITUTE(Answers!I276,"’","'"),"‘","'"),"“",""""),"”","""")),'Scoring key'!$B$5:$B$9,0),"unread")))</f>
        <v/>
      </c>
      <c r="S276" s="1" t="str">
        <f aca="false">IF(Answers!J276="","",IF(ISNUMBER(IFERROR(VALUE(Answers!J276),"")),IF(AND(VALUE(Answers!J276)&gt;=1,VALUE(Answers!J276)&lt;=5,VALUE(Answers!J276)=INT(VALUE(Answers!J276))),VALUE(Answers!J276),"unread"),IFERROR(MATCH(TRIM(SUBSTITUTE(SUBSTITUTE(SUBSTITUTE(SUBSTITUTE(Answers!J276,"’","'"),"‘","'"),"“",""""),"”","""")),'Scoring key'!$B$5:$B$9,0),"unread")))</f>
        <v/>
      </c>
      <c r="T276" s="1" t="str">
        <f aca="false">IF(Answers!K276="","",IF(ISNUMBER(IFERROR(VALUE(Answers!K276),"")),IF(AND(VALUE(Answers!K276)&gt;=1,VALUE(Answers!K276)&lt;=5,VALUE(Answers!K276)=INT(VALUE(Answers!K276))),VALUE(Answers!K276),"unread"),IFERROR(MATCH(TRIM(SUBSTITUTE(SUBSTITUTE(SUBSTITUTE(SUBSTITUTE(Answers!K276,"’","'"),"‘","'"),"“",""""),"”","""")),'Scoring key'!$B$5:$B$9,0),"unread")))</f>
        <v/>
      </c>
      <c r="U276" s="1" t="str">
        <f aca="false">IF(Answers!M276="","",IF(ISNUMBER(IFERROR(VALUE(Answers!M276),"")),IF(AND(VALUE(Answers!M276)&gt;=1,VALUE(Answers!M276)&lt;=5,VALUE(Answers!M276)=INT(VALUE(Answers!M276))),VALUE(Answers!M276),"unread"),IFERROR(MATCH(TRIM(SUBSTITUTE(SUBSTITUTE(SUBSTITUTE(SUBSTITUTE(Answers!M276,"’","'"),"‘","'"),"“",""""),"”","""")),'Scoring key'!$B$5:$B$9,0),"unread")))</f>
        <v/>
      </c>
      <c r="V276" s="1" t="str">
        <f aca="false">IF(Answers!P276="","",IF(ISNUMBER(IFERROR(VALUE(Answers!P276),"")),IF(AND(VALUE(Answers!P276)&gt;=1,VALUE(Answers!P276)&lt;=5,VALUE(Answers!P276)=INT(VALUE(Answers!P276))),VALUE(Answers!P276),"unread"),IFERROR(MATCH(TRIM(SUBSTITUTE(SUBSTITUTE(SUBSTITUTE(SUBSTITUTE(Answers!P276,"’","'"),"‘","'"),"“",""""),"”","""")),'Scoring key'!$B$5:$B$9,0),"unread")))</f>
        <v/>
      </c>
      <c r="W276" s="1" t="str">
        <f aca="false">IF(Answers!Q276="","",IF(ISNUMBER(IFERROR(VALUE(Answers!Q276),"")),IF(AND(VALUE(Answers!Q276)&gt;=1,VALUE(Answers!Q276)&lt;=5,VALUE(Answers!Q276)=INT(VALUE(Answers!Q276))),VALUE(Answers!Q276),"unread"),IFERROR(MATCH(TRIM(SUBSTITUTE(SUBSTITUTE(SUBSTITUTE(SUBSTITUTE(Answers!Q276,"’","'"),"‘","'"),"“",""""),"”","""")),'Scoring key'!$B$5:$B$9,0),"unread")))</f>
        <v/>
      </c>
      <c r="X276" s="1" t="str">
        <f aca="false">IF(Answers!B276="","",ISNUMBER(SEARCH("Drafting or editing emails and documents",TRIM(SUBSTITUTE(SUBSTITUTE(SUBSTITUTE(SUBSTITUTE(Answers!B276,"’","'"),"‘","'"),"“",""""),"”",""""))))*1+ISNUMBER(SEARCH("Summarizing documents, threads or meetings",TRIM(SUBSTITUTE(SUBSTITUTE(SUBSTITUTE(SUBSTITUTE(Answers!B276,"’","'"),"‘","'"),"“",""""),"”",""""))))*1+ISNUMBER(SEARCH("Research, or explaining something unfamiliar",TRIM(SUBSTITUTE(SUBSTITUTE(SUBSTITUTE(SUBSTITUTE(Answers!B276,"’","'"),"‘","'"),"“",""""),"”",""""))))*1+ISNUMBER(SEARCH("Working with data or spreadsheets",TRIM(SUBSTITUTE(SUBSTITUTE(SUBSTITUTE(SUBSTITUTE(Answers!B276,"’","'"),"‘","'"),"“",""""),"”",""""))))*1+ISNUMBER(SEARCH("Writing or reviewing code or scripts",TRIM(SUBSTITUTE(SUBSTITUTE(SUBSTITUTE(SUBSTITUTE(Answers!B276,"’","'"),"‘","'"),"“",""""),"”",""""))))*1+ISNUMBER(SEARCH("Brainstorming or planning",TRIM(SUBSTITUTE(SUBSTITUTE(SUBSTITUTE(SUBSTITUTE(Answers!B276,"’","'"),"‘","'"),"“",""""),"”",""""))))*1+ISNUMBER(SEARCH("Something else",TRIM(SUBSTITUTE(SUBSTITUTE(SUBSTITUTE(SUBSTITUTE(Answers!B276,"’","'"),"‘","'"),"“",""""),"”",""""))))*1)</f>
        <v/>
      </c>
      <c r="Y276" s="1" t="str">
        <f aca="false">IF(X276="","",IF(X276=0,IF(ISNUMBER(SEARCH("I don't use AI tools for work",TRIM(SUBSTITUTE(SUBSTITUTE(SUBSTITUTE(SUBSTITUTE(Answers!B276,"’","'"),"‘","'"),"“",""""),"”","""")))),1,"unread"),MIN(X276+1,5)))</f>
        <v/>
      </c>
      <c r="Z276" s="1" t="n">
        <f aca="false">IF(ISNUMBER(SEARCH("Clear guidance on what's allowed and what information can go in",TRIM(SUBSTITUTE(SUBSTITUTE(SUBSTITUTE(SUBSTITUTE(Answers!R276,"’","'"),"‘","'"),"“",""""),"”","""")))),1,0)</f>
        <v>0</v>
      </c>
      <c r="AA276" s="1" t="n">
        <f aca="false">IF(ISNUMBER(SEARCH("An approved AI tool with a work account",TRIM(SUBSTITUTE(SUBSTITUTE(SUBSTITUTE(SUBSTITUTE(Answers!R276,"’","'"),"‘","'"),"“",""""),"”","""")))),1,0)</f>
        <v>0</v>
      </c>
      <c r="AB276" s="1" t="n">
        <f aca="false">IF(ISNUMBER(SEARCH("Hands-on training using my own work tasks",TRIM(SUBSTITUTE(SUBSTITUTE(SUBSTITUTE(SUBSTITUTE(Answers!R276,"’","'"),"‘","'"),"“",""""),"”","""")))),1,0)</f>
        <v>0</v>
      </c>
      <c r="AC276" s="1" t="n">
        <f aca="false">IF(ISNUMBER(SEARCH("Ready-made prompts and templates for common tasks",TRIM(SUBSTITUTE(SUBSTITUTE(SUBSTITUTE(SUBSTITUTE(Answers!R276,"’","'"),"‘","'"),"“",""""),"”","""")))),1,0)</f>
        <v>0</v>
      </c>
      <c r="AD276" s="1" t="n">
        <f aca="false">IF(ISNUMBER(SEARCH("Help setting up an AI agent for my role",TRIM(SUBSTITUTE(SUBSTITUTE(SUBSTITUTE(SUBSTITUTE(Answers!R276,"’","'"),"‘","'"),"“",""""),"”","""")))),1,0)</f>
        <v>0</v>
      </c>
      <c r="AE276" s="1" t="n">
        <f aca="false">IF(ISNUMBER(SEARCH("Examples from people in jobs like mine",TRIM(SUBSTITUTE(SUBSTITUTE(SUBSTITUTE(SUBSTITUTE(Answers!R276,"’","'"),"‘","'"),"“",""""),"”","""")))),1,0)</f>
        <v>0</v>
      </c>
      <c r="AF276" s="1" t="n">
        <f aca="false">IF(ISNUMBER(SEARCH("Time set aside to practice",TRIM(SUBSTITUTE(SUBSTITUTE(SUBSTITUTE(SUBSTITUTE(Answers!R276,"’","'"),"‘","'"),"“",""""),"”","""")))),1,0)</f>
        <v>0</v>
      </c>
      <c r="AG276" s="1" t="n">
        <f aca="false">IF(ISNUMBER(SEARCH("I don't need help right now",TRIM(SUBSTITUTE(SUBSTITUTE(SUBSTITUTE(SUBSTITUTE(Answers!R276,"’","'"),"‘","'"),"“",""""),"”","""")))),1,0)</f>
        <v>0</v>
      </c>
      <c r="AH276" s="1" t="str">
        <f aca="false">IF(Answers!R276="","",IF(Z276+AA276+AB276+AC276+AD276+AE276+AF276+AG276=0,"unread",""))</f>
        <v/>
      </c>
      <c r="AI276" s="1" t="n">
        <f aca="false">IF(OR(D276=5,E276=5),1,0)</f>
        <v>0</v>
      </c>
    </row>
    <row r="277" customFormat="false" ht="15" hidden="false" customHeight="true" outlineLevel="0" collapsed="false">
      <c r="A277" s="1" t="n">
        <f aca="false">Answers!T277</f>
        <v>0</v>
      </c>
      <c r="B277" s="1" t="str">
        <f aca="false">IF(Answers!A277="","",IFERROR(MATCH(TRIM(SUBSTITUTE(SUBSTITUTE(SUBSTITUTE(SUBSTITUTE(Answers!A277,"’","'"),"‘","'"),"“",""""),"”","""")),'Scoring key'!$B$10:$B$14,0),"unread"))</f>
        <v/>
      </c>
      <c r="C277" s="1" t="str">
        <f aca="false">IF(Answers!C277="","",IFERROR(MATCH(TRIM(SUBSTITUTE(SUBSTITUTE(SUBSTITUTE(SUBSTITUTE(Answers!C277,"’","'"),"‘","'"),"“",""""),"”","""")),'Scoring key'!$B$15:$B$19,0),"unread"))</f>
        <v/>
      </c>
      <c r="D277" s="1" t="str">
        <f aca="false">IF(Answers!D277="","",IFERROR(MATCH(TRIM(SUBSTITUTE(SUBSTITUTE(SUBSTITUTE(SUBSTITUTE(Answers!D277,"’","'"),"‘","'"),"“",""""),"”","""")),'Scoring key'!$B$20:$B$24,0),"unread"))</f>
        <v/>
      </c>
      <c r="E277" s="1" t="str">
        <f aca="false">IF(Answers!E277="","",IFERROR(MATCH(TRIM(SUBSTITUTE(SUBSTITUTE(SUBSTITUTE(SUBSTITUTE(Answers!E277,"’","'"),"‘","'"),"“",""""),"”","""")),'Scoring key'!$B$25:$B$29,0),"unread"))</f>
        <v/>
      </c>
      <c r="F277" s="1" t="str">
        <f aca="false">IF(Answers!L277="","",IFERROR(MATCH(TRIM(SUBSTITUTE(SUBSTITUTE(SUBSTITUTE(SUBSTITUTE(Answers!L277,"’","'"),"‘","'"),"“",""""),"”","""")),'Scoring key'!$B$30:$B$34,0),"unread"))</f>
        <v/>
      </c>
      <c r="G277" s="1" t="str">
        <f aca="false">IF(Answers!N277="","",IFERROR(MATCH(TRIM(SUBSTITUTE(SUBSTITUTE(SUBSTITUTE(SUBSTITUTE(Answers!N277,"’","'"),"‘","'"),"“",""""),"”","""")),'Scoring key'!$B$35:$B$38,0),"unread"))</f>
        <v/>
      </c>
      <c r="H277" s="1" t="str">
        <f aca="false">IF(Answers!O277="","",IFERROR(MATCH(TRIM(SUBSTITUTE(SUBSTITUTE(SUBSTITUTE(SUBSTITUTE(Answers!O277,"’","'"),"‘","'"),"“",""""),"”","""")),'Scoring key'!$B$39:$B$42,0),"unread"))</f>
        <v/>
      </c>
      <c r="I277" s="1" t="str">
        <f aca="false">IF(Answers!S277="","",IFERROR(MATCH(TRIM(SUBSTITUTE(SUBSTITUTE(SUBSTITUTE(SUBSTITUTE(Answers!S277,"’","'"),"‘","'"),"“",""""),"”","""")),'Scoring key'!$B$43:$B$46,0),"unread"))</f>
        <v/>
      </c>
      <c r="J277" s="1" t="str">
        <f aca="false">IF(ISNUMBER(B277),IF(INDEX('Scoring key'!$C$10:$C$14,B277)="","",INDEX('Scoring key'!$C$10:$C$14,B277)),"")</f>
        <v/>
      </c>
      <c r="K277" s="1" t="str">
        <f aca="false">IF(ISNUMBER(E277),IF(INDEX('Scoring key'!$C$25:$C$29,E277)="","",INDEX('Scoring key'!$C$25:$C$29,E277)),"")</f>
        <v/>
      </c>
      <c r="L277" s="1" t="str">
        <f aca="false">IF(ISNUMBER(F277),IF(INDEX('Scoring key'!$C$30:$C$34,F277)="","",INDEX('Scoring key'!$C$30:$C$34,F277)),"")</f>
        <v/>
      </c>
      <c r="M277" s="1" t="str">
        <f aca="false">IF(ISNUMBER(G277),IF(INDEX('Scoring key'!$C$35:$C$38,G277)="","",INDEX('Scoring key'!$C$35:$C$38,G277)),"")</f>
        <v/>
      </c>
      <c r="N277" s="1" t="str">
        <f aca="false">IF(ISNUMBER(H277),IF(INDEX('Scoring key'!$C$39:$C$42,H277)="","",INDEX('Scoring key'!$C$39:$C$42,H277)),"")</f>
        <v/>
      </c>
      <c r="O277" s="1" t="str">
        <f aca="false">IF(Answers!F277="","",IF(ISNUMBER(IFERROR(VALUE(Answers!F277),"")),IF(AND(VALUE(Answers!F277)&gt;=1,VALUE(Answers!F277)&lt;=5,VALUE(Answers!F277)=INT(VALUE(Answers!F277))),VALUE(Answers!F277),"unread"),IFERROR(MATCH(TRIM(SUBSTITUTE(SUBSTITUTE(SUBSTITUTE(SUBSTITUTE(Answers!F277,"’","'"),"‘","'"),"“",""""),"”","""")),'Scoring key'!$B$5:$B$9,0),"unread")))</f>
        <v/>
      </c>
      <c r="P277" s="1" t="str">
        <f aca="false">IF(Answers!G277="","",IF(ISNUMBER(IFERROR(VALUE(Answers!G277),"")),IF(AND(VALUE(Answers!G277)&gt;=1,VALUE(Answers!G277)&lt;=5,VALUE(Answers!G277)=INT(VALUE(Answers!G277))),VALUE(Answers!G277),"unread"),IFERROR(MATCH(TRIM(SUBSTITUTE(SUBSTITUTE(SUBSTITUTE(SUBSTITUTE(Answers!G277,"’","'"),"‘","'"),"“",""""),"”","""")),'Scoring key'!$B$5:$B$9,0),"unread")))</f>
        <v/>
      </c>
      <c r="Q277" s="1" t="str">
        <f aca="false">IF(Answers!H277="","",IF(ISNUMBER(IFERROR(VALUE(Answers!H277),"")),IF(AND(VALUE(Answers!H277)&gt;=1,VALUE(Answers!H277)&lt;=5,VALUE(Answers!H277)=INT(VALUE(Answers!H277))),VALUE(Answers!H277),"unread"),IFERROR(MATCH(TRIM(SUBSTITUTE(SUBSTITUTE(SUBSTITUTE(SUBSTITUTE(Answers!H277,"’","'"),"‘","'"),"“",""""),"”","""")),'Scoring key'!$B$5:$B$9,0),"unread")))</f>
        <v/>
      </c>
      <c r="R277" s="1" t="str">
        <f aca="false">IF(Answers!I277="","",IF(ISNUMBER(IFERROR(VALUE(Answers!I277),"")),IF(AND(VALUE(Answers!I277)&gt;=1,VALUE(Answers!I277)&lt;=5,VALUE(Answers!I277)=INT(VALUE(Answers!I277))),VALUE(Answers!I277),"unread"),IFERROR(MATCH(TRIM(SUBSTITUTE(SUBSTITUTE(SUBSTITUTE(SUBSTITUTE(Answers!I277,"’","'"),"‘","'"),"“",""""),"”","""")),'Scoring key'!$B$5:$B$9,0),"unread")))</f>
        <v/>
      </c>
      <c r="S277" s="1" t="str">
        <f aca="false">IF(Answers!J277="","",IF(ISNUMBER(IFERROR(VALUE(Answers!J277),"")),IF(AND(VALUE(Answers!J277)&gt;=1,VALUE(Answers!J277)&lt;=5,VALUE(Answers!J277)=INT(VALUE(Answers!J277))),VALUE(Answers!J277),"unread"),IFERROR(MATCH(TRIM(SUBSTITUTE(SUBSTITUTE(SUBSTITUTE(SUBSTITUTE(Answers!J277,"’","'"),"‘","'"),"“",""""),"”","""")),'Scoring key'!$B$5:$B$9,0),"unread")))</f>
        <v/>
      </c>
      <c r="T277" s="1" t="str">
        <f aca="false">IF(Answers!K277="","",IF(ISNUMBER(IFERROR(VALUE(Answers!K277),"")),IF(AND(VALUE(Answers!K277)&gt;=1,VALUE(Answers!K277)&lt;=5,VALUE(Answers!K277)=INT(VALUE(Answers!K277))),VALUE(Answers!K277),"unread"),IFERROR(MATCH(TRIM(SUBSTITUTE(SUBSTITUTE(SUBSTITUTE(SUBSTITUTE(Answers!K277,"’","'"),"‘","'"),"“",""""),"”","""")),'Scoring key'!$B$5:$B$9,0),"unread")))</f>
        <v/>
      </c>
      <c r="U277" s="1" t="str">
        <f aca="false">IF(Answers!M277="","",IF(ISNUMBER(IFERROR(VALUE(Answers!M277),"")),IF(AND(VALUE(Answers!M277)&gt;=1,VALUE(Answers!M277)&lt;=5,VALUE(Answers!M277)=INT(VALUE(Answers!M277))),VALUE(Answers!M277),"unread"),IFERROR(MATCH(TRIM(SUBSTITUTE(SUBSTITUTE(SUBSTITUTE(SUBSTITUTE(Answers!M277,"’","'"),"‘","'"),"“",""""),"”","""")),'Scoring key'!$B$5:$B$9,0),"unread")))</f>
        <v/>
      </c>
      <c r="V277" s="1" t="str">
        <f aca="false">IF(Answers!P277="","",IF(ISNUMBER(IFERROR(VALUE(Answers!P277),"")),IF(AND(VALUE(Answers!P277)&gt;=1,VALUE(Answers!P277)&lt;=5,VALUE(Answers!P277)=INT(VALUE(Answers!P277))),VALUE(Answers!P277),"unread"),IFERROR(MATCH(TRIM(SUBSTITUTE(SUBSTITUTE(SUBSTITUTE(SUBSTITUTE(Answers!P277,"’","'"),"‘","'"),"“",""""),"”","""")),'Scoring key'!$B$5:$B$9,0),"unread")))</f>
        <v/>
      </c>
      <c r="W277" s="1" t="str">
        <f aca="false">IF(Answers!Q277="","",IF(ISNUMBER(IFERROR(VALUE(Answers!Q277),"")),IF(AND(VALUE(Answers!Q277)&gt;=1,VALUE(Answers!Q277)&lt;=5,VALUE(Answers!Q277)=INT(VALUE(Answers!Q277))),VALUE(Answers!Q277),"unread"),IFERROR(MATCH(TRIM(SUBSTITUTE(SUBSTITUTE(SUBSTITUTE(SUBSTITUTE(Answers!Q277,"’","'"),"‘","'"),"“",""""),"”","""")),'Scoring key'!$B$5:$B$9,0),"unread")))</f>
        <v/>
      </c>
      <c r="X277" s="1" t="str">
        <f aca="false">IF(Answers!B277="","",ISNUMBER(SEARCH("Drafting or editing emails and documents",TRIM(SUBSTITUTE(SUBSTITUTE(SUBSTITUTE(SUBSTITUTE(Answers!B277,"’","'"),"‘","'"),"“",""""),"”",""""))))*1+ISNUMBER(SEARCH("Summarizing documents, threads or meetings",TRIM(SUBSTITUTE(SUBSTITUTE(SUBSTITUTE(SUBSTITUTE(Answers!B277,"’","'"),"‘","'"),"“",""""),"”",""""))))*1+ISNUMBER(SEARCH("Research, or explaining something unfamiliar",TRIM(SUBSTITUTE(SUBSTITUTE(SUBSTITUTE(SUBSTITUTE(Answers!B277,"’","'"),"‘","'"),"“",""""),"”",""""))))*1+ISNUMBER(SEARCH("Working with data or spreadsheets",TRIM(SUBSTITUTE(SUBSTITUTE(SUBSTITUTE(SUBSTITUTE(Answers!B277,"’","'"),"‘","'"),"“",""""),"”",""""))))*1+ISNUMBER(SEARCH("Writing or reviewing code or scripts",TRIM(SUBSTITUTE(SUBSTITUTE(SUBSTITUTE(SUBSTITUTE(Answers!B277,"’","'"),"‘","'"),"“",""""),"”",""""))))*1+ISNUMBER(SEARCH("Brainstorming or planning",TRIM(SUBSTITUTE(SUBSTITUTE(SUBSTITUTE(SUBSTITUTE(Answers!B277,"’","'"),"‘","'"),"“",""""),"”",""""))))*1+ISNUMBER(SEARCH("Something else",TRIM(SUBSTITUTE(SUBSTITUTE(SUBSTITUTE(SUBSTITUTE(Answers!B277,"’","'"),"‘","'"),"“",""""),"”",""""))))*1)</f>
        <v/>
      </c>
      <c r="Y277" s="1" t="str">
        <f aca="false">IF(X277="","",IF(X277=0,IF(ISNUMBER(SEARCH("I don't use AI tools for work",TRIM(SUBSTITUTE(SUBSTITUTE(SUBSTITUTE(SUBSTITUTE(Answers!B277,"’","'"),"‘","'"),"“",""""),"”","""")))),1,"unread"),MIN(X277+1,5)))</f>
        <v/>
      </c>
      <c r="Z277" s="1" t="n">
        <f aca="false">IF(ISNUMBER(SEARCH("Clear guidance on what's allowed and what information can go in",TRIM(SUBSTITUTE(SUBSTITUTE(SUBSTITUTE(SUBSTITUTE(Answers!R277,"’","'"),"‘","'"),"“",""""),"”","""")))),1,0)</f>
        <v>0</v>
      </c>
      <c r="AA277" s="1" t="n">
        <f aca="false">IF(ISNUMBER(SEARCH("An approved AI tool with a work account",TRIM(SUBSTITUTE(SUBSTITUTE(SUBSTITUTE(SUBSTITUTE(Answers!R277,"’","'"),"‘","'"),"“",""""),"”","""")))),1,0)</f>
        <v>0</v>
      </c>
      <c r="AB277" s="1" t="n">
        <f aca="false">IF(ISNUMBER(SEARCH("Hands-on training using my own work tasks",TRIM(SUBSTITUTE(SUBSTITUTE(SUBSTITUTE(SUBSTITUTE(Answers!R277,"’","'"),"‘","'"),"“",""""),"”","""")))),1,0)</f>
        <v>0</v>
      </c>
      <c r="AC277" s="1" t="n">
        <f aca="false">IF(ISNUMBER(SEARCH("Ready-made prompts and templates for common tasks",TRIM(SUBSTITUTE(SUBSTITUTE(SUBSTITUTE(SUBSTITUTE(Answers!R277,"’","'"),"‘","'"),"“",""""),"”","""")))),1,0)</f>
        <v>0</v>
      </c>
      <c r="AD277" s="1" t="n">
        <f aca="false">IF(ISNUMBER(SEARCH("Help setting up an AI agent for my role",TRIM(SUBSTITUTE(SUBSTITUTE(SUBSTITUTE(SUBSTITUTE(Answers!R277,"’","'"),"‘","'"),"“",""""),"”","""")))),1,0)</f>
        <v>0</v>
      </c>
      <c r="AE277" s="1" t="n">
        <f aca="false">IF(ISNUMBER(SEARCH("Examples from people in jobs like mine",TRIM(SUBSTITUTE(SUBSTITUTE(SUBSTITUTE(SUBSTITUTE(Answers!R277,"’","'"),"‘","'"),"“",""""),"”","""")))),1,0)</f>
        <v>0</v>
      </c>
      <c r="AF277" s="1" t="n">
        <f aca="false">IF(ISNUMBER(SEARCH("Time set aside to practice",TRIM(SUBSTITUTE(SUBSTITUTE(SUBSTITUTE(SUBSTITUTE(Answers!R277,"’","'"),"‘","'"),"“",""""),"”","""")))),1,0)</f>
        <v>0</v>
      </c>
      <c r="AG277" s="1" t="n">
        <f aca="false">IF(ISNUMBER(SEARCH("I don't need help right now",TRIM(SUBSTITUTE(SUBSTITUTE(SUBSTITUTE(SUBSTITUTE(Answers!R277,"’","'"),"‘","'"),"“",""""),"”","""")))),1,0)</f>
        <v>0</v>
      </c>
      <c r="AH277" s="1" t="str">
        <f aca="false">IF(Answers!R277="","",IF(Z277+AA277+AB277+AC277+AD277+AE277+AF277+AG277=0,"unread",""))</f>
        <v/>
      </c>
      <c r="AI277" s="1" t="n">
        <f aca="false">IF(OR(D277=5,E277=5),1,0)</f>
        <v>0</v>
      </c>
    </row>
    <row r="278" customFormat="false" ht="15" hidden="false" customHeight="true" outlineLevel="0" collapsed="false">
      <c r="A278" s="1" t="n">
        <f aca="false">Answers!T278</f>
        <v>0</v>
      </c>
      <c r="B278" s="1" t="str">
        <f aca="false">IF(Answers!A278="","",IFERROR(MATCH(TRIM(SUBSTITUTE(SUBSTITUTE(SUBSTITUTE(SUBSTITUTE(Answers!A278,"’","'"),"‘","'"),"“",""""),"”","""")),'Scoring key'!$B$10:$B$14,0),"unread"))</f>
        <v/>
      </c>
      <c r="C278" s="1" t="str">
        <f aca="false">IF(Answers!C278="","",IFERROR(MATCH(TRIM(SUBSTITUTE(SUBSTITUTE(SUBSTITUTE(SUBSTITUTE(Answers!C278,"’","'"),"‘","'"),"“",""""),"”","""")),'Scoring key'!$B$15:$B$19,0),"unread"))</f>
        <v/>
      </c>
      <c r="D278" s="1" t="str">
        <f aca="false">IF(Answers!D278="","",IFERROR(MATCH(TRIM(SUBSTITUTE(SUBSTITUTE(SUBSTITUTE(SUBSTITUTE(Answers!D278,"’","'"),"‘","'"),"“",""""),"”","""")),'Scoring key'!$B$20:$B$24,0),"unread"))</f>
        <v/>
      </c>
      <c r="E278" s="1" t="str">
        <f aca="false">IF(Answers!E278="","",IFERROR(MATCH(TRIM(SUBSTITUTE(SUBSTITUTE(SUBSTITUTE(SUBSTITUTE(Answers!E278,"’","'"),"‘","'"),"“",""""),"”","""")),'Scoring key'!$B$25:$B$29,0),"unread"))</f>
        <v/>
      </c>
      <c r="F278" s="1" t="str">
        <f aca="false">IF(Answers!L278="","",IFERROR(MATCH(TRIM(SUBSTITUTE(SUBSTITUTE(SUBSTITUTE(SUBSTITUTE(Answers!L278,"’","'"),"‘","'"),"“",""""),"”","""")),'Scoring key'!$B$30:$B$34,0),"unread"))</f>
        <v/>
      </c>
      <c r="G278" s="1" t="str">
        <f aca="false">IF(Answers!N278="","",IFERROR(MATCH(TRIM(SUBSTITUTE(SUBSTITUTE(SUBSTITUTE(SUBSTITUTE(Answers!N278,"’","'"),"‘","'"),"“",""""),"”","""")),'Scoring key'!$B$35:$B$38,0),"unread"))</f>
        <v/>
      </c>
      <c r="H278" s="1" t="str">
        <f aca="false">IF(Answers!O278="","",IFERROR(MATCH(TRIM(SUBSTITUTE(SUBSTITUTE(SUBSTITUTE(SUBSTITUTE(Answers!O278,"’","'"),"‘","'"),"“",""""),"”","""")),'Scoring key'!$B$39:$B$42,0),"unread"))</f>
        <v/>
      </c>
      <c r="I278" s="1" t="str">
        <f aca="false">IF(Answers!S278="","",IFERROR(MATCH(TRIM(SUBSTITUTE(SUBSTITUTE(SUBSTITUTE(SUBSTITUTE(Answers!S278,"’","'"),"‘","'"),"“",""""),"”","""")),'Scoring key'!$B$43:$B$46,0),"unread"))</f>
        <v/>
      </c>
      <c r="J278" s="1" t="str">
        <f aca="false">IF(ISNUMBER(B278),IF(INDEX('Scoring key'!$C$10:$C$14,B278)="","",INDEX('Scoring key'!$C$10:$C$14,B278)),"")</f>
        <v/>
      </c>
      <c r="K278" s="1" t="str">
        <f aca="false">IF(ISNUMBER(E278),IF(INDEX('Scoring key'!$C$25:$C$29,E278)="","",INDEX('Scoring key'!$C$25:$C$29,E278)),"")</f>
        <v/>
      </c>
      <c r="L278" s="1" t="str">
        <f aca="false">IF(ISNUMBER(F278),IF(INDEX('Scoring key'!$C$30:$C$34,F278)="","",INDEX('Scoring key'!$C$30:$C$34,F278)),"")</f>
        <v/>
      </c>
      <c r="M278" s="1" t="str">
        <f aca="false">IF(ISNUMBER(G278),IF(INDEX('Scoring key'!$C$35:$C$38,G278)="","",INDEX('Scoring key'!$C$35:$C$38,G278)),"")</f>
        <v/>
      </c>
      <c r="N278" s="1" t="str">
        <f aca="false">IF(ISNUMBER(H278),IF(INDEX('Scoring key'!$C$39:$C$42,H278)="","",INDEX('Scoring key'!$C$39:$C$42,H278)),"")</f>
        <v/>
      </c>
      <c r="O278" s="1" t="str">
        <f aca="false">IF(Answers!F278="","",IF(ISNUMBER(IFERROR(VALUE(Answers!F278),"")),IF(AND(VALUE(Answers!F278)&gt;=1,VALUE(Answers!F278)&lt;=5,VALUE(Answers!F278)=INT(VALUE(Answers!F278))),VALUE(Answers!F278),"unread"),IFERROR(MATCH(TRIM(SUBSTITUTE(SUBSTITUTE(SUBSTITUTE(SUBSTITUTE(Answers!F278,"’","'"),"‘","'"),"“",""""),"”","""")),'Scoring key'!$B$5:$B$9,0),"unread")))</f>
        <v/>
      </c>
      <c r="P278" s="1" t="str">
        <f aca="false">IF(Answers!G278="","",IF(ISNUMBER(IFERROR(VALUE(Answers!G278),"")),IF(AND(VALUE(Answers!G278)&gt;=1,VALUE(Answers!G278)&lt;=5,VALUE(Answers!G278)=INT(VALUE(Answers!G278))),VALUE(Answers!G278),"unread"),IFERROR(MATCH(TRIM(SUBSTITUTE(SUBSTITUTE(SUBSTITUTE(SUBSTITUTE(Answers!G278,"’","'"),"‘","'"),"“",""""),"”","""")),'Scoring key'!$B$5:$B$9,0),"unread")))</f>
        <v/>
      </c>
      <c r="Q278" s="1" t="str">
        <f aca="false">IF(Answers!H278="","",IF(ISNUMBER(IFERROR(VALUE(Answers!H278),"")),IF(AND(VALUE(Answers!H278)&gt;=1,VALUE(Answers!H278)&lt;=5,VALUE(Answers!H278)=INT(VALUE(Answers!H278))),VALUE(Answers!H278),"unread"),IFERROR(MATCH(TRIM(SUBSTITUTE(SUBSTITUTE(SUBSTITUTE(SUBSTITUTE(Answers!H278,"’","'"),"‘","'"),"“",""""),"”","""")),'Scoring key'!$B$5:$B$9,0),"unread")))</f>
        <v/>
      </c>
      <c r="R278" s="1" t="str">
        <f aca="false">IF(Answers!I278="","",IF(ISNUMBER(IFERROR(VALUE(Answers!I278),"")),IF(AND(VALUE(Answers!I278)&gt;=1,VALUE(Answers!I278)&lt;=5,VALUE(Answers!I278)=INT(VALUE(Answers!I278))),VALUE(Answers!I278),"unread"),IFERROR(MATCH(TRIM(SUBSTITUTE(SUBSTITUTE(SUBSTITUTE(SUBSTITUTE(Answers!I278,"’","'"),"‘","'"),"“",""""),"”","""")),'Scoring key'!$B$5:$B$9,0),"unread")))</f>
        <v/>
      </c>
      <c r="S278" s="1" t="str">
        <f aca="false">IF(Answers!J278="","",IF(ISNUMBER(IFERROR(VALUE(Answers!J278),"")),IF(AND(VALUE(Answers!J278)&gt;=1,VALUE(Answers!J278)&lt;=5,VALUE(Answers!J278)=INT(VALUE(Answers!J278))),VALUE(Answers!J278),"unread"),IFERROR(MATCH(TRIM(SUBSTITUTE(SUBSTITUTE(SUBSTITUTE(SUBSTITUTE(Answers!J278,"’","'"),"‘","'"),"“",""""),"”","""")),'Scoring key'!$B$5:$B$9,0),"unread")))</f>
        <v/>
      </c>
      <c r="T278" s="1" t="str">
        <f aca="false">IF(Answers!K278="","",IF(ISNUMBER(IFERROR(VALUE(Answers!K278),"")),IF(AND(VALUE(Answers!K278)&gt;=1,VALUE(Answers!K278)&lt;=5,VALUE(Answers!K278)=INT(VALUE(Answers!K278))),VALUE(Answers!K278),"unread"),IFERROR(MATCH(TRIM(SUBSTITUTE(SUBSTITUTE(SUBSTITUTE(SUBSTITUTE(Answers!K278,"’","'"),"‘","'"),"“",""""),"”","""")),'Scoring key'!$B$5:$B$9,0),"unread")))</f>
        <v/>
      </c>
      <c r="U278" s="1" t="str">
        <f aca="false">IF(Answers!M278="","",IF(ISNUMBER(IFERROR(VALUE(Answers!M278),"")),IF(AND(VALUE(Answers!M278)&gt;=1,VALUE(Answers!M278)&lt;=5,VALUE(Answers!M278)=INT(VALUE(Answers!M278))),VALUE(Answers!M278),"unread"),IFERROR(MATCH(TRIM(SUBSTITUTE(SUBSTITUTE(SUBSTITUTE(SUBSTITUTE(Answers!M278,"’","'"),"‘","'"),"“",""""),"”","""")),'Scoring key'!$B$5:$B$9,0),"unread")))</f>
        <v/>
      </c>
      <c r="V278" s="1" t="str">
        <f aca="false">IF(Answers!P278="","",IF(ISNUMBER(IFERROR(VALUE(Answers!P278),"")),IF(AND(VALUE(Answers!P278)&gt;=1,VALUE(Answers!P278)&lt;=5,VALUE(Answers!P278)=INT(VALUE(Answers!P278))),VALUE(Answers!P278),"unread"),IFERROR(MATCH(TRIM(SUBSTITUTE(SUBSTITUTE(SUBSTITUTE(SUBSTITUTE(Answers!P278,"’","'"),"‘","'"),"“",""""),"”","""")),'Scoring key'!$B$5:$B$9,0),"unread")))</f>
        <v/>
      </c>
      <c r="W278" s="1" t="str">
        <f aca="false">IF(Answers!Q278="","",IF(ISNUMBER(IFERROR(VALUE(Answers!Q278),"")),IF(AND(VALUE(Answers!Q278)&gt;=1,VALUE(Answers!Q278)&lt;=5,VALUE(Answers!Q278)=INT(VALUE(Answers!Q278))),VALUE(Answers!Q278),"unread"),IFERROR(MATCH(TRIM(SUBSTITUTE(SUBSTITUTE(SUBSTITUTE(SUBSTITUTE(Answers!Q278,"’","'"),"‘","'"),"“",""""),"”","""")),'Scoring key'!$B$5:$B$9,0),"unread")))</f>
        <v/>
      </c>
      <c r="X278" s="1" t="str">
        <f aca="false">IF(Answers!B278="","",ISNUMBER(SEARCH("Drafting or editing emails and documents",TRIM(SUBSTITUTE(SUBSTITUTE(SUBSTITUTE(SUBSTITUTE(Answers!B278,"’","'"),"‘","'"),"“",""""),"”",""""))))*1+ISNUMBER(SEARCH("Summarizing documents, threads or meetings",TRIM(SUBSTITUTE(SUBSTITUTE(SUBSTITUTE(SUBSTITUTE(Answers!B278,"’","'"),"‘","'"),"“",""""),"”",""""))))*1+ISNUMBER(SEARCH("Research, or explaining something unfamiliar",TRIM(SUBSTITUTE(SUBSTITUTE(SUBSTITUTE(SUBSTITUTE(Answers!B278,"’","'"),"‘","'"),"“",""""),"”",""""))))*1+ISNUMBER(SEARCH("Working with data or spreadsheets",TRIM(SUBSTITUTE(SUBSTITUTE(SUBSTITUTE(SUBSTITUTE(Answers!B278,"’","'"),"‘","'"),"“",""""),"”",""""))))*1+ISNUMBER(SEARCH("Writing or reviewing code or scripts",TRIM(SUBSTITUTE(SUBSTITUTE(SUBSTITUTE(SUBSTITUTE(Answers!B278,"’","'"),"‘","'"),"“",""""),"”",""""))))*1+ISNUMBER(SEARCH("Brainstorming or planning",TRIM(SUBSTITUTE(SUBSTITUTE(SUBSTITUTE(SUBSTITUTE(Answers!B278,"’","'"),"‘","'"),"“",""""),"”",""""))))*1+ISNUMBER(SEARCH("Something else",TRIM(SUBSTITUTE(SUBSTITUTE(SUBSTITUTE(SUBSTITUTE(Answers!B278,"’","'"),"‘","'"),"“",""""),"”",""""))))*1)</f>
        <v/>
      </c>
      <c r="Y278" s="1" t="str">
        <f aca="false">IF(X278="","",IF(X278=0,IF(ISNUMBER(SEARCH("I don't use AI tools for work",TRIM(SUBSTITUTE(SUBSTITUTE(SUBSTITUTE(SUBSTITUTE(Answers!B278,"’","'"),"‘","'"),"“",""""),"”","""")))),1,"unread"),MIN(X278+1,5)))</f>
        <v/>
      </c>
      <c r="Z278" s="1" t="n">
        <f aca="false">IF(ISNUMBER(SEARCH("Clear guidance on what's allowed and what information can go in",TRIM(SUBSTITUTE(SUBSTITUTE(SUBSTITUTE(SUBSTITUTE(Answers!R278,"’","'"),"‘","'"),"“",""""),"”","""")))),1,0)</f>
        <v>0</v>
      </c>
      <c r="AA278" s="1" t="n">
        <f aca="false">IF(ISNUMBER(SEARCH("An approved AI tool with a work account",TRIM(SUBSTITUTE(SUBSTITUTE(SUBSTITUTE(SUBSTITUTE(Answers!R278,"’","'"),"‘","'"),"“",""""),"”","""")))),1,0)</f>
        <v>0</v>
      </c>
      <c r="AB278" s="1" t="n">
        <f aca="false">IF(ISNUMBER(SEARCH("Hands-on training using my own work tasks",TRIM(SUBSTITUTE(SUBSTITUTE(SUBSTITUTE(SUBSTITUTE(Answers!R278,"’","'"),"‘","'"),"“",""""),"”","""")))),1,0)</f>
        <v>0</v>
      </c>
      <c r="AC278" s="1" t="n">
        <f aca="false">IF(ISNUMBER(SEARCH("Ready-made prompts and templates for common tasks",TRIM(SUBSTITUTE(SUBSTITUTE(SUBSTITUTE(SUBSTITUTE(Answers!R278,"’","'"),"‘","'"),"“",""""),"”","""")))),1,0)</f>
        <v>0</v>
      </c>
      <c r="AD278" s="1" t="n">
        <f aca="false">IF(ISNUMBER(SEARCH("Help setting up an AI agent for my role",TRIM(SUBSTITUTE(SUBSTITUTE(SUBSTITUTE(SUBSTITUTE(Answers!R278,"’","'"),"‘","'"),"“",""""),"”","""")))),1,0)</f>
        <v>0</v>
      </c>
      <c r="AE278" s="1" t="n">
        <f aca="false">IF(ISNUMBER(SEARCH("Examples from people in jobs like mine",TRIM(SUBSTITUTE(SUBSTITUTE(SUBSTITUTE(SUBSTITUTE(Answers!R278,"’","'"),"‘","'"),"“",""""),"”","""")))),1,0)</f>
        <v>0</v>
      </c>
      <c r="AF278" s="1" t="n">
        <f aca="false">IF(ISNUMBER(SEARCH("Time set aside to practice",TRIM(SUBSTITUTE(SUBSTITUTE(SUBSTITUTE(SUBSTITUTE(Answers!R278,"’","'"),"‘","'"),"“",""""),"”","""")))),1,0)</f>
        <v>0</v>
      </c>
      <c r="AG278" s="1" t="n">
        <f aca="false">IF(ISNUMBER(SEARCH("I don't need help right now",TRIM(SUBSTITUTE(SUBSTITUTE(SUBSTITUTE(SUBSTITUTE(Answers!R278,"’","'"),"‘","'"),"“",""""),"”","""")))),1,0)</f>
        <v>0</v>
      </c>
      <c r="AH278" s="1" t="str">
        <f aca="false">IF(Answers!R278="","",IF(Z278+AA278+AB278+AC278+AD278+AE278+AF278+AG278=0,"unread",""))</f>
        <v/>
      </c>
      <c r="AI278" s="1" t="n">
        <f aca="false">IF(OR(D278=5,E278=5),1,0)</f>
        <v>0</v>
      </c>
    </row>
    <row r="279" customFormat="false" ht="15" hidden="false" customHeight="true" outlineLevel="0" collapsed="false">
      <c r="A279" s="1" t="n">
        <f aca="false">Answers!T279</f>
        <v>0</v>
      </c>
      <c r="B279" s="1" t="str">
        <f aca="false">IF(Answers!A279="","",IFERROR(MATCH(TRIM(SUBSTITUTE(SUBSTITUTE(SUBSTITUTE(SUBSTITUTE(Answers!A279,"’","'"),"‘","'"),"“",""""),"”","""")),'Scoring key'!$B$10:$B$14,0),"unread"))</f>
        <v/>
      </c>
      <c r="C279" s="1" t="str">
        <f aca="false">IF(Answers!C279="","",IFERROR(MATCH(TRIM(SUBSTITUTE(SUBSTITUTE(SUBSTITUTE(SUBSTITUTE(Answers!C279,"’","'"),"‘","'"),"“",""""),"”","""")),'Scoring key'!$B$15:$B$19,0),"unread"))</f>
        <v/>
      </c>
      <c r="D279" s="1" t="str">
        <f aca="false">IF(Answers!D279="","",IFERROR(MATCH(TRIM(SUBSTITUTE(SUBSTITUTE(SUBSTITUTE(SUBSTITUTE(Answers!D279,"’","'"),"‘","'"),"“",""""),"”","""")),'Scoring key'!$B$20:$B$24,0),"unread"))</f>
        <v/>
      </c>
      <c r="E279" s="1" t="str">
        <f aca="false">IF(Answers!E279="","",IFERROR(MATCH(TRIM(SUBSTITUTE(SUBSTITUTE(SUBSTITUTE(SUBSTITUTE(Answers!E279,"’","'"),"‘","'"),"“",""""),"”","""")),'Scoring key'!$B$25:$B$29,0),"unread"))</f>
        <v/>
      </c>
      <c r="F279" s="1" t="str">
        <f aca="false">IF(Answers!L279="","",IFERROR(MATCH(TRIM(SUBSTITUTE(SUBSTITUTE(SUBSTITUTE(SUBSTITUTE(Answers!L279,"’","'"),"‘","'"),"“",""""),"”","""")),'Scoring key'!$B$30:$B$34,0),"unread"))</f>
        <v/>
      </c>
      <c r="G279" s="1" t="str">
        <f aca="false">IF(Answers!N279="","",IFERROR(MATCH(TRIM(SUBSTITUTE(SUBSTITUTE(SUBSTITUTE(SUBSTITUTE(Answers!N279,"’","'"),"‘","'"),"“",""""),"”","""")),'Scoring key'!$B$35:$B$38,0),"unread"))</f>
        <v/>
      </c>
      <c r="H279" s="1" t="str">
        <f aca="false">IF(Answers!O279="","",IFERROR(MATCH(TRIM(SUBSTITUTE(SUBSTITUTE(SUBSTITUTE(SUBSTITUTE(Answers!O279,"’","'"),"‘","'"),"“",""""),"”","""")),'Scoring key'!$B$39:$B$42,0),"unread"))</f>
        <v/>
      </c>
      <c r="I279" s="1" t="str">
        <f aca="false">IF(Answers!S279="","",IFERROR(MATCH(TRIM(SUBSTITUTE(SUBSTITUTE(SUBSTITUTE(SUBSTITUTE(Answers!S279,"’","'"),"‘","'"),"“",""""),"”","""")),'Scoring key'!$B$43:$B$46,0),"unread"))</f>
        <v/>
      </c>
      <c r="J279" s="1" t="str">
        <f aca="false">IF(ISNUMBER(B279),IF(INDEX('Scoring key'!$C$10:$C$14,B279)="","",INDEX('Scoring key'!$C$10:$C$14,B279)),"")</f>
        <v/>
      </c>
      <c r="K279" s="1" t="str">
        <f aca="false">IF(ISNUMBER(E279),IF(INDEX('Scoring key'!$C$25:$C$29,E279)="","",INDEX('Scoring key'!$C$25:$C$29,E279)),"")</f>
        <v/>
      </c>
      <c r="L279" s="1" t="str">
        <f aca="false">IF(ISNUMBER(F279),IF(INDEX('Scoring key'!$C$30:$C$34,F279)="","",INDEX('Scoring key'!$C$30:$C$34,F279)),"")</f>
        <v/>
      </c>
      <c r="M279" s="1" t="str">
        <f aca="false">IF(ISNUMBER(G279),IF(INDEX('Scoring key'!$C$35:$C$38,G279)="","",INDEX('Scoring key'!$C$35:$C$38,G279)),"")</f>
        <v/>
      </c>
      <c r="N279" s="1" t="str">
        <f aca="false">IF(ISNUMBER(H279),IF(INDEX('Scoring key'!$C$39:$C$42,H279)="","",INDEX('Scoring key'!$C$39:$C$42,H279)),"")</f>
        <v/>
      </c>
      <c r="O279" s="1" t="str">
        <f aca="false">IF(Answers!F279="","",IF(ISNUMBER(IFERROR(VALUE(Answers!F279),"")),IF(AND(VALUE(Answers!F279)&gt;=1,VALUE(Answers!F279)&lt;=5,VALUE(Answers!F279)=INT(VALUE(Answers!F279))),VALUE(Answers!F279),"unread"),IFERROR(MATCH(TRIM(SUBSTITUTE(SUBSTITUTE(SUBSTITUTE(SUBSTITUTE(Answers!F279,"’","'"),"‘","'"),"“",""""),"”","""")),'Scoring key'!$B$5:$B$9,0),"unread")))</f>
        <v/>
      </c>
      <c r="P279" s="1" t="str">
        <f aca="false">IF(Answers!G279="","",IF(ISNUMBER(IFERROR(VALUE(Answers!G279),"")),IF(AND(VALUE(Answers!G279)&gt;=1,VALUE(Answers!G279)&lt;=5,VALUE(Answers!G279)=INT(VALUE(Answers!G279))),VALUE(Answers!G279),"unread"),IFERROR(MATCH(TRIM(SUBSTITUTE(SUBSTITUTE(SUBSTITUTE(SUBSTITUTE(Answers!G279,"’","'"),"‘","'"),"“",""""),"”","""")),'Scoring key'!$B$5:$B$9,0),"unread")))</f>
        <v/>
      </c>
      <c r="Q279" s="1" t="str">
        <f aca="false">IF(Answers!H279="","",IF(ISNUMBER(IFERROR(VALUE(Answers!H279),"")),IF(AND(VALUE(Answers!H279)&gt;=1,VALUE(Answers!H279)&lt;=5,VALUE(Answers!H279)=INT(VALUE(Answers!H279))),VALUE(Answers!H279),"unread"),IFERROR(MATCH(TRIM(SUBSTITUTE(SUBSTITUTE(SUBSTITUTE(SUBSTITUTE(Answers!H279,"’","'"),"‘","'"),"“",""""),"”","""")),'Scoring key'!$B$5:$B$9,0),"unread")))</f>
        <v/>
      </c>
      <c r="R279" s="1" t="str">
        <f aca="false">IF(Answers!I279="","",IF(ISNUMBER(IFERROR(VALUE(Answers!I279),"")),IF(AND(VALUE(Answers!I279)&gt;=1,VALUE(Answers!I279)&lt;=5,VALUE(Answers!I279)=INT(VALUE(Answers!I279))),VALUE(Answers!I279),"unread"),IFERROR(MATCH(TRIM(SUBSTITUTE(SUBSTITUTE(SUBSTITUTE(SUBSTITUTE(Answers!I279,"’","'"),"‘","'"),"“",""""),"”","""")),'Scoring key'!$B$5:$B$9,0),"unread")))</f>
        <v/>
      </c>
      <c r="S279" s="1" t="str">
        <f aca="false">IF(Answers!J279="","",IF(ISNUMBER(IFERROR(VALUE(Answers!J279),"")),IF(AND(VALUE(Answers!J279)&gt;=1,VALUE(Answers!J279)&lt;=5,VALUE(Answers!J279)=INT(VALUE(Answers!J279))),VALUE(Answers!J279),"unread"),IFERROR(MATCH(TRIM(SUBSTITUTE(SUBSTITUTE(SUBSTITUTE(SUBSTITUTE(Answers!J279,"’","'"),"‘","'"),"“",""""),"”","""")),'Scoring key'!$B$5:$B$9,0),"unread")))</f>
        <v/>
      </c>
      <c r="T279" s="1" t="str">
        <f aca="false">IF(Answers!K279="","",IF(ISNUMBER(IFERROR(VALUE(Answers!K279),"")),IF(AND(VALUE(Answers!K279)&gt;=1,VALUE(Answers!K279)&lt;=5,VALUE(Answers!K279)=INT(VALUE(Answers!K279))),VALUE(Answers!K279),"unread"),IFERROR(MATCH(TRIM(SUBSTITUTE(SUBSTITUTE(SUBSTITUTE(SUBSTITUTE(Answers!K279,"’","'"),"‘","'"),"“",""""),"”","""")),'Scoring key'!$B$5:$B$9,0),"unread")))</f>
        <v/>
      </c>
      <c r="U279" s="1" t="str">
        <f aca="false">IF(Answers!M279="","",IF(ISNUMBER(IFERROR(VALUE(Answers!M279),"")),IF(AND(VALUE(Answers!M279)&gt;=1,VALUE(Answers!M279)&lt;=5,VALUE(Answers!M279)=INT(VALUE(Answers!M279))),VALUE(Answers!M279),"unread"),IFERROR(MATCH(TRIM(SUBSTITUTE(SUBSTITUTE(SUBSTITUTE(SUBSTITUTE(Answers!M279,"’","'"),"‘","'"),"“",""""),"”","""")),'Scoring key'!$B$5:$B$9,0),"unread")))</f>
        <v/>
      </c>
      <c r="V279" s="1" t="str">
        <f aca="false">IF(Answers!P279="","",IF(ISNUMBER(IFERROR(VALUE(Answers!P279),"")),IF(AND(VALUE(Answers!P279)&gt;=1,VALUE(Answers!P279)&lt;=5,VALUE(Answers!P279)=INT(VALUE(Answers!P279))),VALUE(Answers!P279),"unread"),IFERROR(MATCH(TRIM(SUBSTITUTE(SUBSTITUTE(SUBSTITUTE(SUBSTITUTE(Answers!P279,"’","'"),"‘","'"),"“",""""),"”","""")),'Scoring key'!$B$5:$B$9,0),"unread")))</f>
        <v/>
      </c>
      <c r="W279" s="1" t="str">
        <f aca="false">IF(Answers!Q279="","",IF(ISNUMBER(IFERROR(VALUE(Answers!Q279),"")),IF(AND(VALUE(Answers!Q279)&gt;=1,VALUE(Answers!Q279)&lt;=5,VALUE(Answers!Q279)=INT(VALUE(Answers!Q279))),VALUE(Answers!Q279),"unread"),IFERROR(MATCH(TRIM(SUBSTITUTE(SUBSTITUTE(SUBSTITUTE(SUBSTITUTE(Answers!Q279,"’","'"),"‘","'"),"“",""""),"”","""")),'Scoring key'!$B$5:$B$9,0),"unread")))</f>
        <v/>
      </c>
      <c r="X279" s="1" t="str">
        <f aca="false">IF(Answers!B279="","",ISNUMBER(SEARCH("Drafting or editing emails and documents",TRIM(SUBSTITUTE(SUBSTITUTE(SUBSTITUTE(SUBSTITUTE(Answers!B279,"’","'"),"‘","'"),"“",""""),"”",""""))))*1+ISNUMBER(SEARCH("Summarizing documents, threads or meetings",TRIM(SUBSTITUTE(SUBSTITUTE(SUBSTITUTE(SUBSTITUTE(Answers!B279,"’","'"),"‘","'"),"“",""""),"”",""""))))*1+ISNUMBER(SEARCH("Research, or explaining something unfamiliar",TRIM(SUBSTITUTE(SUBSTITUTE(SUBSTITUTE(SUBSTITUTE(Answers!B279,"’","'"),"‘","'"),"“",""""),"”",""""))))*1+ISNUMBER(SEARCH("Working with data or spreadsheets",TRIM(SUBSTITUTE(SUBSTITUTE(SUBSTITUTE(SUBSTITUTE(Answers!B279,"’","'"),"‘","'"),"“",""""),"”",""""))))*1+ISNUMBER(SEARCH("Writing or reviewing code or scripts",TRIM(SUBSTITUTE(SUBSTITUTE(SUBSTITUTE(SUBSTITUTE(Answers!B279,"’","'"),"‘","'"),"“",""""),"”",""""))))*1+ISNUMBER(SEARCH("Brainstorming or planning",TRIM(SUBSTITUTE(SUBSTITUTE(SUBSTITUTE(SUBSTITUTE(Answers!B279,"’","'"),"‘","'"),"“",""""),"”",""""))))*1+ISNUMBER(SEARCH("Something else",TRIM(SUBSTITUTE(SUBSTITUTE(SUBSTITUTE(SUBSTITUTE(Answers!B279,"’","'"),"‘","'"),"“",""""),"”",""""))))*1)</f>
        <v/>
      </c>
      <c r="Y279" s="1" t="str">
        <f aca="false">IF(X279="","",IF(X279=0,IF(ISNUMBER(SEARCH("I don't use AI tools for work",TRIM(SUBSTITUTE(SUBSTITUTE(SUBSTITUTE(SUBSTITUTE(Answers!B279,"’","'"),"‘","'"),"“",""""),"”","""")))),1,"unread"),MIN(X279+1,5)))</f>
        <v/>
      </c>
      <c r="Z279" s="1" t="n">
        <f aca="false">IF(ISNUMBER(SEARCH("Clear guidance on what's allowed and what information can go in",TRIM(SUBSTITUTE(SUBSTITUTE(SUBSTITUTE(SUBSTITUTE(Answers!R279,"’","'"),"‘","'"),"“",""""),"”","""")))),1,0)</f>
        <v>0</v>
      </c>
      <c r="AA279" s="1" t="n">
        <f aca="false">IF(ISNUMBER(SEARCH("An approved AI tool with a work account",TRIM(SUBSTITUTE(SUBSTITUTE(SUBSTITUTE(SUBSTITUTE(Answers!R279,"’","'"),"‘","'"),"“",""""),"”","""")))),1,0)</f>
        <v>0</v>
      </c>
      <c r="AB279" s="1" t="n">
        <f aca="false">IF(ISNUMBER(SEARCH("Hands-on training using my own work tasks",TRIM(SUBSTITUTE(SUBSTITUTE(SUBSTITUTE(SUBSTITUTE(Answers!R279,"’","'"),"‘","'"),"“",""""),"”","""")))),1,0)</f>
        <v>0</v>
      </c>
      <c r="AC279" s="1" t="n">
        <f aca="false">IF(ISNUMBER(SEARCH("Ready-made prompts and templates for common tasks",TRIM(SUBSTITUTE(SUBSTITUTE(SUBSTITUTE(SUBSTITUTE(Answers!R279,"’","'"),"‘","'"),"“",""""),"”","""")))),1,0)</f>
        <v>0</v>
      </c>
      <c r="AD279" s="1" t="n">
        <f aca="false">IF(ISNUMBER(SEARCH("Help setting up an AI agent for my role",TRIM(SUBSTITUTE(SUBSTITUTE(SUBSTITUTE(SUBSTITUTE(Answers!R279,"’","'"),"‘","'"),"“",""""),"”","""")))),1,0)</f>
        <v>0</v>
      </c>
      <c r="AE279" s="1" t="n">
        <f aca="false">IF(ISNUMBER(SEARCH("Examples from people in jobs like mine",TRIM(SUBSTITUTE(SUBSTITUTE(SUBSTITUTE(SUBSTITUTE(Answers!R279,"’","'"),"‘","'"),"“",""""),"”","""")))),1,0)</f>
        <v>0</v>
      </c>
      <c r="AF279" s="1" t="n">
        <f aca="false">IF(ISNUMBER(SEARCH("Time set aside to practice",TRIM(SUBSTITUTE(SUBSTITUTE(SUBSTITUTE(SUBSTITUTE(Answers!R279,"’","'"),"‘","'"),"“",""""),"”","""")))),1,0)</f>
        <v>0</v>
      </c>
      <c r="AG279" s="1" t="n">
        <f aca="false">IF(ISNUMBER(SEARCH("I don't need help right now",TRIM(SUBSTITUTE(SUBSTITUTE(SUBSTITUTE(SUBSTITUTE(Answers!R279,"’","'"),"‘","'"),"“",""""),"”","""")))),1,0)</f>
        <v>0</v>
      </c>
      <c r="AH279" s="1" t="str">
        <f aca="false">IF(Answers!R279="","",IF(Z279+AA279+AB279+AC279+AD279+AE279+AF279+AG279=0,"unread",""))</f>
        <v/>
      </c>
      <c r="AI279" s="1" t="n">
        <f aca="false">IF(OR(D279=5,E279=5),1,0)</f>
        <v>0</v>
      </c>
    </row>
    <row r="280" customFormat="false" ht="15" hidden="false" customHeight="true" outlineLevel="0" collapsed="false">
      <c r="A280" s="1" t="n">
        <f aca="false">Answers!T280</f>
        <v>0</v>
      </c>
      <c r="B280" s="1" t="str">
        <f aca="false">IF(Answers!A280="","",IFERROR(MATCH(TRIM(SUBSTITUTE(SUBSTITUTE(SUBSTITUTE(SUBSTITUTE(Answers!A280,"’","'"),"‘","'"),"“",""""),"”","""")),'Scoring key'!$B$10:$B$14,0),"unread"))</f>
        <v/>
      </c>
      <c r="C280" s="1" t="str">
        <f aca="false">IF(Answers!C280="","",IFERROR(MATCH(TRIM(SUBSTITUTE(SUBSTITUTE(SUBSTITUTE(SUBSTITUTE(Answers!C280,"’","'"),"‘","'"),"“",""""),"”","""")),'Scoring key'!$B$15:$B$19,0),"unread"))</f>
        <v/>
      </c>
      <c r="D280" s="1" t="str">
        <f aca="false">IF(Answers!D280="","",IFERROR(MATCH(TRIM(SUBSTITUTE(SUBSTITUTE(SUBSTITUTE(SUBSTITUTE(Answers!D280,"’","'"),"‘","'"),"“",""""),"”","""")),'Scoring key'!$B$20:$B$24,0),"unread"))</f>
        <v/>
      </c>
      <c r="E280" s="1" t="str">
        <f aca="false">IF(Answers!E280="","",IFERROR(MATCH(TRIM(SUBSTITUTE(SUBSTITUTE(SUBSTITUTE(SUBSTITUTE(Answers!E280,"’","'"),"‘","'"),"“",""""),"”","""")),'Scoring key'!$B$25:$B$29,0),"unread"))</f>
        <v/>
      </c>
      <c r="F280" s="1" t="str">
        <f aca="false">IF(Answers!L280="","",IFERROR(MATCH(TRIM(SUBSTITUTE(SUBSTITUTE(SUBSTITUTE(SUBSTITUTE(Answers!L280,"’","'"),"‘","'"),"“",""""),"”","""")),'Scoring key'!$B$30:$B$34,0),"unread"))</f>
        <v/>
      </c>
      <c r="G280" s="1" t="str">
        <f aca="false">IF(Answers!N280="","",IFERROR(MATCH(TRIM(SUBSTITUTE(SUBSTITUTE(SUBSTITUTE(SUBSTITUTE(Answers!N280,"’","'"),"‘","'"),"“",""""),"”","""")),'Scoring key'!$B$35:$B$38,0),"unread"))</f>
        <v/>
      </c>
      <c r="H280" s="1" t="str">
        <f aca="false">IF(Answers!O280="","",IFERROR(MATCH(TRIM(SUBSTITUTE(SUBSTITUTE(SUBSTITUTE(SUBSTITUTE(Answers!O280,"’","'"),"‘","'"),"“",""""),"”","""")),'Scoring key'!$B$39:$B$42,0),"unread"))</f>
        <v/>
      </c>
      <c r="I280" s="1" t="str">
        <f aca="false">IF(Answers!S280="","",IFERROR(MATCH(TRIM(SUBSTITUTE(SUBSTITUTE(SUBSTITUTE(SUBSTITUTE(Answers!S280,"’","'"),"‘","'"),"“",""""),"”","""")),'Scoring key'!$B$43:$B$46,0),"unread"))</f>
        <v/>
      </c>
      <c r="J280" s="1" t="str">
        <f aca="false">IF(ISNUMBER(B280),IF(INDEX('Scoring key'!$C$10:$C$14,B280)="","",INDEX('Scoring key'!$C$10:$C$14,B280)),"")</f>
        <v/>
      </c>
      <c r="K280" s="1" t="str">
        <f aca="false">IF(ISNUMBER(E280),IF(INDEX('Scoring key'!$C$25:$C$29,E280)="","",INDEX('Scoring key'!$C$25:$C$29,E280)),"")</f>
        <v/>
      </c>
      <c r="L280" s="1" t="str">
        <f aca="false">IF(ISNUMBER(F280),IF(INDEX('Scoring key'!$C$30:$C$34,F280)="","",INDEX('Scoring key'!$C$30:$C$34,F280)),"")</f>
        <v/>
      </c>
      <c r="M280" s="1" t="str">
        <f aca="false">IF(ISNUMBER(G280),IF(INDEX('Scoring key'!$C$35:$C$38,G280)="","",INDEX('Scoring key'!$C$35:$C$38,G280)),"")</f>
        <v/>
      </c>
      <c r="N280" s="1" t="str">
        <f aca="false">IF(ISNUMBER(H280),IF(INDEX('Scoring key'!$C$39:$C$42,H280)="","",INDEX('Scoring key'!$C$39:$C$42,H280)),"")</f>
        <v/>
      </c>
      <c r="O280" s="1" t="str">
        <f aca="false">IF(Answers!F280="","",IF(ISNUMBER(IFERROR(VALUE(Answers!F280),"")),IF(AND(VALUE(Answers!F280)&gt;=1,VALUE(Answers!F280)&lt;=5,VALUE(Answers!F280)=INT(VALUE(Answers!F280))),VALUE(Answers!F280),"unread"),IFERROR(MATCH(TRIM(SUBSTITUTE(SUBSTITUTE(SUBSTITUTE(SUBSTITUTE(Answers!F280,"’","'"),"‘","'"),"“",""""),"”","""")),'Scoring key'!$B$5:$B$9,0),"unread")))</f>
        <v/>
      </c>
      <c r="P280" s="1" t="str">
        <f aca="false">IF(Answers!G280="","",IF(ISNUMBER(IFERROR(VALUE(Answers!G280),"")),IF(AND(VALUE(Answers!G280)&gt;=1,VALUE(Answers!G280)&lt;=5,VALUE(Answers!G280)=INT(VALUE(Answers!G280))),VALUE(Answers!G280),"unread"),IFERROR(MATCH(TRIM(SUBSTITUTE(SUBSTITUTE(SUBSTITUTE(SUBSTITUTE(Answers!G280,"’","'"),"‘","'"),"“",""""),"”","""")),'Scoring key'!$B$5:$B$9,0),"unread")))</f>
        <v/>
      </c>
      <c r="Q280" s="1" t="str">
        <f aca="false">IF(Answers!H280="","",IF(ISNUMBER(IFERROR(VALUE(Answers!H280),"")),IF(AND(VALUE(Answers!H280)&gt;=1,VALUE(Answers!H280)&lt;=5,VALUE(Answers!H280)=INT(VALUE(Answers!H280))),VALUE(Answers!H280),"unread"),IFERROR(MATCH(TRIM(SUBSTITUTE(SUBSTITUTE(SUBSTITUTE(SUBSTITUTE(Answers!H280,"’","'"),"‘","'"),"“",""""),"”","""")),'Scoring key'!$B$5:$B$9,0),"unread")))</f>
        <v/>
      </c>
      <c r="R280" s="1" t="str">
        <f aca="false">IF(Answers!I280="","",IF(ISNUMBER(IFERROR(VALUE(Answers!I280),"")),IF(AND(VALUE(Answers!I280)&gt;=1,VALUE(Answers!I280)&lt;=5,VALUE(Answers!I280)=INT(VALUE(Answers!I280))),VALUE(Answers!I280),"unread"),IFERROR(MATCH(TRIM(SUBSTITUTE(SUBSTITUTE(SUBSTITUTE(SUBSTITUTE(Answers!I280,"’","'"),"‘","'"),"“",""""),"”","""")),'Scoring key'!$B$5:$B$9,0),"unread")))</f>
        <v/>
      </c>
      <c r="S280" s="1" t="str">
        <f aca="false">IF(Answers!J280="","",IF(ISNUMBER(IFERROR(VALUE(Answers!J280),"")),IF(AND(VALUE(Answers!J280)&gt;=1,VALUE(Answers!J280)&lt;=5,VALUE(Answers!J280)=INT(VALUE(Answers!J280))),VALUE(Answers!J280),"unread"),IFERROR(MATCH(TRIM(SUBSTITUTE(SUBSTITUTE(SUBSTITUTE(SUBSTITUTE(Answers!J280,"’","'"),"‘","'"),"“",""""),"”","""")),'Scoring key'!$B$5:$B$9,0),"unread")))</f>
        <v/>
      </c>
      <c r="T280" s="1" t="str">
        <f aca="false">IF(Answers!K280="","",IF(ISNUMBER(IFERROR(VALUE(Answers!K280),"")),IF(AND(VALUE(Answers!K280)&gt;=1,VALUE(Answers!K280)&lt;=5,VALUE(Answers!K280)=INT(VALUE(Answers!K280))),VALUE(Answers!K280),"unread"),IFERROR(MATCH(TRIM(SUBSTITUTE(SUBSTITUTE(SUBSTITUTE(SUBSTITUTE(Answers!K280,"’","'"),"‘","'"),"“",""""),"”","""")),'Scoring key'!$B$5:$B$9,0),"unread")))</f>
        <v/>
      </c>
      <c r="U280" s="1" t="str">
        <f aca="false">IF(Answers!M280="","",IF(ISNUMBER(IFERROR(VALUE(Answers!M280),"")),IF(AND(VALUE(Answers!M280)&gt;=1,VALUE(Answers!M280)&lt;=5,VALUE(Answers!M280)=INT(VALUE(Answers!M280))),VALUE(Answers!M280),"unread"),IFERROR(MATCH(TRIM(SUBSTITUTE(SUBSTITUTE(SUBSTITUTE(SUBSTITUTE(Answers!M280,"’","'"),"‘","'"),"“",""""),"”","""")),'Scoring key'!$B$5:$B$9,0),"unread")))</f>
        <v/>
      </c>
      <c r="V280" s="1" t="str">
        <f aca="false">IF(Answers!P280="","",IF(ISNUMBER(IFERROR(VALUE(Answers!P280),"")),IF(AND(VALUE(Answers!P280)&gt;=1,VALUE(Answers!P280)&lt;=5,VALUE(Answers!P280)=INT(VALUE(Answers!P280))),VALUE(Answers!P280),"unread"),IFERROR(MATCH(TRIM(SUBSTITUTE(SUBSTITUTE(SUBSTITUTE(SUBSTITUTE(Answers!P280,"’","'"),"‘","'"),"“",""""),"”","""")),'Scoring key'!$B$5:$B$9,0),"unread")))</f>
        <v/>
      </c>
      <c r="W280" s="1" t="str">
        <f aca="false">IF(Answers!Q280="","",IF(ISNUMBER(IFERROR(VALUE(Answers!Q280),"")),IF(AND(VALUE(Answers!Q280)&gt;=1,VALUE(Answers!Q280)&lt;=5,VALUE(Answers!Q280)=INT(VALUE(Answers!Q280))),VALUE(Answers!Q280),"unread"),IFERROR(MATCH(TRIM(SUBSTITUTE(SUBSTITUTE(SUBSTITUTE(SUBSTITUTE(Answers!Q280,"’","'"),"‘","'"),"“",""""),"”","""")),'Scoring key'!$B$5:$B$9,0),"unread")))</f>
        <v/>
      </c>
      <c r="X280" s="1" t="str">
        <f aca="false">IF(Answers!B280="","",ISNUMBER(SEARCH("Drafting or editing emails and documents",TRIM(SUBSTITUTE(SUBSTITUTE(SUBSTITUTE(SUBSTITUTE(Answers!B280,"’","'"),"‘","'"),"“",""""),"”",""""))))*1+ISNUMBER(SEARCH("Summarizing documents, threads or meetings",TRIM(SUBSTITUTE(SUBSTITUTE(SUBSTITUTE(SUBSTITUTE(Answers!B280,"’","'"),"‘","'"),"“",""""),"”",""""))))*1+ISNUMBER(SEARCH("Research, or explaining something unfamiliar",TRIM(SUBSTITUTE(SUBSTITUTE(SUBSTITUTE(SUBSTITUTE(Answers!B280,"’","'"),"‘","'"),"“",""""),"”",""""))))*1+ISNUMBER(SEARCH("Working with data or spreadsheets",TRIM(SUBSTITUTE(SUBSTITUTE(SUBSTITUTE(SUBSTITUTE(Answers!B280,"’","'"),"‘","'"),"“",""""),"”",""""))))*1+ISNUMBER(SEARCH("Writing or reviewing code or scripts",TRIM(SUBSTITUTE(SUBSTITUTE(SUBSTITUTE(SUBSTITUTE(Answers!B280,"’","'"),"‘","'"),"“",""""),"”",""""))))*1+ISNUMBER(SEARCH("Brainstorming or planning",TRIM(SUBSTITUTE(SUBSTITUTE(SUBSTITUTE(SUBSTITUTE(Answers!B280,"’","'"),"‘","'"),"“",""""),"”",""""))))*1+ISNUMBER(SEARCH("Something else",TRIM(SUBSTITUTE(SUBSTITUTE(SUBSTITUTE(SUBSTITUTE(Answers!B280,"’","'"),"‘","'"),"“",""""),"”",""""))))*1)</f>
        <v/>
      </c>
      <c r="Y280" s="1" t="str">
        <f aca="false">IF(X280="","",IF(X280=0,IF(ISNUMBER(SEARCH("I don't use AI tools for work",TRIM(SUBSTITUTE(SUBSTITUTE(SUBSTITUTE(SUBSTITUTE(Answers!B280,"’","'"),"‘","'"),"“",""""),"”","""")))),1,"unread"),MIN(X280+1,5)))</f>
        <v/>
      </c>
      <c r="Z280" s="1" t="n">
        <f aca="false">IF(ISNUMBER(SEARCH("Clear guidance on what's allowed and what information can go in",TRIM(SUBSTITUTE(SUBSTITUTE(SUBSTITUTE(SUBSTITUTE(Answers!R280,"’","'"),"‘","'"),"“",""""),"”","""")))),1,0)</f>
        <v>0</v>
      </c>
      <c r="AA280" s="1" t="n">
        <f aca="false">IF(ISNUMBER(SEARCH("An approved AI tool with a work account",TRIM(SUBSTITUTE(SUBSTITUTE(SUBSTITUTE(SUBSTITUTE(Answers!R280,"’","'"),"‘","'"),"“",""""),"”","""")))),1,0)</f>
        <v>0</v>
      </c>
      <c r="AB280" s="1" t="n">
        <f aca="false">IF(ISNUMBER(SEARCH("Hands-on training using my own work tasks",TRIM(SUBSTITUTE(SUBSTITUTE(SUBSTITUTE(SUBSTITUTE(Answers!R280,"’","'"),"‘","'"),"“",""""),"”","""")))),1,0)</f>
        <v>0</v>
      </c>
      <c r="AC280" s="1" t="n">
        <f aca="false">IF(ISNUMBER(SEARCH("Ready-made prompts and templates for common tasks",TRIM(SUBSTITUTE(SUBSTITUTE(SUBSTITUTE(SUBSTITUTE(Answers!R280,"’","'"),"‘","'"),"“",""""),"”","""")))),1,0)</f>
        <v>0</v>
      </c>
      <c r="AD280" s="1" t="n">
        <f aca="false">IF(ISNUMBER(SEARCH("Help setting up an AI agent for my role",TRIM(SUBSTITUTE(SUBSTITUTE(SUBSTITUTE(SUBSTITUTE(Answers!R280,"’","'"),"‘","'"),"“",""""),"”","""")))),1,0)</f>
        <v>0</v>
      </c>
      <c r="AE280" s="1" t="n">
        <f aca="false">IF(ISNUMBER(SEARCH("Examples from people in jobs like mine",TRIM(SUBSTITUTE(SUBSTITUTE(SUBSTITUTE(SUBSTITUTE(Answers!R280,"’","'"),"‘","'"),"“",""""),"”","""")))),1,0)</f>
        <v>0</v>
      </c>
      <c r="AF280" s="1" t="n">
        <f aca="false">IF(ISNUMBER(SEARCH("Time set aside to practice",TRIM(SUBSTITUTE(SUBSTITUTE(SUBSTITUTE(SUBSTITUTE(Answers!R280,"’","'"),"‘","'"),"“",""""),"”","""")))),1,0)</f>
        <v>0</v>
      </c>
      <c r="AG280" s="1" t="n">
        <f aca="false">IF(ISNUMBER(SEARCH("I don't need help right now",TRIM(SUBSTITUTE(SUBSTITUTE(SUBSTITUTE(SUBSTITUTE(Answers!R280,"’","'"),"‘","'"),"“",""""),"”","""")))),1,0)</f>
        <v>0</v>
      </c>
      <c r="AH280" s="1" t="str">
        <f aca="false">IF(Answers!R280="","",IF(Z280+AA280+AB280+AC280+AD280+AE280+AF280+AG280=0,"unread",""))</f>
        <v/>
      </c>
      <c r="AI280" s="1" t="n">
        <f aca="false">IF(OR(D280=5,E280=5),1,0)</f>
        <v>0</v>
      </c>
    </row>
    <row r="281" customFormat="false" ht="15" hidden="false" customHeight="true" outlineLevel="0" collapsed="false">
      <c r="A281" s="1" t="n">
        <f aca="false">Answers!T281</f>
        <v>0</v>
      </c>
      <c r="B281" s="1" t="str">
        <f aca="false">IF(Answers!A281="","",IFERROR(MATCH(TRIM(SUBSTITUTE(SUBSTITUTE(SUBSTITUTE(SUBSTITUTE(Answers!A281,"’","'"),"‘","'"),"“",""""),"”","""")),'Scoring key'!$B$10:$B$14,0),"unread"))</f>
        <v/>
      </c>
      <c r="C281" s="1" t="str">
        <f aca="false">IF(Answers!C281="","",IFERROR(MATCH(TRIM(SUBSTITUTE(SUBSTITUTE(SUBSTITUTE(SUBSTITUTE(Answers!C281,"’","'"),"‘","'"),"“",""""),"”","""")),'Scoring key'!$B$15:$B$19,0),"unread"))</f>
        <v/>
      </c>
      <c r="D281" s="1" t="str">
        <f aca="false">IF(Answers!D281="","",IFERROR(MATCH(TRIM(SUBSTITUTE(SUBSTITUTE(SUBSTITUTE(SUBSTITUTE(Answers!D281,"’","'"),"‘","'"),"“",""""),"”","""")),'Scoring key'!$B$20:$B$24,0),"unread"))</f>
        <v/>
      </c>
      <c r="E281" s="1" t="str">
        <f aca="false">IF(Answers!E281="","",IFERROR(MATCH(TRIM(SUBSTITUTE(SUBSTITUTE(SUBSTITUTE(SUBSTITUTE(Answers!E281,"’","'"),"‘","'"),"“",""""),"”","""")),'Scoring key'!$B$25:$B$29,0),"unread"))</f>
        <v/>
      </c>
      <c r="F281" s="1" t="str">
        <f aca="false">IF(Answers!L281="","",IFERROR(MATCH(TRIM(SUBSTITUTE(SUBSTITUTE(SUBSTITUTE(SUBSTITUTE(Answers!L281,"’","'"),"‘","'"),"“",""""),"”","""")),'Scoring key'!$B$30:$B$34,0),"unread"))</f>
        <v/>
      </c>
      <c r="G281" s="1" t="str">
        <f aca="false">IF(Answers!N281="","",IFERROR(MATCH(TRIM(SUBSTITUTE(SUBSTITUTE(SUBSTITUTE(SUBSTITUTE(Answers!N281,"’","'"),"‘","'"),"“",""""),"”","""")),'Scoring key'!$B$35:$B$38,0),"unread"))</f>
        <v/>
      </c>
      <c r="H281" s="1" t="str">
        <f aca="false">IF(Answers!O281="","",IFERROR(MATCH(TRIM(SUBSTITUTE(SUBSTITUTE(SUBSTITUTE(SUBSTITUTE(Answers!O281,"’","'"),"‘","'"),"“",""""),"”","""")),'Scoring key'!$B$39:$B$42,0),"unread"))</f>
        <v/>
      </c>
      <c r="I281" s="1" t="str">
        <f aca="false">IF(Answers!S281="","",IFERROR(MATCH(TRIM(SUBSTITUTE(SUBSTITUTE(SUBSTITUTE(SUBSTITUTE(Answers!S281,"’","'"),"‘","'"),"“",""""),"”","""")),'Scoring key'!$B$43:$B$46,0),"unread"))</f>
        <v/>
      </c>
      <c r="J281" s="1" t="str">
        <f aca="false">IF(ISNUMBER(B281),IF(INDEX('Scoring key'!$C$10:$C$14,B281)="","",INDEX('Scoring key'!$C$10:$C$14,B281)),"")</f>
        <v/>
      </c>
      <c r="K281" s="1" t="str">
        <f aca="false">IF(ISNUMBER(E281),IF(INDEX('Scoring key'!$C$25:$C$29,E281)="","",INDEX('Scoring key'!$C$25:$C$29,E281)),"")</f>
        <v/>
      </c>
      <c r="L281" s="1" t="str">
        <f aca="false">IF(ISNUMBER(F281),IF(INDEX('Scoring key'!$C$30:$C$34,F281)="","",INDEX('Scoring key'!$C$30:$C$34,F281)),"")</f>
        <v/>
      </c>
      <c r="M281" s="1" t="str">
        <f aca="false">IF(ISNUMBER(G281),IF(INDEX('Scoring key'!$C$35:$C$38,G281)="","",INDEX('Scoring key'!$C$35:$C$38,G281)),"")</f>
        <v/>
      </c>
      <c r="N281" s="1" t="str">
        <f aca="false">IF(ISNUMBER(H281),IF(INDEX('Scoring key'!$C$39:$C$42,H281)="","",INDEX('Scoring key'!$C$39:$C$42,H281)),"")</f>
        <v/>
      </c>
      <c r="O281" s="1" t="str">
        <f aca="false">IF(Answers!F281="","",IF(ISNUMBER(IFERROR(VALUE(Answers!F281),"")),IF(AND(VALUE(Answers!F281)&gt;=1,VALUE(Answers!F281)&lt;=5,VALUE(Answers!F281)=INT(VALUE(Answers!F281))),VALUE(Answers!F281),"unread"),IFERROR(MATCH(TRIM(SUBSTITUTE(SUBSTITUTE(SUBSTITUTE(SUBSTITUTE(Answers!F281,"’","'"),"‘","'"),"“",""""),"”","""")),'Scoring key'!$B$5:$B$9,0),"unread")))</f>
        <v/>
      </c>
      <c r="P281" s="1" t="str">
        <f aca="false">IF(Answers!G281="","",IF(ISNUMBER(IFERROR(VALUE(Answers!G281),"")),IF(AND(VALUE(Answers!G281)&gt;=1,VALUE(Answers!G281)&lt;=5,VALUE(Answers!G281)=INT(VALUE(Answers!G281))),VALUE(Answers!G281),"unread"),IFERROR(MATCH(TRIM(SUBSTITUTE(SUBSTITUTE(SUBSTITUTE(SUBSTITUTE(Answers!G281,"’","'"),"‘","'"),"“",""""),"”","""")),'Scoring key'!$B$5:$B$9,0),"unread")))</f>
        <v/>
      </c>
      <c r="Q281" s="1" t="str">
        <f aca="false">IF(Answers!H281="","",IF(ISNUMBER(IFERROR(VALUE(Answers!H281),"")),IF(AND(VALUE(Answers!H281)&gt;=1,VALUE(Answers!H281)&lt;=5,VALUE(Answers!H281)=INT(VALUE(Answers!H281))),VALUE(Answers!H281),"unread"),IFERROR(MATCH(TRIM(SUBSTITUTE(SUBSTITUTE(SUBSTITUTE(SUBSTITUTE(Answers!H281,"’","'"),"‘","'"),"“",""""),"”","""")),'Scoring key'!$B$5:$B$9,0),"unread")))</f>
        <v/>
      </c>
      <c r="R281" s="1" t="str">
        <f aca="false">IF(Answers!I281="","",IF(ISNUMBER(IFERROR(VALUE(Answers!I281),"")),IF(AND(VALUE(Answers!I281)&gt;=1,VALUE(Answers!I281)&lt;=5,VALUE(Answers!I281)=INT(VALUE(Answers!I281))),VALUE(Answers!I281),"unread"),IFERROR(MATCH(TRIM(SUBSTITUTE(SUBSTITUTE(SUBSTITUTE(SUBSTITUTE(Answers!I281,"’","'"),"‘","'"),"“",""""),"”","""")),'Scoring key'!$B$5:$B$9,0),"unread")))</f>
        <v/>
      </c>
      <c r="S281" s="1" t="str">
        <f aca="false">IF(Answers!J281="","",IF(ISNUMBER(IFERROR(VALUE(Answers!J281),"")),IF(AND(VALUE(Answers!J281)&gt;=1,VALUE(Answers!J281)&lt;=5,VALUE(Answers!J281)=INT(VALUE(Answers!J281))),VALUE(Answers!J281),"unread"),IFERROR(MATCH(TRIM(SUBSTITUTE(SUBSTITUTE(SUBSTITUTE(SUBSTITUTE(Answers!J281,"’","'"),"‘","'"),"“",""""),"”","""")),'Scoring key'!$B$5:$B$9,0),"unread")))</f>
        <v/>
      </c>
      <c r="T281" s="1" t="str">
        <f aca="false">IF(Answers!K281="","",IF(ISNUMBER(IFERROR(VALUE(Answers!K281),"")),IF(AND(VALUE(Answers!K281)&gt;=1,VALUE(Answers!K281)&lt;=5,VALUE(Answers!K281)=INT(VALUE(Answers!K281))),VALUE(Answers!K281),"unread"),IFERROR(MATCH(TRIM(SUBSTITUTE(SUBSTITUTE(SUBSTITUTE(SUBSTITUTE(Answers!K281,"’","'"),"‘","'"),"“",""""),"”","""")),'Scoring key'!$B$5:$B$9,0),"unread")))</f>
        <v/>
      </c>
      <c r="U281" s="1" t="str">
        <f aca="false">IF(Answers!M281="","",IF(ISNUMBER(IFERROR(VALUE(Answers!M281),"")),IF(AND(VALUE(Answers!M281)&gt;=1,VALUE(Answers!M281)&lt;=5,VALUE(Answers!M281)=INT(VALUE(Answers!M281))),VALUE(Answers!M281),"unread"),IFERROR(MATCH(TRIM(SUBSTITUTE(SUBSTITUTE(SUBSTITUTE(SUBSTITUTE(Answers!M281,"’","'"),"‘","'"),"“",""""),"”","""")),'Scoring key'!$B$5:$B$9,0),"unread")))</f>
        <v/>
      </c>
      <c r="V281" s="1" t="str">
        <f aca="false">IF(Answers!P281="","",IF(ISNUMBER(IFERROR(VALUE(Answers!P281),"")),IF(AND(VALUE(Answers!P281)&gt;=1,VALUE(Answers!P281)&lt;=5,VALUE(Answers!P281)=INT(VALUE(Answers!P281))),VALUE(Answers!P281),"unread"),IFERROR(MATCH(TRIM(SUBSTITUTE(SUBSTITUTE(SUBSTITUTE(SUBSTITUTE(Answers!P281,"’","'"),"‘","'"),"“",""""),"”","""")),'Scoring key'!$B$5:$B$9,0),"unread")))</f>
        <v/>
      </c>
      <c r="W281" s="1" t="str">
        <f aca="false">IF(Answers!Q281="","",IF(ISNUMBER(IFERROR(VALUE(Answers!Q281),"")),IF(AND(VALUE(Answers!Q281)&gt;=1,VALUE(Answers!Q281)&lt;=5,VALUE(Answers!Q281)=INT(VALUE(Answers!Q281))),VALUE(Answers!Q281),"unread"),IFERROR(MATCH(TRIM(SUBSTITUTE(SUBSTITUTE(SUBSTITUTE(SUBSTITUTE(Answers!Q281,"’","'"),"‘","'"),"“",""""),"”","""")),'Scoring key'!$B$5:$B$9,0),"unread")))</f>
        <v/>
      </c>
      <c r="X281" s="1" t="str">
        <f aca="false">IF(Answers!B281="","",ISNUMBER(SEARCH("Drafting or editing emails and documents",TRIM(SUBSTITUTE(SUBSTITUTE(SUBSTITUTE(SUBSTITUTE(Answers!B281,"’","'"),"‘","'"),"“",""""),"”",""""))))*1+ISNUMBER(SEARCH("Summarizing documents, threads or meetings",TRIM(SUBSTITUTE(SUBSTITUTE(SUBSTITUTE(SUBSTITUTE(Answers!B281,"’","'"),"‘","'"),"“",""""),"”",""""))))*1+ISNUMBER(SEARCH("Research, or explaining something unfamiliar",TRIM(SUBSTITUTE(SUBSTITUTE(SUBSTITUTE(SUBSTITUTE(Answers!B281,"’","'"),"‘","'"),"“",""""),"”",""""))))*1+ISNUMBER(SEARCH("Working with data or spreadsheets",TRIM(SUBSTITUTE(SUBSTITUTE(SUBSTITUTE(SUBSTITUTE(Answers!B281,"’","'"),"‘","'"),"“",""""),"”",""""))))*1+ISNUMBER(SEARCH("Writing or reviewing code or scripts",TRIM(SUBSTITUTE(SUBSTITUTE(SUBSTITUTE(SUBSTITUTE(Answers!B281,"’","'"),"‘","'"),"“",""""),"”",""""))))*1+ISNUMBER(SEARCH("Brainstorming or planning",TRIM(SUBSTITUTE(SUBSTITUTE(SUBSTITUTE(SUBSTITUTE(Answers!B281,"’","'"),"‘","'"),"“",""""),"”",""""))))*1+ISNUMBER(SEARCH("Something else",TRIM(SUBSTITUTE(SUBSTITUTE(SUBSTITUTE(SUBSTITUTE(Answers!B281,"’","'"),"‘","'"),"“",""""),"”",""""))))*1)</f>
        <v/>
      </c>
      <c r="Y281" s="1" t="str">
        <f aca="false">IF(X281="","",IF(X281=0,IF(ISNUMBER(SEARCH("I don't use AI tools for work",TRIM(SUBSTITUTE(SUBSTITUTE(SUBSTITUTE(SUBSTITUTE(Answers!B281,"’","'"),"‘","'"),"“",""""),"”","""")))),1,"unread"),MIN(X281+1,5)))</f>
        <v/>
      </c>
      <c r="Z281" s="1" t="n">
        <f aca="false">IF(ISNUMBER(SEARCH("Clear guidance on what's allowed and what information can go in",TRIM(SUBSTITUTE(SUBSTITUTE(SUBSTITUTE(SUBSTITUTE(Answers!R281,"’","'"),"‘","'"),"“",""""),"”","""")))),1,0)</f>
        <v>0</v>
      </c>
      <c r="AA281" s="1" t="n">
        <f aca="false">IF(ISNUMBER(SEARCH("An approved AI tool with a work account",TRIM(SUBSTITUTE(SUBSTITUTE(SUBSTITUTE(SUBSTITUTE(Answers!R281,"’","'"),"‘","'"),"“",""""),"”","""")))),1,0)</f>
        <v>0</v>
      </c>
      <c r="AB281" s="1" t="n">
        <f aca="false">IF(ISNUMBER(SEARCH("Hands-on training using my own work tasks",TRIM(SUBSTITUTE(SUBSTITUTE(SUBSTITUTE(SUBSTITUTE(Answers!R281,"’","'"),"‘","'"),"“",""""),"”","""")))),1,0)</f>
        <v>0</v>
      </c>
      <c r="AC281" s="1" t="n">
        <f aca="false">IF(ISNUMBER(SEARCH("Ready-made prompts and templates for common tasks",TRIM(SUBSTITUTE(SUBSTITUTE(SUBSTITUTE(SUBSTITUTE(Answers!R281,"’","'"),"‘","'"),"“",""""),"”","""")))),1,0)</f>
        <v>0</v>
      </c>
      <c r="AD281" s="1" t="n">
        <f aca="false">IF(ISNUMBER(SEARCH("Help setting up an AI agent for my role",TRIM(SUBSTITUTE(SUBSTITUTE(SUBSTITUTE(SUBSTITUTE(Answers!R281,"’","'"),"‘","'"),"“",""""),"”","""")))),1,0)</f>
        <v>0</v>
      </c>
      <c r="AE281" s="1" t="n">
        <f aca="false">IF(ISNUMBER(SEARCH("Examples from people in jobs like mine",TRIM(SUBSTITUTE(SUBSTITUTE(SUBSTITUTE(SUBSTITUTE(Answers!R281,"’","'"),"‘","'"),"“",""""),"”","""")))),1,0)</f>
        <v>0</v>
      </c>
      <c r="AF281" s="1" t="n">
        <f aca="false">IF(ISNUMBER(SEARCH("Time set aside to practice",TRIM(SUBSTITUTE(SUBSTITUTE(SUBSTITUTE(SUBSTITUTE(Answers!R281,"’","'"),"‘","'"),"“",""""),"”","""")))),1,0)</f>
        <v>0</v>
      </c>
      <c r="AG281" s="1" t="n">
        <f aca="false">IF(ISNUMBER(SEARCH("I don't need help right now",TRIM(SUBSTITUTE(SUBSTITUTE(SUBSTITUTE(SUBSTITUTE(Answers!R281,"’","'"),"‘","'"),"“",""""),"”","""")))),1,0)</f>
        <v>0</v>
      </c>
      <c r="AH281" s="1" t="str">
        <f aca="false">IF(Answers!R281="","",IF(Z281+AA281+AB281+AC281+AD281+AE281+AF281+AG281=0,"unread",""))</f>
        <v/>
      </c>
      <c r="AI281" s="1" t="n">
        <f aca="false">IF(OR(D281=5,E281=5),1,0)</f>
        <v>0</v>
      </c>
    </row>
    <row r="282" customFormat="false" ht="15" hidden="false" customHeight="true" outlineLevel="0" collapsed="false">
      <c r="A282" s="1" t="n">
        <f aca="false">Answers!T282</f>
        <v>0</v>
      </c>
      <c r="B282" s="1" t="str">
        <f aca="false">IF(Answers!A282="","",IFERROR(MATCH(TRIM(SUBSTITUTE(SUBSTITUTE(SUBSTITUTE(SUBSTITUTE(Answers!A282,"’","'"),"‘","'"),"“",""""),"”","""")),'Scoring key'!$B$10:$B$14,0),"unread"))</f>
        <v/>
      </c>
      <c r="C282" s="1" t="str">
        <f aca="false">IF(Answers!C282="","",IFERROR(MATCH(TRIM(SUBSTITUTE(SUBSTITUTE(SUBSTITUTE(SUBSTITUTE(Answers!C282,"’","'"),"‘","'"),"“",""""),"”","""")),'Scoring key'!$B$15:$B$19,0),"unread"))</f>
        <v/>
      </c>
      <c r="D282" s="1" t="str">
        <f aca="false">IF(Answers!D282="","",IFERROR(MATCH(TRIM(SUBSTITUTE(SUBSTITUTE(SUBSTITUTE(SUBSTITUTE(Answers!D282,"’","'"),"‘","'"),"“",""""),"”","""")),'Scoring key'!$B$20:$B$24,0),"unread"))</f>
        <v/>
      </c>
      <c r="E282" s="1" t="str">
        <f aca="false">IF(Answers!E282="","",IFERROR(MATCH(TRIM(SUBSTITUTE(SUBSTITUTE(SUBSTITUTE(SUBSTITUTE(Answers!E282,"’","'"),"‘","'"),"“",""""),"”","""")),'Scoring key'!$B$25:$B$29,0),"unread"))</f>
        <v/>
      </c>
      <c r="F282" s="1" t="str">
        <f aca="false">IF(Answers!L282="","",IFERROR(MATCH(TRIM(SUBSTITUTE(SUBSTITUTE(SUBSTITUTE(SUBSTITUTE(Answers!L282,"’","'"),"‘","'"),"“",""""),"”","""")),'Scoring key'!$B$30:$B$34,0),"unread"))</f>
        <v/>
      </c>
      <c r="G282" s="1" t="str">
        <f aca="false">IF(Answers!N282="","",IFERROR(MATCH(TRIM(SUBSTITUTE(SUBSTITUTE(SUBSTITUTE(SUBSTITUTE(Answers!N282,"’","'"),"‘","'"),"“",""""),"”","""")),'Scoring key'!$B$35:$B$38,0),"unread"))</f>
        <v/>
      </c>
      <c r="H282" s="1" t="str">
        <f aca="false">IF(Answers!O282="","",IFERROR(MATCH(TRIM(SUBSTITUTE(SUBSTITUTE(SUBSTITUTE(SUBSTITUTE(Answers!O282,"’","'"),"‘","'"),"“",""""),"”","""")),'Scoring key'!$B$39:$B$42,0),"unread"))</f>
        <v/>
      </c>
      <c r="I282" s="1" t="str">
        <f aca="false">IF(Answers!S282="","",IFERROR(MATCH(TRIM(SUBSTITUTE(SUBSTITUTE(SUBSTITUTE(SUBSTITUTE(Answers!S282,"’","'"),"‘","'"),"“",""""),"”","""")),'Scoring key'!$B$43:$B$46,0),"unread"))</f>
        <v/>
      </c>
      <c r="J282" s="1" t="str">
        <f aca="false">IF(ISNUMBER(B282),IF(INDEX('Scoring key'!$C$10:$C$14,B282)="","",INDEX('Scoring key'!$C$10:$C$14,B282)),"")</f>
        <v/>
      </c>
      <c r="K282" s="1" t="str">
        <f aca="false">IF(ISNUMBER(E282),IF(INDEX('Scoring key'!$C$25:$C$29,E282)="","",INDEX('Scoring key'!$C$25:$C$29,E282)),"")</f>
        <v/>
      </c>
      <c r="L282" s="1" t="str">
        <f aca="false">IF(ISNUMBER(F282),IF(INDEX('Scoring key'!$C$30:$C$34,F282)="","",INDEX('Scoring key'!$C$30:$C$34,F282)),"")</f>
        <v/>
      </c>
      <c r="M282" s="1" t="str">
        <f aca="false">IF(ISNUMBER(G282),IF(INDEX('Scoring key'!$C$35:$C$38,G282)="","",INDEX('Scoring key'!$C$35:$C$38,G282)),"")</f>
        <v/>
      </c>
      <c r="N282" s="1" t="str">
        <f aca="false">IF(ISNUMBER(H282),IF(INDEX('Scoring key'!$C$39:$C$42,H282)="","",INDEX('Scoring key'!$C$39:$C$42,H282)),"")</f>
        <v/>
      </c>
      <c r="O282" s="1" t="str">
        <f aca="false">IF(Answers!F282="","",IF(ISNUMBER(IFERROR(VALUE(Answers!F282),"")),IF(AND(VALUE(Answers!F282)&gt;=1,VALUE(Answers!F282)&lt;=5,VALUE(Answers!F282)=INT(VALUE(Answers!F282))),VALUE(Answers!F282),"unread"),IFERROR(MATCH(TRIM(SUBSTITUTE(SUBSTITUTE(SUBSTITUTE(SUBSTITUTE(Answers!F282,"’","'"),"‘","'"),"“",""""),"”","""")),'Scoring key'!$B$5:$B$9,0),"unread")))</f>
        <v/>
      </c>
      <c r="P282" s="1" t="str">
        <f aca="false">IF(Answers!G282="","",IF(ISNUMBER(IFERROR(VALUE(Answers!G282),"")),IF(AND(VALUE(Answers!G282)&gt;=1,VALUE(Answers!G282)&lt;=5,VALUE(Answers!G282)=INT(VALUE(Answers!G282))),VALUE(Answers!G282),"unread"),IFERROR(MATCH(TRIM(SUBSTITUTE(SUBSTITUTE(SUBSTITUTE(SUBSTITUTE(Answers!G282,"’","'"),"‘","'"),"“",""""),"”","""")),'Scoring key'!$B$5:$B$9,0),"unread")))</f>
        <v/>
      </c>
      <c r="Q282" s="1" t="str">
        <f aca="false">IF(Answers!H282="","",IF(ISNUMBER(IFERROR(VALUE(Answers!H282),"")),IF(AND(VALUE(Answers!H282)&gt;=1,VALUE(Answers!H282)&lt;=5,VALUE(Answers!H282)=INT(VALUE(Answers!H282))),VALUE(Answers!H282),"unread"),IFERROR(MATCH(TRIM(SUBSTITUTE(SUBSTITUTE(SUBSTITUTE(SUBSTITUTE(Answers!H282,"’","'"),"‘","'"),"“",""""),"”","""")),'Scoring key'!$B$5:$B$9,0),"unread")))</f>
        <v/>
      </c>
      <c r="R282" s="1" t="str">
        <f aca="false">IF(Answers!I282="","",IF(ISNUMBER(IFERROR(VALUE(Answers!I282),"")),IF(AND(VALUE(Answers!I282)&gt;=1,VALUE(Answers!I282)&lt;=5,VALUE(Answers!I282)=INT(VALUE(Answers!I282))),VALUE(Answers!I282),"unread"),IFERROR(MATCH(TRIM(SUBSTITUTE(SUBSTITUTE(SUBSTITUTE(SUBSTITUTE(Answers!I282,"’","'"),"‘","'"),"“",""""),"”","""")),'Scoring key'!$B$5:$B$9,0),"unread")))</f>
        <v/>
      </c>
      <c r="S282" s="1" t="str">
        <f aca="false">IF(Answers!J282="","",IF(ISNUMBER(IFERROR(VALUE(Answers!J282),"")),IF(AND(VALUE(Answers!J282)&gt;=1,VALUE(Answers!J282)&lt;=5,VALUE(Answers!J282)=INT(VALUE(Answers!J282))),VALUE(Answers!J282),"unread"),IFERROR(MATCH(TRIM(SUBSTITUTE(SUBSTITUTE(SUBSTITUTE(SUBSTITUTE(Answers!J282,"’","'"),"‘","'"),"“",""""),"”","""")),'Scoring key'!$B$5:$B$9,0),"unread")))</f>
        <v/>
      </c>
      <c r="T282" s="1" t="str">
        <f aca="false">IF(Answers!K282="","",IF(ISNUMBER(IFERROR(VALUE(Answers!K282),"")),IF(AND(VALUE(Answers!K282)&gt;=1,VALUE(Answers!K282)&lt;=5,VALUE(Answers!K282)=INT(VALUE(Answers!K282))),VALUE(Answers!K282),"unread"),IFERROR(MATCH(TRIM(SUBSTITUTE(SUBSTITUTE(SUBSTITUTE(SUBSTITUTE(Answers!K282,"’","'"),"‘","'"),"“",""""),"”","""")),'Scoring key'!$B$5:$B$9,0),"unread")))</f>
        <v/>
      </c>
      <c r="U282" s="1" t="str">
        <f aca="false">IF(Answers!M282="","",IF(ISNUMBER(IFERROR(VALUE(Answers!M282),"")),IF(AND(VALUE(Answers!M282)&gt;=1,VALUE(Answers!M282)&lt;=5,VALUE(Answers!M282)=INT(VALUE(Answers!M282))),VALUE(Answers!M282),"unread"),IFERROR(MATCH(TRIM(SUBSTITUTE(SUBSTITUTE(SUBSTITUTE(SUBSTITUTE(Answers!M282,"’","'"),"‘","'"),"“",""""),"”","""")),'Scoring key'!$B$5:$B$9,0),"unread")))</f>
        <v/>
      </c>
      <c r="V282" s="1" t="str">
        <f aca="false">IF(Answers!P282="","",IF(ISNUMBER(IFERROR(VALUE(Answers!P282),"")),IF(AND(VALUE(Answers!P282)&gt;=1,VALUE(Answers!P282)&lt;=5,VALUE(Answers!P282)=INT(VALUE(Answers!P282))),VALUE(Answers!P282),"unread"),IFERROR(MATCH(TRIM(SUBSTITUTE(SUBSTITUTE(SUBSTITUTE(SUBSTITUTE(Answers!P282,"’","'"),"‘","'"),"“",""""),"”","""")),'Scoring key'!$B$5:$B$9,0),"unread")))</f>
        <v/>
      </c>
      <c r="W282" s="1" t="str">
        <f aca="false">IF(Answers!Q282="","",IF(ISNUMBER(IFERROR(VALUE(Answers!Q282),"")),IF(AND(VALUE(Answers!Q282)&gt;=1,VALUE(Answers!Q282)&lt;=5,VALUE(Answers!Q282)=INT(VALUE(Answers!Q282))),VALUE(Answers!Q282),"unread"),IFERROR(MATCH(TRIM(SUBSTITUTE(SUBSTITUTE(SUBSTITUTE(SUBSTITUTE(Answers!Q282,"’","'"),"‘","'"),"“",""""),"”","""")),'Scoring key'!$B$5:$B$9,0),"unread")))</f>
        <v/>
      </c>
      <c r="X282" s="1" t="str">
        <f aca="false">IF(Answers!B282="","",ISNUMBER(SEARCH("Drafting or editing emails and documents",TRIM(SUBSTITUTE(SUBSTITUTE(SUBSTITUTE(SUBSTITUTE(Answers!B282,"’","'"),"‘","'"),"“",""""),"”",""""))))*1+ISNUMBER(SEARCH("Summarizing documents, threads or meetings",TRIM(SUBSTITUTE(SUBSTITUTE(SUBSTITUTE(SUBSTITUTE(Answers!B282,"’","'"),"‘","'"),"“",""""),"”",""""))))*1+ISNUMBER(SEARCH("Research, or explaining something unfamiliar",TRIM(SUBSTITUTE(SUBSTITUTE(SUBSTITUTE(SUBSTITUTE(Answers!B282,"’","'"),"‘","'"),"“",""""),"”",""""))))*1+ISNUMBER(SEARCH("Working with data or spreadsheets",TRIM(SUBSTITUTE(SUBSTITUTE(SUBSTITUTE(SUBSTITUTE(Answers!B282,"’","'"),"‘","'"),"“",""""),"”",""""))))*1+ISNUMBER(SEARCH("Writing or reviewing code or scripts",TRIM(SUBSTITUTE(SUBSTITUTE(SUBSTITUTE(SUBSTITUTE(Answers!B282,"’","'"),"‘","'"),"“",""""),"”",""""))))*1+ISNUMBER(SEARCH("Brainstorming or planning",TRIM(SUBSTITUTE(SUBSTITUTE(SUBSTITUTE(SUBSTITUTE(Answers!B282,"’","'"),"‘","'"),"“",""""),"”",""""))))*1+ISNUMBER(SEARCH("Something else",TRIM(SUBSTITUTE(SUBSTITUTE(SUBSTITUTE(SUBSTITUTE(Answers!B282,"’","'"),"‘","'"),"“",""""),"”",""""))))*1)</f>
        <v/>
      </c>
      <c r="Y282" s="1" t="str">
        <f aca="false">IF(X282="","",IF(X282=0,IF(ISNUMBER(SEARCH("I don't use AI tools for work",TRIM(SUBSTITUTE(SUBSTITUTE(SUBSTITUTE(SUBSTITUTE(Answers!B282,"’","'"),"‘","'"),"“",""""),"”","""")))),1,"unread"),MIN(X282+1,5)))</f>
        <v/>
      </c>
      <c r="Z282" s="1" t="n">
        <f aca="false">IF(ISNUMBER(SEARCH("Clear guidance on what's allowed and what information can go in",TRIM(SUBSTITUTE(SUBSTITUTE(SUBSTITUTE(SUBSTITUTE(Answers!R282,"’","'"),"‘","'"),"“",""""),"”","""")))),1,0)</f>
        <v>0</v>
      </c>
      <c r="AA282" s="1" t="n">
        <f aca="false">IF(ISNUMBER(SEARCH("An approved AI tool with a work account",TRIM(SUBSTITUTE(SUBSTITUTE(SUBSTITUTE(SUBSTITUTE(Answers!R282,"’","'"),"‘","'"),"“",""""),"”","""")))),1,0)</f>
        <v>0</v>
      </c>
      <c r="AB282" s="1" t="n">
        <f aca="false">IF(ISNUMBER(SEARCH("Hands-on training using my own work tasks",TRIM(SUBSTITUTE(SUBSTITUTE(SUBSTITUTE(SUBSTITUTE(Answers!R282,"’","'"),"‘","'"),"“",""""),"”","""")))),1,0)</f>
        <v>0</v>
      </c>
      <c r="AC282" s="1" t="n">
        <f aca="false">IF(ISNUMBER(SEARCH("Ready-made prompts and templates for common tasks",TRIM(SUBSTITUTE(SUBSTITUTE(SUBSTITUTE(SUBSTITUTE(Answers!R282,"’","'"),"‘","'"),"“",""""),"”","""")))),1,0)</f>
        <v>0</v>
      </c>
      <c r="AD282" s="1" t="n">
        <f aca="false">IF(ISNUMBER(SEARCH("Help setting up an AI agent for my role",TRIM(SUBSTITUTE(SUBSTITUTE(SUBSTITUTE(SUBSTITUTE(Answers!R282,"’","'"),"‘","'"),"“",""""),"”","""")))),1,0)</f>
        <v>0</v>
      </c>
      <c r="AE282" s="1" t="n">
        <f aca="false">IF(ISNUMBER(SEARCH("Examples from people in jobs like mine",TRIM(SUBSTITUTE(SUBSTITUTE(SUBSTITUTE(SUBSTITUTE(Answers!R282,"’","'"),"‘","'"),"“",""""),"”","""")))),1,0)</f>
        <v>0</v>
      </c>
      <c r="AF282" s="1" t="n">
        <f aca="false">IF(ISNUMBER(SEARCH("Time set aside to practice",TRIM(SUBSTITUTE(SUBSTITUTE(SUBSTITUTE(SUBSTITUTE(Answers!R282,"’","'"),"‘","'"),"“",""""),"”","""")))),1,0)</f>
        <v>0</v>
      </c>
      <c r="AG282" s="1" t="n">
        <f aca="false">IF(ISNUMBER(SEARCH("I don't need help right now",TRIM(SUBSTITUTE(SUBSTITUTE(SUBSTITUTE(SUBSTITUTE(Answers!R282,"’","'"),"‘","'"),"“",""""),"”","""")))),1,0)</f>
        <v>0</v>
      </c>
      <c r="AH282" s="1" t="str">
        <f aca="false">IF(Answers!R282="","",IF(Z282+AA282+AB282+AC282+AD282+AE282+AF282+AG282=0,"unread",""))</f>
        <v/>
      </c>
      <c r="AI282" s="1" t="n">
        <f aca="false">IF(OR(D282=5,E282=5),1,0)</f>
        <v>0</v>
      </c>
    </row>
    <row r="283" customFormat="false" ht="15" hidden="false" customHeight="true" outlineLevel="0" collapsed="false">
      <c r="A283" s="1" t="n">
        <f aca="false">Answers!T283</f>
        <v>0</v>
      </c>
      <c r="B283" s="1" t="str">
        <f aca="false">IF(Answers!A283="","",IFERROR(MATCH(TRIM(SUBSTITUTE(SUBSTITUTE(SUBSTITUTE(SUBSTITUTE(Answers!A283,"’","'"),"‘","'"),"“",""""),"”","""")),'Scoring key'!$B$10:$B$14,0),"unread"))</f>
        <v/>
      </c>
      <c r="C283" s="1" t="str">
        <f aca="false">IF(Answers!C283="","",IFERROR(MATCH(TRIM(SUBSTITUTE(SUBSTITUTE(SUBSTITUTE(SUBSTITUTE(Answers!C283,"’","'"),"‘","'"),"“",""""),"”","""")),'Scoring key'!$B$15:$B$19,0),"unread"))</f>
        <v/>
      </c>
      <c r="D283" s="1" t="str">
        <f aca="false">IF(Answers!D283="","",IFERROR(MATCH(TRIM(SUBSTITUTE(SUBSTITUTE(SUBSTITUTE(SUBSTITUTE(Answers!D283,"’","'"),"‘","'"),"“",""""),"”","""")),'Scoring key'!$B$20:$B$24,0),"unread"))</f>
        <v/>
      </c>
      <c r="E283" s="1" t="str">
        <f aca="false">IF(Answers!E283="","",IFERROR(MATCH(TRIM(SUBSTITUTE(SUBSTITUTE(SUBSTITUTE(SUBSTITUTE(Answers!E283,"’","'"),"‘","'"),"“",""""),"”","""")),'Scoring key'!$B$25:$B$29,0),"unread"))</f>
        <v/>
      </c>
      <c r="F283" s="1" t="str">
        <f aca="false">IF(Answers!L283="","",IFERROR(MATCH(TRIM(SUBSTITUTE(SUBSTITUTE(SUBSTITUTE(SUBSTITUTE(Answers!L283,"’","'"),"‘","'"),"“",""""),"”","""")),'Scoring key'!$B$30:$B$34,0),"unread"))</f>
        <v/>
      </c>
      <c r="G283" s="1" t="str">
        <f aca="false">IF(Answers!N283="","",IFERROR(MATCH(TRIM(SUBSTITUTE(SUBSTITUTE(SUBSTITUTE(SUBSTITUTE(Answers!N283,"’","'"),"‘","'"),"“",""""),"”","""")),'Scoring key'!$B$35:$B$38,0),"unread"))</f>
        <v/>
      </c>
      <c r="H283" s="1" t="str">
        <f aca="false">IF(Answers!O283="","",IFERROR(MATCH(TRIM(SUBSTITUTE(SUBSTITUTE(SUBSTITUTE(SUBSTITUTE(Answers!O283,"’","'"),"‘","'"),"“",""""),"”","""")),'Scoring key'!$B$39:$B$42,0),"unread"))</f>
        <v/>
      </c>
      <c r="I283" s="1" t="str">
        <f aca="false">IF(Answers!S283="","",IFERROR(MATCH(TRIM(SUBSTITUTE(SUBSTITUTE(SUBSTITUTE(SUBSTITUTE(Answers!S283,"’","'"),"‘","'"),"“",""""),"”","""")),'Scoring key'!$B$43:$B$46,0),"unread"))</f>
        <v/>
      </c>
      <c r="J283" s="1" t="str">
        <f aca="false">IF(ISNUMBER(B283),IF(INDEX('Scoring key'!$C$10:$C$14,B283)="","",INDEX('Scoring key'!$C$10:$C$14,B283)),"")</f>
        <v/>
      </c>
      <c r="K283" s="1" t="str">
        <f aca="false">IF(ISNUMBER(E283),IF(INDEX('Scoring key'!$C$25:$C$29,E283)="","",INDEX('Scoring key'!$C$25:$C$29,E283)),"")</f>
        <v/>
      </c>
      <c r="L283" s="1" t="str">
        <f aca="false">IF(ISNUMBER(F283),IF(INDEX('Scoring key'!$C$30:$C$34,F283)="","",INDEX('Scoring key'!$C$30:$C$34,F283)),"")</f>
        <v/>
      </c>
      <c r="M283" s="1" t="str">
        <f aca="false">IF(ISNUMBER(G283),IF(INDEX('Scoring key'!$C$35:$C$38,G283)="","",INDEX('Scoring key'!$C$35:$C$38,G283)),"")</f>
        <v/>
      </c>
      <c r="N283" s="1" t="str">
        <f aca="false">IF(ISNUMBER(H283),IF(INDEX('Scoring key'!$C$39:$C$42,H283)="","",INDEX('Scoring key'!$C$39:$C$42,H283)),"")</f>
        <v/>
      </c>
      <c r="O283" s="1" t="str">
        <f aca="false">IF(Answers!F283="","",IF(ISNUMBER(IFERROR(VALUE(Answers!F283),"")),IF(AND(VALUE(Answers!F283)&gt;=1,VALUE(Answers!F283)&lt;=5,VALUE(Answers!F283)=INT(VALUE(Answers!F283))),VALUE(Answers!F283),"unread"),IFERROR(MATCH(TRIM(SUBSTITUTE(SUBSTITUTE(SUBSTITUTE(SUBSTITUTE(Answers!F283,"’","'"),"‘","'"),"“",""""),"”","""")),'Scoring key'!$B$5:$B$9,0),"unread")))</f>
        <v/>
      </c>
      <c r="P283" s="1" t="str">
        <f aca="false">IF(Answers!G283="","",IF(ISNUMBER(IFERROR(VALUE(Answers!G283),"")),IF(AND(VALUE(Answers!G283)&gt;=1,VALUE(Answers!G283)&lt;=5,VALUE(Answers!G283)=INT(VALUE(Answers!G283))),VALUE(Answers!G283),"unread"),IFERROR(MATCH(TRIM(SUBSTITUTE(SUBSTITUTE(SUBSTITUTE(SUBSTITUTE(Answers!G283,"’","'"),"‘","'"),"“",""""),"”","""")),'Scoring key'!$B$5:$B$9,0),"unread")))</f>
        <v/>
      </c>
      <c r="Q283" s="1" t="str">
        <f aca="false">IF(Answers!H283="","",IF(ISNUMBER(IFERROR(VALUE(Answers!H283),"")),IF(AND(VALUE(Answers!H283)&gt;=1,VALUE(Answers!H283)&lt;=5,VALUE(Answers!H283)=INT(VALUE(Answers!H283))),VALUE(Answers!H283),"unread"),IFERROR(MATCH(TRIM(SUBSTITUTE(SUBSTITUTE(SUBSTITUTE(SUBSTITUTE(Answers!H283,"’","'"),"‘","'"),"“",""""),"”","""")),'Scoring key'!$B$5:$B$9,0),"unread")))</f>
        <v/>
      </c>
      <c r="R283" s="1" t="str">
        <f aca="false">IF(Answers!I283="","",IF(ISNUMBER(IFERROR(VALUE(Answers!I283),"")),IF(AND(VALUE(Answers!I283)&gt;=1,VALUE(Answers!I283)&lt;=5,VALUE(Answers!I283)=INT(VALUE(Answers!I283))),VALUE(Answers!I283),"unread"),IFERROR(MATCH(TRIM(SUBSTITUTE(SUBSTITUTE(SUBSTITUTE(SUBSTITUTE(Answers!I283,"’","'"),"‘","'"),"“",""""),"”","""")),'Scoring key'!$B$5:$B$9,0),"unread")))</f>
        <v/>
      </c>
      <c r="S283" s="1" t="str">
        <f aca="false">IF(Answers!J283="","",IF(ISNUMBER(IFERROR(VALUE(Answers!J283),"")),IF(AND(VALUE(Answers!J283)&gt;=1,VALUE(Answers!J283)&lt;=5,VALUE(Answers!J283)=INT(VALUE(Answers!J283))),VALUE(Answers!J283),"unread"),IFERROR(MATCH(TRIM(SUBSTITUTE(SUBSTITUTE(SUBSTITUTE(SUBSTITUTE(Answers!J283,"’","'"),"‘","'"),"“",""""),"”","""")),'Scoring key'!$B$5:$B$9,0),"unread")))</f>
        <v/>
      </c>
      <c r="T283" s="1" t="str">
        <f aca="false">IF(Answers!K283="","",IF(ISNUMBER(IFERROR(VALUE(Answers!K283),"")),IF(AND(VALUE(Answers!K283)&gt;=1,VALUE(Answers!K283)&lt;=5,VALUE(Answers!K283)=INT(VALUE(Answers!K283))),VALUE(Answers!K283),"unread"),IFERROR(MATCH(TRIM(SUBSTITUTE(SUBSTITUTE(SUBSTITUTE(SUBSTITUTE(Answers!K283,"’","'"),"‘","'"),"“",""""),"”","""")),'Scoring key'!$B$5:$B$9,0),"unread")))</f>
        <v/>
      </c>
      <c r="U283" s="1" t="str">
        <f aca="false">IF(Answers!M283="","",IF(ISNUMBER(IFERROR(VALUE(Answers!M283),"")),IF(AND(VALUE(Answers!M283)&gt;=1,VALUE(Answers!M283)&lt;=5,VALUE(Answers!M283)=INT(VALUE(Answers!M283))),VALUE(Answers!M283),"unread"),IFERROR(MATCH(TRIM(SUBSTITUTE(SUBSTITUTE(SUBSTITUTE(SUBSTITUTE(Answers!M283,"’","'"),"‘","'"),"“",""""),"”","""")),'Scoring key'!$B$5:$B$9,0),"unread")))</f>
        <v/>
      </c>
      <c r="V283" s="1" t="str">
        <f aca="false">IF(Answers!P283="","",IF(ISNUMBER(IFERROR(VALUE(Answers!P283),"")),IF(AND(VALUE(Answers!P283)&gt;=1,VALUE(Answers!P283)&lt;=5,VALUE(Answers!P283)=INT(VALUE(Answers!P283))),VALUE(Answers!P283),"unread"),IFERROR(MATCH(TRIM(SUBSTITUTE(SUBSTITUTE(SUBSTITUTE(SUBSTITUTE(Answers!P283,"’","'"),"‘","'"),"“",""""),"”","""")),'Scoring key'!$B$5:$B$9,0),"unread")))</f>
        <v/>
      </c>
      <c r="W283" s="1" t="str">
        <f aca="false">IF(Answers!Q283="","",IF(ISNUMBER(IFERROR(VALUE(Answers!Q283),"")),IF(AND(VALUE(Answers!Q283)&gt;=1,VALUE(Answers!Q283)&lt;=5,VALUE(Answers!Q283)=INT(VALUE(Answers!Q283))),VALUE(Answers!Q283),"unread"),IFERROR(MATCH(TRIM(SUBSTITUTE(SUBSTITUTE(SUBSTITUTE(SUBSTITUTE(Answers!Q283,"’","'"),"‘","'"),"“",""""),"”","""")),'Scoring key'!$B$5:$B$9,0),"unread")))</f>
        <v/>
      </c>
      <c r="X283" s="1" t="str">
        <f aca="false">IF(Answers!B283="","",ISNUMBER(SEARCH("Drafting or editing emails and documents",TRIM(SUBSTITUTE(SUBSTITUTE(SUBSTITUTE(SUBSTITUTE(Answers!B283,"’","'"),"‘","'"),"“",""""),"”",""""))))*1+ISNUMBER(SEARCH("Summarizing documents, threads or meetings",TRIM(SUBSTITUTE(SUBSTITUTE(SUBSTITUTE(SUBSTITUTE(Answers!B283,"’","'"),"‘","'"),"“",""""),"”",""""))))*1+ISNUMBER(SEARCH("Research, or explaining something unfamiliar",TRIM(SUBSTITUTE(SUBSTITUTE(SUBSTITUTE(SUBSTITUTE(Answers!B283,"’","'"),"‘","'"),"“",""""),"”",""""))))*1+ISNUMBER(SEARCH("Working with data or spreadsheets",TRIM(SUBSTITUTE(SUBSTITUTE(SUBSTITUTE(SUBSTITUTE(Answers!B283,"’","'"),"‘","'"),"“",""""),"”",""""))))*1+ISNUMBER(SEARCH("Writing or reviewing code or scripts",TRIM(SUBSTITUTE(SUBSTITUTE(SUBSTITUTE(SUBSTITUTE(Answers!B283,"’","'"),"‘","'"),"“",""""),"”",""""))))*1+ISNUMBER(SEARCH("Brainstorming or planning",TRIM(SUBSTITUTE(SUBSTITUTE(SUBSTITUTE(SUBSTITUTE(Answers!B283,"’","'"),"‘","'"),"“",""""),"”",""""))))*1+ISNUMBER(SEARCH("Something else",TRIM(SUBSTITUTE(SUBSTITUTE(SUBSTITUTE(SUBSTITUTE(Answers!B283,"’","'"),"‘","'"),"“",""""),"”",""""))))*1)</f>
        <v/>
      </c>
      <c r="Y283" s="1" t="str">
        <f aca="false">IF(X283="","",IF(X283=0,IF(ISNUMBER(SEARCH("I don't use AI tools for work",TRIM(SUBSTITUTE(SUBSTITUTE(SUBSTITUTE(SUBSTITUTE(Answers!B283,"’","'"),"‘","'"),"“",""""),"”","""")))),1,"unread"),MIN(X283+1,5)))</f>
        <v/>
      </c>
      <c r="Z283" s="1" t="n">
        <f aca="false">IF(ISNUMBER(SEARCH("Clear guidance on what's allowed and what information can go in",TRIM(SUBSTITUTE(SUBSTITUTE(SUBSTITUTE(SUBSTITUTE(Answers!R283,"’","'"),"‘","'"),"“",""""),"”","""")))),1,0)</f>
        <v>0</v>
      </c>
      <c r="AA283" s="1" t="n">
        <f aca="false">IF(ISNUMBER(SEARCH("An approved AI tool with a work account",TRIM(SUBSTITUTE(SUBSTITUTE(SUBSTITUTE(SUBSTITUTE(Answers!R283,"’","'"),"‘","'"),"“",""""),"”","""")))),1,0)</f>
        <v>0</v>
      </c>
      <c r="AB283" s="1" t="n">
        <f aca="false">IF(ISNUMBER(SEARCH("Hands-on training using my own work tasks",TRIM(SUBSTITUTE(SUBSTITUTE(SUBSTITUTE(SUBSTITUTE(Answers!R283,"’","'"),"‘","'"),"“",""""),"”","""")))),1,0)</f>
        <v>0</v>
      </c>
      <c r="AC283" s="1" t="n">
        <f aca="false">IF(ISNUMBER(SEARCH("Ready-made prompts and templates for common tasks",TRIM(SUBSTITUTE(SUBSTITUTE(SUBSTITUTE(SUBSTITUTE(Answers!R283,"’","'"),"‘","'"),"“",""""),"”","""")))),1,0)</f>
        <v>0</v>
      </c>
      <c r="AD283" s="1" t="n">
        <f aca="false">IF(ISNUMBER(SEARCH("Help setting up an AI agent for my role",TRIM(SUBSTITUTE(SUBSTITUTE(SUBSTITUTE(SUBSTITUTE(Answers!R283,"’","'"),"‘","'"),"“",""""),"”","""")))),1,0)</f>
        <v>0</v>
      </c>
      <c r="AE283" s="1" t="n">
        <f aca="false">IF(ISNUMBER(SEARCH("Examples from people in jobs like mine",TRIM(SUBSTITUTE(SUBSTITUTE(SUBSTITUTE(SUBSTITUTE(Answers!R283,"’","'"),"‘","'"),"“",""""),"”","""")))),1,0)</f>
        <v>0</v>
      </c>
      <c r="AF283" s="1" t="n">
        <f aca="false">IF(ISNUMBER(SEARCH("Time set aside to practice",TRIM(SUBSTITUTE(SUBSTITUTE(SUBSTITUTE(SUBSTITUTE(Answers!R283,"’","'"),"‘","'"),"“",""""),"”","""")))),1,0)</f>
        <v>0</v>
      </c>
      <c r="AG283" s="1" t="n">
        <f aca="false">IF(ISNUMBER(SEARCH("I don't need help right now",TRIM(SUBSTITUTE(SUBSTITUTE(SUBSTITUTE(SUBSTITUTE(Answers!R283,"’","'"),"‘","'"),"“",""""),"”","""")))),1,0)</f>
        <v>0</v>
      </c>
      <c r="AH283" s="1" t="str">
        <f aca="false">IF(Answers!R283="","",IF(Z283+AA283+AB283+AC283+AD283+AE283+AF283+AG283=0,"unread",""))</f>
        <v/>
      </c>
      <c r="AI283" s="1" t="n">
        <f aca="false">IF(OR(D283=5,E283=5),1,0)</f>
        <v>0</v>
      </c>
    </row>
    <row r="284" customFormat="false" ht="15" hidden="false" customHeight="true" outlineLevel="0" collapsed="false">
      <c r="A284" s="1" t="n">
        <f aca="false">Answers!T284</f>
        <v>0</v>
      </c>
      <c r="B284" s="1" t="str">
        <f aca="false">IF(Answers!A284="","",IFERROR(MATCH(TRIM(SUBSTITUTE(SUBSTITUTE(SUBSTITUTE(SUBSTITUTE(Answers!A284,"’","'"),"‘","'"),"“",""""),"”","""")),'Scoring key'!$B$10:$B$14,0),"unread"))</f>
        <v/>
      </c>
      <c r="C284" s="1" t="str">
        <f aca="false">IF(Answers!C284="","",IFERROR(MATCH(TRIM(SUBSTITUTE(SUBSTITUTE(SUBSTITUTE(SUBSTITUTE(Answers!C284,"’","'"),"‘","'"),"“",""""),"”","""")),'Scoring key'!$B$15:$B$19,0),"unread"))</f>
        <v/>
      </c>
      <c r="D284" s="1" t="str">
        <f aca="false">IF(Answers!D284="","",IFERROR(MATCH(TRIM(SUBSTITUTE(SUBSTITUTE(SUBSTITUTE(SUBSTITUTE(Answers!D284,"’","'"),"‘","'"),"“",""""),"”","""")),'Scoring key'!$B$20:$B$24,0),"unread"))</f>
        <v/>
      </c>
      <c r="E284" s="1" t="str">
        <f aca="false">IF(Answers!E284="","",IFERROR(MATCH(TRIM(SUBSTITUTE(SUBSTITUTE(SUBSTITUTE(SUBSTITUTE(Answers!E284,"’","'"),"‘","'"),"“",""""),"”","""")),'Scoring key'!$B$25:$B$29,0),"unread"))</f>
        <v/>
      </c>
      <c r="F284" s="1" t="str">
        <f aca="false">IF(Answers!L284="","",IFERROR(MATCH(TRIM(SUBSTITUTE(SUBSTITUTE(SUBSTITUTE(SUBSTITUTE(Answers!L284,"’","'"),"‘","'"),"“",""""),"”","""")),'Scoring key'!$B$30:$B$34,0),"unread"))</f>
        <v/>
      </c>
      <c r="G284" s="1" t="str">
        <f aca="false">IF(Answers!N284="","",IFERROR(MATCH(TRIM(SUBSTITUTE(SUBSTITUTE(SUBSTITUTE(SUBSTITUTE(Answers!N284,"’","'"),"‘","'"),"“",""""),"”","""")),'Scoring key'!$B$35:$B$38,0),"unread"))</f>
        <v/>
      </c>
      <c r="H284" s="1" t="str">
        <f aca="false">IF(Answers!O284="","",IFERROR(MATCH(TRIM(SUBSTITUTE(SUBSTITUTE(SUBSTITUTE(SUBSTITUTE(Answers!O284,"’","'"),"‘","'"),"“",""""),"”","""")),'Scoring key'!$B$39:$B$42,0),"unread"))</f>
        <v/>
      </c>
      <c r="I284" s="1" t="str">
        <f aca="false">IF(Answers!S284="","",IFERROR(MATCH(TRIM(SUBSTITUTE(SUBSTITUTE(SUBSTITUTE(SUBSTITUTE(Answers!S284,"’","'"),"‘","'"),"“",""""),"”","""")),'Scoring key'!$B$43:$B$46,0),"unread"))</f>
        <v/>
      </c>
      <c r="J284" s="1" t="str">
        <f aca="false">IF(ISNUMBER(B284),IF(INDEX('Scoring key'!$C$10:$C$14,B284)="","",INDEX('Scoring key'!$C$10:$C$14,B284)),"")</f>
        <v/>
      </c>
      <c r="K284" s="1" t="str">
        <f aca="false">IF(ISNUMBER(E284),IF(INDEX('Scoring key'!$C$25:$C$29,E284)="","",INDEX('Scoring key'!$C$25:$C$29,E284)),"")</f>
        <v/>
      </c>
      <c r="L284" s="1" t="str">
        <f aca="false">IF(ISNUMBER(F284),IF(INDEX('Scoring key'!$C$30:$C$34,F284)="","",INDEX('Scoring key'!$C$30:$C$34,F284)),"")</f>
        <v/>
      </c>
      <c r="M284" s="1" t="str">
        <f aca="false">IF(ISNUMBER(G284),IF(INDEX('Scoring key'!$C$35:$C$38,G284)="","",INDEX('Scoring key'!$C$35:$C$38,G284)),"")</f>
        <v/>
      </c>
      <c r="N284" s="1" t="str">
        <f aca="false">IF(ISNUMBER(H284),IF(INDEX('Scoring key'!$C$39:$C$42,H284)="","",INDEX('Scoring key'!$C$39:$C$42,H284)),"")</f>
        <v/>
      </c>
      <c r="O284" s="1" t="str">
        <f aca="false">IF(Answers!F284="","",IF(ISNUMBER(IFERROR(VALUE(Answers!F284),"")),IF(AND(VALUE(Answers!F284)&gt;=1,VALUE(Answers!F284)&lt;=5,VALUE(Answers!F284)=INT(VALUE(Answers!F284))),VALUE(Answers!F284),"unread"),IFERROR(MATCH(TRIM(SUBSTITUTE(SUBSTITUTE(SUBSTITUTE(SUBSTITUTE(Answers!F284,"’","'"),"‘","'"),"“",""""),"”","""")),'Scoring key'!$B$5:$B$9,0),"unread")))</f>
        <v/>
      </c>
      <c r="P284" s="1" t="str">
        <f aca="false">IF(Answers!G284="","",IF(ISNUMBER(IFERROR(VALUE(Answers!G284),"")),IF(AND(VALUE(Answers!G284)&gt;=1,VALUE(Answers!G284)&lt;=5,VALUE(Answers!G284)=INT(VALUE(Answers!G284))),VALUE(Answers!G284),"unread"),IFERROR(MATCH(TRIM(SUBSTITUTE(SUBSTITUTE(SUBSTITUTE(SUBSTITUTE(Answers!G284,"’","'"),"‘","'"),"“",""""),"”","""")),'Scoring key'!$B$5:$B$9,0),"unread")))</f>
        <v/>
      </c>
      <c r="Q284" s="1" t="str">
        <f aca="false">IF(Answers!H284="","",IF(ISNUMBER(IFERROR(VALUE(Answers!H284),"")),IF(AND(VALUE(Answers!H284)&gt;=1,VALUE(Answers!H284)&lt;=5,VALUE(Answers!H284)=INT(VALUE(Answers!H284))),VALUE(Answers!H284),"unread"),IFERROR(MATCH(TRIM(SUBSTITUTE(SUBSTITUTE(SUBSTITUTE(SUBSTITUTE(Answers!H284,"’","'"),"‘","'"),"“",""""),"”","""")),'Scoring key'!$B$5:$B$9,0),"unread")))</f>
        <v/>
      </c>
      <c r="R284" s="1" t="str">
        <f aca="false">IF(Answers!I284="","",IF(ISNUMBER(IFERROR(VALUE(Answers!I284),"")),IF(AND(VALUE(Answers!I284)&gt;=1,VALUE(Answers!I284)&lt;=5,VALUE(Answers!I284)=INT(VALUE(Answers!I284))),VALUE(Answers!I284),"unread"),IFERROR(MATCH(TRIM(SUBSTITUTE(SUBSTITUTE(SUBSTITUTE(SUBSTITUTE(Answers!I284,"’","'"),"‘","'"),"“",""""),"”","""")),'Scoring key'!$B$5:$B$9,0),"unread")))</f>
        <v/>
      </c>
      <c r="S284" s="1" t="str">
        <f aca="false">IF(Answers!J284="","",IF(ISNUMBER(IFERROR(VALUE(Answers!J284),"")),IF(AND(VALUE(Answers!J284)&gt;=1,VALUE(Answers!J284)&lt;=5,VALUE(Answers!J284)=INT(VALUE(Answers!J284))),VALUE(Answers!J284),"unread"),IFERROR(MATCH(TRIM(SUBSTITUTE(SUBSTITUTE(SUBSTITUTE(SUBSTITUTE(Answers!J284,"’","'"),"‘","'"),"“",""""),"”","""")),'Scoring key'!$B$5:$B$9,0),"unread")))</f>
        <v/>
      </c>
      <c r="T284" s="1" t="str">
        <f aca="false">IF(Answers!K284="","",IF(ISNUMBER(IFERROR(VALUE(Answers!K284),"")),IF(AND(VALUE(Answers!K284)&gt;=1,VALUE(Answers!K284)&lt;=5,VALUE(Answers!K284)=INT(VALUE(Answers!K284))),VALUE(Answers!K284),"unread"),IFERROR(MATCH(TRIM(SUBSTITUTE(SUBSTITUTE(SUBSTITUTE(SUBSTITUTE(Answers!K284,"’","'"),"‘","'"),"“",""""),"”","""")),'Scoring key'!$B$5:$B$9,0),"unread")))</f>
        <v/>
      </c>
      <c r="U284" s="1" t="str">
        <f aca="false">IF(Answers!M284="","",IF(ISNUMBER(IFERROR(VALUE(Answers!M284),"")),IF(AND(VALUE(Answers!M284)&gt;=1,VALUE(Answers!M284)&lt;=5,VALUE(Answers!M284)=INT(VALUE(Answers!M284))),VALUE(Answers!M284),"unread"),IFERROR(MATCH(TRIM(SUBSTITUTE(SUBSTITUTE(SUBSTITUTE(SUBSTITUTE(Answers!M284,"’","'"),"‘","'"),"“",""""),"”","""")),'Scoring key'!$B$5:$B$9,0),"unread")))</f>
        <v/>
      </c>
      <c r="V284" s="1" t="str">
        <f aca="false">IF(Answers!P284="","",IF(ISNUMBER(IFERROR(VALUE(Answers!P284),"")),IF(AND(VALUE(Answers!P284)&gt;=1,VALUE(Answers!P284)&lt;=5,VALUE(Answers!P284)=INT(VALUE(Answers!P284))),VALUE(Answers!P284),"unread"),IFERROR(MATCH(TRIM(SUBSTITUTE(SUBSTITUTE(SUBSTITUTE(SUBSTITUTE(Answers!P284,"’","'"),"‘","'"),"“",""""),"”","""")),'Scoring key'!$B$5:$B$9,0),"unread")))</f>
        <v/>
      </c>
      <c r="W284" s="1" t="str">
        <f aca="false">IF(Answers!Q284="","",IF(ISNUMBER(IFERROR(VALUE(Answers!Q284),"")),IF(AND(VALUE(Answers!Q284)&gt;=1,VALUE(Answers!Q284)&lt;=5,VALUE(Answers!Q284)=INT(VALUE(Answers!Q284))),VALUE(Answers!Q284),"unread"),IFERROR(MATCH(TRIM(SUBSTITUTE(SUBSTITUTE(SUBSTITUTE(SUBSTITUTE(Answers!Q284,"’","'"),"‘","'"),"“",""""),"”","""")),'Scoring key'!$B$5:$B$9,0),"unread")))</f>
        <v/>
      </c>
      <c r="X284" s="1" t="str">
        <f aca="false">IF(Answers!B284="","",ISNUMBER(SEARCH("Drafting or editing emails and documents",TRIM(SUBSTITUTE(SUBSTITUTE(SUBSTITUTE(SUBSTITUTE(Answers!B284,"’","'"),"‘","'"),"“",""""),"”",""""))))*1+ISNUMBER(SEARCH("Summarizing documents, threads or meetings",TRIM(SUBSTITUTE(SUBSTITUTE(SUBSTITUTE(SUBSTITUTE(Answers!B284,"’","'"),"‘","'"),"“",""""),"”",""""))))*1+ISNUMBER(SEARCH("Research, or explaining something unfamiliar",TRIM(SUBSTITUTE(SUBSTITUTE(SUBSTITUTE(SUBSTITUTE(Answers!B284,"’","'"),"‘","'"),"“",""""),"”",""""))))*1+ISNUMBER(SEARCH("Working with data or spreadsheets",TRIM(SUBSTITUTE(SUBSTITUTE(SUBSTITUTE(SUBSTITUTE(Answers!B284,"’","'"),"‘","'"),"“",""""),"”",""""))))*1+ISNUMBER(SEARCH("Writing or reviewing code or scripts",TRIM(SUBSTITUTE(SUBSTITUTE(SUBSTITUTE(SUBSTITUTE(Answers!B284,"’","'"),"‘","'"),"“",""""),"”",""""))))*1+ISNUMBER(SEARCH("Brainstorming or planning",TRIM(SUBSTITUTE(SUBSTITUTE(SUBSTITUTE(SUBSTITUTE(Answers!B284,"’","'"),"‘","'"),"“",""""),"”",""""))))*1+ISNUMBER(SEARCH("Something else",TRIM(SUBSTITUTE(SUBSTITUTE(SUBSTITUTE(SUBSTITUTE(Answers!B284,"’","'"),"‘","'"),"“",""""),"”",""""))))*1)</f>
        <v/>
      </c>
      <c r="Y284" s="1" t="str">
        <f aca="false">IF(X284="","",IF(X284=0,IF(ISNUMBER(SEARCH("I don't use AI tools for work",TRIM(SUBSTITUTE(SUBSTITUTE(SUBSTITUTE(SUBSTITUTE(Answers!B284,"’","'"),"‘","'"),"“",""""),"”","""")))),1,"unread"),MIN(X284+1,5)))</f>
        <v/>
      </c>
      <c r="Z284" s="1" t="n">
        <f aca="false">IF(ISNUMBER(SEARCH("Clear guidance on what's allowed and what information can go in",TRIM(SUBSTITUTE(SUBSTITUTE(SUBSTITUTE(SUBSTITUTE(Answers!R284,"’","'"),"‘","'"),"“",""""),"”","""")))),1,0)</f>
        <v>0</v>
      </c>
      <c r="AA284" s="1" t="n">
        <f aca="false">IF(ISNUMBER(SEARCH("An approved AI tool with a work account",TRIM(SUBSTITUTE(SUBSTITUTE(SUBSTITUTE(SUBSTITUTE(Answers!R284,"’","'"),"‘","'"),"“",""""),"”","""")))),1,0)</f>
        <v>0</v>
      </c>
      <c r="AB284" s="1" t="n">
        <f aca="false">IF(ISNUMBER(SEARCH("Hands-on training using my own work tasks",TRIM(SUBSTITUTE(SUBSTITUTE(SUBSTITUTE(SUBSTITUTE(Answers!R284,"’","'"),"‘","'"),"“",""""),"”","""")))),1,0)</f>
        <v>0</v>
      </c>
      <c r="AC284" s="1" t="n">
        <f aca="false">IF(ISNUMBER(SEARCH("Ready-made prompts and templates for common tasks",TRIM(SUBSTITUTE(SUBSTITUTE(SUBSTITUTE(SUBSTITUTE(Answers!R284,"’","'"),"‘","'"),"“",""""),"”","""")))),1,0)</f>
        <v>0</v>
      </c>
      <c r="AD284" s="1" t="n">
        <f aca="false">IF(ISNUMBER(SEARCH("Help setting up an AI agent for my role",TRIM(SUBSTITUTE(SUBSTITUTE(SUBSTITUTE(SUBSTITUTE(Answers!R284,"’","'"),"‘","'"),"“",""""),"”","""")))),1,0)</f>
        <v>0</v>
      </c>
      <c r="AE284" s="1" t="n">
        <f aca="false">IF(ISNUMBER(SEARCH("Examples from people in jobs like mine",TRIM(SUBSTITUTE(SUBSTITUTE(SUBSTITUTE(SUBSTITUTE(Answers!R284,"’","'"),"‘","'"),"“",""""),"”","""")))),1,0)</f>
        <v>0</v>
      </c>
      <c r="AF284" s="1" t="n">
        <f aca="false">IF(ISNUMBER(SEARCH("Time set aside to practice",TRIM(SUBSTITUTE(SUBSTITUTE(SUBSTITUTE(SUBSTITUTE(Answers!R284,"’","'"),"‘","'"),"“",""""),"”","""")))),1,0)</f>
        <v>0</v>
      </c>
      <c r="AG284" s="1" t="n">
        <f aca="false">IF(ISNUMBER(SEARCH("I don't need help right now",TRIM(SUBSTITUTE(SUBSTITUTE(SUBSTITUTE(SUBSTITUTE(Answers!R284,"’","'"),"‘","'"),"“",""""),"”","""")))),1,0)</f>
        <v>0</v>
      </c>
      <c r="AH284" s="1" t="str">
        <f aca="false">IF(Answers!R284="","",IF(Z284+AA284+AB284+AC284+AD284+AE284+AF284+AG284=0,"unread",""))</f>
        <v/>
      </c>
      <c r="AI284" s="1" t="n">
        <f aca="false">IF(OR(D284=5,E284=5),1,0)</f>
        <v>0</v>
      </c>
    </row>
    <row r="285" customFormat="false" ht="15" hidden="false" customHeight="true" outlineLevel="0" collapsed="false">
      <c r="A285" s="1" t="n">
        <f aca="false">Answers!T285</f>
        <v>0</v>
      </c>
      <c r="B285" s="1" t="str">
        <f aca="false">IF(Answers!A285="","",IFERROR(MATCH(TRIM(SUBSTITUTE(SUBSTITUTE(SUBSTITUTE(SUBSTITUTE(Answers!A285,"’","'"),"‘","'"),"“",""""),"”","""")),'Scoring key'!$B$10:$B$14,0),"unread"))</f>
        <v/>
      </c>
      <c r="C285" s="1" t="str">
        <f aca="false">IF(Answers!C285="","",IFERROR(MATCH(TRIM(SUBSTITUTE(SUBSTITUTE(SUBSTITUTE(SUBSTITUTE(Answers!C285,"’","'"),"‘","'"),"“",""""),"”","""")),'Scoring key'!$B$15:$B$19,0),"unread"))</f>
        <v/>
      </c>
      <c r="D285" s="1" t="str">
        <f aca="false">IF(Answers!D285="","",IFERROR(MATCH(TRIM(SUBSTITUTE(SUBSTITUTE(SUBSTITUTE(SUBSTITUTE(Answers!D285,"’","'"),"‘","'"),"“",""""),"”","""")),'Scoring key'!$B$20:$B$24,0),"unread"))</f>
        <v/>
      </c>
      <c r="E285" s="1" t="str">
        <f aca="false">IF(Answers!E285="","",IFERROR(MATCH(TRIM(SUBSTITUTE(SUBSTITUTE(SUBSTITUTE(SUBSTITUTE(Answers!E285,"’","'"),"‘","'"),"“",""""),"”","""")),'Scoring key'!$B$25:$B$29,0),"unread"))</f>
        <v/>
      </c>
      <c r="F285" s="1" t="str">
        <f aca="false">IF(Answers!L285="","",IFERROR(MATCH(TRIM(SUBSTITUTE(SUBSTITUTE(SUBSTITUTE(SUBSTITUTE(Answers!L285,"’","'"),"‘","'"),"“",""""),"”","""")),'Scoring key'!$B$30:$B$34,0),"unread"))</f>
        <v/>
      </c>
      <c r="G285" s="1" t="str">
        <f aca="false">IF(Answers!N285="","",IFERROR(MATCH(TRIM(SUBSTITUTE(SUBSTITUTE(SUBSTITUTE(SUBSTITUTE(Answers!N285,"’","'"),"‘","'"),"“",""""),"”","""")),'Scoring key'!$B$35:$B$38,0),"unread"))</f>
        <v/>
      </c>
      <c r="H285" s="1" t="str">
        <f aca="false">IF(Answers!O285="","",IFERROR(MATCH(TRIM(SUBSTITUTE(SUBSTITUTE(SUBSTITUTE(SUBSTITUTE(Answers!O285,"’","'"),"‘","'"),"“",""""),"”","""")),'Scoring key'!$B$39:$B$42,0),"unread"))</f>
        <v/>
      </c>
      <c r="I285" s="1" t="str">
        <f aca="false">IF(Answers!S285="","",IFERROR(MATCH(TRIM(SUBSTITUTE(SUBSTITUTE(SUBSTITUTE(SUBSTITUTE(Answers!S285,"’","'"),"‘","'"),"“",""""),"”","""")),'Scoring key'!$B$43:$B$46,0),"unread"))</f>
        <v/>
      </c>
      <c r="J285" s="1" t="str">
        <f aca="false">IF(ISNUMBER(B285),IF(INDEX('Scoring key'!$C$10:$C$14,B285)="","",INDEX('Scoring key'!$C$10:$C$14,B285)),"")</f>
        <v/>
      </c>
      <c r="K285" s="1" t="str">
        <f aca="false">IF(ISNUMBER(E285),IF(INDEX('Scoring key'!$C$25:$C$29,E285)="","",INDEX('Scoring key'!$C$25:$C$29,E285)),"")</f>
        <v/>
      </c>
      <c r="L285" s="1" t="str">
        <f aca="false">IF(ISNUMBER(F285),IF(INDEX('Scoring key'!$C$30:$C$34,F285)="","",INDEX('Scoring key'!$C$30:$C$34,F285)),"")</f>
        <v/>
      </c>
      <c r="M285" s="1" t="str">
        <f aca="false">IF(ISNUMBER(G285),IF(INDEX('Scoring key'!$C$35:$C$38,G285)="","",INDEX('Scoring key'!$C$35:$C$38,G285)),"")</f>
        <v/>
      </c>
      <c r="N285" s="1" t="str">
        <f aca="false">IF(ISNUMBER(H285),IF(INDEX('Scoring key'!$C$39:$C$42,H285)="","",INDEX('Scoring key'!$C$39:$C$42,H285)),"")</f>
        <v/>
      </c>
      <c r="O285" s="1" t="str">
        <f aca="false">IF(Answers!F285="","",IF(ISNUMBER(IFERROR(VALUE(Answers!F285),"")),IF(AND(VALUE(Answers!F285)&gt;=1,VALUE(Answers!F285)&lt;=5,VALUE(Answers!F285)=INT(VALUE(Answers!F285))),VALUE(Answers!F285),"unread"),IFERROR(MATCH(TRIM(SUBSTITUTE(SUBSTITUTE(SUBSTITUTE(SUBSTITUTE(Answers!F285,"’","'"),"‘","'"),"“",""""),"”","""")),'Scoring key'!$B$5:$B$9,0),"unread")))</f>
        <v/>
      </c>
      <c r="P285" s="1" t="str">
        <f aca="false">IF(Answers!G285="","",IF(ISNUMBER(IFERROR(VALUE(Answers!G285),"")),IF(AND(VALUE(Answers!G285)&gt;=1,VALUE(Answers!G285)&lt;=5,VALUE(Answers!G285)=INT(VALUE(Answers!G285))),VALUE(Answers!G285),"unread"),IFERROR(MATCH(TRIM(SUBSTITUTE(SUBSTITUTE(SUBSTITUTE(SUBSTITUTE(Answers!G285,"’","'"),"‘","'"),"“",""""),"”","""")),'Scoring key'!$B$5:$B$9,0),"unread")))</f>
        <v/>
      </c>
      <c r="Q285" s="1" t="str">
        <f aca="false">IF(Answers!H285="","",IF(ISNUMBER(IFERROR(VALUE(Answers!H285),"")),IF(AND(VALUE(Answers!H285)&gt;=1,VALUE(Answers!H285)&lt;=5,VALUE(Answers!H285)=INT(VALUE(Answers!H285))),VALUE(Answers!H285),"unread"),IFERROR(MATCH(TRIM(SUBSTITUTE(SUBSTITUTE(SUBSTITUTE(SUBSTITUTE(Answers!H285,"’","'"),"‘","'"),"“",""""),"”","""")),'Scoring key'!$B$5:$B$9,0),"unread")))</f>
        <v/>
      </c>
      <c r="R285" s="1" t="str">
        <f aca="false">IF(Answers!I285="","",IF(ISNUMBER(IFERROR(VALUE(Answers!I285),"")),IF(AND(VALUE(Answers!I285)&gt;=1,VALUE(Answers!I285)&lt;=5,VALUE(Answers!I285)=INT(VALUE(Answers!I285))),VALUE(Answers!I285),"unread"),IFERROR(MATCH(TRIM(SUBSTITUTE(SUBSTITUTE(SUBSTITUTE(SUBSTITUTE(Answers!I285,"’","'"),"‘","'"),"“",""""),"”","""")),'Scoring key'!$B$5:$B$9,0),"unread")))</f>
        <v/>
      </c>
      <c r="S285" s="1" t="str">
        <f aca="false">IF(Answers!J285="","",IF(ISNUMBER(IFERROR(VALUE(Answers!J285),"")),IF(AND(VALUE(Answers!J285)&gt;=1,VALUE(Answers!J285)&lt;=5,VALUE(Answers!J285)=INT(VALUE(Answers!J285))),VALUE(Answers!J285),"unread"),IFERROR(MATCH(TRIM(SUBSTITUTE(SUBSTITUTE(SUBSTITUTE(SUBSTITUTE(Answers!J285,"’","'"),"‘","'"),"“",""""),"”","""")),'Scoring key'!$B$5:$B$9,0),"unread")))</f>
        <v/>
      </c>
      <c r="T285" s="1" t="str">
        <f aca="false">IF(Answers!K285="","",IF(ISNUMBER(IFERROR(VALUE(Answers!K285),"")),IF(AND(VALUE(Answers!K285)&gt;=1,VALUE(Answers!K285)&lt;=5,VALUE(Answers!K285)=INT(VALUE(Answers!K285))),VALUE(Answers!K285),"unread"),IFERROR(MATCH(TRIM(SUBSTITUTE(SUBSTITUTE(SUBSTITUTE(SUBSTITUTE(Answers!K285,"’","'"),"‘","'"),"“",""""),"”","""")),'Scoring key'!$B$5:$B$9,0),"unread")))</f>
        <v/>
      </c>
      <c r="U285" s="1" t="str">
        <f aca="false">IF(Answers!M285="","",IF(ISNUMBER(IFERROR(VALUE(Answers!M285),"")),IF(AND(VALUE(Answers!M285)&gt;=1,VALUE(Answers!M285)&lt;=5,VALUE(Answers!M285)=INT(VALUE(Answers!M285))),VALUE(Answers!M285),"unread"),IFERROR(MATCH(TRIM(SUBSTITUTE(SUBSTITUTE(SUBSTITUTE(SUBSTITUTE(Answers!M285,"’","'"),"‘","'"),"“",""""),"”","""")),'Scoring key'!$B$5:$B$9,0),"unread")))</f>
        <v/>
      </c>
      <c r="V285" s="1" t="str">
        <f aca="false">IF(Answers!P285="","",IF(ISNUMBER(IFERROR(VALUE(Answers!P285),"")),IF(AND(VALUE(Answers!P285)&gt;=1,VALUE(Answers!P285)&lt;=5,VALUE(Answers!P285)=INT(VALUE(Answers!P285))),VALUE(Answers!P285),"unread"),IFERROR(MATCH(TRIM(SUBSTITUTE(SUBSTITUTE(SUBSTITUTE(SUBSTITUTE(Answers!P285,"’","'"),"‘","'"),"“",""""),"”","""")),'Scoring key'!$B$5:$B$9,0),"unread")))</f>
        <v/>
      </c>
      <c r="W285" s="1" t="str">
        <f aca="false">IF(Answers!Q285="","",IF(ISNUMBER(IFERROR(VALUE(Answers!Q285),"")),IF(AND(VALUE(Answers!Q285)&gt;=1,VALUE(Answers!Q285)&lt;=5,VALUE(Answers!Q285)=INT(VALUE(Answers!Q285))),VALUE(Answers!Q285),"unread"),IFERROR(MATCH(TRIM(SUBSTITUTE(SUBSTITUTE(SUBSTITUTE(SUBSTITUTE(Answers!Q285,"’","'"),"‘","'"),"“",""""),"”","""")),'Scoring key'!$B$5:$B$9,0),"unread")))</f>
        <v/>
      </c>
      <c r="X285" s="1" t="str">
        <f aca="false">IF(Answers!B285="","",ISNUMBER(SEARCH("Drafting or editing emails and documents",TRIM(SUBSTITUTE(SUBSTITUTE(SUBSTITUTE(SUBSTITUTE(Answers!B285,"’","'"),"‘","'"),"“",""""),"”",""""))))*1+ISNUMBER(SEARCH("Summarizing documents, threads or meetings",TRIM(SUBSTITUTE(SUBSTITUTE(SUBSTITUTE(SUBSTITUTE(Answers!B285,"’","'"),"‘","'"),"“",""""),"”",""""))))*1+ISNUMBER(SEARCH("Research, or explaining something unfamiliar",TRIM(SUBSTITUTE(SUBSTITUTE(SUBSTITUTE(SUBSTITUTE(Answers!B285,"’","'"),"‘","'"),"“",""""),"”",""""))))*1+ISNUMBER(SEARCH("Working with data or spreadsheets",TRIM(SUBSTITUTE(SUBSTITUTE(SUBSTITUTE(SUBSTITUTE(Answers!B285,"’","'"),"‘","'"),"“",""""),"”",""""))))*1+ISNUMBER(SEARCH("Writing or reviewing code or scripts",TRIM(SUBSTITUTE(SUBSTITUTE(SUBSTITUTE(SUBSTITUTE(Answers!B285,"’","'"),"‘","'"),"“",""""),"”",""""))))*1+ISNUMBER(SEARCH("Brainstorming or planning",TRIM(SUBSTITUTE(SUBSTITUTE(SUBSTITUTE(SUBSTITUTE(Answers!B285,"’","'"),"‘","'"),"“",""""),"”",""""))))*1+ISNUMBER(SEARCH("Something else",TRIM(SUBSTITUTE(SUBSTITUTE(SUBSTITUTE(SUBSTITUTE(Answers!B285,"’","'"),"‘","'"),"“",""""),"”",""""))))*1)</f>
        <v/>
      </c>
      <c r="Y285" s="1" t="str">
        <f aca="false">IF(X285="","",IF(X285=0,IF(ISNUMBER(SEARCH("I don't use AI tools for work",TRIM(SUBSTITUTE(SUBSTITUTE(SUBSTITUTE(SUBSTITUTE(Answers!B285,"’","'"),"‘","'"),"“",""""),"”","""")))),1,"unread"),MIN(X285+1,5)))</f>
        <v/>
      </c>
      <c r="Z285" s="1" t="n">
        <f aca="false">IF(ISNUMBER(SEARCH("Clear guidance on what's allowed and what information can go in",TRIM(SUBSTITUTE(SUBSTITUTE(SUBSTITUTE(SUBSTITUTE(Answers!R285,"’","'"),"‘","'"),"“",""""),"”","""")))),1,0)</f>
        <v>0</v>
      </c>
      <c r="AA285" s="1" t="n">
        <f aca="false">IF(ISNUMBER(SEARCH("An approved AI tool with a work account",TRIM(SUBSTITUTE(SUBSTITUTE(SUBSTITUTE(SUBSTITUTE(Answers!R285,"’","'"),"‘","'"),"“",""""),"”","""")))),1,0)</f>
        <v>0</v>
      </c>
      <c r="AB285" s="1" t="n">
        <f aca="false">IF(ISNUMBER(SEARCH("Hands-on training using my own work tasks",TRIM(SUBSTITUTE(SUBSTITUTE(SUBSTITUTE(SUBSTITUTE(Answers!R285,"’","'"),"‘","'"),"“",""""),"”","""")))),1,0)</f>
        <v>0</v>
      </c>
      <c r="AC285" s="1" t="n">
        <f aca="false">IF(ISNUMBER(SEARCH("Ready-made prompts and templates for common tasks",TRIM(SUBSTITUTE(SUBSTITUTE(SUBSTITUTE(SUBSTITUTE(Answers!R285,"’","'"),"‘","'"),"“",""""),"”","""")))),1,0)</f>
        <v>0</v>
      </c>
      <c r="AD285" s="1" t="n">
        <f aca="false">IF(ISNUMBER(SEARCH("Help setting up an AI agent for my role",TRIM(SUBSTITUTE(SUBSTITUTE(SUBSTITUTE(SUBSTITUTE(Answers!R285,"’","'"),"‘","'"),"“",""""),"”","""")))),1,0)</f>
        <v>0</v>
      </c>
      <c r="AE285" s="1" t="n">
        <f aca="false">IF(ISNUMBER(SEARCH("Examples from people in jobs like mine",TRIM(SUBSTITUTE(SUBSTITUTE(SUBSTITUTE(SUBSTITUTE(Answers!R285,"’","'"),"‘","'"),"“",""""),"”","""")))),1,0)</f>
        <v>0</v>
      </c>
      <c r="AF285" s="1" t="n">
        <f aca="false">IF(ISNUMBER(SEARCH("Time set aside to practice",TRIM(SUBSTITUTE(SUBSTITUTE(SUBSTITUTE(SUBSTITUTE(Answers!R285,"’","'"),"‘","'"),"“",""""),"”","""")))),1,0)</f>
        <v>0</v>
      </c>
      <c r="AG285" s="1" t="n">
        <f aca="false">IF(ISNUMBER(SEARCH("I don't need help right now",TRIM(SUBSTITUTE(SUBSTITUTE(SUBSTITUTE(SUBSTITUTE(Answers!R285,"’","'"),"‘","'"),"“",""""),"”","""")))),1,0)</f>
        <v>0</v>
      </c>
      <c r="AH285" s="1" t="str">
        <f aca="false">IF(Answers!R285="","",IF(Z285+AA285+AB285+AC285+AD285+AE285+AF285+AG285=0,"unread",""))</f>
        <v/>
      </c>
      <c r="AI285" s="1" t="n">
        <f aca="false">IF(OR(D285=5,E285=5),1,0)</f>
        <v>0</v>
      </c>
    </row>
    <row r="286" customFormat="false" ht="15" hidden="false" customHeight="true" outlineLevel="0" collapsed="false">
      <c r="A286" s="1" t="n">
        <f aca="false">Answers!T286</f>
        <v>0</v>
      </c>
      <c r="B286" s="1" t="str">
        <f aca="false">IF(Answers!A286="","",IFERROR(MATCH(TRIM(SUBSTITUTE(SUBSTITUTE(SUBSTITUTE(SUBSTITUTE(Answers!A286,"’","'"),"‘","'"),"“",""""),"”","""")),'Scoring key'!$B$10:$B$14,0),"unread"))</f>
        <v/>
      </c>
      <c r="C286" s="1" t="str">
        <f aca="false">IF(Answers!C286="","",IFERROR(MATCH(TRIM(SUBSTITUTE(SUBSTITUTE(SUBSTITUTE(SUBSTITUTE(Answers!C286,"’","'"),"‘","'"),"“",""""),"”","""")),'Scoring key'!$B$15:$B$19,0),"unread"))</f>
        <v/>
      </c>
      <c r="D286" s="1" t="str">
        <f aca="false">IF(Answers!D286="","",IFERROR(MATCH(TRIM(SUBSTITUTE(SUBSTITUTE(SUBSTITUTE(SUBSTITUTE(Answers!D286,"’","'"),"‘","'"),"“",""""),"”","""")),'Scoring key'!$B$20:$B$24,0),"unread"))</f>
        <v/>
      </c>
      <c r="E286" s="1" t="str">
        <f aca="false">IF(Answers!E286="","",IFERROR(MATCH(TRIM(SUBSTITUTE(SUBSTITUTE(SUBSTITUTE(SUBSTITUTE(Answers!E286,"’","'"),"‘","'"),"“",""""),"”","""")),'Scoring key'!$B$25:$B$29,0),"unread"))</f>
        <v/>
      </c>
      <c r="F286" s="1" t="str">
        <f aca="false">IF(Answers!L286="","",IFERROR(MATCH(TRIM(SUBSTITUTE(SUBSTITUTE(SUBSTITUTE(SUBSTITUTE(Answers!L286,"’","'"),"‘","'"),"“",""""),"”","""")),'Scoring key'!$B$30:$B$34,0),"unread"))</f>
        <v/>
      </c>
      <c r="G286" s="1" t="str">
        <f aca="false">IF(Answers!N286="","",IFERROR(MATCH(TRIM(SUBSTITUTE(SUBSTITUTE(SUBSTITUTE(SUBSTITUTE(Answers!N286,"’","'"),"‘","'"),"“",""""),"”","""")),'Scoring key'!$B$35:$B$38,0),"unread"))</f>
        <v/>
      </c>
      <c r="H286" s="1" t="str">
        <f aca="false">IF(Answers!O286="","",IFERROR(MATCH(TRIM(SUBSTITUTE(SUBSTITUTE(SUBSTITUTE(SUBSTITUTE(Answers!O286,"’","'"),"‘","'"),"“",""""),"”","""")),'Scoring key'!$B$39:$B$42,0),"unread"))</f>
        <v/>
      </c>
      <c r="I286" s="1" t="str">
        <f aca="false">IF(Answers!S286="","",IFERROR(MATCH(TRIM(SUBSTITUTE(SUBSTITUTE(SUBSTITUTE(SUBSTITUTE(Answers!S286,"’","'"),"‘","'"),"“",""""),"”","""")),'Scoring key'!$B$43:$B$46,0),"unread"))</f>
        <v/>
      </c>
      <c r="J286" s="1" t="str">
        <f aca="false">IF(ISNUMBER(B286),IF(INDEX('Scoring key'!$C$10:$C$14,B286)="","",INDEX('Scoring key'!$C$10:$C$14,B286)),"")</f>
        <v/>
      </c>
      <c r="K286" s="1" t="str">
        <f aca="false">IF(ISNUMBER(E286),IF(INDEX('Scoring key'!$C$25:$C$29,E286)="","",INDEX('Scoring key'!$C$25:$C$29,E286)),"")</f>
        <v/>
      </c>
      <c r="L286" s="1" t="str">
        <f aca="false">IF(ISNUMBER(F286),IF(INDEX('Scoring key'!$C$30:$C$34,F286)="","",INDEX('Scoring key'!$C$30:$C$34,F286)),"")</f>
        <v/>
      </c>
      <c r="M286" s="1" t="str">
        <f aca="false">IF(ISNUMBER(G286),IF(INDEX('Scoring key'!$C$35:$C$38,G286)="","",INDEX('Scoring key'!$C$35:$C$38,G286)),"")</f>
        <v/>
      </c>
      <c r="N286" s="1" t="str">
        <f aca="false">IF(ISNUMBER(H286),IF(INDEX('Scoring key'!$C$39:$C$42,H286)="","",INDEX('Scoring key'!$C$39:$C$42,H286)),"")</f>
        <v/>
      </c>
      <c r="O286" s="1" t="str">
        <f aca="false">IF(Answers!F286="","",IF(ISNUMBER(IFERROR(VALUE(Answers!F286),"")),IF(AND(VALUE(Answers!F286)&gt;=1,VALUE(Answers!F286)&lt;=5,VALUE(Answers!F286)=INT(VALUE(Answers!F286))),VALUE(Answers!F286),"unread"),IFERROR(MATCH(TRIM(SUBSTITUTE(SUBSTITUTE(SUBSTITUTE(SUBSTITUTE(Answers!F286,"’","'"),"‘","'"),"“",""""),"”","""")),'Scoring key'!$B$5:$B$9,0),"unread")))</f>
        <v/>
      </c>
      <c r="P286" s="1" t="str">
        <f aca="false">IF(Answers!G286="","",IF(ISNUMBER(IFERROR(VALUE(Answers!G286),"")),IF(AND(VALUE(Answers!G286)&gt;=1,VALUE(Answers!G286)&lt;=5,VALUE(Answers!G286)=INT(VALUE(Answers!G286))),VALUE(Answers!G286),"unread"),IFERROR(MATCH(TRIM(SUBSTITUTE(SUBSTITUTE(SUBSTITUTE(SUBSTITUTE(Answers!G286,"’","'"),"‘","'"),"“",""""),"”","""")),'Scoring key'!$B$5:$B$9,0),"unread")))</f>
        <v/>
      </c>
      <c r="Q286" s="1" t="str">
        <f aca="false">IF(Answers!H286="","",IF(ISNUMBER(IFERROR(VALUE(Answers!H286),"")),IF(AND(VALUE(Answers!H286)&gt;=1,VALUE(Answers!H286)&lt;=5,VALUE(Answers!H286)=INT(VALUE(Answers!H286))),VALUE(Answers!H286),"unread"),IFERROR(MATCH(TRIM(SUBSTITUTE(SUBSTITUTE(SUBSTITUTE(SUBSTITUTE(Answers!H286,"’","'"),"‘","'"),"“",""""),"”","""")),'Scoring key'!$B$5:$B$9,0),"unread")))</f>
        <v/>
      </c>
      <c r="R286" s="1" t="str">
        <f aca="false">IF(Answers!I286="","",IF(ISNUMBER(IFERROR(VALUE(Answers!I286),"")),IF(AND(VALUE(Answers!I286)&gt;=1,VALUE(Answers!I286)&lt;=5,VALUE(Answers!I286)=INT(VALUE(Answers!I286))),VALUE(Answers!I286),"unread"),IFERROR(MATCH(TRIM(SUBSTITUTE(SUBSTITUTE(SUBSTITUTE(SUBSTITUTE(Answers!I286,"’","'"),"‘","'"),"“",""""),"”","""")),'Scoring key'!$B$5:$B$9,0),"unread")))</f>
        <v/>
      </c>
      <c r="S286" s="1" t="str">
        <f aca="false">IF(Answers!J286="","",IF(ISNUMBER(IFERROR(VALUE(Answers!J286),"")),IF(AND(VALUE(Answers!J286)&gt;=1,VALUE(Answers!J286)&lt;=5,VALUE(Answers!J286)=INT(VALUE(Answers!J286))),VALUE(Answers!J286),"unread"),IFERROR(MATCH(TRIM(SUBSTITUTE(SUBSTITUTE(SUBSTITUTE(SUBSTITUTE(Answers!J286,"’","'"),"‘","'"),"“",""""),"”","""")),'Scoring key'!$B$5:$B$9,0),"unread")))</f>
        <v/>
      </c>
      <c r="T286" s="1" t="str">
        <f aca="false">IF(Answers!K286="","",IF(ISNUMBER(IFERROR(VALUE(Answers!K286),"")),IF(AND(VALUE(Answers!K286)&gt;=1,VALUE(Answers!K286)&lt;=5,VALUE(Answers!K286)=INT(VALUE(Answers!K286))),VALUE(Answers!K286),"unread"),IFERROR(MATCH(TRIM(SUBSTITUTE(SUBSTITUTE(SUBSTITUTE(SUBSTITUTE(Answers!K286,"’","'"),"‘","'"),"“",""""),"”","""")),'Scoring key'!$B$5:$B$9,0),"unread")))</f>
        <v/>
      </c>
      <c r="U286" s="1" t="str">
        <f aca="false">IF(Answers!M286="","",IF(ISNUMBER(IFERROR(VALUE(Answers!M286),"")),IF(AND(VALUE(Answers!M286)&gt;=1,VALUE(Answers!M286)&lt;=5,VALUE(Answers!M286)=INT(VALUE(Answers!M286))),VALUE(Answers!M286),"unread"),IFERROR(MATCH(TRIM(SUBSTITUTE(SUBSTITUTE(SUBSTITUTE(SUBSTITUTE(Answers!M286,"’","'"),"‘","'"),"“",""""),"”","""")),'Scoring key'!$B$5:$B$9,0),"unread")))</f>
        <v/>
      </c>
      <c r="V286" s="1" t="str">
        <f aca="false">IF(Answers!P286="","",IF(ISNUMBER(IFERROR(VALUE(Answers!P286),"")),IF(AND(VALUE(Answers!P286)&gt;=1,VALUE(Answers!P286)&lt;=5,VALUE(Answers!P286)=INT(VALUE(Answers!P286))),VALUE(Answers!P286),"unread"),IFERROR(MATCH(TRIM(SUBSTITUTE(SUBSTITUTE(SUBSTITUTE(SUBSTITUTE(Answers!P286,"’","'"),"‘","'"),"“",""""),"”","""")),'Scoring key'!$B$5:$B$9,0),"unread")))</f>
        <v/>
      </c>
      <c r="W286" s="1" t="str">
        <f aca="false">IF(Answers!Q286="","",IF(ISNUMBER(IFERROR(VALUE(Answers!Q286),"")),IF(AND(VALUE(Answers!Q286)&gt;=1,VALUE(Answers!Q286)&lt;=5,VALUE(Answers!Q286)=INT(VALUE(Answers!Q286))),VALUE(Answers!Q286),"unread"),IFERROR(MATCH(TRIM(SUBSTITUTE(SUBSTITUTE(SUBSTITUTE(SUBSTITUTE(Answers!Q286,"’","'"),"‘","'"),"“",""""),"”","""")),'Scoring key'!$B$5:$B$9,0),"unread")))</f>
        <v/>
      </c>
      <c r="X286" s="1" t="str">
        <f aca="false">IF(Answers!B286="","",ISNUMBER(SEARCH("Drafting or editing emails and documents",TRIM(SUBSTITUTE(SUBSTITUTE(SUBSTITUTE(SUBSTITUTE(Answers!B286,"’","'"),"‘","'"),"“",""""),"”",""""))))*1+ISNUMBER(SEARCH("Summarizing documents, threads or meetings",TRIM(SUBSTITUTE(SUBSTITUTE(SUBSTITUTE(SUBSTITUTE(Answers!B286,"’","'"),"‘","'"),"“",""""),"”",""""))))*1+ISNUMBER(SEARCH("Research, or explaining something unfamiliar",TRIM(SUBSTITUTE(SUBSTITUTE(SUBSTITUTE(SUBSTITUTE(Answers!B286,"’","'"),"‘","'"),"“",""""),"”",""""))))*1+ISNUMBER(SEARCH("Working with data or spreadsheets",TRIM(SUBSTITUTE(SUBSTITUTE(SUBSTITUTE(SUBSTITUTE(Answers!B286,"’","'"),"‘","'"),"“",""""),"”",""""))))*1+ISNUMBER(SEARCH("Writing or reviewing code or scripts",TRIM(SUBSTITUTE(SUBSTITUTE(SUBSTITUTE(SUBSTITUTE(Answers!B286,"’","'"),"‘","'"),"“",""""),"”",""""))))*1+ISNUMBER(SEARCH("Brainstorming or planning",TRIM(SUBSTITUTE(SUBSTITUTE(SUBSTITUTE(SUBSTITUTE(Answers!B286,"’","'"),"‘","'"),"“",""""),"”",""""))))*1+ISNUMBER(SEARCH("Something else",TRIM(SUBSTITUTE(SUBSTITUTE(SUBSTITUTE(SUBSTITUTE(Answers!B286,"’","'"),"‘","'"),"“",""""),"”",""""))))*1)</f>
        <v/>
      </c>
      <c r="Y286" s="1" t="str">
        <f aca="false">IF(X286="","",IF(X286=0,IF(ISNUMBER(SEARCH("I don't use AI tools for work",TRIM(SUBSTITUTE(SUBSTITUTE(SUBSTITUTE(SUBSTITUTE(Answers!B286,"’","'"),"‘","'"),"“",""""),"”","""")))),1,"unread"),MIN(X286+1,5)))</f>
        <v/>
      </c>
      <c r="Z286" s="1" t="n">
        <f aca="false">IF(ISNUMBER(SEARCH("Clear guidance on what's allowed and what information can go in",TRIM(SUBSTITUTE(SUBSTITUTE(SUBSTITUTE(SUBSTITUTE(Answers!R286,"’","'"),"‘","'"),"“",""""),"”","""")))),1,0)</f>
        <v>0</v>
      </c>
      <c r="AA286" s="1" t="n">
        <f aca="false">IF(ISNUMBER(SEARCH("An approved AI tool with a work account",TRIM(SUBSTITUTE(SUBSTITUTE(SUBSTITUTE(SUBSTITUTE(Answers!R286,"’","'"),"‘","'"),"“",""""),"”","""")))),1,0)</f>
        <v>0</v>
      </c>
      <c r="AB286" s="1" t="n">
        <f aca="false">IF(ISNUMBER(SEARCH("Hands-on training using my own work tasks",TRIM(SUBSTITUTE(SUBSTITUTE(SUBSTITUTE(SUBSTITUTE(Answers!R286,"’","'"),"‘","'"),"“",""""),"”","""")))),1,0)</f>
        <v>0</v>
      </c>
      <c r="AC286" s="1" t="n">
        <f aca="false">IF(ISNUMBER(SEARCH("Ready-made prompts and templates for common tasks",TRIM(SUBSTITUTE(SUBSTITUTE(SUBSTITUTE(SUBSTITUTE(Answers!R286,"’","'"),"‘","'"),"“",""""),"”","""")))),1,0)</f>
        <v>0</v>
      </c>
      <c r="AD286" s="1" t="n">
        <f aca="false">IF(ISNUMBER(SEARCH("Help setting up an AI agent for my role",TRIM(SUBSTITUTE(SUBSTITUTE(SUBSTITUTE(SUBSTITUTE(Answers!R286,"’","'"),"‘","'"),"“",""""),"”","""")))),1,0)</f>
        <v>0</v>
      </c>
      <c r="AE286" s="1" t="n">
        <f aca="false">IF(ISNUMBER(SEARCH("Examples from people in jobs like mine",TRIM(SUBSTITUTE(SUBSTITUTE(SUBSTITUTE(SUBSTITUTE(Answers!R286,"’","'"),"‘","'"),"“",""""),"”","""")))),1,0)</f>
        <v>0</v>
      </c>
      <c r="AF286" s="1" t="n">
        <f aca="false">IF(ISNUMBER(SEARCH("Time set aside to practice",TRIM(SUBSTITUTE(SUBSTITUTE(SUBSTITUTE(SUBSTITUTE(Answers!R286,"’","'"),"‘","'"),"“",""""),"”","""")))),1,0)</f>
        <v>0</v>
      </c>
      <c r="AG286" s="1" t="n">
        <f aca="false">IF(ISNUMBER(SEARCH("I don't need help right now",TRIM(SUBSTITUTE(SUBSTITUTE(SUBSTITUTE(SUBSTITUTE(Answers!R286,"’","'"),"‘","'"),"“",""""),"”","""")))),1,0)</f>
        <v>0</v>
      </c>
      <c r="AH286" s="1" t="str">
        <f aca="false">IF(Answers!R286="","",IF(Z286+AA286+AB286+AC286+AD286+AE286+AF286+AG286=0,"unread",""))</f>
        <v/>
      </c>
      <c r="AI286" s="1" t="n">
        <f aca="false">IF(OR(D286=5,E286=5),1,0)</f>
        <v>0</v>
      </c>
    </row>
    <row r="287" customFormat="false" ht="15" hidden="false" customHeight="true" outlineLevel="0" collapsed="false">
      <c r="A287" s="1" t="n">
        <f aca="false">Answers!T287</f>
        <v>0</v>
      </c>
      <c r="B287" s="1" t="str">
        <f aca="false">IF(Answers!A287="","",IFERROR(MATCH(TRIM(SUBSTITUTE(SUBSTITUTE(SUBSTITUTE(SUBSTITUTE(Answers!A287,"’","'"),"‘","'"),"“",""""),"”","""")),'Scoring key'!$B$10:$B$14,0),"unread"))</f>
        <v/>
      </c>
      <c r="C287" s="1" t="str">
        <f aca="false">IF(Answers!C287="","",IFERROR(MATCH(TRIM(SUBSTITUTE(SUBSTITUTE(SUBSTITUTE(SUBSTITUTE(Answers!C287,"’","'"),"‘","'"),"“",""""),"”","""")),'Scoring key'!$B$15:$B$19,0),"unread"))</f>
        <v/>
      </c>
      <c r="D287" s="1" t="str">
        <f aca="false">IF(Answers!D287="","",IFERROR(MATCH(TRIM(SUBSTITUTE(SUBSTITUTE(SUBSTITUTE(SUBSTITUTE(Answers!D287,"’","'"),"‘","'"),"“",""""),"”","""")),'Scoring key'!$B$20:$B$24,0),"unread"))</f>
        <v/>
      </c>
      <c r="E287" s="1" t="str">
        <f aca="false">IF(Answers!E287="","",IFERROR(MATCH(TRIM(SUBSTITUTE(SUBSTITUTE(SUBSTITUTE(SUBSTITUTE(Answers!E287,"’","'"),"‘","'"),"“",""""),"”","""")),'Scoring key'!$B$25:$B$29,0),"unread"))</f>
        <v/>
      </c>
      <c r="F287" s="1" t="str">
        <f aca="false">IF(Answers!L287="","",IFERROR(MATCH(TRIM(SUBSTITUTE(SUBSTITUTE(SUBSTITUTE(SUBSTITUTE(Answers!L287,"’","'"),"‘","'"),"“",""""),"”","""")),'Scoring key'!$B$30:$B$34,0),"unread"))</f>
        <v/>
      </c>
      <c r="G287" s="1" t="str">
        <f aca="false">IF(Answers!N287="","",IFERROR(MATCH(TRIM(SUBSTITUTE(SUBSTITUTE(SUBSTITUTE(SUBSTITUTE(Answers!N287,"’","'"),"‘","'"),"“",""""),"”","""")),'Scoring key'!$B$35:$B$38,0),"unread"))</f>
        <v/>
      </c>
      <c r="H287" s="1" t="str">
        <f aca="false">IF(Answers!O287="","",IFERROR(MATCH(TRIM(SUBSTITUTE(SUBSTITUTE(SUBSTITUTE(SUBSTITUTE(Answers!O287,"’","'"),"‘","'"),"“",""""),"”","""")),'Scoring key'!$B$39:$B$42,0),"unread"))</f>
        <v/>
      </c>
      <c r="I287" s="1" t="str">
        <f aca="false">IF(Answers!S287="","",IFERROR(MATCH(TRIM(SUBSTITUTE(SUBSTITUTE(SUBSTITUTE(SUBSTITUTE(Answers!S287,"’","'"),"‘","'"),"“",""""),"”","""")),'Scoring key'!$B$43:$B$46,0),"unread"))</f>
        <v/>
      </c>
      <c r="J287" s="1" t="str">
        <f aca="false">IF(ISNUMBER(B287),IF(INDEX('Scoring key'!$C$10:$C$14,B287)="","",INDEX('Scoring key'!$C$10:$C$14,B287)),"")</f>
        <v/>
      </c>
      <c r="K287" s="1" t="str">
        <f aca="false">IF(ISNUMBER(E287),IF(INDEX('Scoring key'!$C$25:$C$29,E287)="","",INDEX('Scoring key'!$C$25:$C$29,E287)),"")</f>
        <v/>
      </c>
      <c r="L287" s="1" t="str">
        <f aca="false">IF(ISNUMBER(F287),IF(INDEX('Scoring key'!$C$30:$C$34,F287)="","",INDEX('Scoring key'!$C$30:$C$34,F287)),"")</f>
        <v/>
      </c>
      <c r="M287" s="1" t="str">
        <f aca="false">IF(ISNUMBER(G287),IF(INDEX('Scoring key'!$C$35:$C$38,G287)="","",INDEX('Scoring key'!$C$35:$C$38,G287)),"")</f>
        <v/>
      </c>
      <c r="N287" s="1" t="str">
        <f aca="false">IF(ISNUMBER(H287),IF(INDEX('Scoring key'!$C$39:$C$42,H287)="","",INDEX('Scoring key'!$C$39:$C$42,H287)),"")</f>
        <v/>
      </c>
      <c r="O287" s="1" t="str">
        <f aca="false">IF(Answers!F287="","",IF(ISNUMBER(IFERROR(VALUE(Answers!F287),"")),IF(AND(VALUE(Answers!F287)&gt;=1,VALUE(Answers!F287)&lt;=5,VALUE(Answers!F287)=INT(VALUE(Answers!F287))),VALUE(Answers!F287),"unread"),IFERROR(MATCH(TRIM(SUBSTITUTE(SUBSTITUTE(SUBSTITUTE(SUBSTITUTE(Answers!F287,"’","'"),"‘","'"),"“",""""),"”","""")),'Scoring key'!$B$5:$B$9,0),"unread")))</f>
        <v/>
      </c>
      <c r="P287" s="1" t="str">
        <f aca="false">IF(Answers!G287="","",IF(ISNUMBER(IFERROR(VALUE(Answers!G287),"")),IF(AND(VALUE(Answers!G287)&gt;=1,VALUE(Answers!G287)&lt;=5,VALUE(Answers!G287)=INT(VALUE(Answers!G287))),VALUE(Answers!G287),"unread"),IFERROR(MATCH(TRIM(SUBSTITUTE(SUBSTITUTE(SUBSTITUTE(SUBSTITUTE(Answers!G287,"’","'"),"‘","'"),"“",""""),"”","""")),'Scoring key'!$B$5:$B$9,0),"unread")))</f>
        <v/>
      </c>
      <c r="Q287" s="1" t="str">
        <f aca="false">IF(Answers!H287="","",IF(ISNUMBER(IFERROR(VALUE(Answers!H287),"")),IF(AND(VALUE(Answers!H287)&gt;=1,VALUE(Answers!H287)&lt;=5,VALUE(Answers!H287)=INT(VALUE(Answers!H287))),VALUE(Answers!H287),"unread"),IFERROR(MATCH(TRIM(SUBSTITUTE(SUBSTITUTE(SUBSTITUTE(SUBSTITUTE(Answers!H287,"’","'"),"‘","'"),"“",""""),"”","""")),'Scoring key'!$B$5:$B$9,0),"unread")))</f>
        <v/>
      </c>
      <c r="R287" s="1" t="str">
        <f aca="false">IF(Answers!I287="","",IF(ISNUMBER(IFERROR(VALUE(Answers!I287),"")),IF(AND(VALUE(Answers!I287)&gt;=1,VALUE(Answers!I287)&lt;=5,VALUE(Answers!I287)=INT(VALUE(Answers!I287))),VALUE(Answers!I287),"unread"),IFERROR(MATCH(TRIM(SUBSTITUTE(SUBSTITUTE(SUBSTITUTE(SUBSTITUTE(Answers!I287,"’","'"),"‘","'"),"“",""""),"”","""")),'Scoring key'!$B$5:$B$9,0),"unread")))</f>
        <v/>
      </c>
      <c r="S287" s="1" t="str">
        <f aca="false">IF(Answers!J287="","",IF(ISNUMBER(IFERROR(VALUE(Answers!J287),"")),IF(AND(VALUE(Answers!J287)&gt;=1,VALUE(Answers!J287)&lt;=5,VALUE(Answers!J287)=INT(VALUE(Answers!J287))),VALUE(Answers!J287),"unread"),IFERROR(MATCH(TRIM(SUBSTITUTE(SUBSTITUTE(SUBSTITUTE(SUBSTITUTE(Answers!J287,"’","'"),"‘","'"),"“",""""),"”","""")),'Scoring key'!$B$5:$B$9,0),"unread")))</f>
        <v/>
      </c>
      <c r="T287" s="1" t="str">
        <f aca="false">IF(Answers!K287="","",IF(ISNUMBER(IFERROR(VALUE(Answers!K287),"")),IF(AND(VALUE(Answers!K287)&gt;=1,VALUE(Answers!K287)&lt;=5,VALUE(Answers!K287)=INT(VALUE(Answers!K287))),VALUE(Answers!K287),"unread"),IFERROR(MATCH(TRIM(SUBSTITUTE(SUBSTITUTE(SUBSTITUTE(SUBSTITUTE(Answers!K287,"’","'"),"‘","'"),"“",""""),"”","""")),'Scoring key'!$B$5:$B$9,0),"unread")))</f>
        <v/>
      </c>
      <c r="U287" s="1" t="str">
        <f aca="false">IF(Answers!M287="","",IF(ISNUMBER(IFERROR(VALUE(Answers!M287),"")),IF(AND(VALUE(Answers!M287)&gt;=1,VALUE(Answers!M287)&lt;=5,VALUE(Answers!M287)=INT(VALUE(Answers!M287))),VALUE(Answers!M287),"unread"),IFERROR(MATCH(TRIM(SUBSTITUTE(SUBSTITUTE(SUBSTITUTE(SUBSTITUTE(Answers!M287,"’","'"),"‘","'"),"“",""""),"”","""")),'Scoring key'!$B$5:$B$9,0),"unread")))</f>
        <v/>
      </c>
      <c r="V287" s="1" t="str">
        <f aca="false">IF(Answers!P287="","",IF(ISNUMBER(IFERROR(VALUE(Answers!P287),"")),IF(AND(VALUE(Answers!P287)&gt;=1,VALUE(Answers!P287)&lt;=5,VALUE(Answers!P287)=INT(VALUE(Answers!P287))),VALUE(Answers!P287),"unread"),IFERROR(MATCH(TRIM(SUBSTITUTE(SUBSTITUTE(SUBSTITUTE(SUBSTITUTE(Answers!P287,"’","'"),"‘","'"),"“",""""),"”","""")),'Scoring key'!$B$5:$B$9,0),"unread")))</f>
        <v/>
      </c>
      <c r="W287" s="1" t="str">
        <f aca="false">IF(Answers!Q287="","",IF(ISNUMBER(IFERROR(VALUE(Answers!Q287),"")),IF(AND(VALUE(Answers!Q287)&gt;=1,VALUE(Answers!Q287)&lt;=5,VALUE(Answers!Q287)=INT(VALUE(Answers!Q287))),VALUE(Answers!Q287),"unread"),IFERROR(MATCH(TRIM(SUBSTITUTE(SUBSTITUTE(SUBSTITUTE(SUBSTITUTE(Answers!Q287,"’","'"),"‘","'"),"“",""""),"”","""")),'Scoring key'!$B$5:$B$9,0),"unread")))</f>
        <v/>
      </c>
      <c r="X287" s="1" t="str">
        <f aca="false">IF(Answers!B287="","",ISNUMBER(SEARCH("Drafting or editing emails and documents",TRIM(SUBSTITUTE(SUBSTITUTE(SUBSTITUTE(SUBSTITUTE(Answers!B287,"’","'"),"‘","'"),"“",""""),"”",""""))))*1+ISNUMBER(SEARCH("Summarizing documents, threads or meetings",TRIM(SUBSTITUTE(SUBSTITUTE(SUBSTITUTE(SUBSTITUTE(Answers!B287,"’","'"),"‘","'"),"“",""""),"”",""""))))*1+ISNUMBER(SEARCH("Research, or explaining something unfamiliar",TRIM(SUBSTITUTE(SUBSTITUTE(SUBSTITUTE(SUBSTITUTE(Answers!B287,"’","'"),"‘","'"),"“",""""),"”",""""))))*1+ISNUMBER(SEARCH("Working with data or spreadsheets",TRIM(SUBSTITUTE(SUBSTITUTE(SUBSTITUTE(SUBSTITUTE(Answers!B287,"’","'"),"‘","'"),"“",""""),"”",""""))))*1+ISNUMBER(SEARCH("Writing or reviewing code or scripts",TRIM(SUBSTITUTE(SUBSTITUTE(SUBSTITUTE(SUBSTITUTE(Answers!B287,"’","'"),"‘","'"),"“",""""),"”",""""))))*1+ISNUMBER(SEARCH("Brainstorming or planning",TRIM(SUBSTITUTE(SUBSTITUTE(SUBSTITUTE(SUBSTITUTE(Answers!B287,"’","'"),"‘","'"),"“",""""),"”",""""))))*1+ISNUMBER(SEARCH("Something else",TRIM(SUBSTITUTE(SUBSTITUTE(SUBSTITUTE(SUBSTITUTE(Answers!B287,"’","'"),"‘","'"),"“",""""),"”",""""))))*1)</f>
        <v/>
      </c>
      <c r="Y287" s="1" t="str">
        <f aca="false">IF(X287="","",IF(X287=0,IF(ISNUMBER(SEARCH("I don't use AI tools for work",TRIM(SUBSTITUTE(SUBSTITUTE(SUBSTITUTE(SUBSTITUTE(Answers!B287,"’","'"),"‘","'"),"“",""""),"”","""")))),1,"unread"),MIN(X287+1,5)))</f>
        <v/>
      </c>
      <c r="Z287" s="1" t="n">
        <f aca="false">IF(ISNUMBER(SEARCH("Clear guidance on what's allowed and what information can go in",TRIM(SUBSTITUTE(SUBSTITUTE(SUBSTITUTE(SUBSTITUTE(Answers!R287,"’","'"),"‘","'"),"“",""""),"”","""")))),1,0)</f>
        <v>0</v>
      </c>
      <c r="AA287" s="1" t="n">
        <f aca="false">IF(ISNUMBER(SEARCH("An approved AI tool with a work account",TRIM(SUBSTITUTE(SUBSTITUTE(SUBSTITUTE(SUBSTITUTE(Answers!R287,"’","'"),"‘","'"),"“",""""),"”","""")))),1,0)</f>
        <v>0</v>
      </c>
      <c r="AB287" s="1" t="n">
        <f aca="false">IF(ISNUMBER(SEARCH("Hands-on training using my own work tasks",TRIM(SUBSTITUTE(SUBSTITUTE(SUBSTITUTE(SUBSTITUTE(Answers!R287,"’","'"),"‘","'"),"“",""""),"”","""")))),1,0)</f>
        <v>0</v>
      </c>
      <c r="AC287" s="1" t="n">
        <f aca="false">IF(ISNUMBER(SEARCH("Ready-made prompts and templates for common tasks",TRIM(SUBSTITUTE(SUBSTITUTE(SUBSTITUTE(SUBSTITUTE(Answers!R287,"’","'"),"‘","'"),"“",""""),"”","""")))),1,0)</f>
        <v>0</v>
      </c>
      <c r="AD287" s="1" t="n">
        <f aca="false">IF(ISNUMBER(SEARCH("Help setting up an AI agent for my role",TRIM(SUBSTITUTE(SUBSTITUTE(SUBSTITUTE(SUBSTITUTE(Answers!R287,"’","'"),"‘","'"),"“",""""),"”","""")))),1,0)</f>
        <v>0</v>
      </c>
      <c r="AE287" s="1" t="n">
        <f aca="false">IF(ISNUMBER(SEARCH("Examples from people in jobs like mine",TRIM(SUBSTITUTE(SUBSTITUTE(SUBSTITUTE(SUBSTITUTE(Answers!R287,"’","'"),"‘","'"),"“",""""),"”","""")))),1,0)</f>
        <v>0</v>
      </c>
      <c r="AF287" s="1" t="n">
        <f aca="false">IF(ISNUMBER(SEARCH("Time set aside to practice",TRIM(SUBSTITUTE(SUBSTITUTE(SUBSTITUTE(SUBSTITUTE(Answers!R287,"’","'"),"‘","'"),"“",""""),"”","""")))),1,0)</f>
        <v>0</v>
      </c>
      <c r="AG287" s="1" t="n">
        <f aca="false">IF(ISNUMBER(SEARCH("I don't need help right now",TRIM(SUBSTITUTE(SUBSTITUTE(SUBSTITUTE(SUBSTITUTE(Answers!R287,"’","'"),"‘","'"),"“",""""),"”","""")))),1,0)</f>
        <v>0</v>
      </c>
      <c r="AH287" s="1" t="str">
        <f aca="false">IF(Answers!R287="","",IF(Z287+AA287+AB287+AC287+AD287+AE287+AF287+AG287=0,"unread",""))</f>
        <v/>
      </c>
      <c r="AI287" s="1" t="n">
        <f aca="false">IF(OR(D287=5,E287=5),1,0)</f>
        <v>0</v>
      </c>
    </row>
    <row r="288" customFormat="false" ht="15" hidden="false" customHeight="true" outlineLevel="0" collapsed="false">
      <c r="A288" s="1" t="n">
        <f aca="false">Answers!T288</f>
        <v>0</v>
      </c>
      <c r="B288" s="1" t="str">
        <f aca="false">IF(Answers!A288="","",IFERROR(MATCH(TRIM(SUBSTITUTE(SUBSTITUTE(SUBSTITUTE(SUBSTITUTE(Answers!A288,"’","'"),"‘","'"),"“",""""),"”","""")),'Scoring key'!$B$10:$B$14,0),"unread"))</f>
        <v/>
      </c>
      <c r="C288" s="1" t="str">
        <f aca="false">IF(Answers!C288="","",IFERROR(MATCH(TRIM(SUBSTITUTE(SUBSTITUTE(SUBSTITUTE(SUBSTITUTE(Answers!C288,"’","'"),"‘","'"),"“",""""),"”","""")),'Scoring key'!$B$15:$B$19,0),"unread"))</f>
        <v/>
      </c>
      <c r="D288" s="1" t="str">
        <f aca="false">IF(Answers!D288="","",IFERROR(MATCH(TRIM(SUBSTITUTE(SUBSTITUTE(SUBSTITUTE(SUBSTITUTE(Answers!D288,"’","'"),"‘","'"),"“",""""),"”","""")),'Scoring key'!$B$20:$B$24,0),"unread"))</f>
        <v/>
      </c>
      <c r="E288" s="1" t="str">
        <f aca="false">IF(Answers!E288="","",IFERROR(MATCH(TRIM(SUBSTITUTE(SUBSTITUTE(SUBSTITUTE(SUBSTITUTE(Answers!E288,"’","'"),"‘","'"),"“",""""),"”","""")),'Scoring key'!$B$25:$B$29,0),"unread"))</f>
        <v/>
      </c>
      <c r="F288" s="1" t="str">
        <f aca="false">IF(Answers!L288="","",IFERROR(MATCH(TRIM(SUBSTITUTE(SUBSTITUTE(SUBSTITUTE(SUBSTITUTE(Answers!L288,"’","'"),"‘","'"),"“",""""),"”","""")),'Scoring key'!$B$30:$B$34,0),"unread"))</f>
        <v/>
      </c>
      <c r="G288" s="1" t="str">
        <f aca="false">IF(Answers!N288="","",IFERROR(MATCH(TRIM(SUBSTITUTE(SUBSTITUTE(SUBSTITUTE(SUBSTITUTE(Answers!N288,"’","'"),"‘","'"),"“",""""),"”","""")),'Scoring key'!$B$35:$B$38,0),"unread"))</f>
        <v/>
      </c>
      <c r="H288" s="1" t="str">
        <f aca="false">IF(Answers!O288="","",IFERROR(MATCH(TRIM(SUBSTITUTE(SUBSTITUTE(SUBSTITUTE(SUBSTITUTE(Answers!O288,"’","'"),"‘","'"),"“",""""),"”","""")),'Scoring key'!$B$39:$B$42,0),"unread"))</f>
        <v/>
      </c>
      <c r="I288" s="1" t="str">
        <f aca="false">IF(Answers!S288="","",IFERROR(MATCH(TRIM(SUBSTITUTE(SUBSTITUTE(SUBSTITUTE(SUBSTITUTE(Answers!S288,"’","'"),"‘","'"),"“",""""),"”","""")),'Scoring key'!$B$43:$B$46,0),"unread"))</f>
        <v/>
      </c>
      <c r="J288" s="1" t="str">
        <f aca="false">IF(ISNUMBER(B288),IF(INDEX('Scoring key'!$C$10:$C$14,B288)="","",INDEX('Scoring key'!$C$10:$C$14,B288)),"")</f>
        <v/>
      </c>
      <c r="K288" s="1" t="str">
        <f aca="false">IF(ISNUMBER(E288),IF(INDEX('Scoring key'!$C$25:$C$29,E288)="","",INDEX('Scoring key'!$C$25:$C$29,E288)),"")</f>
        <v/>
      </c>
      <c r="L288" s="1" t="str">
        <f aca="false">IF(ISNUMBER(F288),IF(INDEX('Scoring key'!$C$30:$C$34,F288)="","",INDEX('Scoring key'!$C$30:$C$34,F288)),"")</f>
        <v/>
      </c>
      <c r="M288" s="1" t="str">
        <f aca="false">IF(ISNUMBER(G288),IF(INDEX('Scoring key'!$C$35:$C$38,G288)="","",INDEX('Scoring key'!$C$35:$C$38,G288)),"")</f>
        <v/>
      </c>
      <c r="N288" s="1" t="str">
        <f aca="false">IF(ISNUMBER(H288),IF(INDEX('Scoring key'!$C$39:$C$42,H288)="","",INDEX('Scoring key'!$C$39:$C$42,H288)),"")</f>
        <v/>
      </c>
      <c r="O288" s="1" t="str">
        <f aca="false">IF(Answers!F288="","",IF(ISNUMBER(IFERROR(VALUE(Answers!F288),"")),IF(AND(VALUE(Answers!F288)&gt;=1,VALUE(Answers!F288)&lt;=5,VALUE(Answers!F288)=INT(VALUE(Answers!F288))),VALUE(Answers!F288),"unread"),IFERROR(MATCH(TRIM(SUBSTITUTE(SUBSTITUTE(SUBSTITUTE(SUBSTITUTE(Answers!F288,"’","'"),"‘","'"),"“",""""),"”","""")),'Scoring key'!$B$5:$B$9,0),"unread")))</f>
        <v/>
      </c>
      <c r="P288" s="1" t="str">
        <f aca="false">IF(Answers!G288="","",IF(ISNUMBER(IFERROR(VALUE(Answers!G288),"")),IF(AND(VALUE(Answers!G288)&gt;=1,VALUE(Answers!G288)&lt;=5,VALUE(Answers!G288)=INT(VALUE(Answers!G288))),VALUE(Answers!G288),"unread"),IFERROR(MATCH(TRIM(SUBSTITUTE(SUBSTITUTE(SUBSTITUTE(SUBSTITUTE(Answers!G288,"’","'"),"‘","'"),"“",""""),"”","""")),'Scoring key'!$B$5:$B$9,0),"unread")))</f>
        <v/>
      </c>
      <c r="Q288" s="1" t="str">
        <f aca="false">IF(Answers!H288="","",IF(ISNUMBER(IFERROR(VALUE(Answers!H288),"")),IF(AND(VALUE(Answers!H288)&gt;=1,VALUE(Answers!H288)&lt;=5,VALUE(Answers!H288)=INT(VALUE(Answers!H288))),VALUE(Answers!H288),"unread"),IFERROR(MATCH(TRIM(SUBSTITUTE(SUBSTITUTE(SUBSTITUTE(SUBSTITUTE(Answers!H288,"’","'"),"‘","'"),"“",""""),"”","""")),'Scoring key'!$B$5:$B$9,0),"unread")))</f>
        <v/>
      </c>
      <c r="R288" s="1" t="str">
        <f aca="false">IF(Answers!I288="","",IF(ISNUMBER(IFERROR(VALUE(Answers!I288),"")),IF(AND(VALUE(Answers!I288)&gt;=1,VALUE(Answers!I288)&lt;=5,VALUE(Answers!I288)=INT(VALUE(Answers!I288))),VALUE(Answers!I288),"unread"),IFERROR(MATCH(TRIM(SUBSTITUTE(SUBSTITUTE(SUBSTITUTE(SUBSTITUTE(Answers!I288,"’","'"),"‘","'"),"“",""""),"”","""")),'Scoring key'!$B$5:$B$9,0),"unread")))</f>
        <v/>
      </c>
      <c r="S288" s="1" t="str">
        <f aca="false">IF(Answers!J288="","",IF(ISNUMBER(IFERROR(VALUE(Answers!J288),"")),IF(AND(VALUE(Answers!J288)&gt;=1,VALUE(Answers!J288)&lt;=5,VALUE(Answers!J288)=INT(VALUE(Answers!J288))),VALUE(Answers!J288),"unread"),IFERROR(MATCH(TRIM(SUBSTITUTE(SUBSTITUTE(SUBSTITUTE(SUBSTITUTE(Answers!J288,"’","'"),"‘","'"),"“",""""),"”","""")),'Scoring key'!$B$5:$B$9,0),"unread")))</f>
        <v/>
      </c>
      <c r="T288" s="1" t="str">
        <f aca="false">IF(Answers!K288="","",IF(ISNUMBER(IFERROR(VALUE(Answers!K288),"")),IF(AND(VALUE(Answers!K288)&gt;=1,VALUE(Answers!K288)&lt;=5,VALUE(Answers!K288)=INT(VALUE(Answers!K288))),VALUE(Answers!K288),"unread"),IFERROR(MATCH(TRIM(SUBSTITUTE(SUBSTITUTE(SUBSTITUTE(SUBSTITUTE(Answers!K288,"’","'"),"‘","'"),"“",""""),"”","""")),'Scoring key'!$B$5:$B$9,0),"unread")))</f>
        <v/>
      </c>
      <c r="U288" s="1" t="str">
        <f aca="false">IF(Answers!M288="","",IF(ISNUMBER(IFERROR(VALUE(Answers!M288),"")),IF(AND(VALUE(Answers!M288)&gt;=1,VALUE(Answers!M288)&lt;=5,VALUE(Answers!M288)=INT(VALUE(Answers!M288))),VALUE(Answers!M288),"unread"),IFERROR(MATCH(TRIM(SUBSTITUTE(SUBSTITUTE(SUBSTITUTE(SUBSTITUTE(Answers!M288,"’","'"),"‘","'"),"“",""""),"”","""")),'Scoring key'!$B$5:$B$9,0),"unread")))</f>
        <v/>
      </c>
      <c r="V288" s="1" t="str">
        <f aca="false">IF(Answers!P288="","",IF(ISNUMBER(IFERROR(VALUE(Answers!P288),"")),IF(AND(VALUE(Answers!P288)&gt;=1,VALUE(Answers!P288)&lt;=5,VALUE(Answers!P288)=INT(VALUE(Answers!P288))),VALUE(Answers!P288),"unread"),IFERROR(MATCH(TRIM(SUBSTITUTE(SUBSTITUTE(SUBSTITUTE(SUBSTITUTE(Answers!P288,"’","'"),"‘","'"),"“",""""),"”","""")),'Scoring key'!$B$5:$B$9,0),"unread")))</f>
        <v/>
      </c>
      <c r="W288" s="1" t="str">
        <f aca="false">IF(Answers!Q288="","",IF(ISNUMBER(IFERROR(VALUE(Answers!Q288),"")),IF(AND(VALUE(Answers!Q288)&gt;=1,VALUE(Answers!Q288)&lt;=5,VALUE(Answers!Q288)=INT(VALUE(Answers!Q288))),VALUE(Answers!Q288),"unread"),IFERROR(MATCH(TRIM(SUBSTITUTE(SUBSTITUTE(SUBSTITUTE(SUBSTITUTE(Answers!Q288,"’","'"),"‘","'"),"“",""""),"”","""")),'Scoring key'!$B$5:$B$9,0),"unread")))</f>
        <v/>
      </c>
      <c r="X288" s="1" t="str">
        <f aca="false">IF(Answers!B288="","",ISNUMBER(SEARCH("Drafting or editing emails and documents",TRIM(SUBSTITUTE(SUBSTITUTE(SUBSTITUTE(SUBSTITUTE(Answers!B288,"’","'"),"‘","'"),"“",""""),"”",""""))))*1+ISNUMBER(SEARCH("Summarizing documents, threads or meetings",TRIM(SUBSTITUTE(SUBSTITUTE(SUBSTITUTE(SUBSTITUTE(Answers!B288,"’","'"),"‘","'"),"“",""""),"”",""""))))*1+ISNUMBER(SEARCH("Research, or explaining something unfamiliar",TRIM(SUBSTITUTE(SUBSTITUTE(SUBSTITUTE(SUBSTITUTE(Answers!B288,"’","'"),"‘","'"),"“",""""),"”",""""))))*1+ISNUMBER(SEARCH("Working with data or spreadsheets",TRIM(SUBSTITUTE(SUBSTITUTE(SUBSTITUTE(SUBSTITUTE(Answers!B288,"’","'"),"‘","'"),"“",""""),"”",""""))))*1+ISNUMBER(SEARCH("Writing or reviewing code or scripts",TRIM(SUBSTITUTE(SUBSTITUTE(SUBSTITUTE(SUBSTITUTE(Answers!B288,"’","'"),"‘","'"),"“",""""),"”",""""))))*1+ISNUMBER(SEARCH("Brainstorming or planning",TRIM(SUBSTITUTE(SUBSTITUTE(SUBSTITUTE(SUBSTITUTE(Answers!B288,"’","'"),"‘","'"),"“",""""),"”",""""))))*1+ISNUMBER(SEARCH("Something else",TRIM(SUBSTITUTE(SUBSTITUTE(SUBSTITUTE(SUBSTITUTE(Answers!B288,"’","'"),"‘","'"),"“",""""),"”",""""))))*1)</f>
        <v/>
      </c>
      <c r="Y288" s="1" t="str">
        <f aca="false">IF(X288="","",IF(X288=0,IF(ISNUMBER(SEARCH("I don't use AI tools for work",TRIM(SUBSTITUTE(SUBSTITUTE(SUBSTITUTE(SUBSTITUTE(Answers!B288,"’","'"),"‘","'"),"“",""""),"”","""")))),1,"unread"),MIN(X288+1,5)))</f>
        <v/>
      </c>
      <c r="Z288" s="1" t="n">
        <f aca="false">IF(ISNUMBER(SEARCH("Clear guidance on what's allowed and what information can go in",TRIM(SUBSTITUTE(SUBSTITUTE(SUBSTITUTE(SUBSTITUTE(Answers!R288,"’","'"),"‘","'"),"“",""""),"”","""")))),1,0)</f>
        <v>0</v>
      </c>
      <c r="AA288" s="1" t="n">
        <f aca="false">IF(ISNUMBER(SEARCH("An approved AI tool with a work account",TRIM(SUBSTITUTE(SUBSTITUTE(SUBSTITUTE(SUBSTITUTE(Answers!R288,"’","'"),"‘","'"),"“",""""),"”","""")))),1,0)</f>
        <v>0</v>
      </c>
      <c r="AB288" s="1" t="n">
        <f aca="false">IF(ISNUMBER(SEARCH("Hands-on training using my own work tasks",TRIM(SUBSTITUTE(SUBSTITUTE(SUBSTITUTE(SUBSTITUTE(Answers!R288,"’","'"),"‘","'"),"“",""""),"”","""")))),1,0)</f>
        <v>0</v>
      </c>
      <c r="AC288" s="1" t="n">
        <f aca="false">IF(ISNUMBER(SEARCH("Ready-made prompts and templates for common tasks",TRIM(SUBSTITUTE(SUBSTITUTE(SUBSTITUTE(SUBSTITUTE(Answers!R288,"’","'"),"‘","'"),"“",""""),"”","""")))),1,0)</f>
        <v>0</v>
      </c>
      <c r="AD288" s="1" t="n">
        <f aca="false">IF(ISNUMBER(SEARCH("Help setting up an AI agent for my role",TRIM(SUBSTITUTE(SUBSTITUTE(SUBSTITUTE(SUBSTITUTE(Answers!R288,"’","'"),"‘","'"),"“",""""),"”","""")))),1,0)</f>
        <v>0</v>
      </c>
      <c r="AE288" s="1" t="n">
        <f aca="false">IF(ISNUMBER(SEARCH("Examples from people in jobs like mine",TRIM(SUBSTITUTE(SUBSTITUTE(SUBSTITUTE(SUBSTITUTE(Answers!R288,"’","'"),"‘","'"),"“",""""),"”","""")))),1,0)</f>
        <v>0</v>
      </c>
      <c r="AF288" s="1" t="n">
        <f aca="false">IF(ISNUMBER(SEARCH("Time set aside to practice",TRIM(SUBSTITUTE(SUBSTITUTE(SUBSTITUTE(SUBSTITUTE(Answers!R288,"’","'"),"‘","'"),"“",""""),"”","""")))),1,0)</f>
        <v>0</v>
      </c>
      <c r="AG288" s="1" t="n">
        <f aca="false">IF(ISNUMBER(SEARCH("I don't need help right now",TRIM(SUBSTITUTE(SUBSTITUTE(SUBSTITUTE(SUBSTITUTE(Answers!R288,"’","'"),"‘","'"),"“",""""),"”","""")))),1,0)</f>
        <v>0</v>
      </c>
      <c r="AH288" s="1" t="str">
        <f aca="false">IF(Answers!R288="","",IF(Z288+AA288+AB288+AC288+AD288+AE288+AF288+AG288=0,"unread",""))</f>
        <v/>
      </c>
      <c r="AI288" s="1" t="n">
        <f aca="false">IF(OR(D288=5,E288=5),1,0)</f>
        <v>0</v>
      </c>
    </row>
    <row r="289" customFormat="false" ht="15" hidden="false" customHeight="true" outlineLevel="0" collapsed="false">
      <c r="A289" s="1" t="n">
        <f aca="false">Answers!T289</f>
        <v>0</v>
      </c>
      <c r="B289" s="1" t="str">
        <f aca="false">IF(Answers!A289="","",IFERROR(MATCH(TRIM(SUBSTITUTE(SUBSTITUTE(SUBSTITUTE(SUBSTITUTE(Answers!A289,"’","'"),"‘","'"),"“",""""),"”","""")),'Scoring key'!$B$10:$B$14,0),"unread"))</f>
        <v/>
      </c>
      <c r="C289" s="1" t="str">
        <f aca="false">IF(Answers!C289="","",IFERROR(MATCH(TRIM(SUBSTITUTE(SUBSTITUTE(SUBSTITUTE(SUBSTITUTE(Answers!C289,"’","'"),"‘","'"),"“",""""),"”","""")),'Scoring key'!$B$15:$B$19,0),"unread"))</f>
        <v/>
      </c>
      <c r="D289" s="1" t="str">
        <f aca="false">IF(Answers!D289="","",IFERROR(MATCH(TRIM(SUBSTITUTE(SUBSTITUTE(SUBSTITUTE(SUBSTITUTE(Answers!D289,"’","'"),"‘","'"),"“",""""),"”","""")),'Scoring key'!$B$20:$B$24,0),"unread"))</f>
        <v/>
      </c>
      <c r="E289" s="1" t="str">
        <f aca="false">IF(Answers!E289="","",IFERROR(MATCH(TRIM(SUBSTITUTE(SUBSTITUTE(SUBSTITUTE(SUBSTITUTE(Answers!E289,"’","'"),"‘","'"),"“",""""),"”","""")),'Scoring key'!$B$25:$B$29,0),"unread"))</f>
        <v/>
      </c>
      <c r="F289" s="1" t="str">
        <f aca="false">IF(Answers!L289="","",IFERROR(MATCH(TRIM(SUBSTITUTE(SUBSTITUTE(SUBSTITUTE(SUBSTITUTE(Answers!L289,"’","'"),"‘","'"),"“",""""),"”","""")),'Scoring key'!$B$30:$B$34,0),"unread"))</f>
        <v/>
      </c>
      <c r="G289" s="1" t="str">
        <f aca="false">IF(Answers!N289="","",IFERROR(MATCH(TRIM(SUBSTITUTE(SUBSTITUTE(SUBSTITUTE(SUBSTITUTE(Answers!N289,"’","'"),"‘","'"),"“",""""),"”","""")),'Scoring key'!$B$35:$B$38,0),"unread"))</f>
        <v/>
      </c>
      <c r="H289" s="1" t="str">
        <f aca="false">IF(Answers!O289="","",IFERROR(MATCH(TRIM(SUBSTITUTE(SUBSTITUTE(SUBSTITUTE(SUBSTITUTE(Answers!O289,"’","'"),"‘","'"),"“",""""),"”","""")),'Scoring key'!$B$39:$B$42,0),"unread"))</f>
        <v/>
      </c>
      <c r="I289" s="1" t="str">
        <f aca="false">IF(Answers!S289="","",IFERROR(MATCH(TRIM(SUBSTITUTE(SUBSTITUTE(SUBSTITUTE(SUBSTITUTE(Answers!S289,"’","'"),"‘","'"),"“",""""),"”","""")),'Scoring key'!$B$43:$B$46,0),"unread"))</f>
        <v/>
      </c>
      <c r="J289" s="1" t="str">
        <f aca="false">IF(ISNUMBER(B289),IF(INDEX('Scoring key'!$C$10:$C$14,B289)="","",INDEX('Scoring key'!$C$10:$C$14,B289)),"")</f>
        <v/>
      </c>
      <c r="K289" s="1" t="str">
        <f aca="false">IF(ISNUMBER(E289),IF(INDEX('Scoring key'!$C$25:$C$29,E289)="","",INDEX('Scoring key'!$C$25:$C$29,E289)),"")</f>
        <v/>
      </c>
      <c r="L289" s="1" t="str">
        <f aca="false">IF(ISNUMBER(F289),IF(INDEX('Scoring key'!$C$30:$C$34,F289)="","",INDEX('Scoring key'!$C$30:$C$34,F289)),"")</f>
        <v/>
      </c>
      <c r="M289" s="1" t="str">
        <f aca="false">IF(ISNUMBER(G289),IF(INDEX('Scoring key'!$C$35:$C$38,G289)="","",INDEX('Scoring key'!$C$35:$C$38,G289)),"")</f>
        <v/>
      </c>
      <c r="N289" s="1" t="str">
        <f aca="false">IF(ISNUMBER(H289),IF(INDEX('Scoring key'!$C$39:$C$42,H289)="","",INDEX('Scoring key'!$C$39:$C$42,H289)),"")</f>
        <v/>
      </c>
      <c r="O289" s="1" t="str">
        <f aca="false">IF(Answers!F289="","",IF(ISNUMBER(IFERROR(VALUE(Answers!F289),"")),IF(AND(VALUE(Answers!F289)&gt;=1,VALUE(Answers!F289)&lt;=5,VALUE(Answers!F289)=INT(VALUE(Answers!F289))),VALUE(Answers!F289),"unread"),IFERROR(MATCH(TRIM(SUBSTITUTE(SUBSTITUTE(SUBSTITUTE(SUBSTITUTE(Answers!F289,"’","'"),"‘","'"),"“",""""),"”","""")),'Scoring key'!$B$5:$B$9,0),"unread")))</f>
        <v/>
      </c>
      <c r="P289" s="1" t="str">
        <f aca="false">IF(Answers!G289="","",IF(ISNUMBER(IFERROR(VALUE(Answers!G289),"")),IF(AND(VALUE(Answers!G289)&gt;=1,VALUE(Answers!G289)&lt;=5,VALUE(Answers!G289)=INT(VALUE(Answers!G289))),VALUE(Answers!G289),"unread"),IFERROR(MATCH(TRIM(SUBSTITUTE(SUBSTITUTE(SUBSTITUTE(SUBSTITUTE(Answers!G289,"’","'"),"‘","'"),"“",""""),"”","""")),'Scoring key'!$B$5:$B$9,0),"unread")))</f>
        <v/>
      </c>
      <c r="Q289" s="1" t="str">
        <f aca="false">IF(Answers!H289="","",IF(ISNUMBER(IFERROR(VALUE(Answers!H289),"")),IF(AND(VALUE(Answers!H289)&gt;=1,VALUE(Answers!H289)&lt;=5,VALUE(Answers!H289)=INT(VALUE(Answers!H289))),VALUE(Answers!H289),"unread"),IFERROR(MATCH(TRIM(SUBSTITUTE(SUBSTITUTE(SUBSTITUTE(SUBSTITUTE(Answers!H289,"’","'"),"‘","'"),"“",""""),"”","""")),'Scoring key'!$B$5:$B$9,0),"unread")))</f>
        <v/>
      </c>
      <c r="R289" s="1" t="str">
        <f aca="false">IF(Answers!I289="","",IF(ISNUMBER(IFERROR(VALUE(Answers!I289),"")),IF(AND(VALUE(Answers!I289)&gt;=1,VALUE(Answers!I289)&lt;=5,VALUE(Answers!I289)=INT(VALUE(Answers!I289))),VALUE(Answers!I289),"unread"),IFERROR(MATCH(TRIM(SUBSTITUTE(SUBSTITUTE(SUBSTITUTE(SUBSTITUTE(Answers!I289,"’","'"),"‘","'"),"“",""""),"”","""")),'Scoring key'!$B$5:$B$9,0),"unread")))</f>
        <v/>
      </c>
      <c r="S289" s="1" t="str">
        <f aca="false">IF(Answers!J289="","",IF(ISNUMBER(IFERROR(VALUE(Answers!J289),"")),IF(AND(VALUE(Answers!J289)&gt;=1,VALUE(Answers!J289)&lt;=5,VALUE(Answers!J289)=INT(VALUE(Answers!J289))),VALUE(Answers!J289),"unread"),IFERROR(MATCH(TRIM(SUBSTITUTE(SUBSTITUTE(SUBSTITUTE(SUBSTITUTE(Answers!J289,"’","'"),"‘","'"),"“",""""),"”","""")),'Scoring key'!$B$5:$B$9,0),"unread")))</f>
        <v/>
      </c>
      <c r="T289" s="1" t="str">
        <f aca="false">IF(Answers!K289="","",IF(ISNUMBER(IFERROR(VALUE(Answers!K289),"")),IF(AND(VALUE(Answers!K289)&gt;=1,VALUE(Answers!K289)&lt;=5,VALUE(Answers!K289)=INT(VALUE(Answers!K289))),VALUE(Answers!K289),"unread"),IFERROR(MATCH(TRIM(SUBSTITUTE(SUBSTITUTE(SUBSTITUTE(SUBSTITUTE(Answers!K289,"’","'"),"‘","'"),"“",""""),"”","""")),'Scoring key'!$B$5:$B$9,0),"unread")))</f>
        <v/>
      </c>
      <c r="U289" s="1" t="str">
        <f aca="false">IF(Answers!M289="","",IF(ISNUMBER(IFERROR(VALUE(Answers!M289),"")),IF(AND(VALUE(Answers!M289)&gt;=1,VALUE(Answers!M289)&lt;=5,VALUE(Answers!M289)=INT(VALUE(Answers!M289))),VALUE(Answers!M289),"unread"),IFERROR(MATCH(TRIM(SUBSTITUTE(SUBSTITUTE(SUBSTITUTE(SUBSTITUTE(Answers!M289,"’","'"),"‘","'"),"“",""""),"”","""")),'Scoring key'!$B$5:$B$9,0),"unread")))</f>
        <v/>
      </c>
      <c r="V289" s="1" t="str">
        <f aca="false">IF(Answers!P289="","",IF(ISNUMBER(IFERROR(VALUE(Answers!P289),"")),IF(AND(VALUE(Answers!P289)&gt;=1,VALUE(Answers!P289)&lt;=5,VALUE(Answers!P289)=INT(VALUE(Answers!P289))),VALUE(Answers!P289),"unread"),IFERROR(MATCH(TRIM(SUBSTITUTE(SUBSTITUTE(SUBSTITUTE(SUBSTITUTE(Answers!P289,"’","'"),"‘","'"),"“",""""),"”","""")),'Scoring key'!$B$5:$B$9,0),"unread")))</f>
        <v/>
      </c>
      <c r="W289" s="1" t="str">
        <f aca="false">IF(Answers!Q289="","",IF(ISNUMBER(IFERROR(VALUE(Answers!Q289),"")),IF(AND(VALUE(Answers!Q289)&gt;=1,VALUE(Answers!Q289)&lt;=5,VALUE(Answers!Q289)=INT(VALUE(Answers!Q289))),VALUE(Answers!Q289),"unread"),IFERROR(MATCH(TRIM(SUBSTITUTE(SUBSTITUTE(SUBSTITUTE(SUBSTITUTE(Answers!Q289,"’","'"),"‘","'"),"“",""""),"”","""")),'Scoring key'!$B$5:$B$9,0),"unread")))</f>
        <v/>
      </c>
      <c r="X289" s="1" t="str">
        <f aca="false">IF(Answers!B289="","",ISNUMBER(SEARCH("Drafting or editing emails and documents",TRIM(SUBSTITUTE(SUBSTITUTE(SUBSTITUTE(SUBSTITUTE(Answers!B289,"’","'"),"‘","'"),"“",""""),"”",""""))))*1+ISNUMBER(SEARCH("Summarizing documents, threads or meetings",TRIM(SUBSTITUTE(SUBSTITUTE(SUBSTITUTE(SUBSTITUTE(Answers!B289,"’","'"),"‘","'"),"“",""""),"”",""""))))*1+ISNUMBER(SEARCH("Research, or explaining something unfamiliar",TRIM(SUBSTITUTE(SUBSTITUTE(SUBSTITUTE(SUBSTITUTE(Answers!B289,"’","'"),"‘","'"),"“",""""),"”",""""))))*1+ISNUMBER(SEARCH("Working with data or spreadsheets",TRIM(SUBSTITUTE(SUBSTITUTE(SUBSTITUTE(SUBSTITUTE(Answers!B289,"’","'"),"‘","'"),"“",""""),"”",""""))))*1+ISNUMBER(SEARCH("Writing or reviewing code or scripts",TRIM(SUBSTITUTE(SUBSTITUTE(SUBSTITUTE(SUBSTITUTE(Answers!B289,"’","'"),"‘","'"),"“",""""),"”",""""))))*1+ISNUMBER(SEARCH("Brainstorming or planning",TRIM(SUBSTITUTE(SUBSTITUTE(SUBSTITUTE(SUBSTITUTE(Answers!B289,"’","'"),"‘","'"),"“",""""),"”",""""))))*1+ISNUMBER(SEARCH("Something else",TRIM(SUBSTITUTE(SUBSTITUTE(SUBSTITUTE(SUBSTITUTE(Answers!B289,"’","'"),"‘","'"),"“",""""),"”",""""))))*1)</f>
        <v/>
      </c>
      <c r="Y289" s="1" t="str">
        <f aca="false">IF(X289="","",IF(X289=0,IF(ISNUMBER(SEARCH("I don't use AI tools for work",TRIM(SUBSTITUTE(SUBSTITUTE(SUBSTITUTE(SUBSTITUTE(Answers!B289,"’","'"),"‘","'"),"“",""""),"”","""")))),1,"unread"),MIN(X289+1,5)))</f>
        <v/>
      </c>
      <c r="Z289" s="1" t="n">
        <f aca="false">IF(ISNUMBER(SEARCH("Clear guidance on what's allowed and what information can go in",TRIM(SUBSTITUTE(SUBSTITUTE(SUBSTITUTE(SUBSTITUTE(Answers!R289,"’","'"),"‘","'"),"“",""""),"”","""")))),1,0)</f>
        <v>0</v>
      </c>
      <c r="AA289" s="1" t="n">
        <f aca="false">IF(ISNUMBER(SEARCH("An approved AI tool with a work account",TRIM(SUBSTITUTE(SUBSTITUTE(SUBSTITUTE(SUBSTITUTE(Answers!R289,"’","'"),"‘","'"),"“",""""),"”","""")))),1,0)</f>
        <v>0</v>
      </c>
      <c r="AB289" s="1" t="n">
        <f aca="false">IF(ISNUMBER(SEARCH("Hands-on training using my own work tasks",TRIM(SUBSTITUTE(SUBSTITUTE(SUBSTITUTE(SUBSTITUTE(Answers!R289,"’","'"),"‘","'"),"“",""""),"”","""")))),1,0)</f>
        <v>0</v>
      </c>
      <c r="AC289" s="1" t="n">
        <f aca="false">IF(ISNUMBER(SEARCH("Ready-made prompts and templates for common tasks",TRIM(SUBSTITUTE(SUBSTITUTE(SUBSTITUTE(SUBSTITUTE(Answers!R289,"’","'"),"‘","'"),"“",""""),"”","""")))),1,0)</f>
        <v>0</v>
      </c>
      <c r="AD289" s="1" t="n">
        <f aca="false">IF(ISNUMBER(SEARCH("Help setting up an AI agent for my role",TRIM(SUBSTITUTE(SUBSTITUTE(SUBSTITUTE(SUBSTITUTE(Answers!R289,"’","'"),"‘","'"),"“",""""),"”","""")))),1,0)</f>
        <v>0</v>
      </c>
      <c r="AE289" s="1" t="n">
        <f aca="false">IF(ISNUMBER(SEARCH("Examples from people in jobs like mine",TRIM(SUBSTITUTE(SUBSTITUTE(SUBSTITUTE(SUBSTITUTE(Answers!R289,"’","'"),"‘","'"),"“",""""),"”","""")))),1,0)</f>
        <v>0</v>
      </c>
      <c r="AF289" s="1" t="n">
        <f aca="false">IF(ISNUMBER(SEARCH("Time set aside to practice",TRIM(SUBSTITUTE(SUBSTITUTE(SUBSTITUTE(SUBSTITUTE(Answers!R289,"’","'"),"‘","'"),"“",""""),"”","""")))),1,0)</f>
        <v>0</v>
      </c>
      <c r="AG289" s="1" t="n">
        <f aca="false">IF(ISNUMBER(SEARCH("I don't need help right now",TRIM(SUBSTITUTE(SUBSTITUTE(SUBSTITUTE(SUBSTITUTE(Answers!R289,"’","'"),"‘","'"),"“",""""),"”","""")))),1,0)</f>
        <v>0</v>
      </c>
      <c r="AH289" s="1" t="str">
        <f aca="false">IF(Answers!R289="","",IF(Z289+AA289+AB289+AC289+AD289+AE289+AF289+AG289=0,"unread",""))</f>
        <v/>
      </c>
      <c r="AI289" s="1" t="n">
        <f aca="false">IF(OR(D289=5,E289=5),1,0)</f>
        <v>0</v>
      </c>
    </row>
    <row r="290" customFormat="false" ht="15" hidden="false" customHeight="true" outlineLevel="0" collapsed="false">
      <c r="A290" s="1" t="n">
        <f aca="false">Answers!T290</f>
        <v>0</v>
      </c>
      <c r="B290" s="1" t="str">
        <f aca="false">IF(Answers!A290="","",IFERROR(MATCH(TRIM(SUBSTITUTE(SUBSTITUTE(SUBSTITUTE(SUBSTITUTE(Answers!A290,"’","'"),"‘","'"),"“",""""),"”","""")),'Scoring key'!$B$10:$B$14,0),"unread"))</f>
        <v/>
      </c>
      <c r="C290" s="1" t="str">
        <f aca="false">IF(Answers!C290="","",IFERROR(MATCH(TRIM(SUBSTITUTE(SUBSTITUTE(SUBSTITUTE(SUBSTITUTE(Answers!C290,"’","'"),"‘","'"),"“",""""),"”","""")),'Scoring key'!$B$15:$B$19,0),"unread"))</f>
        <v/>
      </c>
      <c r="D290" s="1" t="str">
        <f aca="false">IF(Answers!D290="","",IFERROR(MATCH(TRIM(SUBSTITUTE(SUBSTITUTE(SUBSTITUTE(SUBSTITUTE(Answers!D290,"’","'"),"‘","'"),"“",""""),"”","""")),'Scoring key'!$B$20:$B$24,0),"unread"))</f>
        <v/>
      </c>
      <c r="E290" s="1" t="str">
        <f aca="false">IF(Answers!E290="","",IFERROR(MATCH(TRIM(SUBSTITUTE(SUBSTITUTE(SUBSTITUTE(SUBSTITUTE(Answers!E290,"’","'"),"‘","'"),"“",""""),"”","""")),'Scoring key'!$B$25:$B$29,0),"unread"))</f>
        <v/>
      </c>
      <c r="F290" s="1" t="str">
        <f aca="false">IF(Answers!L290="","",IFERROR(MATCH(TRIM(SUBSTITUTE(SUBSTITUTE(SUBSTITUTE(SUBSTITUTE(Answers!L290,"’","'"),"‘","'"),"“",""""),"”","""")),'Scoring key'!$B$30:$B$34,0),"unread"))</f>
        <v/>
      </c>
      <c r="G290" s="1" t="str">
        <f aca="false">IF(Answers!N290="","",IFERROR(MATCH(TRIM(SUBSTITUTE(SUBSTITUTE(SUBSTITUTE(SUBSTITUTE(Answers!N290,"’","'"),"‘","'"),"“",""""),"”","""")),'Scoring key'!$B$35:$B$38,0),"unread"))</f>
        <v/>
      </c>
      <c r="H290" s="1" t="str">
        <f aca="false">IF(Answers!O290="","",IFERROR(MATCH(TRIM(SUBSTITUTE(SUBSTITUTE(SUBSTITUTE(SUBSTITUTE(Answers!O290,"’","'"),"‘","'"),"“",""""),"”","""")),'Scoring key'!$B$39:$B$42,0),"unread"))</f>
        <v/>
      </c>
      <c r="I290" s="1" t="str">
        <f aca="false">IF(Answers!S290="","",IFERROR(MATCH(TRIM(SUBSTITUTE(SUBSTITUTE(SUBSTITUTE(SUBSTITUTE(Answers!S290,"’","'"),"‘","'"),"“",""""),"”","""")),'Scoring key'!$B$43:$B$46,0),"unread"))</f>
        <v/>
      </c>
      <c r="J290" s="1" t="str">
        <f aca="false">IF(ISNUMBER(B290),IF(INDEX('Scoring key'!$C$10:$C$14,B290)="","",INDEX('Scoring key'!$C$10:$C$14,B290)),"")</f>
        <v/>
      </c>
      <c r="K290" s="1" t="str">
        <f aca="false">IF(ISNUMBER(E290),IF(INDEX('Scoring key'!$C$25:$C$29,E290)="","",INDEX('Scoring key'!$C$25:$C$29,E290)),"")</f>
        <v/>
      </c>
      <c r="L290" s="1" t="str">
        <f aca="false">IF(ISNUMBER(F290),IF(INDEX('Scoring key'!$C$30:$C$34,F290)="","",INDEX('Scoring key'!$C$30:$C$34,F290)),"")</f>
        <v/>
      </c>
      <c r="M290" s="1" t="str">
        <f aca="false">IF(ISNUMBER(G290),IF(INDEX('Scoring key'!$C$35:$C$38,G290)="","",INDEX('Scoring key'!$C$35:$C$38,G290)),"")</f>
        <v/>
      </c>
      <c r="N290" s="1" t="str">
        <f aca="false">IF(ISNUMBER(H290),IF(INDEX('Scoring key'!$C$39:$C$42,H290)="","",INDEX('Scoring key'!$C$39:$C$42,H290)),"")</f>
        <v/>
      </c>
      <c r="O290" s="1" t="str">
        <f aca="false">IF(Answers!F290="","",IF(ISNUMBER(IFERROR(VALUE(Answers!F290),"")),IF(AND(VALUE(Answers!F290)&gt;=1,VALUE(Answers!F290)&lt;=5,VALUE(Answers!F290)=INT(VALUE(Answers!F290))),VALUE(Answers!F290),"unread"),IFERROR(MATCH(TRIM(SUBSTITUTE(SUBSTITUTE(SUBSTITUTE(SUBSTITUTE(Answers!F290,"’","'"),"‘","'"),"“",""""),"”","""")),'Scoring key'!$B$5:$B$9,0),"unread")))</f>
        <v/>
      </c>
      <c r="P290" s="1" t="str">
        <f aca="false">IF(Answers!G290="","",IF(ISNUMBER(IFERROR(VALUE(Answers!G290),"")),IF(AND(VALUE(Answers!G290)&gt;=1,VALUE(Answers!G290)&lt;=5,VALUE(Answers!G290)=INT(VALUE(Answers!G290))),VALUE(Answers!G290),"unread"),IFERROR(MATCH(TRIM(SUBSTITUTE(SUBSTITUTE(SUBSTITUTE(SUBSTITUTE(Answers!G290,"’","'"),"‘","'"),"“",""""),"”","""")),'Scoring key'!$B$5:$B$9,0),"unread")))</f>
        <v/>
      </c>
      <c r="Q290" s="1" t="str">
        <f aca="false">IF(Answers!H290="","",IF(ISNUMBER(IFERROR(VALUE(Answers!H290),"")),IF(AND(VALUE(Answers!H290)&gt;=1,VALUE(Answers!H290)&lt;=5,VALUE(Answers!H290)=INT(VALUE(Answers!H290))),VALUE(Answers!H290),"unread"),IFERROR(MATCH(TRIM(SUBSTITUTE(SUBSTITUTE(SUBSTITUTE(SUBSTITUTE(Answers!H290,"’","'"),"‘","'"),"“",""""),"”","""")),'Scoring key'!$B$5:$B$9,0),"unread")))</f>
        <v/>
      </c>
      <c r="R290" s="1" t="str">
        <f aca="false">IF(Answers!I290="","",IF(ISNUMBER(IFERROR(VALUE(Answers!I290),"")),IF(AND(VALUE(Answers!I290)&gt;=1,VALUE(Answers!I290)&lt;=5,VALUE(Answers!I290)=INT(VALUE(Answers!I290))),VALUE(Answers!I290),"unread"),IFERROR(MATCH(TRIM(SUBSTITUTE(SUBSTITUTE(SUBSTITUTE(SUBSTITUTE(Answers!I290,"’","'"),"‘","'"),"“",""""),"”","""")),'Scoring key'!$B$5:$B$9,0),"unread")))</f>
        <v/>
      </c>
      <c r="S290" s="1" t="str">
        <f aca="false">IF(Answers!J290="","",IF(ISNUMBER(IFERROR(VALUE(Answers!J290),"")),IF(AND(VALUE(Answers!J290)&gt;=1,VALUE(Answers!J290)&lt;=5,VALUE(Answers!J290)=INT(VALUE(Answers!J290))),VALUE(Answers!J290),"unread"),IFERROR(MATCH(TRIM(SUBSTITUTE(SUBSTITUTE(SUBSTITUTE(SUBSTITUTE(Answers!J290,"’","'"),"‘","'"),"“",""""),"”","""")),'Scoring key'!$B$5:$B$9,0),"unread")))</f>
        <v/>
      </c>
      <c r="T290" s="1" t="str">
        <f aca="false">IF(Answers!K290="","",IF(ISNUMBER(IFERROR(VALUE(Answers!K290),"")),IF(AND(VALUE(Answers!K290)&gt;=1,VALUE(Answers!K290)&lt;=5,VALUE(Answers!K290)=INT(VALUE(Answers!K290))),VALUE(Answers!K290),"unread"),IFERROR(MATCH(TRIM(SUBSTITUTE(SUBSTITUTE(SUBSTITUTE(SUBSTITUTE(Answers!K290,"’","'"),"‘","'"),"“",""""),"”","""")),'Scoring key'!$B$5:$B$9,0),"unread")))</f>
        <v/>
      </c>
      <c r="U290" s="1" t="str">
        <f aca="false">IF(Answers!M290="","",IF(ISNUMBER(IFERROR(VALUE(Answers!M290),"")),IF(AND(VALUE(Answers!M290)&gt;=1,VALUE(Answers!M290)&lt;=5,VALUE(Answers!M290)=INT(VALUE(Answers!M290))),VALUE(Answers!M290),"unread"),IFERROR(MATCH(TRIM(SUBSTITUTE(SUBSTITUTE(SUBSTITUTE(SUBSTITUTE(Answers!M290,"’","'"),"‘","'"),"“",""""),"”","""")),'Scoring key'!$B$5:$B$9,0),"unread")))</f>
        <v/>
      </c>
      <c r="V290" s="1" t="str">
        <f aca="false">IF(Answers!P290="","",IF(ISNUMBER(IFERROR(VALUE(Answers!P290),"")),IF(AND(VALUE(Answers!P290)&gt;=1,VALUE(Answers!P290)&lt;=5,VALUE(Answers!P290)=INT(VALUE(Answers!P290))),VALUE(Answers!P290),"unread"),IFERROR(MATCH(TRIM(SUBSTITUTE(SUBSTITUTE(SUBSTITUTE(SUBSTITUTE(Answers!P290,"’","'"),"‘","'"),"“",""""),"”","""")),'Scoring key'!$B$5:$B$9,0),"unread")))</f>
        <v/>
      </c>
      <c r="W290" s="1" t="str">
        <f aca="false">IF(Answers!Q290="","",IF(ISNUMBER(IFERROR(VALUE(Answers!Q290),"")),IF(AND(VALUE(Answers!Q290)&gt;=1,VALUE(Answers!Q290)&lt;=5,VALUE(Answers!Q290)=INT(VALUE(Answers!Q290))),VALUE(Answers!Q290),"unread"),IFERROR(MATCH(TRIM(SUBSTITUTE(SUBSTITUTE(SUBSTITUTE(SUBSTITUTE(Answers!Q290,"’","'"),"‘","'"),"“",""""),"”","""")),'Scoring key'!$B$5:$B$9,0),"unread")))</f>
        <v/>
      </c>
      <c r="X290" s="1" t="str">
        <f aca="false">IF(Answers!B290="","",ISNUMBER(SEARCH("Drafting or editing emails and documents",TRIM(SUBSTITUTE(SUBSTITUTE(SUBSTITUTE(SUBSTITUTE(Answers!B290,"’","'"),"‘","'"),"“",""""),"”",""""))))*1+ISNUMBER(SEARCH("Summarizing documents, threads or meetings",TRIM(SUBSTITUTE(SUBSTITUTE(SUBSTITUTE(SUBSTITUTE(Answers!B290,"’","'"),"‘","'"),"“",""""),"”",""""))))*1+ISNUMBER(SEARCH("Research, or explaining something unfamiliar",TRIM(SUBSTITUTE(SUBSTITUTE(SUBSTITUTE(SUBSTITUTE(Answers!B290,"’","'"),"‘","'"),"“",""""),"”",""""))))*1+ISNUMBER(SEARCH("Working with data or spreadsheets",TRIM(SUBSTITUTE(SUBSTITUTE(SUBSTITUTE(SUBSTITUTE(Answers!B290,"’","'"),"‘","'"),"“",""""),"”",""""))))*1+ISNUMBER(SEARCH("Writing or reviewing code or scripts",TRIM(SUBSTITUTE(SUBSTITUTE(SUBSTITUTE(SUBSTITUTE(Answers!B290,"’","'"),"‘","'"),"“",""""),"”",""""))))*1+ISNUMBER(SEARCH("Brainstorming or planning",TRIM(SUBSTITUTE(SUBSTITUTE(SUBSTITUTE(SUBSTITUTE(Answers!B290,"’","'"),"‘","'"),"“",""""),"”",""""))))*1+ISNUMBER(SEARCH("Something else",TRIM(SUBSTITUTE(SUBSTITUTE(SUBSTITUTE(SUBSTITUTE(Answers!B290,"’","'"),"‘","'"),"“",""""),"”",""""))))*1)</f>
        <v/>
      </c>
      <c r="Y290" s="1" t="str">
        <f aca="false">IF(X290="","",IF(X290=0,IF(ISNUMBER(SEARCH("I don't use AI tools for work",TRIM(SUBSTITUTE(SUBSTITUTE(SUBSTITUTE(SUBSTITUTE(Answers!B290,"’","'"),"‘","'"),"“",""""),"”","""")))),1,"unread"),MIN(X290+1,5)))</f>
        <v/>
      </c>
      <c r="Z290" s="1" t="n">
        <f aca="false">IF(ISNUMBER(SEARCH("Clear guidance on what's allowed and what information can go in",TRIM(SUBSTITUTE(SUBSTITUTE(SUBSTITUTE(SUBSTITUTE(Answers!R290,"’","'"),"‘","'"),"“",""""),"”","""")))),1,0)</f>
        <v>0</v>
      </c>
      <c r="AA290" s="1" t="n">
        <f aca="false">IF(ISNUMBER(SEARCH("An approved AI tool with a work account",TRIM(SUBSTITUTE(SUBSTITUTE(SUBSTITUTE(SUBSTITUTE(Answers!R290,"’","'"),"‘","'"),"“",""""),"”","""")))),1,0)</f>
        <v>0</v>
      </c>
      <c r="AB290" s="1" t="n">
        <f aca="false">IF(ISNUMBER(SEARCH("Hands-on training using my own work tasks",TRIM(SUBSTITUTE(SUBSTITUTE(SUBSTITUTE(SUBSTITUTE(Answers!R290,"’","'"),"‘","'"),"“",""""),"”","""")))),1,0)</f>
        <v>0</v>
      </c>
      <c r="AC290" s="1" t="n">
        <f aca="false">IF(ISNUMBER(SEARCH("Ready-made prompts and templates for common tasks",TRIM(SUBSTITUTE(SUBSTITUTE(SUBSTITUTE(SUBSTITUTE(Answers!R290,"’","'"),"‘","'"),"“",""""),"”","""")))),1,0)</f>
        <v>0</v>
      </c>
      <c r="AD290" s="1" t="n">
        <f aca="false">IF(ISNUMBER(SEARCH("Help setting up an AI agent for my role",TRIM(SUBSTITUTE(SUBSTITUTE(SUBSTITUTE(SUBSTITUTE(Answers!R290,"’","'"),"‘","'"),"“",""""),"”","""")))),1,0)</f>
        <v>0</v>
      </c>
      <c r="AE290" s="1" t="n">
        <f aca="false">IF(ISNUMBER(SEARCH("Examples from people in jobs like mine",TRIM(SUBSTITUTE(SUBSTITUTE(SUBSTITUTE(SUBSTITUTE(Answers!R290,"’","'"),"‘","'"),"“",""""),"”","""")))),1,0)</f>
        <v>0</v>
      </c>
      <c r="AF290" s="1" t="n">
        <f aca="false">IF(ISNUMBER(SEARCH("Time set aside to practice",TRIM(SUBSTITUTE(SUBSTITUTE(SUBSTITUTE(SUBSTITUTE(Answers!R290,"’","'"),"‘","'"),"“",""""),"”","""")))),1,0)</f>
        <v>0</v>
      </c>
      <c r="AG290" s="1" t="n">
        <f aca="false">IF(ISNUMBER(SEARCH("I don't need help right now",TRIM(SUBSTITUTE(SUBSTITUTE(SUBSTITUTE(SUBSTITUTE(Answers!R290,"’","'"),"‘","'"),"“",""""),"”","""")))),1,0)</f>
        <v>0</v>
      </c>
      <c r="AH290" s="1" t="str">
        <f aca="false">IF(Answers!R290="","",IF(Z290+AA290+AB290+AC290+AD290+AE290+AF290+AG290=0,"unread",""))</f>
        <v/>
      </c>
      <c r="AI290" s="1" t="n">
        <f aca="false">IF(OR(D290=5,E290=5),1,0)</f>
        <v>0</v>
      </c>
    </row>
    <row r="291" customFormat="false" ht="15" hidden="false" customHeight="true" outlineLevel="0" collapsed="false">
      <c r="A291" s="1" t="n">
        <f aca="false">Answers!T291</f>
        <v>0</v>
      </c>
      <c r="B291" s="1" t="str">
        <f aca="false">IF(Answers!A291="","",IFERROR(MATCH(TRIM(SUBSTITUTE(SUBSTITUTE(SUBSTITUTE(SUBSTITUTE(Answers!A291,"’","'"),"‘","'"),"“",""""),"”","""")),'Scoring key'!$B$10:$B$14,0),"unread"))</f>
        <v/>
      </c>
      <c r="C291" s="1" t="str">
        <f aca="false">IF(Answers!C291="","",IFERROR(MATCH(TRIM(SUBSTITUTE(SUBSTITUTE(SUBSTITUTE(SUBSTITUTE(Answers!C291,"’","'"),"‘","'"),"“",""""),"”","""")),'Scoring key'!$B$15:$B$19,0),"unread"))</f>
        <v/>
      </c>
      <c r="D291" s="1" t="str">
        <f aca="false">IF(Answers!D291="","",IFERROR(MATCH(TRIM(SUBSTITUTE(SUBSTITUTE(SUBSTITUTE(SUBSTITUTE(Answers!D291,"’","'"),"‘","'"),"“",""""),"”","""")),'Scoring key'!$B$20:$B$24,0),"unread"))</f>
        <v/>
      </c>
      <c r="E291" s="1" t="str">
        <f aca="false">IF(Answers!E291="","",IFERROR(MATCH(TRIM(SUBSTITUTE(SUBSTITUTE(SUBSTITUTE(SUBSTITUTE(Answers!E291,"’","'"),"‘","'"),"“",""""),"”","""")),'Scoring key'!$B$25:$B$29,0),"unread"))</f>
        <v/>
      </c>
      <c r="F291" s="1" t="str">
        <f aca="false">IF(Answers!L291="","",IFERROR(MATCH(TRIM(SUBSTITUTE(SUBSTITUTE(SUBSTITUTE(SUBSTITUTE(Answers!L291,"’","'"),"‘","'"),"“",""""),"”","""")),'Scoring key'!$B$30:$B$34,0),"unread"))</f>
        <v/>
      </c>
      <c r="G291" s="1" t="str">
        <f aca="false">IF(Answers!N291="","",IFERROR(MATCH(TRIM(SUBSTITUTE(SUBSTITUTE(SUBSTITUTE(SUBSTITUTE(Answers!N291,"’","'"),"‘","'"),"“",""""),"”","""")),'Scoring key'!$B$35:$B$38,0),"unread"))</f>
        <v/>
      </c>
      <c r="H291" s="1" t="str">
        <f aca="false">IF(Answers!O291="","",IFERROR(MATCH(TRIM(SUBSTITUTE(SUBSTITUTE(SUBSTITUTE(SUBSTITUTE(Answers!O291,"’","'"),"‘","'"),"“",""""),"”","""")),'Scoring key'!$B$39:$B$42,0),"unread"))</f>
        <v/>
      </c>
      <c r="I291" s="1" t="str">
        <f aca="false">IF(Answers!S291="","",IFERROR(MATCH(TRIM(SUBSTITUTE(SUBSTITUTE(SUBSTITUTE(SUBSTITUTE(Answers!S291,"’","'"),"‘","'"),"“",""""),"”","""")),'Scoring key'!$B$43:$B$46,0),"unread"))</f>
        <v/>
      </c>
      <c r="J291" s="1" t="str">
        <f aca="false">IF(ISNUMBER(B291),IF(INDEX('Scoring key'!$C$10:$C$14,B291)="","",INDEX('Scoring key'!$C$10:$C$14,B291)),"")</f>
        <v/>
      </c>
      <c r="K291" s="1" t="str">
        <f aca="false">IF(ISNUMBER(E291),IF(INDEX('Scoring key'!$C$25:$C$29,E291)="","",INDEX('Scoring key'!$C$25:$C$29,E291)),"")</f>
        <v/>
      </c>
      <c r="L291" s="1" t="str">
        <f aca="false">IF(ISNUMBER(F291),IF(INDEX('Scoring key'!$C$30:$C$34,F291)="","",INDEX('Scoring key'!$C$30:$C$34,F291)),"")</f>
        <v/>
      </c>
      <c r="M291" s="1" t="str">
        <f aca="false">IF(ISNUMBER(G291),IF(INDEX('Scoring key'!$C$35:$C$38,G291)="","",INDEX('Scoring key'!$C$35:$C$38,G291)),"")</f>
        <v/>
      </c>
      <c r="N291" s="1" t="str">
        <f aca="false">IF(ISNUMBER(H291),IF(INDEX('Scoring key'!$C$39:$C$42,H291)="","",INDEX('Scoring key'!$C$39:$C$42,H291)),"")</f>
        <v/>
      </c>
      <c r="O291" s="1" t="str">
        <f aca="false">IF(Answers!F291="","",IF(ISNUMBER(IFERROR(VALUE(Answers!F291),"")),IF(AND(VALUE(Answers!F291)&gt;=1,VALUE(Answers!F291)&lt;=5,VALUE(Answers!F291)=INT(VALUE(Answers!F291))),VALUE(Answers!F291),"unread"),IFERROR(MATCH(TRIM(SUBSTITUTE(SUBSTITUTE(SUBSTITUTE(SUBSTITUTE(Answers!F291,"’","'"),"‘","'"),"“",""""),"”","""")),'Scoring key'!$B$5:$B$9,0),"unread")))</f>
        <v/>
      </c>
      <c r="P291" s="1" t="str">
        <f aca="false">IF(Answers!G291="","",IF(ISNUMBER(IFERROR(VALUE(Answers!G291),"")),IF(AND(VALUE(Answers!G291)&gt;=1,VALUE(Answers!G291)&lt;=5,VALUE(Answers!G291)=INT(VALUE(Answers!G291))),VALUE(Answers!G291),"unread"),IFERROR(MATCH(TRIM(SUBSTITUTE(SUBSTITUTE(SUBSTITUTE(SUBSTITUTE(Answers!G291,"’","'"),"‘","'"),"“",""""),"”","""")),'Scoring key'!$B$5:$B$9,0),"unread")))</f>
        <v/>
      </c>
      <c r="Q291" s="1" t="str">
        <f aca="false">IF(Answers!H291="","",IF(ISNUMBER(IFERROR(VALUE(Answers!H291),"")),IF(AND(VALUE(Answers!H291)&gt;=1,VALUE(Answers!H291)&lt;=5,VALUE(Answers!H291)=INT(VALUE(Answers!H291))),VALUE(Answers!H291),"unread"),IFERROR(MATCH(TRIM(SUBSTITUTE(SUBSTITUTE(SUBSTITUTE(SUBSTITUTE(Answers!H291,"’","'"),"‘","'"),"“",""""),"”","""")),'Scoring key'!$B$5:$B$9,0),"unread")))</f>
        <v/>
      </c>
      <c r="R291" s="1" t="str">
        <f aca="false">IF(Answers!I291="","",IF(ISNUMBER(IFERROR(VALUE(Answers!I291),"")),IF(AND(VALUE(Answers!I291)&gt;=1,VALUE(Answers!I291)&lt;=5,VALUE(Answers!I291)=INT(VALUE(Answers!I291))),VALUE(Answers!I291),"unread"),IFERROR(MATCH(TRIM(SUBSTITUTE(SUBSTITUTE(SUBSTITUTE(SUBSTITUTE(Answers!I291,"’","'"),"‘","'"),"“",""""),"”","""")),'Scoring key'!$B$5:$B$9,0),"unread")))</f>
        <v/>
      </c>
      <c r="S291" s="1" t="str">
        <f aca="false">IF(Answers!J291="","",IF(ISNUMBER(IFERROR(VALUE(Answers!J291),"")),IF(AND(VALUE(Answers!J291)&gt;=1,VALUE(Answers!J291)&lt;=5,VALUE(Answers!J291)=INT(VALUE(Answers!J291))),VALUE(Answers!J291),"unread"),IFERROR(MATCH(TRIM(SUBSTITUTE(SUBSTITUTE(SUBSTITUTE(SUBSTITUTE(Answers!J291,"’","'"),"‘","'"),"“",""""),"”","""")),'Scoring key'!$B$5:$B$9,0),"unread")))</f>
        <v/>
      </c>
      <c r="T291" s="1" t="str">
        <f aca="false">IF(Answers!K291="","",IF(ISNUMBER(IFERROR(VALUE(Answers!K291),"")),IF(AND(VALUE(Answers!K291)&gt;=1,VALUE(Answers!K291)&lt;=5,VALUE(Answers!K291)=INT(VALUE(Answers!K291))),VALUE(Answers!K291),"unread"),IFERROR(MATCH(TRIM(SUBSTITUTE(SUBSTITUTE(SUBSTITUTE(SUBSTITUTE(Answers!K291,"’","'"),"‘","'"),"“",""""),"”","""")),'Scoring key'!$B$5:$B$9,0),"unread")))</f>
        <v/>
      </c>
      <c r="U291" s="1" t="str">
        <f aca="false">IF(Answers!M291="","",IF(ISNUMBER(IFERROR(VALUE(Answers!M291),"")),IF(AND(VALUE(Answers!M291)&gt;=1,VALUE(Answers!M291)&lt;=5,VALUE(Answers!M291)=INT(VALUE(Answers!M291))),VALUE(Answers!M291),"unread"),IFERROR(MATCH(TRIM(SUBSTITUTE(SUBSTITUTE(SUBSTITUTE(SUBSTITUTE(Answers!M291,"’","'"),"‘","'"),"“",""""),"”","""")),'Scoring key'!$B$5:$B$9,0),"unread")))</f>
        <v/>
      </c>
      <c r="V291" s="1" t="str">
        <f aca="false">IF(Answers!P291="","",IF(ISNUMBER(IFERROR(VALUE(Answers!P291),"")),IF(AND(VALUE(Answers!P291)&gt;=1,VALUE(Answers!P291)&lt;=5,VALUE(Answers!P291)=INT(VALUE(Answers!P291))),VALUE(Answers!P291),"unread"),IFERROR(MATCH(TRIM(SUBSTITUTE(SUBSTITUTE(SUBSTITUTE(SUBSTITUTE(Answers!P291,"’","'"),"‘","'"),"“",""""),"”","""")),'Scoring key'!$B$5:$B$9,0),"unread")))</f>
        <v/>
      </c>
      <c r="W291" s="1" t="str">
        <f aca="false">IF(Answers!Q291="","",IF(ISNUMBER(IFERROR(VALUE(Answers!Q291),"")),IF(AND(VALUE(Answers!Q291)&gt;=1,VALUE(Answers!Q291)&lt;=5,VALUE(Answers!Q291)=INT(VALUE(Answers!Q291))),VALUE(Answers!Q291),"unread"),IFERROR(MATCH(TRIM(SUBSTITUTE(SUBSTITUTE(SUBSTITUTE(SUBSTITUTE(Answers!Q291,"’","'"),"‘","'"),"“",""""),"”","""")),'Scoring key'!$B$5:$B$9,0),"unread")))</f>
        <v/>
      </c>
      <c r="X291" s="1" t="str">
        <f aca="false">IF(Answers!B291="","",ISNUMBER(SEARCH("Drafting or editing emails and documents",TRIM(SUBSTITUTE(SUBSTITUTE(SUBSTITUTE(SUBSTITUTE(Answers!B291,"’","'"),"‘","'"),"“",""""),"”",""""))))*1+ISNUMBER(SEARCH("Summarizing documents, threads or meetings",TRIM(SUBSTITUTE(SUBSTITUTE(SUBSTITUTE(SUBSTITUTE(Answers!B291,"’","'"),"‘","'"),"“",""""),"”",""""))))*1+ISNUMBER(SEARCH("Research, or explaining something unfamiliar",TRIM(SUBSTITUTE(SUBSTITUTE(SUBSTITUTE(SUBSTITUTE(Answers!B291,"’","'"),"‘","'"),"“",""""),"”",""""))))*1+ISNUMBER(SEARCH("Working with data or spreadsheets",TRIM(SUBSTITUTE(SUBSTITUTE(SUBSTITUTE(SUBSTITUTE(Answers!B291,"’","'"),"‘","'"),"“",""""),"”",""""))))*1+ISNUMBER(SEARCH("Writing or reviewing code or scripts",TRIM(SUBSTITUTE(SUBSTITUTE(SUBSTITUTE(SUBSTITUTE(Answers!B291,"’","'"),"‘","'"),"“",""""),"”",""""))))*1+ISNUMBER(SEARCH("Brainstorming or planning",TRIM(SUBSTITUTE(SUBSTITUTE(SUBSTITUTE(SUBSTITUTE(Answers!B291,"’","'"),"‘","'"),"“",""""),"”",""""))))*1+ISNUMBER(SEARCH("Something else",TRIM(SUBSTITUTE(SUBSTITUTE(SUBSTITUTE(SUBSTITUTE(Answers!B291,"’","'"),"‘","'"),"“",""""),"”",""""))))*1)</f>
        <v/>
      </c>
      <c r="Y291" s="1" t="str">
        <f aca="false">IF(X291="","",IF(X291=0,IF(ISNUMBER(SEARCH("I don't use AI tools for work",TRIM(SUBSTITUTE(SUBSTITUTE(SUBSTITUTE(SUBSTITUTE(Answers!B291,"’","'"),"‘","'"),"“",""""),"”","""")))),1,"unread"),MIN(X291+1,5)))</f>
        <v/>
      </c>
      <c r="Z291" s="1" t="n">
        <f aca="false">IF(ISNUMBER(SEARCH("Clear guidance on what's allowed and what information can go in",TRIM(SUBSTITUTE(SUBSTITUTE(SUBSTITUTE(SUBSTITUTE(Answers!R291,"’","'"),"‘","'"),"“",""""),"”","""")))),1,0)</f>
        <v>0</v>
      </c>
      <c r="AA291" s="1" t="n">
        <f aca="false">IF(ISNUMBER(SEARCH("An approved AI tool with a work account",TRIM(SUBSTITUTE(SUBSTITUTE(SUBSTITUTE(SUBSTITUTE(Answers!R291,"’","'"),"‘","'"),"“",""""),"”","""")))),1,0)</f>
        <v>0</v>
      </c>
      <c r="AB291" s="1" t="n">
        <f aca="false">IF(ISNUMBER(SEARCH("Hands-on training using my own work tasks",TRIM(SUBSTITUTE(SUBSTITUTE(SUBSTITUTE(SUBSTITUTE(Answers!R291,"’","'"),"‘","'"),"“",""""),"”","""")))),1,0)</f>
        <v>0</v>
      </c>
      <c r="AC291" s="1" t="n">
        <f aca="false">IF(ISNUMBER(SEARCH("Ready-made prompts and templates for common tasks",TRIM(SUBSTITUTE(SUBSTITUTE(SUBSTITUTE(SUBSTITUTE(Answers!R291,"’","'"),"‘","'"),"“",""""),"”","""")))),1,0)</f>
        <v>0</v>
      </c>
      <c r="AD291" s="1" t="n">
        <f aca="false">IF(ISNUMBER(SEARCH("Help setting up an AI agent for my role",TRIM(SUBSTITUTE(SUBSTITUTE(SUBSTITUTE(SUBSTITUTE(Answers!R291,"’","'"),"‘","'"),"“",""""),"”","""")))),1,0)</f>
        <v>0</v>
      </c>
      <c r="AE291" s="1" t="n">
        <f aca="false">IF(ISNUMBER(SEARCH("Examples from people in jobs like mine",TRIM(SUBSTITUTE(SUBSTITUTE(SUBSTITUTE(SUBSTITUTE(Answers!R291,"’","'"),"‘","'"),"“",""""),"”","""")))),1,0)</f>
        <v>0</v>
      </c>
      <c r="AF291" s="1" t="n">
        <f aca="false">IF(ISNUMBER(SEARCH("Time set aside to practice",TRIM(SUBSTITUTE(SUBSTITUTE(SUBSTITUTE(SUBSTITUTE(Answers!R291,"’","'"),"‘","'"),"“",""""),"”","""")))),1,0)</f>
        <v>0</v>
      </c>
      <c r="AG291" s="1" t="n">
        <f aca="false">IF(ISNUMBER(SEARCH("I don't need help right now",TRIM(SUBSTITUTE(SUBSTITUTE(SUBSTITUTE(SUBSTITUTE(Answers!R291,"’","'"),"‘","'"),"“",""""),"”","""")))),1,0)</f>
        <v>0</v>
      </c>
      <c r="AH291" s="1" t="str">
        <f aca="false">IF(Answers!R291="","",IF(Z291+AA291+AB291+AC291+AD291+AE291+AF291+AG291=0,"unread",""))</f>
        <v/>
      </c>
      <c r="AI291" s="1" t="n">
        <f aca="false">IF(OR(D291=5,E291=5),1,0)</f>
        <v>0</v>
      </c>
    </row>
    <row r="292" customFormat="false" ht="15" hidden="false" customHeight="true" outlineLevel="0" collapsed="false">
      <c r="A292" s="1" t="n">
        <f aca="false">Answers!T292</f>
        <v>0</v>
      </c>
      <c r="B292" s="1" t="str">
        <f aca="false">IF(Answers!A292="","",IFERROR(MATCH(TRIM(SUBSTITUTE(SUBSTITUTE(SUBSTITUTE(SUBSTITUTE(Answers!A292,"’","'"),"‘","'"),"“",""""),"”","""")),'Scoring key'!$B$10:$B$14,0),"unread"))</f>
        <v/>
      </c>
      <c r="C292" s="1" t="str">
        <f aca="false">IF(Answers!C292="","",IFERROR(MATCH(TRIM(SUBSTITUTE(SUBSTITUTE(SUBSTITUTE(SUBSTITUTE(Answers!C292,"’","'"),"‘","'"),"“",""""),"”","""")),'Scoring key'!$B$15:$B$19,0),"unread"))</f>
        <v/>
      </c>
      <c r="D292" s="1" t="str">
        <f aca="false">IF(Answers!D292="","",IFERROR(MATCH(TRIM(SUBSTITUTE(SUBSTITUTE(SUBSTITUTE(SUBSTITUTE(Answers!D292,"’","'"),"‘","'"),"“",""""),"”","""")),'Scoring key'!$B$20:$B$24,0),"unread"))</f>
        <v/>
      </c>
      <c r="E292" s="1" t="str">
        <f aca="false">IF(Answers!E292="","",IFERROR(MATCH(TRIM(SUBSTITUTE(SUBSTITUTE(SUBSTITUTE(SUBSTITUTE(Answers!E292,"’","'"),"‘","'"),"“",""""),"”","""")),'Scoring key'!$B$25:$B$29,0),"unread"))</f>
        <v/>
      </c>
      <c r="F292" s="1" t="str">
        <f aca="false">IF(Answers!L292="","",IFERROR(MATCH(TRIM(SUBSTITUTE(SUBSTITUTE(SUBSTITUTE(SUBSTITUTE(Answers!L292,"’","'"),"‘","'"),"“",""""),"”","""")),'Scoring key'!$B$30:$B$34,0),"unread"))</f>
        <v/>
      </c>
      <c r="G292" s="1" t="str">
        <f aca="false">IF(Answers!N292="","",IFERROR(MATCH(TRIM(SUBSTITUTE(SUBSTITUTE(SUBSTITUTE(SUBSTITUTE(Answers!N292,"’","'"),"‘","'"),"“",""""),"”","""")),'Scoring key'!$B$35:$B$38,0),"unread"))</f>
        <v/>
      </c>
      <c r="H292" s="1" t="str">
        <f aca="false">IF(Answers!O292="","",IFERROR(MATCH(TRIM(SUBSTITUTE(SUBSTITUTE(SUBSTITUTE(SUBSTITUTE(Answers!O292,"’","'"),"‘","'"),"“",""""),"”","""")),'Scoring key'!$B$39:$B$42,0),"unread"))</f>
        <v/>
      </c>
      <c r="I292" s="1" t="str">
        <f aca="false">IF(Answers!S292="","",IFERROR(MATCH(TRIM(SUBSTITUTE(SUBSTITUTE(SUBSTITUTE(SUBSTITUTE(Answers!S292,"’","'"),"‘","'"),"“",""""),"”","""")),'Scoring key'!$B$43:$B$46,0),"unread"))</f>
        <v/>
      </c>
      <c r="J292" s="1" t="str">
        <f aca="false">IF(ISNUMBER(B292),IF(INDEX('Scoring key'!$C$10:$C$14,B292)="","",INDEX('Scoring key'!$C$10:$C$14,B292)),"")</f>
        <v/>
      </c>
      <c r="K292" s="1" t="str">
        <f aca="false">IF(ISNUMBER(E292),IF(INDEX('Scoring key'!$C$25:$C$29,E292)="","",INDEX('Scoring key'!$C$25:$C$29,E292)),"")</f>
        <v/>
      </c>
      <c r="L292" s="1" t="str">
        <f aca="false">IF(ISNUMBER(F292),IF(INDEX('Scoring key'!$C$30:$C$34,F292)="","",INDEX('Scoring key'!$C$30:$C$34,F292)),"")</f>
        <v/>
      </c>
      <c r="M292" s="1" t="str">
        <f aca="false">IF(ISNUMBER(G292),IF(INDEX('Scoring key'!$C$35:$C$38,G292)="","",INDEX('Scoring key'!$C$35:$C$38,G292)),"")</f>
        <v/>
      </c>
      <c r="N292" s="1" t="str">
        <f aca="false">IF(ISNUMBER(H292),IF(INDEX('Scoring key'!$C$39:$C$42,H292)="","",INDEX('Scoring key'!$C$39:$C$42,H292)),"")</f>
        <v/>
      </c>
      <c r="O292" s="1" t="str">
        <f aca="false">IF(Answers!F292="","",IF(ISNUMBER(IFERROR(VALUE(Answers!F292),"")),IF(AND(VALUE(Answers!F292)&gt;=1,VALUE(Answers!F292)&lt;=5,VALUE(Answers!F292)=INT(VALUE(Answers!F292))),VALUE(Answers!F292),"unread"),IFERROR(MATCH(TRIM(SUBSTITUTE(SUBSTITUTE(SUBSTITUTE(SUBSTITUTE(Answers!F292,"’","'"),"‘","'"),"“",""""),"”","""")),'Scoring key'!$B$5:$B$9,0),"unread")))</f>
        <v/>
      </c>
      <c r="P292" s="1" t="str">
        <f aca="false">IF(Answers!G292="","",IF(ISNUMBER(IFERROR(VALUE(Answers!G292),"")),IF(AND(VALUE(Answers!G292)&gt;=1,VALUE(Answers!G292)&lt;=5,VALUE(Answers!G292)=INT(VALUE(Answers!G292))),VALUE(Answers!G292),"unread"),IFERROR(MATCH(TRIM(SUBSTITUTE(SUBSTITUTE(SUBSTITUTE(SUBSTITUTE(Answers!G292,"’","'"),"‘","'"),"“",""""),"”","""")),'Scoring key'!$B$5:$B$9,0),"unread")))</f>
        <v/>
      </c>
      <c r="Q292" s="1" t="str">
        <f aca="false">IF(Answers!H292="","",IF(ISNUMBER(IFERROR(VALUE(Answers!H292),"")),IF(AND(VALUE(Answers!H292)&gt;=1,VALUE(Answers!H292)&lt;=5,VALUE(Answers!H292)=INT(VALUE(Answers!H292))),VALUE(Answers!H292),"unread"),IFERROR(MATCH(TRIM(SUBSTITUTE(SUBSTITUTE(SUBSTITUTE(SUBSTITUTE(Answers!H292,"’","'"),"‘","'"),"“",""""),"”","""")),'Scoring key'!$B$5:$B$9,0),"unread")))</f>
        <v/>
      </c>
      <c r="R292" s="1" t="str">
        <f aca="false">IF(Answers!I292="","",IF(ISNUMBER(IFERROR(VALUE(Answers!I292),"")),IF(AND(VALUE(Answers!I292)&gt;=1,VALUE(Answers!I292)&lt;=5,VALUE(Answers!I292)=INT(VALUE(Answers!I292))),VALUE(Answers!I292),"unread"),IFERROR(MATCH(TRIM(SUBSTITUTE(SUBSTITUTE(SUBSTITUTE(SUBSTITUTE(Answers!I292,"’","'"),"‘","'"),"“",""""),"”","""")),'Scoring key'!$B$5:$B$9,0),"unread")))</f>
        <v/>
      </c>
      <c r="S292" s="1" t="str">
        <f aca="false">IF(Answers!J292="","",IF(ISNUMBER(IFERROR(VALUE(Answers!J292),"")),IF(AND(VALUE(Answers!J292)&gt;=1,VALUE(Answers!J292)&lt;=5,VALUE(Answers!J292)=INT(VALUE(Answers!J292))),VALUE(Answers!J292),"unread"),IFERROR(MATCH(TRIM(SUBSTITUTE(SUBSTITUTE(SUBSTITUTE(SUBSTITUTE(Answers!J292,"’","'"),"‘","'"),"“",""""),"”","""")),'Scoring key'!$B$5:$B$9,0),"unread")))</f>
        <v/>
      </c>
      <c r="T292" s="1" t="str">
        <f aca="false">IF(Answers!K292="","",IF(ISNUMBER(IFERROR(VALUE(Answers!K292),"")),IF(AND(VALUE(Answers!K292)&gt;=1,VALUE(Answers!K292)&lt;=5,VALUE(Answers!K292)=INT(VALUE(Answers!K292))),VALUE(Answers!K292),"unread"),IFERROR(MATCH(TRIM(SUBSTITUTE(SUBSTITUTE(SUBSTITUTE(SUBSTITUTE(Answers!K292,"’","'"),"‘","'"),"“",""""),"”","""")),'Scoring key'!$B$5:$B$9,0),"unread")))</f>
        <v/>
      </c>
      <c r="U292" s="1" t="str">
        <f aca="false">IF(Answers!M292="","",IF(ISNUMBER(IFERROR(VALUE(Answers!M292),"")),IF(AND(VALUE(Answers!M292)&gt;=1,VALUE(Answers!M292)&lt;=5,VALUE(Answers!M292)=INT(VALUE(Answers!M292))),VALUE(Answers!M292),"unread"),IFERROR(MATCH(TRIM(SUBSTITUTE(SUBSTITUTE(SUBSTITUTE(SUBSTITUTE(Answers!M292,"’","'"),"‘","'"),"“",""""),"”","""")),'Scoring key'!$B$5:$B$9,0),"unread")))</f>
        <v/>
      </c>
      <c r="V292" s="1" t="str">
        <f aca="false">IF(Answers!P292="","",IF(ISNUMBER(IFERROR(VALUE(Answers!P292),"")),IF(AND(VALUE(Answers!P292)&gt;=1,VALUE(Answers!P292)&lt;=5,VALUE(Answers!P292)=INT(VALUE(Answers!P292))),VALUE(Answers!P292),"unread"),IFERROR(MATCH(TRIM(SUBSTITUTE(SUBSTITUTE(SUBSTITUTE(SUBSTITUTE(Answers!P292,"’","'"),"‘","'"),"“",""""),"”","""")),'Scoring key'!$B$5:$B$9,0),"unread")))</f>
        <v/>
      </c>
      <c r="W292" s="1" t="str">
        <f aca="false">IF(Answers!Q292="","",IF(ISNUMBER(IFERROR(VALUE(Answers!Q292),"")),IF(AND(VALUE(Answers!Q292)&gt;=1,VALUE(Answers!Q292)&lt;=5,VALUE(Answers!Q292)=INT(VALUE(Answers!Q292))),VALUE(Answers!Q292),"unread"),IFERROR(MATCH(TRIM(SUBSTITUTE(SUBSTITUTE(SUBSTITUTE(SUBSTITUTE(Answers!Q292,"’","'"),"‘","'"),"“",""""),"”","""")),'Scoring key'!$B$5:$B$9,0),"unread")))</f>
        <v/>
      </c>
      <c r="X292" s="1" t="str">
        <f aca="false">IF(Answers!B292="","",ISNUMBER(SEARCH("Drafting or editing emails and documents",TRIM(SUBSTITUTE(SUBSTITUTE(SUBSTITUTE(SUBSTITUTE(Answers!B292,"’","'"),"‘","'"),"“",""""),"”",""""))))*1+ISNUMBER(SEARCH("Summarizing documents, threads or meetings",TRIM(SUBSTITUTE(SUBSTITUTE(SUBSTITUTE(SUBSTITUTE(Answers!B292,"’","'"),"‘","'"),"“",""""),"”",""""))))*1+ISNUMBER(SEARCH("Research, or explaining something unfamiliar",TRIM(SUBSTITUTE(SUBSTITUTE(SUBSTITUTE(SUBSTITUTE(Answers!B292,"’","'"),"‘","'"),"“",""""),"”",""""))))*1+ISNUMBER(SEARCH("Working with data or spreadsheets",TRIM(SUBSTITUTE(SUBSTITUTE(SUBSTITUTE(SUBSTITUTE(Answers!B292,"’","'"),"‘","'"),"“",""""),"”",""""))))*1+ISNUMBER(SEARCH("Writing or reviewing code or scripts",TRIM(SUBSTITUTE(SUBSTITUTE(SUBSTITUTE(SUBSTITUTE(Answers!B292,"’","'"),"‘","'"),"“",""""),"”",""""))))*1+ISNUMBER(SEARCH("Brainstorming or planning",TRIM(SUBSTITUTE(SUBSTITUTE(SUBSTITUTE(SUBSTITUTE(Answers!B292,"’","'"),"‘","'"),"“",""""),"”",""""))))*1+ISNUMBER(SEARCH("Something else",TRIM(SUBSTITUTE(SUBSTITUTE(SUBSTITUTE(SUBSTITUTE(Answers!B292,"’","'"),"‘","'"),"“",""""),"”",""""))))*1)</f>
        <v/>
      </c>
      <c r="Y292" s="1" t="str">
        <f aca="false">IF(X292="","",IF(X292=0,IF(ISNUMBER(SEARCH("I don't use AI tools for work",TRIM(SUBSTITUTE(SUBSTITUTE(SUBSTITUTE(SUBSTITUTE(Answers!B292,"’","'"),"‘","'"),"“",""""),"”","""")))),1,"unread"),MIN(X292+1,5)))</f>
        <v/>
      </c>
      <c r="Z292" s="1" t="n">
        <f aca="false">IF(ISNUMBER(SEARCH("Clear guidance on what's allowed and what information can go in",TRIM(SUBSTITUTE(SUBSTITUTE(SUBSTITUTE(SUBSTITUTE(Answers!R292,"’","'"),"‘","'"),"“",""""),"”","""")))),1,0)</f>
        <v>0</v>
      </c>
      <c r="AA292" s="1" t="n">
        <f aca="false">IF(ISNUMBER(SEARCH("An approved AI tool with a work account",TRIM(SUBSTITUTE(SUBSTITUTE(SUBSTITUTE(SUBSTITUTE(Answers!R292,"’","'"),"‘","'"),"“",""""),"”","""")))),1,0)</f>
        <v>0</v>
      </c>
      <c r="AB292" s="1" t="n">
        <f aca="false">IF(ISNUMBER(SEARCH("Hands-on training using my own work tasks",TRIM(SUBSTITUTE(SUBSTITUTE(SUBSTITUTE(SUBSTITUTE(Answers!R292,"’","'"),"‘","'"),"“",""""),"”","""")))),1,0)</f>
        <v>0</v>
      </c>
      <c r="AC292" s="1" t="n">
        <f aca="false">IF(ISNUMBER(SEARCH("Ready-made prompts and templates for common tasks",TRIM(SUBSTITUTE(SUBSTITUTE(SUBSTITUTE(SUBSTITUTE(Answers!R292,"’","'"),"‘","'"),"“",""""),"”","""")))),1,0)</f>
        <v>0</v>
      </c>
      <c r="AD292" s="1" t="n">
        <f aca="false">IF(ISNUMBER(SEARCH("Help setting up an AI agent for my role",TRIM(SUBSTITUTE(SUBSTITUTE(SUBSTITUTE(SUBSTITUTE(Answers!R292,"’","'"),"‘","'"),"“",""""),"”","""")))),1,0)</f>
        <v>0</v>
      </c>
      <c r="AE292" s="1" t="n">
        <f aca="false">IF(ISNUMBER(SEARCH("Examples from people in jobs like mine",TRIM(SUBSTITUTE(SUBSTITUTE(SUBSTITUTE(SUBSTITUTE(Answers!R292,"’","'"),"‘","'"),"“",""""),"”","""")))),1,0)</f>
        <v>0</v>
      </c>
      <c r="AF292" s="1" t="n">
        <f aca="false">IF(ISNUMBER(SEARCH("Time set aside to practice",TRIM(SUBSTITUTE(SUBSTITUTE(SUBSTITUTE(SUBSTITUTE(Answers!R292,"’","'"),"‘","'"),"“",""""),"”","""")))),1,0)</f>
        <v>0</v>
      </c>
      <c r="AG292" s="1" t="n">
        <f aca="false">IF(ISNUMBER(SEARCH("I don't need help right now",TRIM(SUBSTITUTE(SUBSTITUTE(SUBSTITUTE(SUBSTITUTE(Answers!R292,"’","'"),"‘","'"),"“",""""),"”","""")))),1,0)</f>
        <v>0</v>
      </c>
      <c r="AH292" s="1" t="str">
        <f aca="false">IF(Answers!R292="","",IF(Z292+AA292+AB292+AC292+AD292+AE292+AF292+AG292=0,"unread",""))</f>
        <v/>
      </c>
      <c r="AI292" s="1" t="n">
        <f aca="false">IF(OR(D292=5,E292=5),1,0)</f>
        <v>0</v>
      </c>
    </row>
    <row r="293" customFormat="false" ht="15" hidden="false" customHeight="true" outlineLevel="0" collapsed="false">
      <c r="A293" s="1" t="n">
        <f aca="false">Answers!T293</f>
        <v>0</v>
      </c>
      <c r="B293" s="1" t="str">
        <f aca="false">IF(Answers!A293="","",IFERROR(MATCH(TRIM(SUBSTITUTE(SUBSTITUTE(SUBSTITUTE(SUBSTITUTE(Answers!A293,"’","'"),"‘","'"),"“",""""),"”","""")),'Scoring key'!$B$10:$B$14,0),"unread"))</f>
        <v/>
      </c>
      <c r="C293" s="1" t="str">
        <f aca="false">IF(Answers!C293="","",IFERROR(MATCH(TRIM(SUBSTITUTE(SUBSTITUTE(SUBSTITUTE(SUBSTITUTE(Answers!C293,"’","'"),"‘","'"),"“",""""),"”","""")),'Scoring key'!$B$15:$B$19,0),"unread"))</f>
        <v/>
      </c>
      <c r="D293" s="1" t="str">
        <f aca="false">IF(Answers!D293="","",IFERROR(MATCH(TRIM(SUBSTITUTE(SUBSTITUTE(SUBSTITUTE(SUBSTITUTE(Answers!D293,"’","'"),"‘","'"),"“",""""),"”","""")),'Scoring key'!$B$20:$B$24,0),"unread"))</f>
        <v/>
      </c>
      <c r="E293" s="1" t="str">
        <f aca="false">IF(Answers!E293="","",IFERROR(MATCH(TRIM(SUBSTITUTE(SUBSTITUTE(SUBSTITUTE(SUBSTITUTE(Answers!E293,"’","'"),"‘","'"),"“",""""),"”","""")),'Scoring key'!$B$25:$B$29,0),"unread"))</f>
        <v/>
      </c>
      <c r="F293" s="1" t="str">
        <f aca="false">IF(Answers!L293="","",IFERROR(MATCH(TRIM(SUBSTITUTE(SUBSTITUTE(SUBSTITUTE(SUBSTITUTE(Answers!L293,"’","'"),"‘","'"),"“",""""),"”","""")),'Scoring key'!$B$30:$B$34,0),"unread"))</f>
        <v/>
      </c>
      <c r="G293" s="1" t="str">
        <f aca="false">IF(Answers!N293="","",IFERROR(MATCH(TRIM(SUBSTITUTE(SUBSTITUTE(SUBSTITUTE(SUBSTITUTE(Answers!N293,"’","'"),"‘","'"),"“",""""),"”","""")),'Scoring key'!$B$35:$B$38,0),"unread"))</f>
        <v/>
      </c>
      <c r="H293" s="1" t="str">
        <f aca="false">IF(Answers!O293="","",IFERROR(MATCH(TRIM(SUBSTITUTE(SUBSTITUTE(SUBSTITUTE(SUBSTITUTE(Answers!O293,"’","'"),"‘","'"),"“",""""),"”","""")),'Scoring key'!$B$39:$B$42,0),"unread"))</f>
        <v/>
      </c>
      <c r="I293" s="1" t="str">
        <f aca="false">IF(Answers!S293="","",IFERROR(MATCH(TRIM(SUBSTITUTE(SUBSTITUTE(SUBSTITUTE(SUBSTITUTE(Answers!S293,"’","'"),"‘","'"),"“",""""),"”","""")),'Scoring key'!$B$43:$B$46,0),"unread"))</f>
        <v/>
      </c>
      <c r="J293" s="1" t="str">
        <f aca="false">IF(ISNUMBER(B293),IF(INDEX('Scoring key'!$C$10:$C$14,B293)="","",INDEX('Scoring key'!$C$10:$C$14,B293)),"")</f>
        <v/>
      </c>
      <c r="K293" s="1" t="str">
        <f aca="false">IF(ISNUMBER(E293),IF(INDEX('Scoring key'!$C$25:$C$29,E293)="","",INDEX('Scoring key'!$C$25:$C$29,E293)),"")</f>
        <v/>
      </c>
      <c r="L293" s="1" t="str">
        <f aca="false">IF(ISNUMBER(F293),IF(INDEX('Scoring key'!$C$30:$C$34,F293)="","",INDEX('Scoring key'!$C$30:$C$34,F293)),"")</f>
        <v/>
      </c>
      <c r="M293" s="1" t="str">
        <f aca="false">IF(ISNUMBER(G293),IF(INDEX('Scoring key'!$C$35:$C$38,G293)="","",INDEX('Scoring key'!$C$35:$C$38,G293)),"")</f>
        <v/>
      </c>
      <c r="N293" s="1" t="str">
        <f aca="false">IF(ISNUMBER(H293),IF(INDEX('Scoring key'!$C$39:$C$42,H293)="","",INDEX('Scoring key'!$C$39:$C$42,H293)),"")</f>
        <v/>
      </c>
      <c r="O293" s="1" t="str">
        <f aca="false">IF(Answers!F293="","",IF(ISNUMBER(IFERROR(VALUE(Answers!F293),"")),IF(AND(VALUE(Answers!F293)&gt;=1,VALUE(Answers!F293)&lt;=5,VALUE(Answers!F293)=INT(VALUE(Answers!F293))),VALUE(Answers!F293),"unread"),IFERROR(MATCH(TRIM(SUBSTITUTE(SUBSTITUTE(SUBSTITUTE(SUBSTITUTE(Answers!F293,"’","'"),"‘","'"),"“",""""),"”","""")),'Scoring key'!$B$5:$B$9,0),"unread")))</f>
        <v/>
      </c>
      <c r="P293" s="1" t="str">
        <f aca="false">IF(Answers!G293="","",IF(ISNUMBER(IFERROR(VALUE(Answers!G293),"")),IF(AND(VALUE(Answers!G293)&gt;=1,VALUE(Answers!G293)&lt;=5,VALUE(Answers!G293)=INT(VALUE(Answers!G293))),VALUE(Answers!G293),"unread"),IFERROR(MATCH(TRIM(SUBSTITUTE(SUBSTITUTE(SUBSTITUTE(SUBSTITUTE(Answers!G293,"’","'"),"‘","'"),"“",""""),"”","""")),'Scoring key'!$B$5:$B$9,0),"unread")))</f>
        <v/>
      </c>
      <c r="Q293" s="1" t="str">
        <f aca="false">IF(Answers!H293="","",IF(ISNUMBER(IFERROR(VALUE(Answers!H293),"")),IF(AND(VALUE(Answers!H293)&gt;=1,VALUE(Answers!H293)&lt;=5,VALUE(Answers!H293)=INT(VALUE(Answers!H293))),VALUE(Answers!H293),"unread"),IFERROR(MATCH(TRIM(SUBSTITUTE(SUBSTITUTE(SUBSTITUTE(SUBSTITUTE(Answers!H293,"’","'"),"‘","'"),"“",""""),"”","""")),'Scoring key'!$B$5:$B$9,0),"unread")))</f>
        <v/>
      </c>
      <c r="R293" s="1" t="str">
        <f aca="false">IF(Answers!I293="","",IF(ISNUMBER(IFERROR(VALUE(Answers!I293),"")),IF(AND(VALUE(Answers!I293)&gt;=1,VALUE(Answers!I293)&lt;=5,VALUE(Answers!I293)=INT(VALUE(Answers!I293))),VALUE(Answers!I293),"unread"),IFERROR(MATCH(TRIM(SUBSTITUTE(SUBSTITUTE(SUBSTITUTE(SUBSTITUTE(Answers!I293,"’","'"),"‘","'"),"“",""""),"”","""")),'Scoring key'!$B$5:$B$9,0),"unread")))</f>
        <v/>
      </c>
      <c r="S293" s="1" t="str">
        <f aca="false">IF(Answers!J293="","",IF(ISNUMBER(IFERROR(VALUE(Answers!J293),"")),IF(AND(VALUE(Answers!J293)&gt;=1,VALUE(Answers!J293)&lt;=5,VALUE(Answers!J293)=INT(VALUE(Answers!J293))),VALUE(Answers!J293),"unread"),IFERROR(MATCH(TRIM(SUBSTITUTE(SUBSTITUTE(SUBSTITUTE(SUBSTITUTE(Answers!J293,"’","'"),"‘","'"),"“",""""),"”","""")),'Scoring key'!$B$5:$B$9,0),"unread")))</f>
        <v/>
      </c>
      <c r="T293" s="1" t="str">
        <f aca="false">IF(Answers!K293="","",IF(ISNUMBER(IFERROR(VALUE(Answers!K293),"")),IF(AND(VALUE(Answers!K293)&gt;=1,VALUE(Answers!K293)&lt;=5,VALUE(Answers!K293)=INT(VALUE(Answers!K293))),VALUE(Answers!K293),"unread"),IFERROR(MATCH(TRIM(SUBSTITUTE(SUBSTITUTE(SUBSTITUTE(SUBSTITUTE(Answers!K293,"’","'"),"‘","'"),"“",""""),"”","""")),'Scoring key'!$B$5:$B$9,0),"unread")))</f>
        <v/>
      </c>
      <c r="U293" s="1" t="str">
        <f aca="false">IF(Answers!M293="","",IF(ISNUMBER(IFERROR(VALUE(Answers!M293),"")),IF(AND(VALUE(Answers!M293)&gt;=1,VALUE(Answers!M293)&lt;=5,VALUE(Answers!M293)=INT(VALUE(Answers!M293))),VALUE(Answers!M293),"unread"),IFERROR(MATCH(TRIM(SUBSTITUTE(SUBSTITUTE(SUBSTITUTE(SUBSTITUTE(Answers!M293,"’","'"),"‘","'"),"“",""""),"”","""")),'Scoring key'!$B$5:$B$9,0),"unread")))</f>
        <v/>
      </c>
      <c r="V293" s="1" t="str">
        <f aca="false">IF(Answers!P293="","",IF(ISNUMBER(IFERROR(VALUE(Answers!P293),"")),IF(AND(VALUE(Answers!P293)&gt;=1,VALUE(Answers!P293)&lt;=5,VALUE(Answers!P293)=INT(VALUE(Answers!P293))),VALUE(Answers!P293),"unread"),IFERROR(MATCH(TRIM(SUBSTITUTE(SUBSTITUTE(SUBSTITUTE(SUBSTITUTE(Answers!P293,"’","'"),"‘","'"),"“",""""),"”","""")),'Scoring key'!$B$5:$B$9,0),"unread")))</f>
        <v/>
      </c>
      <c r="W293" s="1" t="str">
        <f aca="false">IF(Answers!Q293="","",IF(ISNUMBER(IFERROR(VALUE(Answers!Q293),"")),IF(AND(VALUE(Answers!Q293)&gt;=1,VALUE(Answers!Q293)&lt;=5,VALUE(Answers!Q293)=INT(VALUE(Answers!Q293))),VALUE(Answers!Q293),"unread"),IFERROR(MATCH(TRIM(SUBSTITUTE(SUBSTITUTE(SUBSTITUTE(SUBSTITUTE(Answers!Q293,"’","'"),"‘","'"),"“",""""),"”","""")),'Scoring key'!$B$5:$B$9,0),"unread")))</f>
        <v/>
      </c>
      <c r="X293" s="1" t="str">
        <f aca="false">IF(Answers!B293="","",ISNUMBER(SEARCH("Drafting or editing emails and documents",TRIM(SUBSTITUTE(SUBSTITUTE(SUBSTITUTE(SUBSTITUTE(Answers!B293,"’","'"),"‘","'"),"“",""""),"”",""""))))*1+ISNUMBER(SEARCH("Summarizing documents, threads or meetings",TRIM(SUBSTITUTE(SUBSTITUTE(SUBSTITUTE(SUBSTITUTE(Answers!B293,"’","'"),"‘","'"),"“",""""),"”",""""))))*1+ISNUMBER(SEARCH("Research, or explaining something unfamiliar",TRIM(SUBSTITUTE(SUBSTITUTE(SUBSTITUTE(SUBSTITUTE(Answers!B293,"’","'"),"‘","'"),"“",""""),"”",""""))))*1+ISNUMBER(SEARCH("Working with data or spreadsheets",TRIM(SUBSTITUTE(SUBSTITUTE(SUBSTITUTE(SUBSTITUTE(Answers!B293,"’","'"),"‘","'"),"“",""""),"”",""""))))*1+ISNUMBER(SEARCH("Writing or reviewing code or scripts",TRIM(SUBSTITUTE(SUBSTITUTE(SUBSTITUTE(SUBSTITUTE(Answers!B293,"’","'"),"‘","'"),"“",""""),"”",""""))))*1+ISNUMBER(SEARCH("Brainstorming or planning",TRIM(SUBSTITUTE(SUBSTITUTE(SUBSTITUTE(SUBSTITUTE(Answers!B293,"’","'"),"‘","'"),"“",""""),"”",""""))))*1+ISNUMBER(SEARCH("Something else",TRIM(SUBSTITUTE(SUBSTITUTE(SUBSTITUTE(SUBSTITUTE(Answers!B293,"’","'"),"‘","'"),"“",""""),"”",""""))))*1)</f>
        <v/>
      </c>
      <c r="Y293" s="1" t="str">
        <f aca="false">IF(X293="","",IF(X293=0,IF(ISNUMBER(SEARCH("I don't use AI tools for work",TRIM(SUBSTITUTE(SUBSTITUTE(SUBSTITUTE(SUBSTITUTE(Answers!B293,"’","'"),"‘","'"),"“",""""),"”","""")))),1,"unread"),MIN(X293+1,5)))</f>
        <v/>
      </c>
      <c r="Z293" s="1" t="n">
        <f aca="false">IF(ISNUMBER(SEARCH("Clear guidance on what's allowed and what information can go in",TRIM(SUBSTITUTE(SUBSTITUTE(SUBSTITUTE(SUBSTITUTE(Answers!R293,"’","'"),"‘","'"),"“",""""),"”","""")))),1,0)</f>
        <v>0</v>
      </c>
      <c r="AA293" s="1" t="n">
        <f aca="false">IF(ISNUMBER(SEARCH("An approved AI tool with a work account",TRIM(SUBSTITUTE(SUBSTITUTE(SUBSTITUTE(SUBSTITUTE(Answers!R293,"’","'"),"‘","'"),"“",""""),"”","""")))),1,0)</f>
        <v>0</v>
      </c>
      <c r="AB293" s="1" t="n">
        <f aca="false">IF(ISNUMBER(SEARCH("Hands-on training using my own work tasks",TRIM(SUBSTITUTE(SUBSTITUTE(SUBSTITUTE(SUBSTITUTE(Answers!R293,"’","'"),"‘","'"),"“",""""),"”","""")))),1,0)</f>
        <v>0</v>
      </c>
      <c r="AC293" s="1" t="n">
        <f aca="false">IF(ISNUMBER(SEARCH("Ready-made prompts and templates for common tasks",TRIM(SUBSTITUTE(SUBSTITUTE(SUBSTITUTE(SUBSTITUTE(Answers!R293,"’","'"),"‘","'"),"“",""""),"”","""")))),1,0)</f>
        <v>0</v>
      </c>
      <c r="AD293" s="1" t="n">
        <f aca="false">IF(ISNUMBER(SEARCH("Help setting up an AI agent for my role",TRIM(SUBSTITUTE(SUBSTITUTE(SUBSTITUTE(SUBSTITUTE(Answers!R293,"’","'"),"‘","'"),"“",""""),"”","""")))),1,0)</f>
        <v>0</v>
      </c>
      <c r="AE293" s="1" t="n">
        <f aca="false">IF(ISNUMBER(SEARCH("Examples from people in jobs like mine",TRIM(SUBSTITUTE(SUBSTITUTE(SUBSTITUTE(SUBSTITUTE(Answers!R293,"’","'"),"‘","'"),"“",""""),"”","""")))),1,0)</f>
        <v>0</v>
      </c>
      <c r="AF293" s="1" t="n">
        <f aca="false">IF(ISNUMBER(SEARCH("Time set aside to practice",TRIM(SUBSTITUTE(SUBSTITUTE(SUBSTITUTE(SUBSTITUTE(Answers!R293,"’","'"),"‘","'"),"“",""""),"”","""")))),1,0)</f>
        <v>0</v>
      </c>
      <c r="AG293" s="1" t="n">
        <f aca="false">IF(ISNUMBER(SEARCH("I don't need help right now",TRIM(SUBSTITUTE(SUBSTITUTE(SUBSTITUTE(SUBSTITUTE(Answers!R293,"’","'"),"‘","'"),"“",""""),"”","""")))),1,0)</f>
        <v>0</v>
      </c>
      <c r="AH293" s="1" t="str">
        <f aca="false">IF(Answers!R293="","",IF(Z293+AA293+AB293+AC293+AD293+AE293+AF293+AG293=0,"unread",""))</f>
        <v/>
      </c>
      <c r="AI293" s="1" t="n">
        <f aca="false">IF(OR(D293=5,E293=5),1,0)</f>
        <v>0</v>
      </c>
    </row>
    <row r="294" customFormat="false" ht="15" hidden="false" customHeight="true" outlineLevel="0" collapsed="false">
      <c r="A294" s="1" t="n">
        <f aca="false">Answers!T294</f>
        <v>0</v>
      </c>
      <c r="B294" s="1" t="str">
        <f aca="false">IF(Answers!A294="","",IFERROR(MATCH(TRIM(SUBSTITUTE(SUBSTITUTE(SUBSTITUTE(SUBSTITUTE(Answers!A294,"’","'"),"‘","'"),"“",""""),"”","""")),'Scoring key'!$B$10:$B$14,0),"unread"))</f>
        <v/>
      </c>
      <c r="C294" s="1" t="str">
        <f aca="false">IF(Answers!C294="","",IFERROR(MATCH(TRIM(SUBSTITUTE(SUBSTITUTE(SUBSTITUTE(SUBSTITUTE(Answers!C294,"’","'"),"‘","'"),"“",""""),"”","""")),'Scoring key'!$B$15:$B$19,0),"unread"))</f>
        <v/>
      </c>
      <c r="D294" s="1" t="str">
        <f aca="false">IF(Answers!D294="","",IFERROR(MATCH(TRIM(SUBSTITUTE(SUBSTITUTE(SUBSTITUTE(SUBSTITUTE(Answers!D294,"’","'"),"‘","'"),"“",""""),"”","""")),'Scoring key'!$B$20:$B$24,0),"unread"))</f>
        <v/>
      </c>
      <c r="E294" s="1" t="str">
        <f aca="false">IF(Answers!E294="","",IFERROR(MATCH(TRIM(SUBSTITUTE(SUBSTITUTE(SUBSTITUTE(SUBSTITUTE(Answers!E294,"’","'"),"‘","'"),"“",""""),"”","""")),'Scoring key'!$B$25:$B$29,0),"unread"))</f>
        <v/>
      </c>
      <c r="F294" s="1" t="str">
        <f aca="false">IF(Answers!L294="","",IFERROR(MATCH(TRIM(SUBSTITUTE(SUBSTITUTE(SUBSTITUTE(SUBSTITUTE(Answers!L294,"’","'"),"‘","'"),"“",""""),"”","""")),'Scoring key'!$B$30:$B$34,0),"unread"))</f>
        <v/>
      </c>
      <c r="G294" s="1" t="str">
        <f aca="false">IF(Answers!N294="","",IFERROR(MATCH(TRIM(SUBSTITUTE(SUBSTITUTE(SUBSTITUTE(SUBSTITUTE(Answers!N294,"’","'"),"‘","'"),"“",""""),"”","""")),'Scoring key'!$B$35:$B$38,0),"unread"))</f>
        <v/>
      </c>
      <c r="H294" s="1" t="str">
        <f aca="false">IF(Answers!O294="","",IFERROR(MATCH(TRIM(SUBSTITUTE(SUBSTITUTE(SUBSTITUTE(SUBSTITUTE(Answers!O294,"’","'"),"‘","'"),"“",""""),"”","""")),'Scoring key'!$B$39:$B$42,0),"unread"))</f>
        <v/>
      </c>
      <c r="I294" s="1" t="str">
        <f aca="false">IF(Answers!S294="","",IFERROR(MATCH(TRIM(SUBSTITUTE(SUBSTITUTE(SUBSTITUTE(SUBSTITUTE(Answers!S294,"’","'"),"‘","'"),"“",""""),"”","""")),'Scoring key'!$B$43:$B$46,0),"unread"))</f>
        <v/>
      </c>
      <c r="J294" s="1" t="str">
        <f aca="false">IF(ISNUMBER(B294),IF(INDEX('Scoring key'!$C$10:$C$14,B294)="","",INDEX('Scoring key'!$C$10:$C$14,B294)),"")</f>
        <v/>
      </c>
      <c r="K294" s="1" t="str">
        <f aca="false">IF(ISNUMBER(E294),IF(INDEX('Scoring key'!$C$25:$C$29,E294)="","",INDEX('Scoring key'!$C$25:$C$29,E294)),"")</f>
        <v/>
      </c>
      <c r="L294" s="1" t="str">
        <f aca="false">IF(ISNUMBER(F294),IF(INDEX('Scoring key'!$C$30:$C$34,F294)="","",INDEX('Scoring key'!$C$30:$C$34,F294)),"")</f>
        <v/>
      </c>
      <c r="M294" s="1" t="str">
        <f aca="false">IF(ISNUMBER(G294),IF(INDEX('Scoring key'!$C$35:$C$38,G294)="","",INDEX('Scoring key'!$C$35:$C$38,G294)),"")</f>
        <v/>
      </c>
      <c r="N294" s="1" t="str">
        <f aca="false">IF(ISNUMBER(H294),IF(INDEX('Scoring key'!$C$39:$C$42,H294)="","",INDEX('Scoring key'!$C$39:$C$42,H294)),"")</f>
        <v/>
      </c>
      <c r="O294" s="1" t="str">
        <f aca="false">IF(Answers!F294="","",IF(ISNUMBER(IFERROR(VALUE(Answers!F294),"")),IF(AND(VALUE(Answers!F294)&gt;=1,VALUE(Answers!F294)&lt;=5,VALUE(Answers!F294)=INT(VALUE(Answers!F294))),VALUE(Answers!F294),"unread"),IFERROR(MATCH(TRIM(SUBSTITUTE(SUBSTITUTE(SUBSTITUTE(SUBSTITUTE(Answers!F294,"’","'"),"‘","'"),"“",""""),"”","""")),'Scoring key'!$B$5:$B$9,0),"unread")))</f>
        <v/>
      </c>
      <c r="P294" s="1" t="str">
        <f aca="false">IF(Answers!G294="","",IF(ISNUMBER(IFERROR(VALUE(Answers!G294),"")),IF(AND(VALUE(Answers!G294)&gt;=1,VALUE(Answers!G294)&lt;=5,VALUE(Answers!G294)=INT(VALUE(Answers!G294))),VALUE(Answers!G294),"unread"),IFERROR(MATCH(TRIM(SUBSTITUTE(SUBSTITUTE(SUBSTITUTE(SUBSTITUTE(Answers!G294,"’","'"),"‘","'"),"“",""""),"”","""")),'Scoring key'!$B$5:$B$9,0),"unread")))</f>
        <v/>
      </c>
      <c r="Q294" s="1" t="str">
        <f aca="false">IF(Answers!H294="","",IF(ISNUMBER(IFERROR(VALUE(Answers!H294),"")),IF(AND(VALUE(Answers!H294)&gt;=1,VALUE(Answers!H294)&lt;=5,VALUE(Answers!H294)=INT(VALUE(Answers!H294))),VALUE(Answers!H294),"unread"),IFERROR(MATCH(TRIM(SUBSTITUTE(SUBSTITUTE(SUBSTITUTE(SUBSTITUTE(Answers!H294,"’","'"),"‘","'"),"“",""""),"”","""")),'Scoring key'!$B$5:$B$9,0),"unread")))</f>
        <v/>
      </c>
      <c r="R294" s="1" t="str">
        <f aca="false">IF(Answers!I294="","",IF(ISNUMBER(IFERROR(VALUE(Answers!I294),"")),IF(AND(VALUE(Answers!I294)&gt;=1,VALUE(Answers!I294)&lt;=5,VALUE(Answers!I294)=INT(VALUE(Answers!I294))),VALUE(Answers!I294),"unread"),IFERROR(MATCH(TRIM(SUBSTITUTE(SUBSTITUTE(SUBSTITUTE(SUBSTITUTE(Answers!I294,"’","'"),"‘","'"),"“",""""),"”","""")),'Scoring key'!$B$5:$B$9,0),"unread")))</f>
        <v/>
      </c>
      <c r="S294" s="1" t="str">
        <f aca="false">IF(Answers!J294="","",IF(ISNUMBER(IFERROR(VALUE(Answers!J294),"")),IF(AND(VALUE(Answers!J294)&gt;=1,VALUE(Answers!J294)&lt;=5,VALUE(Answers!J294)=INT(VALUE(Answers!J294))),VALUE(Answers!J294),"unread"),IFERROR(MATCH(TRIM(SUBSTITUTE(SUBSTITUTE(SUBSTITUTE(SUBSTITUTE(Answers!J294,"’","'"),"‘","'"),"“",""""),"”","""")),'Scoring key'!$B$5:$B$9,0),"unread")))</f>
        <v/>
      </c>
      <c r="T294" s="1" t="str">
        <f aca="false">IF(Answers!K294="","",IF(ISNUMBER(IFERROR(VALUE(Answers!K294),"")),IF(AND(VALUE(Answers!K294)&gt;=1,VALUE(Answers!K294)&lt;=5,VALUE(Answers!K294)=INT(VALUE(Answers!K294))),VALUE(Answers!K294),"unread"),IFERROR(MATCH(TRIM(SUBSTITUTE(SUBSTITUTE(SUBSTITUTE(SUBSTITUTE(Answers!K294,"’","'"),"‘","'"),"“",""""),"”","""")),'Scoring key'!$B$5:$B$9,0),"unread")))</f>
        <v/>
      </c>
      <c r="U294" s="1" t="str">
        <f aca="false">IF(Answers!M294="","",IF(ISNUMBER(IFERROR(VALUE(Answers!M294),"")),IF(AND(VALUE(Answers!M294)&gt;=1,VALUE(Answers!M294)&lt;=5,VALUE(Answers!M294)=INT(VALUE(Answers!M294))),VALUE(Answers!M294),"unread"),IFERROR(MATCH(TRIM(SUBSTITUTE(SUBSTITUTE(SUBSTITUTE(SUBSTITUTE(Answers!M294,"’","'"),"‘","'"),"“",""""),"”","""")),'Scoring key'!$B$5:$B$9,0),"unread")))</f>
        <v/>
      </c>
      <c r="V294" s="1" t="str">
        <f aca="false">IF(Answers!P294="","",IF(ISNUMBER(IFERROR(VALUE(Answers!P294),"")),IF(AND(VALUE(Answers!P294)&gt;=1,VALUE(Answers!P294)&lt;=5,VALUE(Answers!P294)=INT(VALUE(Answers!P294))),VALUE(Answers!P294),"unread"),IFERROR(MATCH(TRIM(SUBSTITUTE(SUBSTITUTE(SUBSTITUTE(SUBSTITUTE(Answers!P294,"’","'"),"‘","'"),"“",""""),"”","""")),'Scoring key'!$B$5:$B$9,0),"unread")))</f>
        <v/>
      </c>
      <c r="W294" s="1" t="str">
        <f aca="false">IF(Answers!Q294="","",IF(ISNUMBER(IFERROR(VALUE(Answers!Q294),"")),IF(AND(VALUE(Answers!Q294)&gt;=1,VALUE(Answers!Q294)&lt;=5,VALUE(Answers!Q294)=INT(VALUE(Answers!Q294))),VALUE(Answers!Q294),"unread"),IFERROR(MATCH(TRIM(SUBSTITUTE(SUBSTITUTE(SUBSTITUTE(SUBSTITUTE(Answers!Q294,"’","'"),"‘","'"),"“",""""),"”","""")),'Scoring key'!$B$5:$B$9,0),"unread")))</f>
        <v/>
      </c>
      <c r="X294" s="1" t="str">
        <f aca="false">IF(Answers!B294="","",ISNUMBER(SEARCH("Drafting or editing emails and documents",TRIM(SUBSTITUTE(SUBSTITUTE(SUBSTITUTE(SUBSTITUTE(Answers!B294,"’","'"),"‘","'"),"“",""""),"”",""""))))*1+ISNUMBER(SEARCH("Summarizing documents, threads or meetings",TRIM(SUBSTITUTE(SUBSTITUTE(SUBSTITUTE(SUBSTITUTE(Answers!B294,"’","'"),"‘","'"),"“",""""),"”",""""))))*1+ISNUMBER(SEARCH("Research, or explaining something unfamiliar",TRIM(SUBSTITUTE(SUBSTITUTE(SUBSTITUTE(SUBSTITUTE(Answers!B294,"’","'"),"‘","'"),"“",""""),"”",""""))))*1+ISNUMBER(SEARCH("Working with data or spreadsheets",TRIM(SUBSTITUTE(SUBSTITUTE(SUBSTITUTE(SUBSTITUTE(Answers!B294,"’","'"),"‘","'"),"“",""""),"”",""""))))*1+ISNUMBER(SEARCH("Writing or reviewing code or scripts",TRIM(SUBSTITUTE(SUBSTITUTE(SUBSTITUTE(SUBSTITUTE(Answers!B294,"’","'"),"‘","'"),"“",""""),"”",""""))))*1+ISNUMBER(SEARCH("Brainstorming or planning",TRIM(SUBSTITUTE(SUBSTITUTE(SUBSTITUTE(SUBSTITUTE(Answers!B294,"’","'"),"‘","'"),"“",""""),"”",""""))))*1+ISNUMBER(SEARCH("Something else",TRIM(SUBSTITUTE(SUBSTITUTE(SUBSTITUTE(SUBSTITUTE(Answers!B294,"’","'"),"‘","'"),"“",""""),"”",""""))))*1)</f>
        <v/>
      </c>
      <c r="Y294" s="1" t="str">
        <f aca="false">IF(X294="","",IF(X294=0,IF(ISNUMBER(SEARCH("I don't use AI tools for work",TRIM(SUBSTITUTE(SUBSTITUTE(SUBSTITUTE(SUBSTITUTE(Answers!B294,"’","'"),"‘","'"),"“",""""),"”","""")))),1,"unread"),MIN(X294+1,5)))</f>
        <v/>
      </c>
      <c r="Z294" s="1" t="n">
        <f aca="false">IF(ISNUMBER(SEARCH("Clear guidance on what's allowed and what information can go in",TRIM(SUBSTITUTE(SUBSTITUTE(SUBSTITUTE(SUBSTITUTE(Answers!R294,"’","'"),"‘","'"),"“",""""),"”","""")))),1,0)</f>
        <v>0</v>
      </c>
      <c r="AA294" s="1" t="n">
        <f aca="false">IF(ISNUMBER(SEARCH("An approved AI tool with a work account",TRIM(SUBSTITUTE(SUBSTITUTE(SUBSTITUTE(SUBSTITUTE(Answers!R294,"’","'"),"‘","'"),"“",""""),"”","""")))),1,0)</f>
        <v>0</v>
      </c>
      <c r="AB294" s="1" t="n">
        <f aca="false">IF(ISNUMBER(SEARCH("Hands-on training using my own work tasks",TRIM(SUBSTITUTE(SUBSTITUTE(SUBSTITUTE(SUBSTITUTE(Answers!R294,"’","'"),"‘","'"),"“",""""),"”","""")))),1,0)</f>
        <v>0</v>
      </c>
      <c r="AC294" s="1" t="n">
        <f aca="false">IF(ISNUMBER(SEARCH("Ready-made prompts and templates for common tasks",TRIM(SUBSTITUTE(SUBSTITUTE(SUBSTITUTE(SUBSTITUTE(Answers!R294,"’","'"),"‘","'"),"“",""""),"”","""")))),1,0)</f>
        <v>0</v>
      </c>
      <c r="AD294" s="1" t="n">
        <f aca="false">IF(ISNUMBER(SEARCH("Help setting up an AI agent for my role",TRIM(SUBSTITUTE(SUBSTITUTE(SUBSTITUTE(SUBSTITUTE(Answers!R294,"’","'"),"‘","'"),"“",""""),"”","""")))),1,0)</f>
        <v>0</v>
      </c>
      <c r="AE294" s="1" t="n">
        <f aca="false">IF(ISNUMBER(SEARCH("Examples from people in jobs like mine",TRIM(SUBSTITUTE(SUBSTITUTE(SUBSTITUTE(SUBSTITUTE(Answers!R294,"’","'"),"‘","'"),"“",""""),"”","""")))),1,0)</f>
        <v>0</v>
      </c>
      <c r="AF294" s="1" t="n">
        <f aca="false">IF(ISNUMBER(SEARCH("Time set aside to practice",TRIM(SUBSTITUTE(SUBSTITUTE(SUBSTITUTE(SUBSTITUTE(Answers!R294,"’","'"),"‘","'"),"“",""""),"”","""")))),1,0)</f>
        <v>0</v>
      </c>
      <c r="AG294" s="1" t="n">
        <f aca="false">IF(ISNUMBER(SEARCH("I don't need help right now",TRIM(SUBSTITUTE(SUBSTITUTE(SUBSTITUTE(SUBSTITUTE(Answers!R294,"’","'"),"‘","'"),"“",""""),"”","""")))),1,0)</f>
        <v>0</v>
      </c>
      <c r="AH294" s="1" t="str">
        <f aca="false">IF(Answers!R294="","",IF(Z294+AA294+AB294+AC294+AD294+AE294+AF294+AG294=0,"unread",""))</f>
        <v/>
      </c>
      <c r="AI294" s="1" t="n">
        <f aca="false">IF(OR(D294=5,E294=5),1,0)</f>
        <v>0</v>
      </c>
    </row>
    <row r="295" customFormat="false" ht="15" hidden="false" customHeight="true" outlineLevel="0" collapsed="false">
      <c r="A295" s="1" t="n">
        <f aca="false">Answers!T295</f>
        <v>0</v>
      </c>
      <c r="B295" s="1" t="str">
        <f aca="false">IF(Answers!A295="","",IFERROR(MATCH(TRIM(SUBSTITUTE(SUBSTITUTE(SUBSTITUTE(SUBSTITUTE(Answers!A295,"’","'"),"‘","'"),"“",""""),"”","""")),'Scoring key'!$B$10:$B$14,0),"unread"))</f>
        <v/>
      </c>
      <c r="C295" s="1" t="str">
        <f aca="false">IF(Answers!C295="","",IFERROR(MATCH(TRIM(SUBSTITUTE(SUBSTITUTE(SUBSTITUTE(SUBSTITUTE(Answers!C295,"’","'"),"‘","'"),"“",""""),"”","""")),'Scoring key'!$B$15:$B$19,0),"unread"))</f>
        <v/>
      </c>
      <c r="D295" s="1" t="str">
        <f aca="false">IF(Answers!D295="","",IFERROR(MATCH(TRIM(SUBSTITUTE(SUBSTITUTE(SUBSTITUTE(SUBSTITUTE(Answers!D295,"’","'"),"‘","'"),"“",""""),"”","""")),'Scoring key'!$B$20:$B$24,0),"unread"))</f>
        <v/>
      </c>
      <c r="E295" s="1" t="str">
        <f aca="false">IF(Answers!E295="","",IFERROR(MATCH(TRIM(SUBSTITUTE(SUBSTITUTE(SUBSTITUTE(SUBSTITUTE(Answers!E295,"’","'"),"‘","'"),"“",""""),"”","""")),'Scoring key'!$B$25:$B$29,0),"unread"))</f>
        <v/>
      </c>
      <c r="F295" s="1" t="str">
        <f aca="false">IF(Answers!L295="","",IFERROR(MATCH(TRIM(SUBSTITUTE(SUBSTITUTE(SUBSTITUTE(SUBSTITUTE(Answers!L295,"’","'"),"‘","'"),"“",""""),"”","""")),'Scoring key'!$B$30:$B$34,0),"unread"))</f>
        <v/>
      </c>
      <c r="G295" s="1" t="str">
        <f aca="false">IF(Answers!N295="","",IFERROR(MATCH(TRIM(SUBSTITUTE(SUBSTITUTE(SUBSTITUTE(SUBSTITUTE(Answers!N295,"’","'"),"‘","'"),"“",""""),"”","""")),'Scoring key'!$B$35:$B$38,0),"unread"))</f>
        <v/>
      </c>
      <c r="H295" s="1" t="str">
        <f aca="false">IF(Answers!O295="","",IFERROR(MATCH(TRIM(SUBSTITUTE(SUBSTITUTE(SUBSTITUTE(SUBSTITUTE(Answers!O295,"’","'"),"‘","'"),"“",""""),"”","""")),'Scoring key'!$B$39:$B$42,0),"unread"))</f>
        <v/>
      </c>
      <c r="I295" s="1" t="str">
        <f aca="false">IF(Answers!S295="","",IFERROR(MATCH(TRIM(SUBSTITUTE(SUBSTITUTE(SUBSTITUTE(SUBSTITUTE(Answers!S295,"’","'"),"‘","'"),"“",""""),"”","""")),'Scoring key'!$B$43:$B$46,0),"unread"))</f>
        <v/>
      </c>
      <c r="J295" s="1" t="str">
        <f aca="false">IF(ISNUMBER(B295),IF(INDEX('Scoring key'!$C$10:$C$14,B295)="","",INDEX('Scoring key'!$C$10:$C$14,B295)),"")</f>
        <v/>
      </c>
      <c r="K295" s="1" t="str">
        <f aca="false">IF(ISNUMBER(E295),IF(INDEX('Scoring key'!$C$25:$C$29,E295)="","",INDEX('Scoring key'!$C$25:$C$29,E295)),"")</f>
        <v/>
      </c>
      <c r="L295" s="1" t="str">
        <f aca="false">IF(ISNUMBER(F295),IF(INDEX('Scoring key'!$C$30:$C$34,F295)="","",INDEX('Scoring key'!$C$30:$C$34,F295)),"")</f>
        <v/>
      </c>
      <c r="M295" s="1" t="str">
        <f aca="false">IF(ISNUMBER(G295),IF(INDEX('Scoring key'!$C$35:$C$38,G295)="","",INDEX('Scoring key'!$C$35:$C$38,G295)),"")</f>
        <v/>
      </c>
      <c r="N295" s="1" t="str">
        <f aca="false">IF(ISNUMBER(H295),IF(INDEX('Scoring key'!$C$39:$C$42,H295)="","",INDEX('Scoring key'!$C$39:$C$42,H295)),"")</f>
        <v/>
      </c>
      <c r="O295" s="1" t="str">
        <f aca="false">IF(Answers!F295="","",IF(ISNUMBER(IFERROR(VALUE(Answers!F295),"")),IF(AND(VALUE(Answers!F295)&gt;=1,VALUE(Answers!F295)&lt;=5,VALUE(Answers!F295)=INT(VALUE(Answers!F295))),VALUE(Answers!F295),"unread"),IFERROR(MATCH(TRIM(SUBSTITUTE(SUBSTITUTE(SUBSTITUTE(SUBSTITUTE(Answers!F295,"’","'"),"‘","'"),"“",""""),"”","""")),'Scoring key'!$B$5:$B$9,0),"unread")))</f>
        <v/>
      </c>
      <c r="P295" s="1" t="str">
        <f aca="false">IF(Answers!G295="","",IF(ISNUMBER(IFERROR(VALUE(Answers!G295),"")),IF(AND(VALUE(Answers!G295)&gt;=1,VALUE(Answers!G295)&lt;=5,VALUE(Answers!G295)=INT(VALUE(Answers!G295))),VALUE(Answers!G295),"unread"),IFERROR(MATCH(TRIM(SUBSTITUTE(SUBSTITUTE(SUBSTITUTE(SUBSTITUTE(Answers!G295,"’","'"),"‘","'"),"“",""""),"”","""")),'Scoring key'!$B$5:$B$9,0),"unread")))</f>
        <v/>
      </c>
      <c r="Q295" s="1" t="str">
        <f aca="false">IF(Answers!H295="","",IF(ISNUMBER(IFERROR(VALUE(Answers!H295),"")),IF(AND(VALUE(Answers!H295)&gt;=1,VALUE(Answers!H295)&lt;=5,VALUE(Answers!H295)=INT(VALUE(Answers!H295))),VALUE(Answers!H295),"unread"),IFERROR(MATCH(TRIM(SUBSTITUTE(SUBSTITUTE(SUBSTITUTE(SUBSTITUTE(Answers!H295,"’","'"),"‘","'"),"“",""""),"”","""")),'Scoring key'!$B$5:$B$9,0),"unread")))</f>
        <v/>
      </c>
      <c r="R295" s="1" t="str">
        <f aca="false">IF(Answers!I295="","",IF(ISNUMBER(IFERROR(VALUE(Answers!I295),"")),IF(AND(VALUE(Answers!I295)&gt;=1,VALUE(Answers!I295)&lt;=5,VALUE(Answers!I295)=INT(VALUE(Answers!I295))),VALUE(Answers!I295),"unread"),IFERROR(MATCH(TRIM(SUBSTITUTE(SUBSTITUTE(SUBSTITUTE(SUBSTITUTE(Answers!I295,"’","'"),"‘","'"),"“",""""),"”","""")),'Scoring key'!$B$5:$B$9,0),"unread")))</f>
        <v/>
      </c>
      <c r="S295" s="1" t="str">
        <f aca="false">IF(Answers!J295="","",IF(ISNUMBER(IFERROR(VALUE(Answers!J295),"")),IF(AND(VALUE(Answers!J295)&gt;=1,VALUE(Answers!J295)&lt;=5,VALUE(Answers!J295)=INT(VALUE(Answers!J295))),VALUE(Answers!J295),"unread"),IFERROR(MATCH(TRIM(SUBSTITUTE(SUBSTITUTE(SUBSTITUTE(SUBSTITUTE(Answers!J295,"’","'"),"‘","'"),"“",""""),"”","""")),'Scoring key'!$B$5:$B$9,0),"unread")))</f>
        <v/>
      </c>
      <c r="T295" s="1" t="str">
        <f aca="false">IF(Answers!K295="","",IF(ISNUMBER(IFERROR(VALUE(Answers!K295),"")),IF(AND(VALUE(Answers!K295)&gt;=1,VALUE(Answers!K295)&lt;=5,VALUE(Answers!K295)=INT(VALUE(Answers!K295))),VALUE(Answers!K295),"unread"),IFERROR(MATCH(TRIM(SUBSTITUTE(SUBSTITUTE(SUBSTITUTE(SUBSTITUTE(Answers!K295,"’","'"),"‘","'"),"“",""""),"”","""")),'Scoring key'!$B$5:$B$9,0),"unread")))</f>
        <v/>
      </c>
      <c r="U295" s="1" t="str">
        <f aca="false">IF(Answers!M295="","",IF(ISNUMBER(IFERROR(VALUE(Answers!M295),"")),IF(AND(VALUE(Answers!M295)&gt;=1,VALUE(Answers!M295)&lt;=5,VALUE(Answers!M295)=INT(VALUE(Answers!M295))),VALUE(Answers!M295),"unread"),IFERROR(MATCH(TRIM(SUBSTITUTE(SUBSTITUTE(SUBSTITUTE(SUBSTITUTE(Answers!M295,"’","'"),"‘","'"),"“",""""),"”","""")),'Scoring key'!$B$5:$B$9,0),"unread")))</f>
        <v/>
      </c>
      <c r="V295" s="1" t="str">
        <f aca="false">IF(Answers!P295="","",IF(ISNUMBER(IFERROR(VALUE(Answers!P295),"")),IF(AND(VALUE(Answers!P295)&gt;=1,VALUE(Answers!P295)&lt;=5,VALUE(Answers!P295)=INT(VALUE(Answers!P295))),VALUE(Answers!P295),"unread"),IFERROR(MATCH(TRIM(SUBSTITUTE(SUBSTITUTE(SUBSTITUTE(SUBSTITUTE(Answers!P295,"’","'"),"‘","'"),"“",""""),"”","""")),'Scoring key'!$B$5:$B$9,0),"unread")))</f>
        <v/>
      </c>
      <c r="W295" s="1" t="str">
        <f aca="false">IF(Answers!Q295="","",IF(ISNUMBER(IFERROR(VALUE(Answers!Q295),"")),IF(AND(VALUE(Answers!Q295)&gt;=1,VALUE(Answers!Q295)&lt;=5,VALUE(Answers!Q295)=INT(VALUE(Answers!Q295))),VALUE(Answers!Q295),"unread"),IFERROR(MATCH(TRIM(SUBSTITUTE(SUBSTITUTE(SUBSTITUTE(SUBSTITUTE(Answers!Q295,"’","'"),"‘","'"),"“",""""),"”","""")),'Scoring key'!$B$5:$B$9,0),"unread")))</f>
        <v/>
      </c>
      <c r="X295" s="1" t="str">
        <f aca="false">IF(Answers!B295="","",ISNUMBER(SEARCH("Drafting or editing emails and documents",TRIM(SUBSTITUTE(SUBSTITUTE(SUBSTITUTE(SUBSTITUTE(Answers!B295,"’","'"),"‘","'"),"“",""""),"”",""""))))*1+ISNUMBER(SEARCH("Summarizing documents, threads or meetings",TRIM(SUBSTITUTE(SUBSTITUTE(SUBSTITUTE(SUBSTITUTE(Answers!B295,"’","'"),"‘","'"),"“",""""),"”",""""))))*1+ISNUMBER(SEARCH("Research, or explaining something unfamiliar",TRIM(SUBSTITUTE(SUBSTITUTE(SUBSTITUTE(SUBSTITUTE(Answers!B295,"’","'"),"‘","'"),"“",""""),"”",""""))))*1+ISNUMBER(SEARCH("Working with data or spreadsheets",TRIM(SUBSTITUTE(SUBSTITUTE(SUBSTITUTE(SUBSTITUTE(Answers!B295,"’","'"),"‘","'"),"“",""""),"”",""""))))*1+ISNUMBER(SEARCH("Writing or reviewing code or scripts",TRIM(SUBSTITUTE(SUBSTITUTE(SUBSTITUTE(SUBSTITUTE(Answers!B295,"’","'"),"‘","'"),"“",""""),"”",""""))))*1+ISNUMBER(SEARCH("Brainstorming or planning",TRIM(SUBSTITUTE(SUBSTITUTE(SUBSTITUTE(SUBSTITUTE(Answers!B295,"’","'"),"‘","'"),"“",""""),"”",""""))))*1+ISNUMBER(SEARCH("Something else",TRIM(SUBSTITUTE(SUBSTITUTE(SUBSTITUTE(SUBSTITUTE(Answers!B295,"’","'"),"‘","'"),"“",""""),"”",""""))))*1)</f>
        <v/>
      </c>
      <c r="Y295" s="1" t="str">
        <f aca="false">IF(X295="","",IF(X295=0,IF(ISNUMBER(SEARCH("I don't use AI tools for work",TRIM(SUBSTITUTE(SUBSTITUTE(SUBSTITUTE(SUBSTITUTE(Answers!B295,"’","'"),"‘","'"),"“",""""),"”","""")))),1,"unread"),MIN(X295+1,5)))</f>
        <v/>
      </c>
      <c r="Z295" s="1" t="n">
        <f aca="false">IF(ISNUMBER(SEARCH("Clear guidance on what's allowed and what information can go in",TRIM(SUBSTITUTE(SUBSTITUTE(SUBSTITUTE(SUBSTITUTE(Answers!R295,"’","'"),"‘","'"),"“",""""),"”","""")))),1,0)</f>
        <v>0</v>
      </c>
      <c r="AA295" s="1" t="n">
        <f aca="false">IF(ISNUMBER(SEARCH("An approved AI tool with a work account",TRIM(SUBSTITUTE(SUBSTITUTE(SUBSTITUTE(SUBSTITUTE(Answers!R295,"’","'"),"‘","'"),"“",""""),"”","""")))),1,0)</f>
        <v>0</v>
      </c>
      <c r="AB295" s="1" t="n">
        <f aca="false">IF(ISNUMBER(SEARCH("Hands-on training using my own work tasks",TRIM(SUBSTITUTE(SUBSTITUTE(SUBSTITUTE(SUBSTITUTE(Answers!R295,"’","'"),"‘","'"),"“",""""),"”","""")))),1,0)</f>
        <v>0</v>
      </c>
      <c r="AC295" s="1" t="n">
        <f aca="false">IF(ISNUMBER(SEARCH("Ready-made prompts and templates for common tasks",TRIM(SUBSTITUTE(SUBSTITUTE(SUBSTITUTE(SUBSTITUTE(Answers!R295,"’","'"),"‘","'"),"“",""""),"”","""")))),1,0)</f>
        <v>0</v>
      </c>
      <c r="AD295" s="1" t="n">
        <f aca="false">IF(ISNUMBER(SEARCH("Help setting up an AI agent for my role",TRIM(SUBSTITUTE(SUBSTITUTE(SUBSTITUTE(SUBSTITUTE(Answers!R295,"’","'"),"‘","'"),"“",""""),"”","""")))),1,0)</f>
        <v>0</v>
      </c>
      <c r="AE295" s="1" t="n">
        <f aca="false">IF(ISNUMBER(SEARCH("Examples from people in jobs like mine",TRIM(SUBSTITUTE(SUBSTITUTE(SUBSTITUTE(SUBSTITUTE(Answers!R295,"’","'"),"‘","'"),"“",""""),"”","""")))),1,0)</f>
        <v>0</v>
      </c>
      <c r="AF295" s="1" t="n">
        <f aca="false">IF(ISNUMBER(SEARCH("Time set aside to practice",TRIM(SUBSTITUTE(SUBSTITUTE(SUBSTITUTE(SUBSTITUTE(Answers!R295,"’","'"),"‘","'"),"“",""""),"”","""")))),1,0)</f>
        <v>0</v>
      </c>
      <c r="AG295" s="1" t="n">
        <f aca="false">IF(ISNUMBER(SEARCH("I don't need help right now",TRIM(SUBSTITUTE(SUBSTITUTE(SUBSTITUTE(SUBSTITUTE(Answers!R295,"’","'"),"‘","'"),"“",""""),"”","""")))),1,0)</f>
        <v>0</v>
      </c>
      <c r="AH295" s="1" t="str">
        <f aca="false">IF(Answers!R295="","",IF(Z295+AA295+AB295+AC295+AD295+AE295+AF295+AG295=0,"unread",""))</f>
        <v/>
      </c>
      <c r="AI295" s="1" t="n">
        <f aca="false">IF(OR(D295=5,E295=5),1,0)</f>
        <v>0</v>
      </c>
    </row>
    <row r="296" customFormat="false" ht="15" hidden="false" customHeight="true" outlineLevel="0" collapsed="false">
      <c r="A296" s="1" t="n">
        <f aca="false">Answers!T296</f>
        <v>0</v>
      </c>
      <c r="B296" s="1" t="str">
        <f aca="false">IF(Answers!A296="","",IFERROR(MATCH(TRIM(SUBSTITUTE(SUBSTITUTE(SUBSTITUTE(SUBSTITUTE(Answers!A296,"’","'"),"‘","'"),"“",""""),"”","""")),'Scoring key'!$B$10:$B$14,0),"unread"))</f>
        <v/>
      </c>
      <c r="C296" s="1" t="str">
        <f aca="false">IF(Answers!C296="","",IFERROR(MATCH(TRIM(SUBSTITUTE(SUBSTITUTE(SUBSTITUTE(SUBSTITUTE(Answers!C296,"’","'"),"‘","'"),"“",""""),"”","""")),'Scoring key'!$B$15:$B$19,0),"unread"))</f>
        <v/>
      </c>
      <c r="D296" s="1" t="str">
        <f aca="false">IF(Answers!D296="","",IFERROR(MATCH(TRIM(SUBSTITUTE(SUBSTITUTE(SUBSTITUTE(SUBSTITUTE(Answers!D296,"’","'"),"‘","'"),"“",""""),"”","""")),'Scoring key'!$B$20:$B$24,0),"unread"))</f>
        <v/>
      </c>
      <c r="E296" s="1" t="str">
        <f aca="false">IF(Answers!E296="","",IFERROR(MATCH(TRIM(SUBSTITUTE(SUBSTITUTE(SUBSTITUTE(SUBSTITUTE(Answers!E296,"’","'"),"‘","'"),"“",""""),"”","""")),'Scoring key'!$B$25:$B$29,0),"unread"))</f>
        <v/>
      </c>
      <c r="F296" s="1" t="str">
        <f aca="false">IF(Answers!L296="","",IFERROR(MATCH(TRIM(SUBSTITUTE(SUBSTITUTE(SUBSTITUTE(SUBSTITUTE(Answers!L296,"’","'"),"‘","'"),"“",""""),"”","""")),'Scoring key'!$B$30:$B$34,0),"unread"))</f>
        <v/>
      </c>
      <c r="G296" s="1" t="str">
        <f aca="false">IF(Answers!N296="","",IFERROR(MATCH(TRIM(SUBSTITUTE(SUBSTITUTE(SUBSTITUTE(SUBSTITUTE(Answers!N296,"’","'"),"‘","'"),"“",""""),"”","""")),'Scoring key'!$B$35:$B$38,0),"unread"))</f>
        <v/>
      </c>
      <c r="H296" s="1" t="str">
        <f aca="false">IF(Answers!O296="","",IFERROR(MATCH(TRIM(SUBSTITUTE(SUBSTITUTE(SUBSTITUTE(SUBSTITUTE(Answers!O296,"’","'"),"‘","'"),"“",""""),"”","""")),'Scoring key'!$B$39:$B$42,0),"unread"))</f>
        <v/>
      </c>
      <c r="I296" s="1" t="str">
        <f aca="false">IF(Answers!S296="","",IFERROR(MATCH(TRIM(SUBSTITUTE(SUBSTITUTE(SUBSTITUTE(SUBSTITUTE(Answers!S296,"’","'"),"‘","'"),"“",""""),"”","""")),'Scoring key'!$B$43:$B$46,0),"unread"))</f>
        <v/>
      </c>
      <c r="J296" s="1" t="str">
        <f aca="false">IF(ISNUMBER(B296),IF(INDEX('Scoring key'!$C$10:$C$14,B296)="","",INDEX('Scoring key'!$C$10:$C$14,B296)),"")</f>
        <v/>
      </c>
      <c r="K296" s="1" t="str">
        <f aca="false">IF(ISNUMBER(E296),IF(INDEX('Scoring key'!$C$25:$C$29,E296)="","",INDEX('Scoring key'!$C$25:$C$29,E296)),"")</f>
        <v/>
      </c>
      <c r="L296" s="1" t="str">
        <f aca="false">IF(ISNUMBER(F296),IF(INDEX('Scoring key'!$C$30:$C$34,F296)="","",INDEX('Scoring key'!$C$30:$C$34,F296)),"")</f>
        <v/>
      </c>
      <c r="M296" s="1" t="str">
        <f aca="false">IF(ISNUMBER(G296),IF(INDEX('Scoring key'!$C$35:$C$38,G296)="","",INDEX('Scoring key'!$C$35:$C$38,G296)),"")</f>
        <v/>
      </c>
      <c r="N296" s="1" t="str">
        <f aca="false">IF(ISNUMBER(H296),IF(INDEX('Scoring key'!$C$39:$C$42,H296)="","",INDEX('Scoring key'!$C$39:$C$42,H296)),"")</f>
        <v/>
      </c>
      <c r="O296" s="1" t="str">
        <f aca="false">IF(Answers!F296="","",IF(ISNUMBER(IFERROR(VALUE(Answers!F296),"")),IF(AND(VALUE(Answers!F296)&gt;=1,VALUE(Answers!F296)&lt;=5,VALUE(Answers!F296)=INT(VALUE(Answers!F296))),VALUE(Answers!F296),"unread"),IFERROR(MATCH(TRIM(SUBSTITUTE(SUBSTITUTE(SUBSTITUTE(SUBSTITUTE(Answers!F296,"’","'"),"‘","'"),"“",""""),"”","""")),'Scoring key'!$B$5:$B$9,0),"unread")))</f>
        <v/>
      </c>
      <c r="P296" s="1" t="str">
        <f aca="false">IF(Answers!G296="","",IF(ISNUMBER(IFERROR(VALUE(Answers!G296),"")),IF(AND(VALUE(Answers!G296)&gt;=1,VALUE(Answers!G296)&lt;=5,VALUE(Answers!G296)=INT(VALUE(Answers!G296))),VALUE(Answers!G296),"unread"),IFERROR(MATCH(TRIM(SUBSTITUTE(SUBSTITUTE(SUBSTITUTE(SUBSTITUTE(Answers!G296,"’","'"),"‘","'"),"“",""""),"”","""")),'Scoring key'!$B$5:$B$9,0),"unread")))</f>
        <v/>
      </c>
      <c r="Q296" s="1" t="str">
        <f aca="false">IF(Answers!H296="","",IF(ISNUMBER(IFERROR(VALUE(Answers!H296),"")),IF(AND(VALUE(Answers!H296)&gt;=1,VALUE(Answers!H296)&lt;=5,VALUE(Answers!H296)=INT(VALUE(Answers!H296))),VALUE(Answers!H296),"unread"),IFERROR(MATCH(TRIM(SUBSTITUTE(SUBSTITUTE(SUBSTITUTE(SUBSTITUTE(Answers!H296,"’","'"),"‘","'"),"“",""""),"”","""")),'Scoring key'!$B$5:$B$9,0),"unread")))</f>
        <v/>
      </c>
      <c r="R296" s="1" t="str">
        <f aca="false">IF(Answers!I296="","",IF(ISNUMBER(IFERROR(VALUE(Answers!I296),"")),IF(AND(VALUE(Answers!I296)&gt;=1,VALUE(Answers!I296)&lt;=5,VALUE(Answers!I296)=INT(VALUE(Answers!I296))),VALUE(Answers!I296),"unread"),IFERROR(MATCH(TRIM(SUBSTITUTE(SUBSTITUTE(SUBSTITUTE(SUBSTITUTE(Answers!I296,"’","'"),"‘","'"),"“",""""),"”","""")),'Scoring key'!$B$5:$B$9,0),"unread")))</f>
        <v/>
      </c>
      <c r="S296" s="1" t="str">
        <f aca="false">IF(Answers!J296="","",IF(ISNUMBER(IFERROR(VALUE(Answers!J296),"")),IF(AND(VALUE(Answers!J296)&gt;=1,VALUE(Answers!J296)&lt;=5,VALUE(Answers!J296)=INT(VALUE(Answers!J296))),VALUE(Answers!J296),"unread"),IFERROR(MATCH(TRIM(SUBSTITUTE(SUBSTITUTE(SUBSTITUTE(SUBSTITUTE(Answers!J296,"’","'"),"‘","'"),"“",""""),"”","""")),'Scoring key'!$B$5:$B$9,0),"unread")))</f>
        <v/>
      </c>
      <c r="T296" s="1" t="str">
        <f aca="false">IF(Answers!K296="","",IF(ISNUMBER(IFERROR(VALUE(Answers!K296),"")),IF(AND(VALUE(Answers!K296)&gt;=1,VALUE(Answers!K296)&lt;=5,VALUE(Answers!K296)=INT(VALUE(Answers!K296))),VALUE(Answers!K296),"unread"),IFERROR(MATCH(TRIM(SUBSTITUTE(SUBSTITUTE(SUBSTITUTE(SUBSTITUTE(Answers!K296,"’","'"),"‘","'"),"“",""""),"”","""")),'Scoring key'!$B$5:$B$9,0),"unread")))</f>
        <v/>
      </c>
      <c r="U296" s="1" t="str">
        <f aca="false">IF(Answers!M296="","",IF(ISNUMBER(IFERROR(VALUE(Answers!M296),"")),IF(AND(VALUE(Answers!M296)&gt;=1,VALUE(Answers!M296)&lt;=5,VALUE(Answers!M296)=INT(VALUE(Answers!M296))),VALUE(Answers!M296),"unread"),IFERROR(MATCH(TRIM(SUBSTITUTE(SUBSTITUTE(SUBSTITUTE(SUBSTITUTE(Answers!M296,"’","'"),"‘","'"),"“",""""),"”","""")),'Scoring key'!$B$5:$B$9,0),"unread")))</f>
        <v/>
      </c>
      <c r="V296" s="1" t="str">
        <f aca="false">IF(Answers!P296="","",IF(ISNUMBER(IFERROR(VALUE(Answers!P296),"")),IF(AND(VALUE(Answers!P296)&gt;=1,VALUE(Answers!P296)&lt;=5,VALUE(Answers!P296)=INT(VALUE(Answers!P296))),VALUE(Answers!P296),"unread"),IFERROR(MATCH(TRIM(SUBSTITUTE(SUBSTITUTE(SUBSTITUTE(SUBSTITUTE(Answers!P296,"’","'"),"‘","'"),"“",""""),"”","""")),'Scoring key'!$B$5:$B$9,0),"unread")))</f>
        <v/>
      </c>
      <c r="W296" s="1" t="str">
        <f aca="false">IF(Answers!Q296="","",IF(ISNUMBER(IFERROR(VALUE(Answers!Q296),"")),IF(AND(VALUE(Answers!Q296)&gt;=1,VALUE(Answers!Q296)&lt;=5,VALUE(Answers!Q296)=INT(VALUE(Answers!Q296))),VALUE(Answers!Q296),"unread"),IFERROR(MATCH(TRIM(SUBSTITUTE(SUBSTITUTE(SUBSTITUTE(SUBSTITUTE(Answers!Q296,"’","'"),"‘","'"),"“",""""),"”","""")),'Scoring key'!$B$5:$B$9,0),"unread")))</f>
        <v/>
      </c>
      <c r="X296" s="1" t="str">
        <f aca="false">IF(Answers!B296="","",ISNUMBER(SEARCH("Drafting or editing emails and documents",TRIM(SUBSTITUTE(SUBSTITUTE(SUBSTITUTE(SUBSTITUTE(Answers!B296,"’","'"),"‘","'"),"“",""""),"”",""""))))*1+ISNUMBER(SEARCH("Summarizing documents, threads or meetings",TRIM(SUBSTITUTE(SUBSTITUTE(SUBSTITUTE(SUBSTITUTE(Answers!B296,"’","'"),"‘","'"),"“",""""),"”",""""))))*1+ISNUMBER(SEARCH("Research, or explaining something unfamiliar",TRIM(SUBSTITUTE(SUBSTITUTE(SUBSTITUTE(SUBSTITUTE(Answers!B296,"’","'"),"‘","'"),"“",""""),"”",""""))))*1+ISNUMBER(SEARCH("Working with data or spreadsheets",TRIM(SUBSTITUTE(SUBSTITUTE(SUBSTITUTE(SUBSTITUTE(Answers!B296,"’","'"),"‘","'"),"“",""""),"”",""""))))*1+ISNUMBER(SEARCH("Writing or reviewing code or scripts",TRIM(SUBSTITUTE(SUBSTITUTE(SUBSTITUTE(SUBSTITUTE(Answers!B296,"’","'"),"‘","'"),"“",""""),"”",""""))))*1+ISNUMBER(SEARCH("Brainstorming or planning",TRIM(SUBSTITUTE(SUBSTITUTE(SUBSTITUTE(SUBSTITUTE(Answers!B296,"’","'"),"‘","'"),"“",""""),"”",""""))))*1+ISNUMBER(SEARCH("Something else",TRIM(SUBSTITUTE(SUBSTITUTE(SUBSTITUTE(SUBSTITUTE(Answers!B296,"’","'"),"‘","'"),"“",""""),"”",""""))))*1)</f>
        <v/>
      </c>
      <c r="Y296" s="1" t="str">
        <f aca="false">IF(X296="","",IF(X296=0,IF(ISNUMBER(SEARCH("I don't use AI tools for work",TRIM(SUBSTITUTE(SUBSTITUTE(SUBSTITUTE(SUBSTITUTE(Answers!B296,"’","'"),"‘","'"),"“",""""),"”","""")))),1,"unread"),MIN(X296+1,5)))</f>
        <v/>
      </c>
      <c r="Z296" s="1" t="n">
        <f aca="false">IF(ISNUMBER(SEARCH("Clear guidance on what's allowed and what information can go in",TRIM(SUBSTITUTE(SUBSTITUTE(SUBSTITUTE(SUBSTITUTE(Answers!R296,"’","'"),"‘","'"),"“",""""),"”","""")))),1,0)</f>
        <v>0</v>
      </c>
      <c r="AA296" s="1" t="n">
        <f aca="false">IF(ISNUMBER(SEARCH("An approved AI tool with a work account",TRIM(SUBSTITUTE(SUBSTITUTE(SUBSTITUTE(SUBSTITUTE(Answers!R296,"’","'"),"‘","'"),"“",""""),"”","""")))),1,0)</f>
        <v>0</v>
      </c>
      <c r="AB296" s="1" t="n">
        <f aca="false">IF(ISNUMBER(SEARCH("Hands-on training using my own work tasks",TRIM(SUBSTITUTE(SUBSTITUTE(SUBSTITUTE(SUBSTITUTE(Answers!R296,"’","'"),"‘","'"),"“",""""),"”","""")))),1,0)</f>
        <v>0</v>
      </c>
      <c r="AC296" s="1" t="n">
        <f aca="false">IF(ISNUMBER(SEARCH("Ready-made prompts and templates for common tasks",TRIM(SUBSTITUTE(SUBSTITUTE(SUBSTITUTE(SUBSTITUTE(Answers!R296,"’","'"),"‘","'"),"“",""""),"”","""")))),1,0)</f>
        <v>0</v>
      </c>
      <c r="AD296" s="1" t="n">
        <f aca="false">IF(ISNUMBER(SEARCH("Help setting up an AI agent for my role",TRIM(SUBSTITUTE(SUBSTITUTE(SUBSTITUTE(SUBSTITUTE(Answers!R296,"’","'"),"‘","'"),"“",""""),"”","""")))),1,0)</f>
        <v>0</v>
      </c>
      <c r="AE296" s="1" t="n">
        <f aca="false">IF(ISNUMBER(SEARCH("Examples from people in jobs like mine",TRIM(SUBSTITUTE(SUBSTITUTE(SUBSTITUTE(SUBSTITUTE(Answers!R296,"’","'"),"‘","'"),"“",""""),"”","""")))),1,0)</f>
        <v>0</v>
      </c>
      <c r="AF296" s="1" t="n">
        <f aca="false">IF(ISNUMBER(SEARCH("Time set aside to practice",TRIM(SUBSTITUTE(SUBSTITUTE(SUBSTITUTE(SUBSTITUTE(Answers!R296,"’","'"),"‘","'"),"“",""""),"”","""")))),1,0)</f>
        <v>0</v>
      </c>
      <c r="AG296" s="1" t="n">
        <f aca="false">IF(ISNUMBER(SEARCH("I don't need help right now",TRIM(SUBSTITUTE(SUBSTITUTE(SUBSTITUTE(SUBSTITUTE(Answers!R296,"’","'"),"‘","'"),"“",""""),"”","""")))),1,0)</f>
        <v>0</v>
      </c>
      <c r="AH296" s="1" t="str">
        <f aca="false">IF(Answers!R296="","",IF(Z296+AA296+AB296+AC296+AD296+AE296+AF296+AG296=0,"unread",""))</f>
        <v/>
      </c>
      <c r="AI296" s="1" t="n">
        <f aca="false">IF(OR(D296=5,E296=5),1,0)</f>
        <v>0</v>
      </c>
    </row>
    <row r="297" customFormat="false" ht="15" hidden="false" customHeight="true" outlineLevel="0" collapsed="false">
      <c r="A297" s="1" t="n">
        <f aca="false">Answers!T297</f>
        <v>0</v>
      </c>
      <c r="B297" s="1" t="str">
        <f aca="false">IF(Answers!A297="","",IFERROR(MATCH(TRIM(SUBSTITUTE(SUBSTITUTE(SUBSTITUTE(SUBSTITUTE(Answers!A297,"’","'"),"‘","'"),"“",""""),"”","""")),'Scoring key'!$B$10:$B$14,0),"unread"))</f>
        <v/>
      </c>
      <c r="C297" s="1" t="str">
        <f aca="false">IF(Answers!C297="","",IFERROR(MATCH(TRIM(SUBSTITUTE(SUBSTITUTE(SUBSTITUTE(SUBSTITUTE(Answers!C297,"’","'"),"‘","'"),"“",""""),"”","""")),'Scoring key'!$B$15:$B$19,0),"unread"))</f>
        <v/>
      </c>
      <c r="D297" s="1" t="str">
        <f aca="false">IF(Answers!D297="","",IFERROR(MATCH(TRIM(SUBSTITUTE(SUBSTITUTE(SUBSTITUTE(SUBSTITUTE(Answers!D297,"’","'"),"‘","'"),"“",""""),"”","""")),'Scoring key'!$B$20:$B$24,0),"unread"))</f>
        <v/>
      </c>
      <c r="E297" s="1" t="str">
        <f aca="false">IF(Answers!E297="","",IFERROR(MATCH(TRIM(SUBSTITUTE(SUBSTITUTE(SUBSTITUTE(SUBSTITUTE(Answers!E297,"’","'"),"‘","'"),"“",""""),"”","""")),'Scoring key'!$B$25:$B$29,0),"unread"))</f>
        <v/>
      </c>
      <c r="F297" s="1" t="str">
        <f aca="false">IF(Answers!L297="","",IFERROR(MATCH(TRIM(SUBSTITUTE(SUBSTITUTE(SUBSTITUTE(SUBSTITUTE(Answers!L297,"’","'"),"‘","'"),"“",""""),"”","""")),'Scoring key'!$B$30:$B$34,0),"unread"))</f>
        <v/>
      </c>
      <c r="G297" s="1" t="str">
        <f aca="false">IF(Answers!N297="","",IFERROR(MATCH(TRIM(SUBSTITUTE(SUBSTITUTE(SUBSTITUTE(SUBSTITUTE(Answers!N297,"’","'"),"‘","'"),"“",""""),"”","""")),'Scoring key'!$B$35:$B$38,0),"unread"))</f>
        <v/>
      </c>
      <c r="H297" s="1" t="str">
        <f aca="false">IF(Answers!O297="","",IFERROR(MATCH(TRIM(SUBSTITUTE(SUBSTITUTE(SUBSTITUTE(SUBSTITUTE(Answers!O297,"’","'"),"‘","'"),"“",""""),"”","""")),'Scoring key'!$B$39:$B$42,0),"unread"))</f>
        <v/>
      </c>
      <c r="I297" s="1" t="str">
        <f aca="false">IF(Answers!S297="","",IFERROR(MATCH(TRIM(SUBSTITUTE(SUBSTITUTE(SUBSTITUTE(SUBSTITUTE(Answers!S297,"’","'"),"‘","'"),"“",""""),"”","""")),'Scoring key'!$B$43:$B$46,0),"unread"))</f>
        <v/>
      </c>
      <c r="J297" s="1" t="str">
        <f aca="false">IF(ISNUMBER(B297),IF(INDEX('Scoring key'!$C$10:$C$14,B297)="","",INDEX('Scoring key'!$C$10:$C$14,B297)),"")</f>
        <v/>
      </c>
      <c r="K297" s="1" t="str">
        <f aca="false">IF(ISNUMBER(E297),IF(INDEX('Scoring key'!$C$25:$C$29,E297)="","",INDEX('Scoring key'!$C$25:$C$29,E297)),"")</f>
        <v/>
      </c>
      <c r="L297" s="1" t="str">
        <f aca="false">IF(ISNUMBER(F297),IF(INDEX('Scoring key'!$C$30:$C$34,F297)="","",INDEX('Scoring key'!$C$30:$C$34,F297)),"")</f>
        <v/>
      </c>
      <c r="M297" s="1" t="str">
        <f aca="false">IF(ISNUMBER(G297),IF(INDEX('Scoring key'!$C$35:$C$38,G297)="","",INDEX('Scoring key'!$C$35:$C$38,G297)),"")</f>
        <v/>
      </c>
      <c r="N297" s="1" t="str">
        <f aca="false">IF(ISNUMBER(H297),IF(INDEX('Scoring key'!$C$39:$C$42,H297)="","",INDEX('Scoring key'!$C$39:$C$42,H297)),"")</f>
        <v/>
      </c>
      <c r="O297" s="1" t="str">
        <f aca="false">IF(Answers!F297="","",IF(ISNUMBER(IFERROR(VALUE(Answers!F297),"")),IF(AND(VALUE(Answers!F297)&gt;=1,VALUE(Answers!F297)&lt;=5,VALUE(Answers!F297)=INT(VALUE(Answers!F297))),VALUE(Answers!F297),"unread"),IFERROR(MATCH(TRIM(SUBSTITUTE(SUBSTITUTE(SUBSTITUTE(SUBSTITUTE(Answers!F297,"’","'"),"‘","'"),"“",""""),"”","""")),'Scoring key'!$B$5:$B$9,0),"unread")))</f>
        <v/>
      </c>
      <c r="P297" s="1" t="str">
        <f aca="false">IF(Answers!G297="","",IF(ISNUMBER(IFERROR(VALUE(Answers!G297),"")),IF(AND(VALUE(Answers!G297)&gt;=1,VALUE(Answers!G297)&lt;=5,VALUE(Answers!G297)=INT(VALUE(Answers!G297))),VALUE(Answers!G297),"unread"),IFERROR(MATCH(TRIM(SUBSTITUTE(SUBSTITUTE(SUBSTITUTE(SUBSTITUTE(Answers!G297,"’","'"),"‘","'"),"“",""""),"”","""")),'Scoring key'!$B$5:$B$9,0),"unread")))</f>
        <v/>
      </c>
      <c r="Q297" s="1" t="str">
        <f aca="false">IF(Answers!H297="","",IF(ISNUMBER(IFERROR(VALUE(Answers!H297),"")),IF(AND(VALUE(Answers!H297)&gt;=1,VALUE(Answers!H297)&lt;=5,VALUE(Answers!H297)=INT(VALUE(Answers!H297))),VALUE(Answers!H297),"unread"),IFERROR(MATCH(TRIM(SUBSTITUTE(SUBSTITUTE(SUBSTITUTE(SUBSTITUTE(Answers!H297,"’","'"),"‘","'"),"“",""""),"”","""")),'Scoring key'!$B$5:$B$9,0),"unread")))</f>
        <v/>
      </c>
      <c r="R297" s="1" t="str">
        <f aca="false">IF(Answers!I297="","",IF(ISNUMBER(IFERROR(VALUE(Answers!I297),"")),IF(AND(VALUE(Answers!I297)&gt;=1,VALUE(Answers!I297)&lt;=5,VALUE(Answers!I297)=INT(VALUE(Answers!I297))),VALUE(Answers!I297),"unread"),IFERROR(MATCH(TRIM(SUBSTITUTE(SUBSTITUTE(SUBSTITUTE(SUBSTITUTE(Answers!I297,"’","'"),"‘","'"),"“",""""),"”","""")),'Scoring key'!$B$5:$B$9,0),"unread")))</f>
        <v/>
      </c>
      <c r="S297" s="1" t="str">
        <f aca="false">IF(Answers!J297="","",IF(ISNUMBER(IFERROR(VALUE(Answers!J297),"")),IF(AND(VALUE(Answers!J297)&gt;=1,VALUE(Answers!J297)&lt;=5,VALUE(Answers!J297)=INT(VALUE(Answers!J297))),VALUE(Answers!J297),"unread"),IFERROR(MATCH(TRIM(SUBSTITUTE(SUBSTITUTE(SUBSTITUTE(SUBSTITUTE(Answers!J297,"’","'"),"‘","'"),"“",""""),"”","""")),'Scoring key'!$B$5:$B$9,0),"unread")))</f>
        <v/>
      </c>
      <c r="T297" s="1" t="str">
        <f aca="false">IF(Answers!K297="","",IF(ISNUMBER(IFERROR(VALUE(Answers!K297),"")),IF(AND(VALUE(Answers!K297)&gt;=1,VALUE(Answers!K297)&lt;=5,VALUE(Answers!K297)=INT(VALUE(Answers!K297))),VALUE(Answers!K297),"unread"),IFERROR(MATCH(TRIM(SUBSTITUTE(SUBSTITUTE(SUBSTITUTE(SUBSTITUTE(Answers!K297,"’","'"),"‘","'"),"“",""""),"”","""")),'Scoring key'!$B$5:$B$9,0),"unread")))</f>
        <v/>
      </c>
      <c r="U297" s="1" t="str">
        <f aca="false">IF(Answers!M297="","",IF(ISNUMBER(IFERROR(VALUE(Answers!M297),"")),IF(AND(VALUE(Answers!M297)&gt;=1,VALUE(Answers!M297)&lt;=5,VALUE(Answers!M297)=INT(VALUE(Answers!M297))),VALUE(Answers!M297),"unread"),IFERROR(MATCH(TRIM(SUBSTITUTE(SUBSTITUTE(SUBSTITUTE(SUBSTITUTE(Answers!M297,"’","'"),"‘","'"),"“",""""),"”","""")),'Scoring key'!$B$5:$B$9,0),"unread")))</f>
        <v/>
      </c>
      <c r="V297" s="1" t="str">
        <f aca="false">IF(Answers!P297="","",IF(ISNUMBER(IFERROR(VALUE(Answers!P297),"")),IF(AND(VALUE(Answers!P297)&gt;=1,VALUE(Answers!P297)&lt;=5,VALUE(Answers!P297)=INT(VALUE(Answers!P297))),VALUE(Answers!P297),"unread"),IFERROR(MATCH(TRIM(SUBSTITUTE(SUBSTITUTE(SUBSTITUTE(SUBSTITUTE(Answers!P297,"’","'"),"‘","'"),"“",""""),"”","""")),'Scoring key'!$B$5:$B$9,0),"unread")))</f>
        <v/>
      </c>
      <c r="W297" s="1" t="str">
        <f aca="false">IF(Answers!Q297="","",IF(ISNUMBER(IFERROR(VALUE(Answers!Q297),"")),IF(AND(VALUE(Answers!Q297)&gt;=1,VALUE(Answers!Q297)&lt;=5,VALUE(Answers!Q297)=INT(VALUE(Answers!Q297))),VALUE(Answers!Q297),"unread"),IFERROR(MATCH(TRIM(SUBSTITUTE(SUBSTITUTE(SUBSTITUTE(SUBSTITUTE(Answers!Q297,"’","'"),"‘","'"),"“",""""),"”","""")),'Scoring key'!$B$5:$B$9,0),"unread")))</f>
        <v/>
      </c>
      <c r="X297" s="1" t="str">
        <f aca="false">IF(Answers!B297="","",ISNUMBER(SEARCH("Drafting or editing emails and documents",TRIM(SUBSTITUTE(SUBSTITUTE(SUBSTITUTE(SUBSTITUTE(Answers!B297,"’","'"),"‘","'"),"“",""""),"”",""""))))*1+ISNUMBER(SEARCH("Summarizing documents, threads or meetings",TRIM(SUBSTITUTE(SUBSTITUTE(SUBSTITUTE(SUBSTITUTE(Answers!B297,"’","'"),"‘","'"),"“",""""),"”",""""))))*1+ISNUMBER(SEARCH("Research, or explaining something unfamiliar",TRIM(SUBSTITUTE(SUBSTITUTE(SUBSTITUTE(SUBSTITUTE(Answers!B297,"’","'"),"‘","'"),"“",""""),"”",""""))))*1+ISNUMBER(SEARCH("Working with data or spreadsheets",TRIM(SUBSTITUTE(SUBSTITUTE(SUBSTITUTE(SUBSTITUTE(Answers!B297,"’","'"),"‘","'"),"“",""""),"”",""""))))*1+ISNUMBER(SEARCH("Writing or reviewing code or scripts",TRIM(SUBSTITUTE(SUBSTITUTE(SUBSTITUTE(SUBSTITUTE(Answers!B297,"’","'"),"‘","'"),"“",""""),"”",""""))))*1+ISNUMBER(SEARCH("Brainstorming or planning",TRIM(SUBSTITUTE(SUBSTITUTE(SUBSTITUTE(SUBSTITUTE(Answers!B297,"’","'"),"‘","'"),"“",""""),"”",""""))))*1+ISNUMBER(SEARCH("Something else",TRIM(SUBSTITUTE(SUBSTITUTE(SUBSTITUTE(SUBSTITUTE(Answers!B297,"’","'"),"‘","'"),"“",""""),"”",""""))))*1)</f>
        <v/>
      </c>
      <c r="Y297" s="1" t="str">
        <f aca="false">IF(X297="","",IF(X297=0,IF(ISNUMBER(SEARCH("I don't use AI tools for work",TRIM(SUBSTITUTE(SUBSTITUTE(SUBSTITUTE(SUBSTITUTE(Answers!B297,"’","'"),"‘","'"),"“",""""),"”","""")))),1,"unread"),MIN(X297+1,5)))</f>
        <v/>
      </c>
      <c r="Z297" s="1" t="n">
        <f aca="false">IF(ISNUMBER(SEARCH("Clear guidance on what's allowed and what information can go in",TRIM(SUBSTITUTE(SUBSTITUTE(SUBSTITUTE(SUBSTITUTE(Answers!R297,"’","'"),"‘","'"),"“",""""),"”","""")))),1,0)</f>
        <v>0</v>
      </c>
      <c r="AA297" s="1" t="n">
        <f aca="false">IF(ISNUMBER(SEARCH("An approved AI tool with a work account",TRIM(SUBSTITUTE(SUBSTITUTE(SUBSTITUTE(SUBSTITUTE(Answers!R297,"’","'"),"‘","'"),"“",""""),"”","""")))),1,0)</f>
        <v>0</v>
      </c>
      <c r="AB297" s="1" t="n">
        <f aca="false">IF(ISNUMBER(SEARCH("Hands-on training using my own work tasks",TRIM(SUBSTITUTE(SUBSTITUTE(SUBSTITUTE(SUBSTITUTE(Answers!R297,"’","'"),"‘","'"),"“",""""),"”","""")))),1,0)</f>
        <v>0</v>
      </c>
      <c r="AC297" s="1" t="n">
        <f aca="false">IF(ISNUMBER(SEARCH("Ready-made prompts and templates for common tasks",TRIM(SUBSTITUTE(SUBSTITUTE(SUBSTITUTE(SUBSTITUTE(Answers!R297,"’","'"),"‘","'"),"“",""""),"”","""")))),1,0)</f>
        <v>0</v>
      </c>
      <c r="AD297" s="1" t="n">
        <f aca="false">IF(ISNUMBER(SEARCH("Help setting up an AI agent for my role",TRIM(SUBSTITUTE(SUBSTITUTE(SUBSTITUTE(SUBSTITUTE(Answers!R297,"’","'"),"‘","'"),"“",""""),"”","""")))),1,0)</f>
        <v>0</v>
      </c>
      <c r="AE297" s="1" t="n">
        <f aca="false">IF(ISNUMBER(SEARCH("Examples from people in jobs like mine",TRIM(SUBSTITUTE(SUBSTITUTE(SUBSTITUTE(SUBSTITUTE(Answers!R297,"’","'"),"‘","'"),"“",""""),"”","""")))),1,0)</f>
        <v>0</v>
      </c>
      <c r="AF297" s="1" t="n">
        <f aca="false">IF(ISNUMBER(SEARCH("Time set aside to practice",TRIM(SUBSTITUTE(SUBSTITUTE(SUBSTITUTE(SUBSTITUTE(Answers!R297,"’","'"),"‘","'"),"“",""""),"”","""")))),1,0)</f>
        <v>0</v>
      </c>
      <c r="AG297" s="1" t="n">
        <f aca="false">IF(ISNUMBER(SEARCH("I don't need help right now",TRIM(SUBSTITUTE(SUBSTITUTE(SUBSTITUTE(SUBSTITUTE(Answers!R297,"’","'"),"‘","'"),"“",""""),"”","""")))),1,0)</f>
        <v>0</v>
      </c>
      <c r="AH297" s="1" t="str">
        <f aca="false">IF(Answers!R297="","",IF(Z297+AA297+AB297+AC297+AD297+AE297+AF297+AG297=0,"unread",""))</f>
        <v/>
      </c>
      <c r="AI297" s="1" t="n">
        <f aca="false">IF(OR(D297=5,E297=5),1,0)</f>
        <v>0</v>
      </c>
    </row>
    <row r="298" customFormat="false" ht="15" hidden="false" customHeight="true" outlineLevel="0" collapsed="false">
      <c r="A298" s="1" t="n">
        <f aca="false">Answers!T298</f>
        <v>0</v>
      </c>
      <c r="B298" s="1" t="str">
        <f aca="false">IF(Answers!A298="","",IFERROR(MATCH(TRIM(SUBSTITUTE(SUBSTITUTE(SUBSTITUTE(SUBSTITUTE(Answers!A298,"’","'"),"‘","'"),"“",""""),"”","""")),'Scoring key'!$B$10:$B$14,0),"unread"))</f>
        <v/>
      </c>
      <c r="C298" s="1" t="str">
        <f aca="false">IF(Answers!C298="","",IFERROR(MATCH(TRIM(SUBSTITUTE(SUBSTITUTE(SUBSTITUTE(SUBSTITUTE(Answers!C298,"’","'"),"‘","'"),"“",""""),"”","""")),'Scoring key'!$B$15:$B$19,0),"unread"))</f>
        <v/>
      </c>
      <c r="D298" s="1" t="str">
        <f aca="false">IF(Answers!D298="","",IFERROR(MATCH(TRIM(SUBSTITUTE(SUBSTITUTE(SUBSTITUTE(SUBSTITUTE(Answers!D298,"’","'"),"‘","'"),"“",""""),"”","""")),'Scoring key'!$B$20:$B$24,0),"unread"))</f>
        <v/>
      </c>
      <c r="E298" s="1" t="str">
        <f aca="false">IF(Answers!E298="","",IFERROR(MATCH(TRIM(SUBSTITUTE(SUBSTITUTE(SUBSTITUTE(SUBSTITUTE(Answers!E298,"’","'"),"‘","'"),"“",""""),"”","""")),'Scoring key'!$B$25:$B$29,0),"unread"))</f>
        <v/>
      </c>
      <c r="F298" s="1" t="str">
        <f aca="false">IF(Answers!L298="","",IFERROR(MATCH(TRIM(SUBSTITUTE(SUBSTITUTE(SUBSTITUTE(SUBSTITUTE(Answers!L298,"’","'"),"‘","'"),"“",""""),"”","""")),'Scoring key'!$B$30:$B$34,0),"unread"))</f>
        <v/>
      </c>
      <c r="G298" s="1" t="str">
        <f aca="false">IF(Answers!N298="","",IFERROR(MATCH(TRIM(SUBSTITUTE(SUBSTITUTE(SUBSTITUTE(SUBSTITUTE(Answers!N298,"’","'"),"‘","'"),"“",""""),"”","""")),'Scoring key'!$B$35:$B$38,0),"unread"))</f>
        <v/>
      </c>
      <c r="H298" s="1" t="str">
        <f aca="false">IF(Answers!O298="","",IFERROR(MATCH(TRIM(SUBSTITUTE(SUBSTITUTE(SUBSTITUTE(SUBSTITUTE(Answers!O298,"’","'"),"‘","'"),"“",""""),"”","""")),'Scoring key'!$B$39:$B$42,0),"unread"))</f>
        <v/>
      </c>
      <c r="I298" s="1" t="str">
        <f aca="false">IF(Answers!S298="","",IFERROR(MATCH(TRIM(SUBSTITUTE(SUBSTITUTE(SUBSTITUTE(SUBSTITUTE(Answers!S298,"’","'"),"‘","'"),"“",""""),"”","""")),'Scoring key'!$B$43:$B$46,0),"unread"))</f>
        <v/>
      </c>
      <c r="J298" s="1" t="str">
        <f aca="false">IF(ISNUMBER(B298),IF(INDEX('Scoring key'!$C$10:$C$14,B298)="","",INDEX('Scoring key'!$C$10:$C$14,B298)),"")</f>
        <v/>
      </c>
      <c r="K298" s="1" t="str">
        <f aca="false">IF(ISNUMBER(E298),IF(INDEX('Scoring key'!$C$25:$C$29,E298)="","",INDEX('Scoring key'!$C$25:$C$29,E298)),"")</f>
        <v/>
      </c>
      <c r="L298" s="1" t="str">
        <f aca="false">IF(ISNUMBER(F298),IF(INDEX('Scoring key'!$C$30:$C$34,F298)="","",INDEX('Scoring key'!$C$30:$C$34,F298)),"")</f>
        <v/>
      </c>
      <c r="M298" s="1" t="str">
        <f aca="false">IF(ISNUMBER(G298),IF(INDEX('Scoring key'!$C$35:$C$38,G298)="","",INDEX('Scoring key'!$C$35:$C$38,G298)),"")</f>
        <v/>
      </c>
      <c r="N298" s="1" t="str">
        <f aca="false">IF(ISNUMBER(H298),IF(INDEX('Scoring key'!$C$39:$C$42,H298)="","",INDEX('Scoring key'!$C$39:$C$42,H298)),"")</f>
        <v/>
      </c>
      <c r="O298" s="1" t="str">
        <f aca="false">IF(Answers!F298="","",IF(ISNUMBER(IFERROR(VALUE(Answers!F298),"")),IF(AND(VALUE(Answers!F298)&gt;=1,VALUE(Answers!F298)&lt;=5,VALUE(Answers!F298)=INT(VALUE(Answers!F298))),VALUE(Answers!F298),"unread"),IFERROR(MATCH(TRIM(SUBSTITUTE(SUBSTITUTE(SUBSTITUTE(SUBSTITUTE(Answers!F298,"’","'"),"‘","'"),"“",""""),"”","""")),'Scoring key'!$B$5:$B$9,0),"unread")))</f>
        <v/>
      </c>
      <c r="P298" s="1" t="str">
        <f aca="false">IF(Answers!G298="","",IF(ISNUMBER(IFERROR(VALUE(Answers!G298),"")),IF(AND(VALUE(Answers!G298)&gt;=1,VALUE(Answers!G298)&lt;=5,VALUE(Answers!G298)=INT(VALUE(Answers!G298))),VALUE(Answers!G298),"unread"),IFERROR(MATCH(TRIM(SUBSTITUTE(SUBSTITUTE(SUBSTITUTE(SUBSTITUTE(Answers!G298,"’","'"),"‘","'"),"“",""""),"”","""")),'Scoring key'!$B$5:$B$9,0),"unread")))</f>
        <v/>
      </c>
      <c r="Q298" s="1" t="str">
        <f aca="false">IF(Answers!H298="","",IF(ISNUMBER(IFERROR(VALUE(Answers!H298),"")),IF(AND(VALUE(Answers!H298)&gt;=1,VALUE(Answers!H298)&lt;=5,VALUE(Answers!H298)=INT(VALUE(Answers!H298))),VALUE(Answers!H298),"unread"),IFERROR(MATCH(TRIM(SUBSTITUTE(SUBSTITUTE(SUBSTITUTE(SUBSTITUTE(Answers!H298,"’","'"),"‘","'"),"“",""""),"”","""")),'Scoring key'!$B$5:$B$9,0),"unread")))</f>
        <v/>
      </c>
      <c r="R298" s="1" t="str">
        <f aca="false">IF(Answers!I298="","",IF(ISNUMBER(IFERROR(VALUE(Answers!I298),"")),IF(AND(VALUE(Answers!I298)&gt;=1,VALUE(Answers!I298)&lt;=5,VALUE(Answers!I298)=INT(VALUE(Answers!I298))),VALUE(Answers!I298),"unread"),IFERROR(MATCH(TRIM(SUBSTITUTE(SUBSTITUTE(SUBSTITUTE(SUBSTITUTE(Answers!I298,"’","'"),"‘","'"),"“",""""),"”","""")),'Scoring key'!$B$5:$B$9,0),"unread")))</f>
        <v/>
      </c>
      <c r="S298" s="1" t="str">
        <f aca="false">IF(Answers!J298="","",IF(ISNUMBER(IFERROR(VALUE(Answers!J298),"")),IF(AND(VALUE(Answers!J298)&gt;=1,VALUE(Answers!J298)&lt;=5,VALUE(Answers!J298)=INT(VALUE(Answers!J298))),VALUE(Answers!J298),"unread"),IFERROR(MATCH(TRIM(SUBSTITUTE(SUBSTITUTE(SUBSTITUTE(SUBSTITUTE(Answers!J298,"’","'"),"‘","'"),"“",""""),"”","""")),'Scoring key'!$B$5:$B$9,0),"unread")))</f>
        <v/>
      </c>
      <c r="T298" s="1" t="str">
        <f aca="false">IF(Answers!K298="","",IF(ISNUMBER(IFERROR(VALUE(Answers!K298),"")),IF(AND(VALUE(Answers!K298)&gt;=1,VALUE(Answers!K298)&lt;=5,VALUE(Answers!K298)=INT(VALUE(Answers!K298))),VALUE(Answers!K298),"unread"),IFERROR(MATCH(TRIM(SUBSTITUTE(SUBSTITUTE(SUBSTITUTE(SUBSTITUTE(Answers!K298,"’","'"),"‘","'"),"“",""""),"”","""")),'Scoring key'!$B$5:$B$9,0),"unread")))</f>
        <v/>
      </c>
      <c r="U298" s="1" t="str">
        <f aca="false">IF(Answers!M298="","",IF(ISNUMBER(IFERROR(VALUE(Answers!M298),"")),IF(AND(VALUE(Answers!M298)&gt;=1,VALUE(Answers!M298)&lt;=5,VALUE(Answers!M298)=INT(VALUE(Answers!M298))),VALUE(Answers!M298),"unread"),IFERROR(MATCH(TRIM(SUBSTITUTE(SUBSTITUTE(SUBSTITUTE(SUBSTITUTE(Answers!M298,"’","'"),"‘","'"),"“",""""),"”","""")),'Scoring key'!$B$5:$B$9,0),"unread")))</f>
        <v/>
      </c>
      <c r="V298" s="1" t="str">
        <f aca="false">IF(Answers!P298="","",IF(ISNUMBER(IFERROR(VALUE(Answers!P298),"")),IF(AND(VALUE(Answers!P298)&gt;=1,VALUE(Answers!P298)&lt;=5,VALUE(Answers!P298)=INT(VALUE(Answers!P298))),VALUE(Answers!P298),"unread"),IFERROR(MATCH(TRIM(SUBSTITUTE(SUBSTITUTE(SUBSTITUTE(SUBSTITUTE(Answers!P298,"’","'"),"‘","'"),"“",""""),"”","""")),'Scoring key'!$B$5:$B$9,0),"unread")))</f>
        <v/>
      </c>
      <c r="W298" s="1" t="str">
        <f aca="false">IF(Answers!Q298="","",IF(ISNUMBER(IFERROR(VALUE(Answers!Q298),"")),IF(AND(VALUE(Answers!Q298)&gt;=1,VALUE(Answers!Q298)&lt;=5,VALUE(Answers!Q298)=INT(VALUE(Answers!Q298))),VALUE(Answers!Q298),"unread"),IFERROR(MATCH(TRIM(SUBSTITUTE(SUBSTITUTE(SUBSTITUTE(SUBSTITUTE(Answers!Q298,"’","'"),"‘","'"),"“",""""),"”","""")),'Scoring key'!$B$5:$B$9,0),"unread")))</f>
        <v/>
      </c>
      <c r="X298" s="1" t="str">
        <f aca="false">IF(Answers!B298="","",ISNUMBER(SEARCH("Drafting or editing emails and documents",TRIM(SUBSTITUTE(SUBSTITUTE(SUBSTITUTE(SUBSTITUTE(Answers!B298,"’","'"),"‘","'"),"“",""""),"”",""""))))*1+ISNUMBER(SEARCH("Summarizing documents, threads or meetings",TRIM(SUBSTITUTE(SUBSTITUTE(SUBSTITUTE(SUBSTITUTE(Answers!B298,"’","'"),"‘","'"),"“",""""),"”",""""))))*1+ISNUMBER(SEARCH("Research, or explaining something unfamiliar",TRIM(SUBSTITUTE(SUBSTITUTE(SUBSTITUTE(SUBSTITUTE(Answers!B298,"’","'"),"‘","'"),"“",""""),"”",""""))))*1+ISNUMBER(SEARCH("Working with data or spreadsheets",TRIM(SUBSTITUTE(SUBSTITUTE(SUBSTITUTE(SUBSTITUTE(Answers!B298,"’","'"),"‘","'"),"“",""""),"”",""""))))*1+ISNUMBER(SEARCH("Writing or reviewing code or scripts",TRIM(SUBSTITUTE(SUBSTITUTE(SUBSTITUTE(SUBSTITUTE(Answers!B298,"’","'"),"‘","'"),"“",""""),"”",""""))))*1+ISNUMBER(SEARCH("Brainstorming or planning",TRIM(SUBSTITUTE(SUBSTITUTE(SUBSTITUTE(SUBSTITUTE(Answers!B298,"’","'"),"‘","'"),"“",""""),"”",""""))))*1+ISNUMBER(SEARCH("Something else",TRIM(SUBSTITUTE(SUBSTITUTE(SUBSTITUTE(SUBSTITUTE(Answers!B298,"’","'"),"‘","'"),"“",""""),"”",""""))))*1)</f>
        <v/>
      </c>
      <c r="Y298" s="1" t="str">
        <f aca="false">IF(X298="","",IF(X298=0,IF(ISNUMBER(SEARCH("I don't use AI tools for work",TRIM(SUBSTITUTE(SUBSTITUTE(SUBSTITUTE(SUBSTITUTE(Answers!B298,"’","'"),"‘","'"),"“",""""),"”","""")))),1,"unread"),MIN(X298+1,5)))</f>
        <v/>
      </c>
      <c r="Z298" s="1" t="n">
        <f aca="false">IF(ISNUMBER(SEARCH("Clear guidance on what's allowed and what information can go in",TRIM(SUBSTITUTE(SUBSTITUTE(SUBSTITUTE(SUBSTITUTE(Answers!R298,"’","'"),"‘","'"),"“",""""),"”","""")))),1,0)</f>
        <v>0</v>
      </c>
      <c r="AA298" s="1" t="n">
        <f aca="false">IF(ISNUMBER(SEARCH("An approved AI tool with a work account",TRIM(SUBSTITUTE(SUBSTITUTE(SUBSTITUTE(SUBSTITUTE(Answers!R298,"’","'"),"‘","'"),"“",""""),"”","""")))),1,0)</f>
        <v>0</v>
      </c>
      <c r="AB298" s="1" t="n">
        <f aca="false">IF(ISNUMBER(SEARCH("Hands-on training using my own work tasks",TRIM(SUBSTITUTE(SUBSTITUTE(SUBSTITUTE(SUBSTITUTE(Answers!R298,"’","'"),"‘","'"),"“",""""),"”","""")))),1,0)</f>
        <v>0</v>
      </c>
      <c r="AC298" s="1" t="n">
        <f aca="false">IF(ISNUMBER(SEARCH("Ready-made prompts and templates for common tasks",TRIM(SUBSTITUTE(SUBSTITUTE(SUBSTITUTE(SUBSTITUTE(Answers!R298,"’","'"),"‘","'"),"“",""""),"”","""")))),1,0)</f>
        <v>0</v>
      </c>
      <c r="AD298" s="1" t="n">
        <f aca="false">IF(ISNUMBER(SEARCH("Help setting up an AI agent for my role",TRIM(SUBSTITUTE(SUBSTITUTE(SUBSTITUTE(SUBSTITUTE(Answers!R298,"’","'"),"‘","'"),"“",""""),"”","""")))),1,0)</f>
        <v>0</v>
      </c>
      <c r="AE298" s="1" t="n">
        <f aca="false">IF(ISNUMBER(SEARCH("Examples from people in jobs like mine",TRIM(SUBSTITUTE(SUBSTITUTE(SUBSTITUTE(SUBSTITUTE(Answers!R298,"’","'"),"‘","'"),"“",""""),"”","""")))),1,0)</f>
        <v>0</v>
      </c>
      <c r="AF298" s="1" t="n">
        <f aca="false">IF(ISNUMBER(SEARCH("Time set aside to practice",TRIM(SUBSTITUTE(SUBSTITUTE(SUBSTITUTE(SUBSTITUTE(Answers!R298,"’","'"),"‘","'"),"“",""""),"”","""")))),1,0)</f>
        <v>0</v>
      </c>
      <c r="AG298" s="1" t="n">
        <f aca="false">IF(ISNUMBER(SEARCH("I don't need help right now",TRIM(SUBSTITUTE(SUBSTITUTE(SUBSTITUTE(SUBSTITUTE(Answers!R298,"’","'"),"‘","'"),"“",""""),"”","""")))),1,0)</f>
        <v>0</v>
      </c>
      <c r="AH298" s="1" t="str">
        <f aca="false">IF(Answers!R298="","",IF(Z298+AA298+AB298+AC298+AD298+AE298+AF298+AG298=0,"unread",""))</f>
        <v/>
      </c>
      <c r="AI298" s="1" t="n">
        <f aca="false">IF(OR(D298=5,E298=5),1,0)</f>
        <v>0</v>
      </c>
    </row>
    <row r="299" customFormat="false" ht="15" hidden="false" customHeight="true" outlineLevel="0" collapsed="false">
      <c r="A299" s="1" t="n">
        <f aca="false">Answers!T299</f>
        <v>0</v>
      </c>
      <c r="B299" s="1" t="str">
        <f aca="false">IF(Answers!A299="","",IFERROR(MATCH(TRIM(SUBSTITUTE(SUBSTITUTE(SUBSTITUTE(SUBSTITUTE(Answers!A299,"’","'"),"‘","'"),"“",""""),"”","""")),'Scoring key'!$B$10:$B$14,0),"unread"))</f>
        <v/>
      </c>
      <c r="C299" s="1" t="str">
        <f aca="false">IF(Answers!C299="","",IFERROR(MATCH(TRIM(SUBSTITUTE(SUBSTITUTE(SUBSTITUTE(SUBSTITUTE(Answers!C299,"’","'"),"‘","'"),"“",""""),"”","""")),'Scoring key'!$B$15:$B$19,0),"unread"))</f>
        <v/>
      </c>
      <c r="D299" s="1" t="str">
        <f aca="false">IF(Answers!D299="","",IFERROR(MATCH(TRIM(SUBSTITUTE(SUBSTITUTE(SUBSTITUTE(SUBSTITUTE(Answers!D299,"’","'"),"‘","'"),"“",""""),"”","""")),'Scoring key'!$B$20:$B$24,0),"unread"))</f>
        <v/>
      </c>
      <c r="E299" s="1" t="str">
        <f aca="false">IF(Answers!E299="","",IFERROR(MATCH(TRIM(SUBSTITUTE(SUBSTITUTE(SUBSTITUTE(SUBSTITUTE(Answers!E299,"’","'"),"‘","'"),"“",""""),"”","""")),'Scoring key'!$B$25:$B$29,0),"unread"))</f>
        <v/>
      </c>
      <c r="F299" s="1" t="str">
        <f aca="false">IF(Answers!L299="","",IFERROR(MATCH(TRIM(SUBSTITUTE(SUBSTITUTE(SUBSTITUTE(SUBSTITUTE(Answers!L299,"’","'"),"‘","'"),"“",""""),"”","""")),'Scoring key'!$B$30:$B$34,0),"unread"))</f>
        <v/>
      </c>
      <c r="G299" s="1" t="str">
        <f aca="false">IF(Answers!N299="","",IFERROR(MATCH(TRIM(SUBSTITUTE(SUBSTITUTE(SUBSTITUTE(SUBSTITUTE(Answers!N299,"’","'"),"‘","'"),"“",""""),"”","""")),'Scoring key'!$B$35:$B$38,0),"unread"))</f>
        <v/>
      </c>
      <c r="H299" s="1" t="str">
        <f aca="false">IF(Answers!O299="","",IFERROR(MATCH(TRIM(SUBSTITUTE(SUBSTITUTE(SUBSTITUTE(SUBSTITUTE(Answers!O299,"’","'"),"‘","'"),"“",""""),"”","""")),'Scoring key'!$B$39:$B$42,0),"unread"))</f>
        <v/>
      </c>
      <c r="I299" s="1" t="str">
        <f aca="false">IF(Answers!S299="","",IFERROR(MATCH(TRIM(SUBSTITUTE(SUBSTITUTE(SUBSTITUTE(SUBSTITUTE(Answers!S299,"’","'"),"‘","'"),"“",""""),"”","""")),'Scoring key'!$B$43:$B$46,0),"unread"))</f>
        <v/>
      </c>
      <c r="J299" s="1" t="str">
        <f aca="false">IF(ISNUMBER(B299),IF(INDEX('Scoring key'!$C$10:$C$14,B299)="","",INDEX('Scoring key'!$C$10:$C$14,B299)),"")</f>
        <v/>
      </c>
      <c r="K299" s="1" t="str">
        <f aca="false">IF(ISNUMBER(E299),IF(INDEX('Scoring key'!$C$25:$C$29,E299)="","",INDEX('Scoring key'!$C$25:$C$29,E299)),"")</f>
        <v/>
      </c>
      <c r="L299" s="1" t="str">
        <f aca="false">IF(ISNUMBER(F299),IF(INDEX('Scoring key'!$C$30:$C$34,F299)="","",INDEX('Scoring key'!$C$30:$C$34,F299)),"")</f>
        <v/>
      </c>
      <c r="M299" s="1" t="str">
        <f aca="false">IF(ISNUMBER(G299),IF(INDEX('Scoring key'!$C$35:$C$38,G299)="","",INDEX('Scoring key'!$C$35:$C$38,G299)),"")</f>
        <v/>
      </c>
      <c r="N299" s="1" t="str">
        <f aca="false">IF(ISNUMBER(H299),IF(INDEX('Scoring key'!$C$39:$C$42,H299)="","",INDEX('Scoring key'!$C$39:$C$42,H299)),"")</f>
        <v/>
      </c>
      <c r="O299" s="1" t="str">
        <f aca="false">IF(Answers!F299="","",IF(ISNUMBER(IFERROR(VALUE(Answers!F299),"")),IF(AND(VALUE(Answers!F299)&gt;=1,VALUE(Answers!F299)&lt;=5,VALUE(Answers!F299)=INT(VALUE(Answers!F299))),VALUE(Answers!F299),"unread"),IFERROR(MATCH(TRIM(SUBSTITUTE(SUBSTITUTE(SUBSTITUTE(SUBSTITUTE(Answers!F299,"’","'"),"‘","'"),"“",""""),"”","""")),'Scoring key'!$B$5:$B$9,0),"unread")))</f>
        <v/>
      </c>
      <c r="P299" s="1" t="str">
        <f aca="false">IF(Answers!G299="","",IF(ISNUMBER(IFERROR(VALUE(Answers!G299),"")),IF(AND(VALUE(Answers!G299)&gt;=1,VALUE(Answers!G299)&lt;=5,VALUE(Answers!G299)=INT(VALUE(Answers!G299))),VALUE(Answers!G299),"unread"),IFERROR(MATCH(TRIM(SUBSTITUTE(SUBSTITUTE(SUBSTITUTE(SUBSTITUTE(Answers!G299,"’","'"),"‘","'"),"“",""""),"”","""")),'Scoring key'!$B$5:$B$9,0),"unread")))</f>
        <v/>
      </c>
      <c r="Q299" s="1" t="str">
        <f aca="false">IF(Answers!H299="","",IF(ISNUMBER(IFERROR(VALUE(Answers!H299),"")),IF(AND(VALUE(Answers!H299)&gt;=1,VALUE(Answers!H299)&lt;=5,VALUE(Answers!H299)=INT(VALUE(Answers!H299))),VALUE(Answers!H299),"unread"),IFERROR(MATCH(TRIM(SUBSTITUTE(SUBSTITUTE(SUBSTITUTE(SUBSTITUTE(Answers!H299,"’","'"),"‘","'"),"“",""""),"”","""")),'Scoring key'!$B$5:$B$9,0),"unread")))</f>
        <v/>
      </c>
      <c r="R299" s="1" t="str">
        <f aca="false">IF(Answers!I299="","",IF(ISNUMBER(IFERROR(VALUE(Answers!I299),"")),IF(AND(VALUE(Answers!I299)&gt;=1,VALUE(Answers!I299)&lt;=5,VALUE(Answers!I299)=INT(VALUE(Answers!I299))),VALUE(Answers!I299),"unread"),IFERROR(MATCH(TRIM(SUBSTITUTE(SUBSTITUTE(SUBSTITUTE(SUBSTITUTE(Answers!I299,"’","'"),"‘","'"),"“",""""),"”","""")),'Scoring key'!$B$5:$B$9,0),"unread")))</f>
        <v/>
      </c>
      <c r="S299" s="1" t="str">
        <f aca="false">IF(Answers!J299="","",IF(ISNUMBER(IFERROR(VALUE(Answers!J299),"")),IF(AND(VALUE(Answers!J299)&gt;=1,VALUE(Answers!J299)&lt;=5,VALUE(Answers!J299)=INT(VALUE(Answers!J299))),VALUE(Answers!J299),"unread"),IFERROR(MATCH(TRIM(SUBSTITUTE(SUBSTITUTE(SUBSTITUTE(SUBSTITUTE(Answers!J299,"’","'"),"‘","'"),"“",""""),"”","""")),'Scoring key'!$B$5:$B$9,0),"unread")))</f>
        <v/>
      </c>
      <c r="T299" s="1" t="str">
        <f aca="false">IF(Answers!K299="","",IF(ISNUMBER(IFERROR(VALUE(Answers!K299),"")),IF(AND(VALUE(Answers!K299)&gt;=1,VALUE(Answers!K299)&lt;=5,VALUE(Answers!K299)=INT(VALUE(Answers!K299))),VALUE(Answers!K299),"unread"),IFERROR(MATCH(TRIM(SUBSTITUTE(SUBSTITUTE(SUBSTITUTE(SUBSTITUTE(Answers!K299,"’","'"),"‘","'"),"“",""""),"”","""")),'Scoring key'!$B$5:$B$9,0),"unread")))</f>
        <v/>
      </c>
      <c r="U299" s="1" t="str">
        <f aca="false">IF(Answers!M299="","",IF(ISNUMBER(IFERROR(VALUE(Answers!M299),"")),IF(AND(VALUE(Answers!M299)&gt;=1,VALUE(Answers!M299)&lt;=5,VALUE(Answers!M299)=INT(VALUE(Answers!M299))),VALUE(Answers!M299),"unread"),IFERROR(MATCH(TRIM(SUBSTITUTE(SUBSTITUTE(SUBSTITUTE(SUBSTITUTE(Answers!M299,"’","'"),"‘","'"),"“",""""),"”","""")),'Scoring key'!$B$5:$B$9,0),"unread")))</f>
        <v/>
      </c>
      <c r="V299" s="1" t="str">
        <f aca="false">IF(Answers!P299="","",IF(ISNUMBER(IFERROR(VALUE(Answers!P299),"")),IF(AND(VALUE(Answers!P299)&gt;=1,VALUE(Answers!P299)&lt;=5,VALUE(Answers!P299)=INT(VALUE(Answers!P299))),VALUE(Answers!P299),"unread"),IFERROR(MATCH(TRIM(SUBSTITUTE(SUBSTITUTE(SUBSTITUTE(SUBSTITUTE(Answers!P299,"’","'"),"‘","'"),"“",""""),"”","""")),'Scoring key'!$B$5:$B$9,0),"unread")))</f>
        <v/>
      </c>
      <c r="W299" s="1" t="str">
        <f aca="false">IF(Answers!Q299="","",IF(ISNUMBER(IFERROR(VALUE(Answers!Q299),"")),IF(AND(VALUE(Answers!Q299)&gt;=1,VALUE(Answers!Q299)&lt;=5,VALUE(Answers!Q299)=INT(VALUE(Answers!Q299))),VALUE(Answers!Q299),"unread"),IFERROR(MATCH(TRIM(SUBSTITUTE(SUBSTITUTE(SUBSTITUTE(SUBSTITUTE(Answers!Q299,"’","'"),"‘","'"),"“",""""),"”","""")),'Scoring key'!$B$5:$B$9,0),"unread")))</f>
        <v/>
      </c>
      <c r="X299" s="1" t="str">
        <f aca="false">IF(Answers!B299="","",ISNUMBER(SEARCH("Drafting or editing emails and documents",TRIM(SUBSTITUTE(SUBSTITUTE(SUBSTITUTE(SUBSTITUTE(Answers!B299,"’","'"),"‘","'"),"“",""""),"”",""""))))*1+ISNUMBER(SEARCH("Summarizing documents, threads or meetings",TRIM(SUBSTITUTE(SUBSTITUTE(SUBSTITUTE(SUBSTITUTE(Answers!B299,"’","'"),"‘","'"),"“",""""),"”",""""))))*1+ISNUMBER(SEARCH("Research, or explaining something unfamiliar",TRIM(SUBSTITUTE(SUBSTITUTE(SUBSTITUTE(SUBSTITUTE(Answers!B299,"’","'"),"‘","'"),"“",""""),"”",""""))))*1+ISNUMBER(SEARCH("Working with data or spreadsheets",TRIM(SUBSTITUTE(SUBSTITUTE(SUBSTITUTE(SUBSTITUTE(Answers!B299,"’","'"),"‘","'"),"“",""""),"”",""""))))*1+ISNUMBER(SEARCH("Writing or reviewing code or scripts",TRIM(SUBSTITUTE(SUBSTITUTE(SUBSTITUTE(SUBSTITUTE(Answers!B299,"’","'"),"‘","'"),"“",""""),"”",""""))))*1+ISNUMBER(SEARCH("Brainstorming or planning",TRIM(SUBSTITUTE(SUBSTITUTE(SUBSTITUTE(SUBSTITUTE(Answers!B299,"’","'"),"‘","'"),"“",""""),"”",""""))))*1+ISNUMBER(SEARCH("Something else",TRIM(SUBSTITUTE(SUBSTITUTE(SUBSTITUTE(SUBSTITUTE(Answers!B299,"’","'"),"‘","'"),"“",""""),"”",""""))))*1)</f>
        <v/>
      </c>
      <c r="Y299" s="1" t="str">
        <f aca="false">IF(X299="","",IF(X299=0,IF(ISNUMBER(SEARCH("I don't use AI tools for work",TRIM(SUBSTITUTE(SUBSTITUTE(SUBSTITUTE(SUBSTITUTE(Answers!B299,"’","'"),"‘","'"),"“",""""),"”","""")))),1,"unread"),MIN(X299+1,5)))</f>
        <v/>
      </c>
      <c r="Z299" s="1" t="n">
        <f aca="false">IF(ISNUMBER(SEARCH("Clear guidance on what's allowed and what information can go in",TRIM(SUBSTITUTE(SUBSTITUTE(SUBSTITUTE(SUBSTITUTE(Answers!R299,"’","'"),"‘","'"),"“",""""),"”","""")))),1,0)</f>
        <v>0</v>
      </c>
      <c r="AA299" s="1" t="n">
        <f aca="false">IF(ISNUMBER(SEARCH("An approved AI tool with a work account",TRIM(SUBSTITUTE(SUBSTITUTE(SUBSTITUTE(SUBSTITUTE(Answers!R299,"’","'"),"‘","'"),"“",""""),"”","""")))),1,0)</f>
        <v>0</v>
      </c>
      <c r="AB299" s="1" t="n">
        <f aca="false">IF(ISNUMBER(SEARCH("Hands-on training using my own work tasks",TRIM(SUBSTITUTE(SUBSTITUTE(SUBSTITUTE(SUBSTITUTE(Answers!R299,"’","'"),"‘","'"),"“",""""),"”","""")))),1,0)</f>
        <v>0</v>
      </c>
      <c r="AC299" s="1" t="n">
        <f aca="false">IF(ISNUMBER(SEARCH("Ready-made prompts and templates for common tasks",TRIM(SUBSTITUTE(SUBSTITUTE(SUBSTITUTE(SUBSTITUTE(Answers!R299,"’","'"),"‘","'"),"“",""""),"”","""")))),1,0)</f>
        <v>0</v>
      </c>
      <c r="AD299" s="1" t="n">
        <f aca="false">IF(ISNUMBER(SEARCH("Help setting up an AI agent for my role",TRIM(SUBSTITUTE(SUBSTITUTE(SUBSTITUTE(SUBSTITUTE(Answers!R299,"’","'"),"‘","'"),"“",""""),"”","""")))),1,0)</f>
        <v>0</v>
      </c>
      <c r="AE299" s="1" t="n">
        <f aca="false">IF(ISNUMBER(SEARCH("Examples from people in jobs like mine",TRIM(SUBSTITUTE(SUBSTITUTE(SUBSTITUTE(SUBSTITUTE(Answers!R299,"’","'"),"‘","'"),"“",""""),"”","""")))),1,0)</f>
        <v>0</v>
      </c>
      <c r="AF299" s="1" t="n">
        <f aca="false">IF(ISNUMBER(SEARCH("Time set aside to practice",TRIM(SUBSTITUTE(SUBSTITUTE(SUBSTITUTE(SUBSTITUTE(Answers!R299,"’","'"),"‘","'"),"“",""""),"”","""")))),1,0)</f>
        <v>0</v>
      </c>
      <c r="AG299" s="1" t="n">
        <f aca="false">IF(ISNUMBER(SEARCH("I don't need help right now",TRIM(SUBSTITUTE(SUBSTITUTE(SUBSTITUTE(SUBSTITUTE(Answers!R299,"’","'"),"‘","'"),"“",""""),"”","""")))),1,0)</f>
        <v>0</v>
      </c>
      <c r="AH299" s="1" t="str">
        <f aca="false">IF(Answers!R299="","",IF(Z299+AA299+AB299+AC299+AD299+AE299+AF299+AG299=0,"unread",""))</f>
        <v/>
      </c>
      <c r="AI299" s="1" t="n">
        <f aca="false">IF(OR(D299=5,E299=5),1,0)</f>
        <v>0</v>
      </c>
    </row>
    <row r="300" customFormat="false" ht="15" hidden="false" customHeight="true" outlineLevel="0" collapsed="false">
      <c r="A300" s="1" t="n">
        <f aca="false">Answers!T300</f>
        <v>0</v>
      </c>
      <c r="B300" s="1" t="str">
        <f aca="false">IF(Answers!A300="","",IFERROR(MATCH(TRIM(SUBSTITUTE(SUBSTITUTE(SUBSTITUTE(SUBSTITUTE(Answers!A300,"’","'"),"‘","'"),"“",""""),"”","""")),'Scoring key'!$B$10:$B$14,0),"unread"))</f>
        <v/>
      </c>
      <c r="C300" s="1" t="str">
        <f aca="false">IF(Answers!C300="","",IFERROR(MATCH(TRIM(SUBSTITUTE(SUBSTITUTE(SUBSTITUTE(SUBSTITUTE(Answers!C300,"’","'"),"‘","'"),"“",""""),"”","""")),'Scoring key'!$B$15:$B$19,0),"unread"))</f>
        <v/>
      </c>
      <c r="D300" s="1" t="str">
        <f aca="false">IF(Answers!D300="","",IFERROR(MATCH(TRIM(SUBSTITUTE(SUBSTITUTE(SUBSTITUTE(SUBSTITUTE(Answers!D300,"’","'"),"‘","'"),"“",""""),"”","""")),'Scoring key'!$B$20:$B$24,0),"unread"))</f>
        <v/>
      </c>
      <c r="E300" s="1" t="str">
        <f aca="false">IF(Answers!E300="","",IFERROR(MATCH(TRIM(SUBSTITUTE(SUBSTITUTE(SUBSTITUTE(SUBSTITUTE(Answers!E300,"’","'"),"‘","'"),"“",""""),"”","""")),'Scoring key'!$B$25:$B$29,0),"unread"))</f>
        <v/>
      </c>
      <c r="F300" s="1" t="str">
        <f aca="false">IF(Answers!L300="","",IFERROR(MATCH(TRIM(SUBSTITUTE(SUBSTITUTE(SUBSTITUTE(SUBSTITUTE(Answers!L300,"’","'"),"‘","'"),"“",""""),"”","""")),'Scoring key'!$B$30:$B$34,0),"unread"))</f>
        <v/>
      </c>
      <c r="G300" s="1" t="str">
        <f aca="false">IF(Answers!N300="","",IFERROR(MATCH(TRIM(SUBSTITUTE(SUBSTITUTE(SUBSTITUTE(SUBSTITUTE(Answers!N300,"’","'"),"‘","'"),"“",""""),"”","""")),'Scoring key'!$B$35:$B$38,0),"unread"))</f>
        <v/>
      </c>
      <c r="H300" s="1" t="str">
        <f aca="false">IF(Answers!O300="","",IFERROR(MATCH(TRIM(SUBSTITUTE(SUBSTITUTE(SUBSTITUTE(SUBSTITUTE(Answers!O300,"’","'"),"‘","'"),"“",""""),"”","""")),'Scoring key'!$B$39:$B$42,0),"unread"))</f>
        <v/>
      </c>
      <c r="I300" s="1" t="str">
        <f aca="false">IF(Answers!S300="","",IFERROR(MATCH(TRIM(SUBSTITUTE(SUBSTITUTE(SUBSTITUTE(SUBSTITUTE(Answers!S300,"’","'"),"‘","'"),"“",""""),"”","""")),'Scoring key'!$B$43:$B$46,0),"unread"))</f>
        <v/>
      </c>
      <c r="J300" s="1" t="str">
        <f aca="false">IF(ISNUMBER(B300),IF(INDEX('Scoring key'!$C$10:$C$14,B300)="","",INDEX('Scoring key'!$C$10:$C$14,B300)),"")</f>
        <v/>
      </c>
      <c r="K300" s="1" t="str">
        <f aca="false">IF(ISNUMBER(E300),IF(INDEX('Scoring key'!$C$25:$C$29,E300)="","",INDEX('Scoring key'!$C$25:$C$29,E300)),"")</f>
        <v/>
      </c>
      <c r="L300" s="1" t="str">
        <f aca="false">IF(ISNUMBER(F300),IF(INDEX('Scoring key'!$C$30:$C$34,F300)="","",INDEX('Scoring key'!$C$30:$C$34,F300)),"")</f>
        <v/>
      </c>
      <c r="M300" s="1" t="str">
        <f aca="false">IF(ISNUMBER(G300),IF(INDEX('Scoring key'!$C$35:$C$38,G300)="","",INDEX('Scoring key'!$C$35:$C$38,G300)),"")</f>
        <v/>
      </c>
      <c r="N300" s="1" t="str">
        <f aca="false">IF(ISNUMBER(H300),IF(INDEX('Scoring key'!$C$39:$C$42,H300)="","",INDEX('Scoring key'!$C$39:$C$42,H300)),"")</f>
        <v/>
      </c>
      <c r="O300" s="1" t="str">
        <f aca="false">IF(Answers!F300="","",IF(ISNUMBER(IFERROR(VALUE(Answers!F300),"")),IF(AND(VALUE(Answers!F300)&gt;=1,VALUE(Answers!F300)&lt;=5,VALUE(Answers!F300)=INT(VALUE(Answers!F300))),VALUE(Answers!F300),"unread"),IFERROR(MATCH(TRIM(SUBSTITUTE(SUBSTITUTE(SUBSTITUTE(SUBSTITUTE(Answers!F300,"’","'"),"‘","'"),"“",""""),"”","""")),'Scoring key'!$B$5:$B$9,0),"unread")))</f>
        <v/>
      </c>
      <c r="P300" s="1" t="str">
        <f aca="false">IF(Answers!G300="","",IF(ISNUMBER(IFERROR(VALUE(Answers!G300),"")),IF(AND(VALUE(Answers!G300)&gt;=1,VALUE(Answers!G300)&lt;=5,VALUE(Answers!G300)=INT(VALUE(Answers!G300))),VALUE(Answers!G300),"unread"),IFERROR(MATCH(TRIM(SUBSTITUTE(SUBSTITUTE(SUBSTITUTE(SUBSTITUTE(Answers!G300,"’","'"),"‘","'"),"“",""""),"”","""")),'Scoring key'!$B$5:$B$9,0),"unread")))</f>
        <v/>
      </c>
      <c r="Q300" s="1" t="str">
        <f aca="false">IF(Answers!H300="","",IF(ISNUMBER(IFERROR(VALUE(Answers!H300),"")),IF(AND(VALUE(Answers!H300)&gt;=1,VALUE(Answers!H300)&lt;=5,VALUE(Answers!H300)=INT(VALUE(Answers!H300))),VALUE(Answers!H300),"unread"),IFERROR(MATCH(TRIM(SUBSTITUTE(SUBSTITUTE(SUBSTITUTE(SUBSTITUTE(Answers!H300,"’","'"),"‘","'"),"“",""""),"”","""")),'Scoring key'!$B$5:$B$9,0),"unread")))</f>
        <v/>
      </c>
      <c r="R300" s="1" t="str">
        <f aca="false">IF(Answers!I300="","",IF(ISNUMBER(IFERROR(VALUE(Answers!I300),"")),IF(AND(VALUE(Answers!I300)&gt;=1,VALUE(Answers!I300)&lt;=5,VALUE(Answers!I300)=INT(VALUE(Answers!I300))),VALUE(Answers!I300),"unread"),IFERROR(MATCH(TRIM(SUBSTITUTE(SUBSTITUTE(SUBSTITUTE(SUBSTITUTE(Answers!I300,"’","'"),"‘","'"),"“",""""),"”","""")),'Scoring key'!$B$5:$B$9,0),"unread")))</f>
        <v/>
      </c>
      <c r="S300" s="1" t="str">
        <f aca="false">IF(Answers!J300="","",IF(ISNUMBER(IFERROR(VALUE(Answers!J300),"")),IF(AND(VALUE(Answers!J300)&gt;=1,VALUE(Answers!J300)&lt;=5,VALUE(Answers!J300)=INT(VALUE(Answers!J300))),VALUE(Answers!J300),"unread"),IFERROR(MATCH(TRIM(SUBSTITUTE(SUBSTITUTE(SUBSTITUTE(SUBSTITUTE(Answers!J300,"’","'"),"‘","'"),"“",""""),"”","""")),'Scoring key'!$B$5:$B$9,0),"unread")))</f>
        <v/>
      </c>
      <c r="T300" s="1" t="str">
        <f aca="false">IF(Answers!K300="","",IF(ISNUMBER(IFERROR(VALUE(Answers!K300),"")),IF(AND(VALUE(Answers!K300)&gt;=1,VALUE(Answers!K300)&lt;=5,VALUE(Answers!K300)=INT(VALUE(Answers!K300))),VALUE(Answers!K300),"unread"),IFERROR(MATCH(TRIM(SUBSTITUTE(SUBSTITUTE(SUBSTITUTE(SUBSTITUTE(Answers!K300,"’","'"),"‘","'"),"“",""""),"”","""")),'Scoring key'!$B$5:$B$9,0),"unread")))</f>
        <v/>
      </c>
      <c r="U300" s="1" t="str">
        <f aca="false">IF(Answers!M300="","",IF(ISNUMBER(IFERROR(VALUE(Answers!M300),"")),IF(AND(VALUE(Answers!M300)&gt;=1,VALUE(Answers!M300)&lt;=5,VALUE(Answers!M300)=INT(VALUE(Answers!M300))),VALUE(Answers!M300),"unread"),IFERROR(MATCH(TRIM(SUBSTITUTE(SUBSTITUTE(SUBSTITUTE(SUBSTITUTE(Answers!M300,"’","'"),"‘","'"),"“",""""),"”","""")),'Scoring key'!$B$5:$B$9,0),"unread")))</f>
        <v/>
      </c>
      <c r="V300" s="1" t="str">
        <f aca="false">IF(Answers!P300="","",IF(ISNUMBER(IFERROR(VALUE(Answers!P300),"")),IF(AND(VALUE(Answers!P300)&gt;=1,VALUE(Answers!P300)&lt;=5,VALUE(Answers!P300)=INT(VALUE(Answers!P300))),VALUE(Answers!P300),"unread"),IFERROR(MATCH(TRIM(SUBSTITUTE(SUBSTITUTE(SUBSTITUTE(SUBSTITUTE(Answers!P300,"’","'"),"‘","'"),"“",""""),"”","""")),'Scoring key'!$B$5:$B$9,0),"unread")))</f>
        <v/>
      </c>
      <c r="W300" s="1" t="str">
        <f aca="false">IF(Answers!Q300="","",IF(ISNUMBER(IFERROR(VALUE(Answers!Q300),"")),IF(AND(VALUE(Answers!Q300)&gt;=1,VALUE(Answers!Q300)&lt;=5,VALUE(Answers!Q300)=INT(VALUE(Answers!Q300))),VALUE(Answers!Q300),"unread"),IFERROR(MATCH(TRIM(SUBSTITUTE(SUBSTITUTE(SUBSTITUTE(SUBSTITUTE(Answers!Q300,"’","'"),"‘","'"),"“",""""),"”","""")),'Scoring key'!$B$5:$B$9,0),"unread")))</f>
        <v/>
      </c>
      <c r="X300" s="1" t="str">
        <f aca="false">IF(Answers!B300="","",ISNUMBER(SEARCH("Drafting or editing emails and documents",TRIM(SUBSTITUTE(SUBSTITUTE(SUBSTITUTE(SUBSTITUTE(Answers!B300,"’","'"),"‘","'"),"“",""""),"”",""""))))*1+ISNUMBER(SEARCH("Summarizing documents, threads or meetings",TRIM(SUBSTITUTE(SUBSTITUTE(SUBSTITUTE(SUBSTITUTE(Answers!B300,"’","'"),"‘","'"),"“",""""),"”",""""))))*1+ISNUMBER(SEARCH("Research, or explaining something unfamiliar",TRIM(SUBSTITUTE(SUBSTITUTE(SUBSTITUTE(SUBSTITUTE(Answers!B300,"’","'"),"‘","'"),"“",""""),"”",""""))))*1+ISNUMBER(SEARCH("Working with data or spreadsheets",TRIM(SUBSTITUTE(SUBSTITUTE(SUBSTITUTE(SUBSTITUTE(Answers!B300,"’","'"),"‘","'"),"“",""""),"”",""""))))*1+ISNUMBER(SEARCH("Writing or reviewing code or scripts",TRIM(SUBSTITUTE(SUBSTITUTE(SUBSTITUTE(SUBSTITUTE(Answers!B300,"’","'"),"‘","'"),"“",""""),"”",""""))))*1+ISNUMBER(SEARCH("Brainstorming or planning",TRIM(SUBSTITUTE(SUBSTITUTE(SUBSTITUTE(SUBSTITUTE(Answers!B300,"’","'"),"‘","'"),"“",""""),"”",""""))))*1+ISNUMBER(SEARCH("Something else",TRIM(SUBSTITUTE(SUBSTITUTE(SUBSTITUTE(SUBSTITUTE(Answers!B300,"’","'"),"‘","'"),"“",""""),"”",""""))))*1)</f>
        <v/>
      </c>
      <c r="Y300" s="1" t="str">
        <f aca="false">IF(X300="","",IF(X300=0,IF(ISNUMBER(SEARCH("I don't use AI tools for work",TRIM(SUBSTITUTE(SUBSTITUTE(SUBSTITUTE(SUBSTITUTE(Answers!B300,"’","'"),"‘","'"),"“",""""),"”","""")))),1,"unread"),MIN(X300+1,5)))</f>
        <v/>
      </c>
      <c r="Z300" s="1" t="n">
        <f aca="false">IF(ISNUMBER(SEARCH("Clear guidance on what's allowed and what information can go in",TRIM(SUBSTITUTE(SUBSTITUTE(SUBSTITUTE(SUBSTITUTE(Answers!R300,"’","'"),"‘","'"),"“",""""),"”","""")))),1,0)</f>
        <v>0</v>
      </c>
      <c r="AA300" s="1" t="n">
        <f aca="false">IF(ISNUMBER(SEARCH("An approved AI tool with a work account",TRIM(SUBSTITUTE(SUBSTITUTE(SUBSTITUTE(SUBSTITUTE(Answers!R300,"’","'"),"‘","'"),"“",""""),"”","""")))),1,0)</f>
        <v>0</v>
      </c>
      <c r="AB300" s="1" t="n">
        <f aca="false">IF(ISNUMBER(SEARCH("Hands-on training using my own work tasks",TRIM(SUBSTITUTE(SUBSTITUTE(SUBSTITUTE(SUBSTITUTE(Answers!R300,"’","'"),"‘","'"),"“",""""),"”","""")))),1,0)</f>
        <v>0</v>
      </c>
      <c r="AC300" s="1" t="n">
        <f aca="false">IF(ISNUMBER(SEARCH("Ready-made prompts and templates for common tasks",TRIM(SUBSTITUTE(SUBSTITUTE(SUBSTITUTE(SUBSTITUTE(Answers!R300,"’","'"),"‘","'"),"“",""""),"”","""")))),1,0)</f>
        <v>0</v>
      </c>
      <c r="AD300" s="1" t="n">
        <f aca="false">IF(ISNUMBER(SEARCH("Help setting up an AI agent for my role",TRIM(SUBSTITUTE(SUBSTITUTE(SUBSTITUTE(SUBSTITUTE(Answers!R300,"’","'"),"‘","'"),"“",""""),"”","""")))),1,0)</f>
        <v>0</v>
      </c>
      <c r="AE300" s="1" t="n">
        <f aca="false">IF(ISNUMBER(SEARCH("Examples from people in jobs like mine",TRIM(SUBSTITUTE(SUBSTITUTE(SUBSTITUTE(SUBSTITUTE(Answers!R300,"’","'"),"‘","'"),"“",""""),"”","""")))),1,0)</f>
        <v>0</v>
      </c>
      <c r="AF300" s="1" t="n">
        <f aca="false">IF(ISNUMBER(SEARCH("Time set aside to practice",TRIM(SUBSTITUTE(SUBSTITUTE(SUBSTITUTE(SUBSTITUTE(Answers!R300,"’","'"),"‘","'"),"“",""""),"”","""")))),1,0)</f>
        <v>0</v>
      </c>
      <c r="AG300" s="1" t="n">
        <f aca="false">IF(ISNUMBER(SEARCH("I don't need help right now",TRIM(SUBSTITUTE(SUBSTITUTE(SUBSTITUTE(SUBSTITUTE(Answers!R300,"’","'"),"‘","'"),"“",""""),"”","""")))),1,0)</f>
        <v>0</v>
      </c>
      <c r="AH300" s="1" t="str">
        <f aca="false">IF(Answers!R300="","",IF(Z300+AA300+AB300+AC300+AD300+AE300+AF300+AG300=0,"unread",""))</f>
        <v/>
      </c>
      <c r="AI300" s="1" t="n">
        <f aca="false">IF(OR(D300=5,E300=5),1,0)</f>
        <v>0</v>
      </c>
    </row>
    <row r="301" customFormat="false" ht="15" hidden="false" customHeight="true" outlineLevel="0" collapsed="false">
      <c r="A301" s="1" t="n">
        <f aca="false">Answers!T301</f>
        <v>0</v>
      </c>
      <c r="B301" s="1" t="str">
        <f aca="false">IF(Answers!A301="","",IFERROR(MATCH(TRIM(SUBSTITUTE(SUBSTITUTE(SUBSTITUTE(SUBSTITUTE(Answers!A301,"’","'"),"‘","'"),"“",""""),"”","""")),'Scoring key'!$B$10:$B$14,0),"unread"))</f>
        <v/>
      </c>
      <c r="C301" s="1" t="str">
        <f aca="false">IF(Answers!C301="","",IFERROR(MATCH(TRIM(SUBSTITUTE(SUBSTITUTE(SUBSTITUTE(SUBSTITUTE(Answers!C301,"’","'"),"‘","'"),"“",""""),"”","""")),'Scoring key'!$B$15:$B$19,0),"unread"))</f>
        <v/>
      </c>
      <c r="D301" s="1" t="str">
        <f aca="false">IF(Answers!D301="","",IFERROR(MATCH(TRIM(SUBSTITUTE(SUBSTITUTE(SUBSTITUTE(SUBSTITUTE(Answers!D301,"’","'"),"‘","'"),"“",""""),"”","""")),'Scoring key'!$B$20:$B$24,0),"unread"))</f>
        <v/>
      </c>
      <c r="E301" s="1" t="str">
        <f aca="false">IF(Answers!E301="","",IFERROR(MATCH(TRIM(SUBSTITUTE(SUBSTITUTE(SUBSTITUTE(SUBSTITUTE(Answers!E301,"’","'"),"‘","'"),"“",""""),"”","""")),'Scoring key'!$B$25:$B$29,0),"unread"))</f>
        <v/>
      </c>
      <c r="F301" s="1" t="str">
        <f aca="false">IF(Answers!L301="","",IFERROR(MATCH(TRIM(SUBSTITUTE(SUBSTITUTE(SUBSTITUTE(SUBSTITUTE(Answers!L301,"’","'"),"‘","'"),"“",""""),"”","""")),'Scoring key'!$B$30:$B$34,0),"unread"))</f>
        <v/>
      </c>
      <c r="G301" s="1" t="str">
        <f aca="false">IF(Answers!N301="","",IFERROR(MATCH(TRIM(SUBSTITUTE(SUBSTITUTE(SUBSTITUTE(SUBSTITUTE(Answers!N301,"’","'"),"‘","'"),"“",""""),"”","""")),'Scoring key'!$B$35:$B$38,0),"unread"))</f>
        <v/>
      </c>
      <c r="H301" s="1" t="str">
        <f aca="false">IF(Answers!O301="","",IFERROR(MATCH(TRIM(SUBSTITUTE(SUBSTITUTE(SUBSTITUTE(SUBSTITUTE(Answers!O301,"’","'"),"‘","'"),"“",""""),"”","""")),'Scoring key'!$B$39:$B$42,0),"unread"))</f>
        <v/>
      </c>
      <c r="I301" s="1" t="str">
        <f aca="false">IF(Answers!S301="","",IFERROR(MATCH(TRIM(SUBSTITUTE(SUBSTITUTE(SUBSTITUTE(SUBSTITUTE(Answers!S301,"’","'"),"‘","'"),"“",""""),"”","""")),'Scoring key'!$B$43:$B$46,0),"unread"))</f>
        <v/>
      </c>
      <c r="J301" s="1" t="str">
        <f aca="false">IF(ISNUMBER(B301),IF(INDEX('Scoring key'!$C$10:$C$14,B301)="","",INDEX('Scoring key'!$C$10:$C$14,B301)),"")</f>
        <v/>
      </c>
      <c r="K301" s="1" t="str">
        <f aca="false">IF(ISNUMBER(E301),IF(INDEX('Scoring key'!$C$25:$C$29,E301)="","",INDEX('Scoring key'!$C$25:$C$29,E301)),"")</f>
        <v/>
      </c>
      <c r="L301" s="1" t="str">
        <f aca="false">IF(ISNUMBER(F301),IF(INDEX('Scoring key'!$C$30:$C$34,F301)="","",INDEX('Scoring key'!$C$30:$C$34,F301)),"")</f>
        <v/>
      </c>
      <c r="M301" s="1" t="str">
        <f aca="false">IF(ISNUMBER(G301),IF(INDEX('Scoring key'!$C$35:$C$38,G301)="","",INDEX('Scoring key'!$C$35:$C$38,G301)),"")</f>
        <v/>
      </c>
      <c r="N301" s="1" t="str">
        <f aca="false">IF(ISNUMBER(H301),IF(INDEX('Scoring key'!$C$39:$C$42,H301)="","",INDEX('Scoring key'!$C$39:$C$42,H301)),"")</f>
        <v/>
      </c>
      <c r="O301" s="1" t="str">
        <f aca="false">IF(Answers!F301="","",IF(ISNUMBER(IFERROR(VALUE(Answers!F301),"")),IF(AND(VALUE(Answers!F301)&gt;=1,VALUE(Answers!F301)&lt;=5,VALUE(Answers!F301)=INT(VALUE(Answers!F301))),VALUE(Answers!F301),"unread"),IFERROR(MATCH(TRIM(SUBSTITUTE(SUBSTITUTE(SUBSTITUTE(SUBSTITUTE(Answers!F301,"’","'"),"‘","'"),"“",""""),"”","""")),'Scoring key'!$B$5:$B$9,0),"unread")))</f>
        <v/>
      </c>
      <c r="P301" s="1" t="str">
        <f aca="false">IF(Answers!G301="","",IF(ISNUMBER(IFERROR(VALUE(Answers!G301),"")),IF(AND(VALUE(Answers!G301)&gt;=1,VALUE(Answers!G301)&lt;=5,VALUE(Answers!G301)=INT(VALUE(Answers!G301))),VALUE(Answers!G301),"unread"),IFERROR(MATCH(TRIM(SUBSTITUTE(SUBSTITUTE(SUBSTITUTE(SUBSTITUTE(Answers!G301,"’","'"),"‘","'"),"“",""""),"”","""")),'Scoring key'!$B$5:$B$9,0),"unread")))</f>
        <v/>
      </c>
      <c r="Q301" s="1" t="str">
        <f aca="false">IF(Answers!H301="","",IF(ISNUMBER(IFERROR(VALUE(Answers!H301),"")),IF(AND(VALUE(Answers!H301)&gt;=1,VALUE(Answers!H301)&lt;=5,VALUE(Answers!H301)=INT(VALUE(Answers!H301))),VALUE(Answers!H301),"unread"),IFERROR(MATCH(TRIM(SUBSTITUTE(SUBSTITUTE(SUBSTITUTE(SUBSTITUTE(Answers!H301,"’","'"),"‘","'"),"“",""""),"”","""")),'Scoring key'!$B$5:$B$9,0),"unread")))</f>
        <v/>
      </c>
      <c r="R301" s="1" t="str">
        <f aca="false">IF(Answers!I301="","",IF(ISNUMBER(IFERROR(VALUE(Answers!I301),"")),IF(AND(VALUE(Answers!I301)&gt;=1,VALUE(Answers!I301)&lt;=5,VALUE(Answers!I301)=INT(VALUE(Answers!I301))),VALUE(Answers!I301),"unread"),IFERROR(MATCH(TRIM(SUBSTITUTE(SUBSTITUTE(SUBSTITUTE(SUBSTITUTE(Answers!I301,"’","'"),"‘","'"),"“",""""),"”","""")),'Scoring key'!$B$5:$B$9,0),"unread")))</f>
        <v/>
      </c>
      <c r="S301" s="1" t="str">
        <f aca="false">IF(Answers!J301="","",IF(ISNUMBER(IFERROR(VALUE(Answers!J301),"")),IF(AND(VALUE(Answers!J301)&gt;=1,VALUE(Answers!J301)&lt;=5,VALUE(Answers!J301)=INT(VALUE(Answers!J301))),VALUE(Answers!J301),"unread"),IFERROR(MATCH(TRIM(SUBSTITUTE(SUBSTITUTE(SUBSTITUTE(SUBSTITUTE(Answers!J301,"’","'"),"‘","'"),"“",""""),"”","""")),'Scoring key'!$B$5:$B$9,0),"unread")))</f>
        <v/>
      </c>
      <c r="T301" s="1" t="str">
        <f aca="false">IF(Answers!K301="","",IF(ISNUMBER(IFERROR(VALUE(Answers!K301),"")),IF(AND(VALUE(Answers!K301)&gt;=1,VALUE(Answers!K301)&lt;=5,VALUE(Answers!K301)=INT(VALUE(Answers!K301))),VALUE(Answers!K301),"unread"),IFERROR(MATCH(TRIM(SUBSTITUTE(SUBSTITUTE(SUBSTITUTE(SUBSTITUTE(Answers!K301,"’","'"),"‘","'"),"“",""""),"”","""")),'Scoring key'!$B$5:$B$9,0),"unread")))</f>
        <v/>
      </c>
      <c r="U301" s="1" t="str">
        <f aca="false">IF(Answers!M301="","",IF(ISNUMBER(IFERROR(VALUE(Answers!M301),"")),IF(AND(VALUE(Answers!M301)&gt;=1,VALUE(Answers!M301)&lt;=5,VALUE(Answers!M301)=INT(VALUE(Answers!M301))),VALUE(Answers!M301),"unread"),IFERROR(MATCH(TRIM(SUBSTITUTE(SUBSTITUTE(SUBSTITUTE(SUBSTITUTE(Answers!M301,"’","'"),"‘","'"),"“",""""),"”","""")),'Scoring key'!$B$5:$B$9,0),"unread")))</f>
        <v/>
      </c>
      <c r="V301" s="1" t="str">
        <f aca="false">IF(Answers!P301="","",IF(ISNUMBER(IFERROR(VALUE(Answers!P301),"")),IF(AND(VALUE(Answers!P301)&gt;=1,VALUE(Answers!P301)&lt;=5,VALUE(Answers!P301)=INT(VALUE(Answers!P301))),VALUE(Answers!P301),"unread"),IFERROR(MATCH(TRIM(SUBSTITUTE(SUBSTITUTE(SUBSTITUTE(SUBSTITUTE(Answers!P301,"’","'"),"‘","'"),"“",""""),"”","""")),'Scoring key'!$B$5:$B$9,0),"unread")))</f>
        <v/>
      </c>
      <c r="W301" s="1" t="str">
        <f aca="false">IF(Answers!Q301="","",IF(ISNUMBER(IFERROR(VALUE(Answers!Q301),"")),IF(AND(VALUE(Answers!Q301)&gt;=1,VALUE(Answers!Q301)&lt;=5,VALUE(Answers!Q301)=INT(VALUE(Answers!Q301))),VALUE(Answers!Q301),"unread"),IFERROR(MATCH(TRIM(SUBSTITUTE(SUBSTITUTE(SUBSTITUTE(SUBSTITUTE(Answers!Q301,"’","'"),"‘","'"),"“",""""),"”","""")),'Scoring key'!$B$5:$B$9,0),"unread")))</f>
        <v/>
      </c>
      <c r="X301" s="1" t="str">
        <f aca="false">IF(Answers!B301="","",ISNUMBER(SEARCH("Drafting or editing emails and documents",TRIM(SUBSTITUTE(SUBSTITUTE(SUBSTITUTE(SUBSTITUTE(Answers!B301,"’","'"),"‘","'"),"“",""""),"”",""""))))*1+ISNUMBER(SEARCH("Summarizing documents, threads or meetings",TRIM(SUBSTITUTE(SUBSTITUTE(SUBSTITUTE(SUBSTITUTE(Answers!B301,"’","'"),"‘","'"),"“",""""),"”",""""))))*1+ISNUMBER(SEARCH("Research, or explaining something unfamiliar",TRIM(SUBSTITUTE(SUBSTITUTE(SUBSTITUTE(SUBSTITUTE(Answers!B301,"’","'"),"‘","'"),"“",""""),"”",""""))))*1+ISNUMBER(SEARCH("Working with data or spreadsheets",TRIM(SUBSTITUTE(SUBSTITUTE(SUBSTITUTE(SUBSTITUTE(Answers!B301,"’","'"),"‘","'"),"“",""""),"”",""""))))*1+ISNUMBER(SEARCH("Writing or reviewing code or scripts",TRIM(SUBSTITUTE(SUBSTITUTE(SUBSTITUTE(SUBSTITUTE(Answers!B301,"’","'"),"‘","'"),"“",""""),"”",""""))))*1+ISNUMBER(SEARCH("Brainstorming or planning",TRIM(SUBSTITUTE(SUBSTITUTE(SUBSTITUTE(SUBSTITUTE(Answers!B301,"’","'"),"‘","'"),"“",""""),"”",""""))))*1+ISNUMBER(SEARCH("Something else",TRIM(SUBSTITUTE(SUBSTITUTE(SUBSTITUTE(SUBSTITUTE(Answers!B301,"’","'"),"‘","'"),"“",""""),"”",""""))))*1)</f>
        <v/>
      </c>
      <c r="Y301" s="1" t="str">
        <f aca="false">IF(X301="","",IF(X301=0,IF(ISNUMBER(SEARCH("I don't use AI tools for work",TRIM(SUBSTITUTE(SUBSTITUTE(SUBSTITUTE(SUBSTITUTE(Answers!B301,"’","'"),"‘","'"),"“",""""),"”","""")))),1,"unread"),MIN(X301+1,5)))</f>
        <v/>
      </c>
      <c r="Z301" s="1" t="n">
        <f aca="false">IF(ISNUMBER(SEARCH("Clear guidance on what's allowed and what information can go in",TRIM(SUBSTITUTE(SUBSTITUTE(SUBSTITUTE(SUBSTITUTE(Answers!R301,"’","'"),"‘","'"),"“",""""),"”","""")))),1,0)</f>
        <v>0</v>
      </c>
      <c r="AA301" s="1" t="n">
        <f aca="false">IF(ISNUMBER(SEARCH("An approved AI tool with a work account",TRIM(SUBSTITUTE(SUBSTITUTE(SUBSTITUTE(SUBSTITUTE(Answers!R301,"’","'"),"‘","'"),"“",""""),"”","""")))),1,0)</f>
        <v>0</v>
      </c>
      <c r="AB301" s="1" t="n">
        <f aca="false">IF(ISNUMBER(SEARCH("Hands-on training using my own work tasks",TRIM(SUBSTITUTE(SUBSTITUTE(SUBSTITUTE(SUBSTITUTE(Answers!R301,"’","'"),"‘","'"),"“",""""),"”","""")))),1,0)</f>
        <v>0</v>
      </c>
      <c r="AC301" s="1" t="n">
        <f aca="false">IF(ISNUMBER(SEARCH("Ready-made prompts and templates for common tasks",TRIM(SUBSTITUTE(SUBSTITUTE(SUBSTITUTE(SUBSTITUTE(Answers!R301,"’","'"),"‘","'"),"“",""""),"”","""")))),1,0)</f>
        <v>0</v>
      </c>
      <c r="AD301" s="1" t="n">
        <f aca="false">IF(ISNUMBER(SEARCH("Help setting up an AI agent for my role",TRIM(SUBSTITUTE(SUBSTITUTE(SUBSTITUTE(SUBSTITUTE(Answers!R301,"’","'"),"‘","'"),"“",""""),"”","""")))),1,0)</f>
        <v>0</v>
      </c>
      <c r="AE301" s="1" t="n">
        <f aca="false">IF(ISNUMBER(SEARCH("Examples from people in jobs like mine",TRIM(SUBSTITUTE(SUBSTITUTE(SUBSTITUTE(SUBSTITUTE(Answers!R301,"’","'"),"‘","'"),"“",""""),"”","""")))),1,0)</f>
        <v>0</v>
      </c>
      <c r="AF301" s="1" t="n">
        <f aca="false">IF(ISNUMBER(SEARCH("Time set aside to practice",TRIM(SUBSTITUTE(SUBSTITUTE(SUBSTITUTE(SUBSTITUTE(Answers!R301,"’","'"),"‘","'"),"“",""""),"”","""")))),1,0)</f>
        <v>0</v>
      </c>
      <c r="AG301" s="1" t="n">
        <f aca="false">IF(ISNUMBER(SEARCH("I don't need help right now",TRIM(SUBSTITUTE(SUBSTITUTE(SUBSTITUTE(SUBSTITUTE(Answers!R301,"’","'"),"‘","'"),"“",""""),"”","""")))),1,0)</f>
        <v>0</v>
      </c>
      <c r="AH301" s="1" t="str">
        <f aca="false">IF(Answers!R301="","",IF(Z301+AA301+AB301+AC301+AD301+AE301+AF301+AG301=0,"unread",""))</f>
        <v/>
      </c>
      <c r="AI301" s="1" t="n">
        <f aca="false">IF(OR(D301=5,E301=5),1,0)</f>
        <v>0</v>
      </c>
    </row>
    <row r="302" customFormat="false" ht="15" hidden="false" customHeight="true" outlineLevel="0" collapsed="false">
      <c r="A302" s="1" t="n">
        <f aca="false">Answers!T302</f>
        <v>0</v>
      </c>
      <c r="B302" s="1" t="str">
        <f aca="false">IF(Answers!A302="","",IFERROR(MATCH(TRIM(SUBSTITUTE(SUBSTITUTE(SUBSTITUTE(SUBSTITUTE(Answers!A302,"’","'"),"‘","'"),"“",""""),"”","""")),'Scoring key'!$B$10:$B$14,0),"unread"))</f>
        <v/>
      </c>
      <c r="C302" s="1" t="str">
        <f aca="false">IF(Answers!C302="","",IFERROR(MATCH(TRIM(SUBSTITUTE(SUBSTITUTE(SUBSTITUTE(SUBSTITUTE(Answers!C302,"’","'"),"‘","'"),"“",""""),"”","""")),'Scoring key'!$B$15:$B$19,0),"unread"))</f>
        <v/>
      </c>
      <c r="D302" s="1" t="str">
        <f aca="false">IF(Answers!D302="","",IFERROR(MATCH(TRIM(SUBSTITUTE(SUBSTITUTE(SUBSTITUTE(SUBSTITUTE(Answers!D302,"’","'"),"‘","'"),"“",""""),"”","""")),'Scoring key'!$B$20:$B$24,0),"unread"))</f>
        <v/>
      </c>
      <c r="E302" s="1" t="str">
        <f aca="false">IF(Answers!E302="","",IFERROR(MATCH(TRIM(SUBSTITUTE(SUBSTITUTE(SUBSTITUTE(SUBSTITUTE(Answers!E302,"’","'"),"‘","'"),"“",""""),"”","""")),'Scoring key'!$B$25:$B$29,0),"unread"))</f>
        <v/>
      </c>
      <c r="F302" s="1" t="str">
        <f aca="false">IF(Answers!L302="","",IFERROR(MATCH(TRIM(SUBSTITUTE(SUBSTITUTE(SUBSTITUTE(SUBSTITUTE(Answers!L302,"’","'"),"‘","'"),"“",""""),"”","""")),'Scoring key'!$B$30:$B$34,0),"unread"))</f>
        <v/>
      </c>
      <c r="G302" s="1" t="str">
        <f aca="false">IF(Answers!N302="","",IFERROR(MATCH(TRIM(SUBSTITUTE(SUBSTITUTE(SUBSTITUTE(SUBSTITUTE(Answers!N302,"’","'"),"‘","'"),"“",""""),"”","""")),'Scoring key'!$B$35:$B$38,0),"unread"))</f>
        <v/>
      </c>
      <c r="H302" s="1" t="str">
        <f aca="false">IF(Answers!O302="","",IFERROR(MATCH(TRIM(SUBSTITUTE(SUBSTITUTE(SUBSTITUTE(SUBSTITUTE(Answers!O302,"’","'"),"‘","'"),"“",""""),"”","""")),'Scoring key'!$B$39:$B$42,0),"unread"))</f>
        <v/>
      </c>
      <c r="I302" s="1" t="str">
        <f aca="false">IF(Answers!S302="","",IFERROR(MATCH(TRIM(SUBSTITUTE(SUBSTITUTE(SUBSTITUTE(SUBSTITUTE(Answers!S302,"’","'"),"‘","'"),"“",""""),"”","""")),'Scoring key'!$B$43:$B$46,0),"unread"))</f>
        <v/>
      </c>
      <c r="J302" s="1" t="str">
        <f aca="false">IF(ISNUMBER(B302),IF(INDEX('Scoring key'!$C$10:$C$14,B302)="","",INDEX('Scoring key'!$C$10:$C$14,B302)),"")</f>
        <v/>
      </c>
      <c r="K302" s="1" t="str">
        <f aca="false">IF(ISNUMBER(E302),IF(INDEX('Scoring key'!$C$25:$C$29,E302)="","",INDEX('Scoring key'!$C$25:$C$29,E302)),"")</f>
        <v/>
      </c>
      <c r="L302" s="1" t="str">
        <f aca="false">IF(ISNUMBER(F302),IF(INDEX('Scoring key'!$C$30:$C$34,F302)="","",INDEX('Scoring key'!$C$30:$C$34,F302)),"")</f>
        <v/>
      </c>
      <c r="M302" s="1" t="str">
        <f aca="false">IF(ISNUMBER(G302),IF(INDEX('Scoring key'!$C$35:$C$38,G302)="","",INDEX('Scoring key'!$C$35:$C$38,G302)),"")</f>
        <v/>
      </c>
      <c r="N302" s="1" t="str">
        <f aca="false">IF(ISNUMBER(H302),IF(INDEX('Scoring key'!$C$39:$C$42,H302)="","",INDEX('Scoring key'!$C$39:$C$42,H302)),"")</f>
        <v/>
      </c>
      <c r="O302" s="1" t="str">
        <f aca="false">IF(Answers!F302="","",IF(ISNUMBER(IFERROR(VALUE(Answers!F302),"")),IF(AND(VALUE(Answers!F302)&gt;=1,VALUE(Answers!F302)&lt;=5,VALUE(Answers!F302)=INT(VALUE(Answers!F302))),VALUE(Answers!F302),"unread"),IFERROR(MATCH(TRIM(SUBSTITUTE(SUBSTITUTE(SUBSTITUTE(SUBSTITUTE(Answers!F302,"’","'"),"‘","'"),"“",""""),"”","""")),'Scoring key'!$B$5:$B$9,0),"unread")))</f>
        <v/>
      </c>
      <c r="P302" s="1" t="str">
        <f aca="false">IF(Answers!G302="","",IF(ISNUMBER(IFERROR(VALUE(Answers!G302),"")),IF(AND(VALUE(Answers!G302)&gt;=1,VALUE(Answers!G302)&lt;=5,VALUE(Answers!G302)=INT(VALUE(Answers!G302))),VALUE(Answers!G302),"unread"),IFERROR(MATCH(TRIM(SUBSTITUTE(SUBSTITUTE(SUBSTITUTE(SUBSTITUTE(Answers!G302,"’","'"),"‘","'"),"“",""""),"”","""")),'Scoring key'!$B$5:$B$9,0),"unread")))</f>
        <v/>
      </c>
      <c r="Q302" s="1" t="str">
        <f aca="false">IF(Answers!H302="","",IF(ISNUMBER(IFERROR(VALUE(Answers!H302),"")),IF(AND(VALUE(Answers!H302)&gt;=1,VALUE(Answers!H302)&lt;=5,VALUE(Answers!H302)=INT(VALUE(Answers!H302))),VALUE(Answers!H302),"unread"),IFERROR(MATCH(TRIM(SUBSTITUTE(SUBSTITUTE(SUBSTITUTE(SUBSTITUTE(Answers!H302,"’","'"),"‘","'"),"“",""""),"”","""")),'Scoring key'!$B$5:$B$9,0),"unread")))</f>
        <v/>
      </c>
      <c r="R302" s="1" t="str">
        <f aca="false">IF(Answers!I302="","",IF(ISNUMBER(IFERROR(VALUE(Answers!I302),"")),IF(AND(VALUE(Answers!I302)&gt;=1,VALUE(Answers!I302)&lt;=5,VALUE(Answers!I302)=INT(VALUE(Answers!I302))),VALUE(Answers!I302),"unread"),IFERROR(MATCH(TRIM(SUBSTITUTE(SUBSTITUTE(SUBSTITUTE(SUBSTITUTE(Answers!I302,"’","'"),"‘","'"),"“",""""),"”","""")),'Scoring key'!$B$5:$B$9,0),"unread")))</f>
        <v/>
      </c>
      <c r="S302" s="1" t="str">
        <f aca="false">IF(Answers!J302="","",IF(ISNUMBER(IFERROR(VALUE(Answers!J302),"")),IF(AND(VALUE(Answers!J302)&gt;=1,VALUE(Answers!J302)&lt;=5,VALUE(Answers!J302)=INT(VALUE(Answers!J302))),VALUE(Answers!J302),"unread"),IFERROR(MATCH(TRIM(SUBSTITUTE(SUBSTITUTE(SUBSTITUTE(SUBSTITUTE(Answers!J302,"’","'"),"‘","'"),"“",""""),"”","""")),'Scoring key'!$B$5:$B$9,0),"unread")))</f>
        <v/>
      </c>
      <c r="T302" s="1" t="str">
        <f aca="false">IF(Answers!K302="","",IF(ISNUMBER(IFERROR(VALUE(Answers!K302),"")),IF(AND(VALUE(Answers!K302)&gt;=1,VALUE(Answers!K302)&lt;=5,VALUE(Answers!K302)=INT(VALUE(Answers!K302))),VALUE(Answers!K302),"unread"),IFERROR(MATCH(TRIM(SUBSTITUTE(SUBSTITUTE(SUBSTITUTE(SUBSTITUTE(Answers!K302,"’","'"),"‘","'"),"“",""""),"”","""")),'Scoring key'!$B$5:$B$9,0),"unread")))</f>
        <v/>
      </c>
      <c r="U302" s="1" t="str">
        <f aca="false">IF(Answers!M302="","",IF(ISNUMBER(IFERROR(VALUE(Answers!M302),"")),IF(AND(VALUE(Answers!M302)&gt;=1,VALUE(Answers!M302)&lt;=5,VALUE(Answers!M302)=INT(VALUE(Answers!M302))),VALUE(Answers!M302),"unread"),IFERROR(MATCH(TRIM(SUBSTITUTE(SUBSTITUTE(SUBSTITUTE(SUBSTITUTE(Answers!M302,"’","'"),"‘","'"),"“",""""),"”","""")),'Scoring key'!$B$5:$B$9,0),"unread")))</f>
        <v/>
      </c>
      <c r="V302" s="1" t="str">
        <f aca="false">IF(Answers!P302="","",IF(ISNUMBER(IFERROR(VALUE(Answers!P302),"")),IF(AND(VALUE(Answers!P302)&gt;=1,VALUE(Answers!P302)&lt;=5,VALUE(Answers!P302)=INT(VALUE(Answers!P302))),VALUE(Answers!P302),"unread"),IFERROR(MATCH(TRIM(SUBSTITUTE(SUBSTITUTE(SUBSTITUTE(SUBSTITUTE(Answers!P302,"’","'"),"‘","'"),"“",""""),"”","""")),'Scoring key'!$B$5:$B$9,0),"unread")))</f>
        <v/>
      </c>
      <c r="W302" s="1" t="str">
        <f aca="false">IF(Answers!Q302="","",IF(ISNUMBER(IFERROR(VALUE(Answers!Q302),"")),IF(AND(VALUE(Answers!Q302)&gt;=1,VALUE(Answers!Q302)&lt;=5,VALUE(Answers!Q302)=INT(VALUE(Answers!Q302))),VALUE(Answers!Q302),"unread"),IFERROR(MATCH(TRIM(SUBSTITUTE(SUBSTITUTE(SUBSTITUTE(SUBSTITUTE(Answers!Q302,"’","'"),"‘","'"),"“",""""),"”","""")),'Scoring key'!$B$5:$B$9,0),"unread")))</f>
        <v/>
      </c>
      <c r="X302" s="1" t="str">
        <f aca="false">IF(Answers!B302="","",ISNUMBER(SEARCH("Drafting or editing emails and documents",TRIM(SUBSTITUTE(SUBSTITUTE(SUBSTITUTE(SUBSTITUTE(Answers!B302,"’","'"),"‘","'"),"“",""""),"”",""""))))*1+ISNUMBER(SEARCH("Summarizing documents, threads or meetings",TRIM(SUBSTITUTE(SUBSTITUTE(SUBSTITUTE(SUBSTITUTE(Answers!B302,"’","'"),"‘","'"),"“",""""),"”",""""))))*1+ISNUMBER(SEARCH("Research, or explaining something unfamiliar",TRIM(SUBSTITUTE(SUBSTITUTE(SUBSTITUTE(SUBSTITUTE(Answers!B302,"’","'"),"‘","'"),"“",""""),"”",""""))))*1+ISNUMBER(SEARCH("Working with data or spreadsheets",TRIM(SUBSTITUTE(SUBSTITUTE(SUBSTITUTE(SUBSTITUTE(Answers!B302,"’","'"),"‘","'"),"“",""""),"”",""""))))*1+ISNUMBER(SEARCH("Writing or reviewing code or scripts",TRIM(SUBSTITUTE(SUBSTITUTE(SUBSTITUTE(SUBSTITUTE(Answers!B302,"’","'"),"‘","'"),"“",""""),"”",""""))))*1+ISNUMBER(SEARCH("Brainstorming or planning",TRIM(SUBSTITUTE(SUBSTITUTE(SUBSTITUTE(SUBSTITUTE(Answers!B302,"’","'"),"‘","'"),"“",""""),"”",""""))))*1+ISNUMBER(SEARCH("Something else",TRIM(SUBSTITUTE(SUBSTITUTE(SUBSTITUTE(SUBSTITUTE(Answers!B302,"’","'"),"‘","'"),"“",""""),"”",""""))))*1)</f>
        <v/>
      </c>
      <c r="Y302" s="1" t="str">
        <f aca="false">IF(X302="","",IF(X302=0,IF(ISNUMBER(SEARCH("I don't use AI tools for work",TRIM(SUBSTITUTE(SUBSTITUTE(SUBSTITUTE(SUBSTITUTE(Answers!B302,"’","'"),"‘","'"),"“",""""),"”","""")))),1,"unread"),MIN(X302+1,5)))</f>
        <v/>
      </c>
      <c r="Z302" s="1" t="n">
        <f aca="false">IF(ISNUMBER(SEARCH("Clear guidance on what's allowed and what information can go in",TRIM(SUBSTITUTE(SUBSTITUTE(SUBSTITUTE(SUBSTITUTE(Answers!R302,"’","'"),"‘","'"),"“",""""),"”","""")))),1,0)</f>
        <v>0</v>
      </c>
      <c r="AA302" s="1" t="n">
        <f aca="false">IF(ISNUMBER(SEARCH("An approved AI tool with a work account",TRIM(SUBSTITUTE(SUBSTITUTE(SUBSTITUTE(SUBSTITUTE(Answers!R302,"’","'"),"‘","'"),"“",""""),"”","""")))),1,0)</f>
        <v>0</v>
      </c>
      <c r="AB302" s="1" t="n">
        <f aca="false">IF(ISNUMBER(SEARCH("Hands-on training using my own work tasks",TRIM(SUBSTITUTE(SUBSTITUTE(SUBSTITUTE(SUBSTITUTE(Answers!R302,"’","'"),"‘","'"),"“",""""),"”","""")))),1,0)</f>
        <v>0</v>
      </c>
      <c r="AC302" s="1" t="n">
        <f aca="false">IF(ISNUMBER(SEARCH("Ready-made prompts and templates for common tasks",TRIM(SUBSTITUTE(SUBSTITUTE(SUBSTITUTE(SUBSTITUTE(Answers!R302,"’","'"),"‘","'"),"“",""""),"”","""")))),1,0)</f>
        <v>0</v>
      </c>
      <c r="AD302" s="1" t="n">
        <f aca="false">IF(ISNUMBER(SEARCH("Help setting up an AI agent for my role",TRIM(SUBSTITUTE(SUBSTITUTE(SUBSTITUTE(SUBSTITUTE(Answers!R302,"’","'"),"‘","'"),"“",""""),"”","""")))),1,0)</f>
        <v>0</v>
      </c>
      <c r="AE302" s="1" t="n">
        <f aca="false">IF(ISNUMBER(SEARCH("Examples from people in jobs like mine",TRIM(SUBSTITUTE(SUBSTITUTE(SUBSTITUTE(SUBSTITUTE(Answers!R302,"’","'"),"‘","'"),"“",""""),"”","""")))),1,0)</f>
        <v>0</v>
      </c>
      <c r="AF302" s="1" t="n">
        <f aca="false">IF(ISNUMBER(SEARCH("Time set aside to practice",TRIM(SUBSTITUTE(SUBSTITUTE(SUBSTITUTE(SUBSTITUTE(Answers!R302,"’","'"),"‘","'"),"“",""""),"”","""")))),1,0)</f>
        <v>0</v>
      </c>
      <c r="AG302" s="1" t="n">
        <f aca="false">IF(ISNUMBER(SEARCH("I don't need help right now",TRIM(SUBSTITUTE(SUBSTITUTE(SUBSTITUTE(SUBSTITUTE(Answers!R302,"’","'"),"‘","'"),"“",""""),"”","""")))),1,0)</f>
        <v>0</v>
      </c>
      <c r="AH302" s="1" t="str">
        <f aca="false">IF(Answers!R302="","",IF(Z302+AA302+AB302+AC302+AD302+AE302+AF302+AG302=0,"unread",""))</f>
        <v/>
      </c>
      <c r="AI302" s="1" t="n">
        <f aca="false">IF(OR(D302=5,E302=5),1,0)</f>
        <v>0</v>
      </c>
    </row>
    <row r="303" customFormat="false" ht="15" hidden="false" customHeight="true" outlineLevel="0" collapsed="false">
      <c r="A303" s="1" t="n">
        <f aca="false">Answers!T303</f>
        <v>0</v>
      </c>
      <c r="B303" s="1" t="str">
        <f aca="false">IF(Answers!A303="","",IFERROR(MATCH(TRIM(SUBSTITUTE(SUBSTITUTE(SUBSTITUTE(SUBSTITUTE(Answers!A303,"’","'"),"‘","'"),"“",""""),"”","""")),'Scoring key'!$B$10:$B$14,0),"unread"))</f>
        <v/>
      </c>
      <c r="C303" s="1" t="str">
        <f aca="false">IF(Answers!C303="","",IFERROR(MATCH(TRIM(SUBSTITUTE(SUBSTITUTE(SUBSTITUTE(SUBSTITUTE(Answers!C303,"’","'"),"‘","'"),"“",""""),"”","""")),'Scoring key'!$B$15:$B$19,0),"unread"))</f>
        <v/>
      </c>
      <c r="D303" s="1" t="str">
        <f aca="false">IF(Answers!D303="","",IFERROR(MATCH(TRIM(SUBSTITUTE(SUBSTITUTE(SUBSTITUTE(SUBSTITUTE(Answers!D303,"’","'"),"‘","'"),"“",""""),"”","""")),'Scoring key'!$B$20:$B$24,0),"unread"))</f>
        <v/>
      </c>
      <c r="E303" s="1" t="str">
        <f aca="false">IF(Answers!E303="","",IFERROR(MATCH(TRIM(SUBSTITUTE(SUBSTITUTE(SUBSTITUTE(SUBSTITUTE(Answers!E303,"’","'"),"‘","'"),"“",""""),"”","""")),'Scoring key'!$B$25:$B$29,0),"unread"))</f>
        <v/>
      </c>
      <c r="F303" s="1" t="str">
        <f aca="false">IF(Answers!L303="","",IFERROR(MATCH(TRIM(SUBSTITUTE(SUBSTITUTE(SUBSTITUTE(SUBSTITUTE(Answers!L303,"’","'"),"‘","'"),"“",""""),"”","""")),'Scoring key'!$B$30:$B$34,0),"unread"))</f>
        <v/>
      </c>
      <c r="G303" s="1" t="str">
        <f aca="false">IF(Answers!N303="","",IFERROR(MATCH(TRIM(SUBSTITUTE(SUBSTITUTE(SUBSTITUTE(SUBSTITUTE(Answers!N303,"’","'"),"‘","'"),"“",""""),"”","""")),'Scoring key'!$B$35:$B$38,0),"unread"))</f>
        <v/>
      </c>
      <c r="H303" s="1" t="str">
        <f aca="false">IF(Answers!O303="","",IFERROR(MATCH(TRIM(SUBSTITUTE(SUBSTITUTE(SUBSTITUTE(SUBSTITUTE(Answers!O303,"’","'"),"‘","'"),"“",""""),"”","""")),'Scoring key'!$B$39:$B$42,0),"unread"))</f>
        <v/>
      </c>
      <c r="I303" s="1" t="str">
        <f aca="false">IF(Answers!S303="","",IFERROR(MATCH(TRIM(SUBSTITUTE(SUBSTITUTE(SUBSTITUTE(SUBSTITUTE(Answers!S303,"’","'"),"‘","'"),"“",""""),"”","""")),'Scoring key'!$B$43:$B$46,0),"unread"))</f>
        <v/>
      </c>
      <c r="J303" s="1" t="str">
        <f aca="false">IF(ISNUMBER(B303),IF(INDEX('Scoring key'!$C$10:$C$14,B303)="","",INDEX('Scoring key'!$C$10:$C$14,B303)),"")</f>
        <v/>
      </c>
      <c r="K303" s="1" t="str">
        <f aca="false">IF(ISNUMBER(E303),IF(INDEX('Scoring key'!$C$25:$C$29,E303)="","",INDEX('Scoring key'!$C$25:$C$29,E303)),"")</f>
        <v/>
      </c>
      <c r="L303" s="1" t="str">
        <f aca="false">IF(ISNUMBER(F303),IF(INDEX('Scoring key'!$C$30:$C$34,F303)="","",INDEX('Scoring key'!$C$30:$C$34,F303)),"")</f>
        <v/>
      </c>
      <c r="M303" s="1" t="str">
        <f aca="false">IF(ISNUMBER(G303),IF(INDEX('Scoring key'!$C$35:$C$38,G303)="","",INDEX('Scoring key'!$C$35:$C$38,G303)),"")</f>
        <v/>
      </c>
      <c r="N303" s="1" t="str">
        <f aca="false">IF(ISNUMBER(H303),IF(INDEX('Scoring key'!$C$39:$C$42,H303)="","",INDEX('Scoring key'!$C$39:$C$42,H303)),"")</f>
        <v/>
      </c>
      <c r="O303" s="1" t="str">
        <f aca="false">IF(Answers!F303="","",IF(ISNUMBER(IFERROR(VALUE(Answers!F303),"")),IF(AND(VALUE(Answers!F303)&gt;=1,VALUE(Answers!F303)&lt;=5,VALUE(Answers!F303)=INT(VALUE(Answers!F303))),VALUE(Answers!F303),"unread"),IFERROR(MATCH(TRIM(SUBSTITUTE(SUBSTITUTE(SUBSTITUTE(SUBSTITUTE(Answers!F303,"’","'"),"‘","'"),"“",""""),"”","""")),'Scoring key'!$B$5:$B$9,0),"unread")))</f>
        <v/>
      </c>
      <c r="P303" s="1" t="str">
        <f aca="false">IF(Answers!G303="","",IF(ISNUMBER(IFERROR(VALUE(Answers!G303),"")),IF(AND(VALUE(Answers!G303)&gt;=1,VALUE(Answers!G303)&lt;=5,VALUE(Answers!G303)=INT(VALUE(Answers!G303))),VALUE(Answers!G303),"unread"),IFERROR(MATCH(TRIM(SUBSTITUTE(SUBSTITUTE(SUBSTITUTE(SUBSTITUTE(Answers!G303,"’","'"),"‘","'"),"“",""""),"”","""")),'Scoring key'!$B$5:$B$9,0),"unread")))</f>
        <v/>
      </c>
      <c r="Q303" s="1" t="str">
        <f aca="false">IF(Answers!H303="","",IF(ISNUMBER(IFERROR(VALUE(Answers!H303),"")),IF(AND(VALUE(Answers!H303)&gt;=1,VALUE(Answers!H303)&lt;=5,VALUE(Answers!H303)=INT(VALUE(Answers!H303))),VALUE(Answers!H303),"unread"),IFERROR(MATCH(TRIM(SUBSTITUTE(SUBSTITUTE(SUBSTITUTE(SUBSTITUTE(Answers!H303,"’","'"),"‘","'"),"“",""""),"”","""")),'Scoring key'!$B$5:$B$9,0),"unread")))</f>
        <v/>
      </c>
      <c r="R303" s="1" t="str">
        <f aca="false">IF(Answers!I303="","",IF(ISNUMBER(IFERROR(VALUE(Answers!I303),"")),IF(AND(VALUE(Answers!I303)&gt;=1,VALUE(Answers!I303)&lt;=5,VALUE(Answers!I303)=INT(VALUE(Answers!I303))),VALUE(Answers!I303),"unread"),IFERROR(MATCH(TRIM(SUBSTITUTE(SUBSTITUTE(SUBSTITUTE(SUBSTITUTE(Answers!I303,"’","'"),"‘","'"),"“",""""),"”","""")),'Scoring key'!$B$5:$B$9,0),"unread")))</f>
        <v/>
      </c>
      <c r="S303" s="1" t="str">
        <f aca="false">IF(Answers!J303="","",IF(ISNUMBER(IFERROR(VALUE(Answers!J303),"")),IF(AND(VALUE(Answers!J303)&gt;=1,VALUE(Answers!J303)&lt;=5,VALUE(Answers!J303)=INT(VALUE(Answers!J303))),VALUE(Answers!J303),"unread"),IFERROR(MATCH(TRIM(SUBSTITUTE(SUBSTITUTE(SUBSTITUTE(SUBSTITUTE(Answers!J303,"’","'"),"‘","'"),"“",""""),"”","""")),'Scoring key'!$B$5:$B$9,0),"unread")))</f>
        <v/>
      </c>
      <c r="T303" s="1" t="str">
        <f aca="false">IF(Answers!K303="","",IF(ISNUMBER(IFERROR(VALUE(Answers!K303),"")),IF(AND(VALUE(Answers!K303)&gt;=1,VALUE(Answers!K303)&lt;=5,VALUE(Answers!K303)=INT(VALUE(Answers!K303))),VALUE(Answers!K303),"unread"),IFERROR(MATCH(TRIM(SUBSTITUTE(SUBSTITUTE(SUBSTITUTE(SUBSTITUTE(Answers!K303,"’","'"),"‘","'"),"“",""""),"”","""")),'Scoring key'!$B$5:$B$9,0),"unread")))</f>
        <v/>
      </c>
      <c r="U303" s="1" t="str">
        <f aca="false">IF(Answers!M303="","",IF(ISNUMBER(IFERROR(VALUE(Answers!M303),"")),IF(AND(VALUE(Answers!M303)&gt;=1,VALUE(Answers!M303)&lt;=5,VALUE(Answers!M303)=INT(VALUE(Answers!M303))),VALUE(Answers!M303),"unread"),IFERROR(MATCH(TRIM(SUBSTITUTE(SUBSTITUTE(SUBSTITUTE(SUBSTITUTE(Answers!M303,"’","'"),"‘","'"),"“",""""),"”","""")),'Scoring key'!$B$5:$B$9,0),"unread")))</f>
        <v/>
      </c>
      <c r="V303" s="1" t="str">
        <f aca="false">IF(Answers!P303="","",IF(ISNUMBER(IFERROR(VALUE(Answers!P303),"")),IF(AND(VALUE(Answers!P303)&gt;=1,VALUE(Answers!P303)&lt;=5,VALUE(Answers!P303)=INT(VALUE(Answers!P303))),VALUE(Answers!P303),"unread"),IFERROR(MATCH(TRIM(SUBSTITUTE(SUBSTITUTE(SUBSTITUTE(SUBSTITUTE(Answers!P303,"’","'"),"‘","'"),"“",""""),"”","""")),'Scoring key'!$B$5:$B$9,0),"unread")))</f>
        <v/>
      </c>
      <c r="W303" s="1" t="str">
        <f aca="false">IF(Answers!Q303="","",IF(ISNUMBER(IFERROR(VALUE(Answers!Q303),"")),IF(AND(VALUE(Answers!Q303)&gt;=1,VALUE(Answers!Q303)&lt;=5,VALUE(Answers!Q303)=INT(VALUE(Answers!Q303))),VALUE(Answers!Q303),"unread"),IFERROR(MATCH(TRIM(SUBSTITUTE(SUBSTITUTE(SUBSTITUTE(SUBSTITUTE(Answers!Q303,"’","'"),"‘","'"),"“",""""),"”","""")),'Scoring key'!$B$5:$B$9,0),"unread")))</f>
        <v/>
      </c>
      <c r="X303" s="1" t="str">
        <f aca="false">IF(Answers!B303="","",ISNUMBER(SEARCH("Drafting or editing emails and documents",TRIM(SUBSTITUTE(SUBSTITUTE(SUBSTITUTE(SUBSTITUTE(Answers!B303,"’","'"),"‘","'"),"“",""""),"”",""""))))*1+ISNUMBER(SEARCH("Summarizing documents, threads or meetings",TRIM(SUBSTITUTE(SUBSTITUTE(SUBSTITUTE(SUBSTITUTE(Answers!B303,"’","'"),"‘","'"),"“",""""),"”",""""))))*1+ISNUMBER(SEARCH("Research, or explaining something unfamiliar",TRIM(SUBSTITUTE(SUBSTITUTE(SUBSTITUTE(SUBSTITUTE(Answers!B303,"’","'"),"‘","'"),"“",""""),"”",""""))))*1+ISNUMBER(SEARCH("Working with data or spreadsheets",TRIM(SUBSTITUTE(SUBSTITUTE(SUBSTITUTE(SUBSTITUTE(Answers!B303,"’","'"),"‘","'"),"“",""""),"”",""""))))*1+ISNUMBER(SEARCH("Writing or reviewing code or scripts",TRIM(SUBSTITUTE(SUBSTITUTE(SUBSTITUTE(SUBSTITUTE(Answers!B303,"’","'"),"‘","'"),"“",""""),"”",""""))))*1+ISNUMBER(SEARCH("Brainstorming or planning",TRIM(SUBSTITUTE(SUBSTITUTE(SUBSTITUTE(SUBSTITUTE(Answers!B303,"’","'"),"‘","'"),"“",""""),"”",""""))))*1+ISNUMBER(SEARCH("Something else",TRIM(SUBSTITUTE(SUBSTITUTE(SUBSTITUTE(SUBSTITUTE(Answers!B303,"’","'"),"‘","'"),"“",""""),"”",""""))))*1)</f>
        <v/>
      </c>
      <c r="Y303" s="1" t="str">
        <f aca="false">IF(X303="","",IF(X303=0,IF(ISNUMBER(SEARCH("I don't use AI tools for work",TRIM(SUBSTITUTE(SUBSTITUTE(SUBSTITUTE(SUBSTITUTE(Answers!B303,"’","'"),"‘","'"),"“",""""),"”","""")))),1,"unread"),MIN(X303+1,5)))</f>
        <v/>
      </c>
      <c r="Z303" s="1" t="n">
        <f aca="false">IF(ISNUMBER(SEARCH("Clear guidance on what's allowed and what information can go in",TRIM(SUBSTITUTE(SUBSTITUTE(SUBSTITUTE(SUBSTITUTE(Answers!R303,"’","'"),"‘","'"),"“",""""),"”","""")))),1,0)</f>
        <v>0</v>
      </c>
      <c r="AA303" s="1" t="n">
        <f aca="false">IF(ISNUMBER(SEARCH("An approved AI tool with a work account",TRIM(SUBSTITUTE(SUBSTITUTE(SUBSTITUTE(SUBSTITUTE(Answers!R303,"’","'"),"‘","'"),"“",""""),"”","""")))),1,0)</f>
        <v>0</v>
      </c>
      <c r="AB303" s="1" t="n">
        <f aca="false">IF(ISNUMBER(SEARCH("Hands-on training using my own work tasks",TRIM(SUBSTITUTE(SUBSTITUTE(SUBSTITUTE(SUBSTITUTE(Answers!R303,"’","'"),"‘","'"),"“",""""),"”","""")))),1,0)</f>
        <v>0</v>
      </c>
      <c r="AC303" s="1" t="n">
        <f aca="false">IF(ISNUMBER(SEARCH("Ready-made prompts and templates for common tasks",TRIM(SUBSTITUTE(SUBSTITUTE(SUBSTITUTE(SUBSTITUTE(Answers!R303,"’","'"),"‘","'"),"“",""""),"”","""")))),1,0)</f>
        <v>0</v>
      </c>
      <c r="AD303" s="1" t="n">
        <f aca="false">IF(ISNUMBER(SEARCH("Help setting up an AI agent for my role",TRIM(SUBSTITUTE(SUBSTITUTE(SUBSTITUTE(SUBSTITUTE(Answers!R303,"’","'"),"‘","'"),"“",""""),"”","""")))),1,0)</f>
        <v>0</v>
      </c>
      <c r="AE303" s="1" t="n">
        <f aca="false">IF(ISNUMBER(SEARCH("Examples from people in jobs like mine",TRIM(SUBSTITUTE(SUBSTITUTE(SUBSTITUTE(SUBSTITUTE(Answers!R303,"’","'"),"‘","'"),"“",""""),"”","""")))),1,0)</f>
        <v>0</v>
      </c>
      <c r="AF303" s="1" t="n">
        <f aca="false">IF(ISNUMBER(SEARCH("Time set aside to practice",TRIM(SUBSTITUTE(SUBSTITUTE(SUBSTITUTE(SUBSTITUTE(Answers!R303,"’","'"),"‘","'"),"“",""""),"”","""")))),1,0)</f>
        <v>0</v>
      </c>
      <c r="AG303" s="1" t="n">
        <f aca="false">IF(ISNUMBER(SEARCH("I don't need help right now",TRIM(SUBSTITUTE(SUBSTITUTE(SUBSTITUTE(SUBSTITUTE(Answers!R303,"’","'"),"‘","'"),"“",""""),"”","""")))),1,0)</f>
        <v>0</v>
      </c>
      <c r="AH303" s="1" t="str">
        <f aca="false">IF(Answers!R303="","",IF(Z303+AA303+AB303+AC303+AD303+AE303+AF303+AG303=0,"unread",""))</f>
        <v/>
      </c>
      <c r="AI303" s="1" t="n">
        <f aca="false">IF(OR(D303=5,E303=5),1,0)</f>
        <v>0</v>
      </c>
    </row>
    <row r="304" customFormat="false" ht="15" hidden="false" customHeight="true" outlineLevel="0" collapsed="false">
      <c r="A304" s="1" t="n">
        <f aca="false">Answers!T304</f>
        <v>0</v>
      </c>
      <c r="B304" s="1" t="str">
        <f aca="false">IF(Answers!A304="","",IFERROR(MATCH(TRIM(SUBSTITUTE(SUBSTITUTE(SUBSTITUTE(SUBSTITUTE(Answers!A304,"’","'"),"‘","'"),"“",""""),"”","""")),'Scoring key'!$B$10:$B$14,0),"unread"))</f>
        <v/>
      </c>
      <c r="C304" s="1" t="str">
        <f aca="false">IF(Answers!C304="","",IFERROR(MATCH(TRIM(SUBSTITUTE(SUBSTITUTE(SUBSTITUTE(SUBSTITUTE(Answers!C304,"’","'"),"‘","'"),"“",""""),"”","""")),'Scoring key'!$B$15:$B$19,0),"unread"))</f>
        <v/>
      </c>
      <c r="D304" s="1" t="str">
        <f aca="false">IF(Answers!D304="","",IFERROR(MATCH(TRIM(SUBSTITUTE(SUBSTITUTE(SUBSTITUTE(SUBSTITUTE(Answers!D304,"’","'"),"‘","'"),"“",""""),"”","""")),'Scoring key'!$B$20:$B$24,0),"unread"))</f>
        <v/>
      </c>
      <c r="E304" s="1" t="str">
        <f aca="false">IF(Answers!E304="","",IFERROR(MATCH(TRIM(SUBSTITUTE(SUBSTITUTE(SUBSTITUTE(SUBSTITUTE(Answers!E304,"’","'"),"‘","'"),"“",""""),"”","""")),'Scoring key'!$B$25:$B$29,0),"unread"))</f>
        <v/>
      </c>
      <c r="F304" s="1" t="str">
        <f aca="false">IF(Answers!L304="","",IFERROR(MATCH(TRIM(SUBSTITUTE(SUBSTITUTE(SUBSTITUTE(SUBSTITUTE(Answers!L304,"’","'"),"‘","'"),"“",""""),"”","""")),'Scoring key'!$B$30:$B$34,0),"unread"))</f>
        <v/>
      </c>
      <c r="G304" s="1" t="str">
        <f aca="false">IF(Answers!N304="","",IFERROR(MATCH(TRIM(SUBSTITUTE(SUBSTITUTE(SUBSTITUTE(SUBSTITUTE(Answers!N304,"’","'"),"‘","'"),"“",""""),"”","""")),'Scoring key'!$B$35:$B$38,0),"unread"))</f>
        <v/>
      </c>
      <c r="H304" s="1" t="str">
        <f aca="false">IF(Answers!O304="","",IFERROR(MATCH(TRIM(SUBSTITUTE(SUBSTITUTE(SUBSTITUTE(SUBSTITUTE(Answers!O304,"’","'"),"‘","'"),"“",""""),"”","""")),'Scoring key'!$B$39:$B$42,0),"unread"))</f>
        <v/>
      </c>
      <c r="I304" s="1" t="str">
        <f aca="false">IF(Answers!S304="","",IFERROR(MATCH(TRIM(SUBSTITUTE(SUBSTITUTE(SUBSTITUTE(SUBSTITUTE(Answers!S304,"’","'"),"‘","'"),"“",""""),"”","""")),'Scoring key'!$B$43:$B$46,0),"unread"))</f>
        <v/>
      </c>
      <c r="J304" s="1" t="str">
        <f aca="false">IF(ISNUMBER(B304),IF(INDEX('Scoring key'!$C$10:$C$14,B304)="","",INDEX('Scoring key'!$C$10:$C$14,B304)),"")</f>
        <v/>
      </c>
      <c r="K304" s="1" t="str">
        <f aca="false">IF(ISNUMBER(E304),IF(INDEX('Scoring key'!$C$25:$C$29,E304)="","",INDEX('Scoring key'!$C$25:$C$29,E304)),"")</f>
        <v/>
      </c>
      <c r="L304" s="1" t="str">
        <f aca="false">IF(ISNUMBER(F304),IF(INDEX('Scoring key'!$C$30:$C$34,F304)="","",INDEX('Scoring key'!$C$30:$C$34,F304)),"")</f>
        <v/>
      </c>
      <c r="M304" s="1" t="str">
        <f aca="false">IF(ISNUMBER(G304),IF(INDEX('Scoring key'!$C$35:$C$38,G304)="","",INDEX('Scoring key'!$C$35:$C$38,G304)),"")</f>
        <v/>
      </c>
      <c r="N304" s="1" t="str">
        <f aca="false">IF(ISNUMBER(H304),IF(INDEX('Scoring key'!$C$39:$C$42,H304)="","",INDEX('Scoring key'!$C$39:$C$42,H304)),"")</f>
        <v/>
      </c>
      <c r="O304" s="1" t="str">
        <f aca="false">IF(Answers!F304="","",IF(ISNUMBER(IFERROR(VALUE(Answers!F304),"")),IF(AND(VALUE(Answers!F304)&gt;=1,VALUE(Answers!F304)&lt;=5,VALUE(Answers!F304)=INT(VALUE(Answers!F304))),VALUE(Answers!F304),"unread"),IFERROR(MATCH(TRIM(SUBSTITUTE(SUBSTITUTE(SUBSTITUTE(SUBSTITUTE(Answers!F304,"’","'"),"‘","'"),"“",""""),"”","""")),'Scoring key'!$B$5:$B$9,0),"unread")))</f>
        <v/>
      </c>
      <c r="P304" s="1" t="str">
        <f aca="false">IF(Answers!G304="","",IF(ISNUMBER(IFERROR(VALUE(Answers!G304),"")),IF(AND(VALUE(Answers!G304)&gt;=1,VALUE(Answers!G304)&lt;=5,VALUE(Answers!G304)=INT(VALUE(Answers!G304))),VALUE(Answers!G304),"unread"),IFERROR(MATCH(TRIM(SUBSTITUTE(SUBSTITUTE(SUBSTITUTE(SUBSTITUTE(Answers!G304,"’","'"),"‘","'"),"“",""""),"”","""")),'Scoring key'!$B$5:$B$9,0),"unread")))</f>
        <v/>
      </c>
      <c r="Q304" s="1" t="str">
        <f aca="false">IF(Answers!H304="","",IF(ISNUMBER(IFERROR(VALUE(Answers!H304),"")),IF(AND(VALUE(Answers!H304)&gt;=1,VALUE(Answers!H304)&lt;=5,VALUE(Answers!H304)=INT(VALUE(Answers!H304))),VALUE(Answers!H304),"unread"),IFERROR(MATCH(TRIM(SUBSTITUTE(SUBSTITUTE(SUBSTITUTE(SUBSTITUTE(Answers!H304,"’","'"),"‘","'"),"“",""""),"”","""")),'Scoring key'!$B$5:$B$9,0),"unread")))</f>
        <v/>
      </c>
      <c r="R304" s="1" t="str">
        <f aca="false">IF(Answers!I304="","",IF(ISNUMBER(IFERROR(VALUE(Answers!I304),"")),IF(AND(VALUE(Answers!I304)&gt;=1,VALUE(Answers!I304)&lt;=5,VALUE(Answers!I304)=INT(VALUE(Answers!I304))),VALUE(Answers!I304),"unread"),IFERROR(MATCH(TRIM(SUBSTITUTE(SUBSTITUTE(SUBSTITUTE(SUBSTITUTE(Answers!I304,"’","'"),"‘","'"),"“",""""),"”","""")),'Scoring key'!$B$5:$B$9,0),"unread")))</f>
        <v/>
      </c>
      <c r="S304" s="1" t="str">
        <f aca="false">IF(Answers!J304="","",IF(ISNUMBER(IFERROR(VALUE(Answers!J304),"")),IF(AND(VALUE(Answers!J304)&gt;=1,VALUE(Answers!J304)&lt;=5,VALUE(Answers!J304)=INT(VALUE(Answers!J304))),VALUE(Answers!J304),"unread"),IFERROR(MATCH(TRIM(SUBSTITUTE(SUBSTITUTE(SUBSTITUTE(SUBSTITUTE(Answers!J304,"’","'"),"‘","'"),"“",""""),"”","""")),'Scoring key'!$B$5:$B$9,0),"unread")))</f>
        <v/>
      </c>
      <c r="T304" s="1" t="str">
        <f aca="false">IF(Answers!K304="","",IF(ISNUMBER(IFERROR(VALUE(Answers!K304),"")),IF(AND(VALUE(Answers!K304)&gt;=1,VALUE(Answers!K304)&lt;=5,VALUE(Answers!K304)=INT(VALUE(Answers!K304))),VALUE(Answers!K304),"unread"),IFERROR(MATCH(TRIM(SUBSTITUTE(SUBSTITUTE(SUBSTITUTE(SUBSTITUTE(Answers!K304,"’","'"),"‘","'"),"“",""""),"”","""")),'Scoring key'!$B$5:$B$9,0),"unread")))</f>
        <v/>
      </c>
      <c r="U304" s="1" t="str">
        <f aca="false">IF(Answers!M304="","",IF(ISNUMBER(IFERROR(VALUE(Answers!M304),"")),IF(AND(VALUE(Answers!M304)&gt;=1,VALUE(Answers!M304)&lt;=5,VALUE(Answers!M304)=INT(VALUE(Answers!M304))),VALUE(Answers!M304),"unread"),IFERROR(MATCH(TRIM(SUBSTITUTE(SUBSTITUTE(SUBSTITUTE(SUBSTITUTE(Answers!M304,"’","'"),"‘","'"),"“",""""),"”","""")),'Scoring key'!$B$5:$B$9,0),"unread")))</f>
        <v/>
      </c>
      <c r="V304" s="1" t="str">
        <f aca="false">IF(Answers!P304="","",IF(ISNUMBER(IFERROR(VALUE(Answers!P304),"")),IF(AND(VALUE(Answers!P304)&gt;=1,VALUE(Answers!P304)&lt;=5,VALUE(Answers!P304)=INT(VALUE(Answers!P304))),VALUE(Answers!P304),"unread"),IFERROR(MATCH(TRIM(SUBSTITUTE(SUBSTITUTE(SUBSTITUTE(SUBSTITUTE(Answers!P304,"’","'"),"‘","'"),"“",""""),"”","""")),'Scoring key'!$B$5:$B$9,0),"unread")))</f>
        <v/>
      </c>
      <c r="W304" s="1" t="str">
        <f aca="false">IF(Answers!Q304="","",IF(ISNUMBER(IFERROR(VALUE(Answers!Q304),"")),IF(AND(VALUE(Answers!Q304)&gt;=1,VALUE(Answers!Q304)&lt;=5,VALUE(Answers!Q304)=INT(VALUE(Answers!Q304))),VALUE(Answers!Q304),"unread"),IFERROR(MATCH(TRIM(SUBSTITUTE(SUBSTITUTE(SUBSTITUTE(SUBSTITUTE(Answers!Q304,"’","'"),"‘","'"),"“",""""),"”","""")),'Scoring key'!$B$5:$B$9,0),"unread")))</f>
        <v/>
      </c>
      <c r="X304" s="1" t="str">
        <f aca="false">IF(Answers!B304="","",ISNUMBER(SEARCH("Drafting or editing emails and documents",TRIM(SUBSTITUTE(SUBSTITUTE(SUBSTITUTE(SUBSTITUTE(Answers!B304,"’","'"),"‘","'"),"“",""""),"”",""""))))*1+ISNUMBER(SEARCH("Summarizing documents, threads or meetings",TRIM(SUBSTITUTE(SUBSTITUTE(SUBSTITUTE(SUBSTITUTE(Answers!B304,"’","'"),"‘","'"),"“",""""),"”",""""))))*1+ISNUMBER(SEARCH("Research, or explaining something unfamiliar",TRIM(SUBSTITUTE(SUBSTITUTE(SUBSTITUTE(SUBSTITUTE(Answers!B304,"’","'"),"‘","'"),"“",""""),"”",""""))))*1+ISNUMBER(SEARCH("Working with data or spreadsheets",TRIM(SUBSTITUTE(SUBSTITUTE(SUBSTITUTE(SUBSTITUTE(Answers!B304,"’","'"),"‘","'"),"“",""""),"”",""""))))*1+ISNUMBER(SEARCH("Writing or reviewing code or scripts",TRIM(SUBSTITUTE(SUBSTITUTE(SUBSTITUTE(SUBSTITUTE(Answers!B304,"’","'"),"‘","'"),"“",""""),"”",""""))))*1+ISNUMBER(SEARCH("Brainstorming or planning",TRIM(SUBSTITUTE(SUBSTITUTE(SUBSTITUTE(SUBSTITUTE(Answers!B304,"’","'"),"‘","'"),"“",""""),"”",""""))))*1+ISNUMBER(SEARCH("Something else",TRIM(SUBSTITUTE(SUBSTITUTE(SUBSTITUTE(SUBSTITUTE(Answers!B304,"’","'"),"‘","'"),"“",""""),"”",""""))))*1)</f>
        <v/>
      </c>
      <c r="Y304" s="1" t="str">
        <f aca="false">IF(X304="","",IF(X304=0,IF(ISNUMBER(SEARCH("I don't use AI tools for work",TRIM(SUBSTITUTE(SUBSTITUTE(SUBSTITUTE(SUBSTITUTE(Answers!B304,"’","'"),"‘","'"),"“",""""),"”","""")))),1,"unread"),MIN(X304+1,5)))</f>
        <v/>
      </c>
      <c r="Z304" s="1" t="n">
        <f aca="false">IF(ISNUMBER(SEARCH("Clear guidance on what's allowed and what information can go in",TRIM(SUBSTITUTE(SUBSTITUTE(SUBSTITUTE(SUBSTITUTE(Answers!R304,"’","'"),"‘","'"),"“",""""),"”","""")))),1,0)</f>
        <v>0</v>
      </c>
      <c r="AA304" s="1" t="n">
        <f aca="false">IF(ISNUMBER(SEARCH("An approved AI tool with a work account",TRIM(SUBSTITUTE(SUBSTITUTE(SUBSTITUTE(SUBSTITUTE(Answers!R304,"’","'"),"‘","'"),"“",""""),"”","""")))),1,0)</f>
        <v>0</v>
      </c>
      <c r="AB304" s="1" t="n">
        <f aca="false">IF(ISNUMBER(SEARCH("Hands-on training using my own work tasks",TRIM(SUBSTITUTE(SUBSTITUTE(SUBSTITUTE(SUBSTITUTE(Answers!R304,"’","'"),"‘","'"),"“",""""),"”","""")))),1,0)</f>
        <v>0</v>
      </c>
      <c r="AC304" s="1" t="n">
        <f aca="false">IF(ISNUMBER(SEARCH("Ready-made prompts and templates for common tasks",TRIM(SUBSTITUTE(SUBSTITUTE(SUBSTITUTE(SUBSTITUTE(Answers!R304,"’","'"),"‘","'"),"“",""""),"”","""")))),1,0)</f>
        <v>0</v>
      </c>
      <c r="AD304" s="1" t="n">
        <f aca="false">IF(ISNUMBER(SEARCH("Help setting up an AI agent for my role",TRIM(SUBSTITUTE(SUBSTITUTE(SUBSTITUTE(SUBSTITUTE(Answers!R304,"’","'"),"‘","'"),"“",""""),"”","""")))),1,0)</f>
        <v>0</v>
      </c>
      <c r="AE304" s="1" t="n">
        <f aca="false">IF(ISNUMBER(SEARCH("Examples from people in jobs like mine",TRIM(SUBSTITUTE(SUBSTITUTE(SUBSTITUTE(SUBSTITUTE(Answers!R304,"’","'"),"‘","'"),"“",""""),"”","""")))),1,0)</f>
        <v>0</v>
      </c>
      <c r="AF304" s="1" t="n">
        <f aca="false">IF(ISNUMBER(SEARCH("Time set aside to practice",TRIM(SUBSTITUTE(SUBSTITUTE(SUBSTITUTE(SUBSTITUTE(Answers!R304,"’","'"),"‘","'"),"“",""""),"”","""")))),1,0)</f>
        <v>0</v>
      </c>
      <c r="AG304" s="1" t="n">
        <f aca="false">IF(ISNUMBER(SEARCH("I don't need help right now",TRIM(SUBSTITUTE(SUBSTITUTE(SUBSTITUTE(SUBSTITUTE(Answers!R304,"’","'"),"‘","'"),"“",""""),"”","""")))),1,0)</f>
        <v>0</v>
      </c>
      <c r="AH304" s="1" t="str">
        <f aca="false">IF(Answers!R304="","",IF(Z304+AA304+AB304+AC304+AD304+AE304+AF304+AG304=0,"unread",""))</f>
        <v/>
      </c>
      <c r="AI304" s="1" t="n">
        <f aca="false">IF(OR(D304=5,E304=5),1,0)</f>
        <v>0</v>
      </c>
    </row>
    <row r="305" customFormat="false" ht="15" hidden="false" customHeight="true" outlineLevel="0" collapsed="false">
      <c r="A305" s="1" t="n">
        <f aca="false">Answers!T305</f>
        <v>0</v>
      </c>
      <c r="B305" s="1" t="str">
        <f aca="false">IF(Answers!A305="","",IFERROR(MATCH(TRIM(SUBSTITUTE(SUBSTITUTE(SUBSTITUTE(SUBSTITUTE(Answers!A305,"’","'"),"‘","'"),"“",""""),"”","""")),'Scoring key'!$B$10:$B$14,0),"unread"))</f>
        <v/>
      </c>
      <c r="C305" s="1" t="str">
        <f aca="false">IF(Answers!C305="","",IFERROR(MATCH(TRIM(SUBSTITUTE(SUBSTITUTE(SUBSTITUTE(SUBSTITUTE(Answers!C305,"’","'"),"‘","'"),"“",""""),"”","""")),'Scoring key'!$B$15:$B$19,0),"unread"))</f>
        <v/>
      </c>
      <c r="D305" s="1" t="str">
        <f aca="false">IF(Answers!D305="","",IFERROR(MATCH(TRIM(SUBSTITUTE(SUBSTITUTE(SUBSTITUTE(SUBSTITUTE(Answers!D305,"’","'"),"‘","'"),"“",""""),"”","""")),'Scoring key'!$B$20:$B$24,0),"unread"))</f>
        <v/>
      </c>
      <c r="E305" s="1" t="str">
        <f aca="false">IF(Answers!E305="","",IFERROR(MATCH(TRIM(SUBSTITUTE(SUBSTITUTE(SUBSTITUTE(SUBSTITUTE(Answers!E305,"’","'"),"‘","'"),"“",""""),"”","""")),'Scoring key'!$B$25:$B$29,0),"unread"))</f>
        <v/>
      </c>
      <c r="F305" s="1" t="str">
        <f aca="false">IF(Answers!L305="","",IFERROR(MATCH(TRIM(SUBSTITUTE(SUBSTITUTE(SUBSTITUTE(SUBSTITUTE(Answers!L305,"’","'"),"‘","'"),"“",""""),"”","""")),'Scoring key'!$B$30:$B$34,0),"unread"))</f>
        <v/>
      </c>
      <c r="G305" s="1" t="str">
        <f aca="false">IF(Answers!N305="","",IFERROR(MATCH(TRIM(SUBSTITUTE(SUBSTITUTE(SUBSTITUTE(SUBSTITUTE(Answers!N305,"’","'"),"‘","'"),"“",""""),"”","""")),'Scoring key'!$B$35:$B$38,0),"unread"))</f>
        <v/>
      </c>
      <c r="H305" s="1" t="str">
        <f aca="false">IF(Answers!O305="","",IFERROR(MATCH(TRIM(SUBSTITUTE(SUBSTITUTE(SUBSTITUTE(SUBSTITUTE(Answers!O305,"’","'"),"‘","'"),"“",""""),"”","""")),'Scoring key'!$B$39:$B$42,0),"unread"))</f>
        <v/>
      </c>
      <c r="I305" s="1" t="str">
        <f aca="false">IF(Answers!S305="","",IFERROR(MATCH(TRIM(SUBSTITUTE(SUBSTITUTE(SUBSTITUTE(SUBSTITUTE(Answers!S305,"’","'"),"‘","'"),"“",""""),"”","""")),'Scoring key'!$B$43:$B$46,0),"unread"))</f>
        <v/>
      </c>
      <c r="J305" s="1" t="str">
        <f aca="false">IF(ISNUMBER(B305),IF(INDEX('Scoring key'!$C$10:$C$14,B305)="","",INDEX('Scoring key'!$C$10:$C$14,B305)),"")</f>
        <v/>
      </c>
      <c r="K305" s="1" t="str">
        <f aca="false">IF(ISNUMBER(E305),IF(INDEX('Scoring key'!$C$25:$C$29,E305)="","",INDEX('Scoring key'!$C$25:$C$29,E305)),"")</f>
        <v/>
      </c>
      <c r="L305" s="1" t="str">
        <f aca="false">IF(ISNUMBER(F305),IF(INDEX('Scoring key'!$C$30:$C$34,F305)="","",INDEX('Scoring key'!$C$30:$C$34,F305)),"")</f>
        <v/>
      </c>
      <c r="M305" s="1" t="str">
        <f aca="false">IF(ISNUMBER(G305),IF(INDEX('Scoring key'!$C$35:$C$38,G305)="","",INDEX('Scoring key'!$C$35:$C$38,G305)),"")</f>
        <v/>
      </c>
      <c r="N305" s="1" t="str">
        <f aca="false">IF(ISNUMBER(H305),IF(INDEX('Scoring key'!$C$39:$C$42,H305)="","",INDEX('Scoring key'!$C$39:$C$42,H305)),"")</f>
        <v/>
      </c>
      <c r="O305" s="1" t="str">
        <f aca="false">IF(Answers!F305="","",IF(ISNUMBER(IFERROR(VALUE(Answers!F305),"")),IF(AND(VALUE(Answers!F305)&gt;=1,VALUE(Answers!F305)&lt;=5,VALUE(Answers!F305)=INT(VALUE(Answers!F305))),VALUE(Answers!F305),"unread"),IFERROR(MATCH(TRIM(SUBSTITUTE(SUBSTITUTE(SUBSTITUTE(SUBSTITUTE(Answers!F305,"’","'"),"‘","'"),"“",""""),"”","""")),'Scoring key'!$B$5:$B$9,0),"unread")))</f>
        <v/>
      </c>
      <c r="P305" s="1" t="str">
        <f aca="false">IF(Answers!G305="","",IF(ISNUMBER(IFERROR(VALUE(Answers!G305),"")),IF(AND(VALUE(Answers!G305)&gt;=1,VALUE(Answers!G305)&lt;=5,VALUE(Answers!G305)=INT(VALUE(Answers!G305))),VALUE(Answers!G305),"unread"),IFERROR(MATCH(TRIM(SUBSTITUTE(SUBSTITUTE(SUBSTITUTE(SUBSTITUTE(Answers!G305,"’","'"),"‘","'"),"“",""""),"”","""")),'Scoring key'!$B$5:$B$9,0),"unread")))</f>
        <v/>
      </c>
      <c r="Q305" s="1" t="str">
        <f aca="false">IF(Answers!H305="","",IF(ISNUMBER(IFERROR(VALUE(Answers!H305),"")),IF(AND(VALUE(Answers!H305)&gt;=1,VALUE(Answers!H305)&lt;=5,VALUE(Answers!H305)=INT(VALUE(Answers!H305))),VALUE(Answers!H305),"unread"),IFERROR(MATCH(TRIM(SUBSTITUTE(SUBSTITUTE(SUBSTITUTE(SUBSTITUTE(Answers!H305,"’","'"),"‘","'"),"“",""""),"”","""")),'Scoring key'!$B$5:$B$9,0),"unread")))</f>
        <v/>
      </c>
      <c r="R305" s="1" t="str">
        <f aca="false">IF(Answers!I305="","",IF(ISNUMBER(IFERROR(VALUE(Answers!I305),"")),IF(AND(VALUE(Answers!I305)&gt;=1,VALUE(Answers!I305)&lt;=5,VALUE(Answers!I305)=INT(VALUE(Answers!I305))),VALUE(Answers!I305),"unread"),IFERROR(MATCH(TRIM(SUBSTITUTE(SUBSTITUTE(SUBSTITUTE(SUBSTITUTE(Answers!I305,"’","'"),"‘","'"),"“",""""),"”","""")),'Scoring key'!$B$5:$B$9,0),"unread")))</f>
        <v/>
      </c>
      <c r="S305" s="1" t="str">
        <f aca="false">IF(Answers!J305="","",IF(ISNUMBER(IFERROR(VALUE(Answers!J305),"")),IF(AND(VALUE(Answers!J305)&gt;=1,VALUE(Answers!J305)&lt;=5,VALUE(Answers!J305)=INT(VALUE(Answers!J305))),VALUE(Answers!J305),"unread"),IFERROR(MATCH(TRIM(SUBSTITUTE(SUBSTITUTE(SUBSTITUTE(SUBSTITUTE(Answers!J305,"’","'"),"‘","'"),"“",""""),"”","""")),'Scoring key'!$B$5:$B$9,0),"unread")))</f>
        <v/>
      </c>
      <c r="T305" s="1" t="str">
        <f aca="false">IF(Answers!K305="","",IF(ISNUMBER(IFERROR(VALUE(Answers!K305),"")),IF(AND(VALUE(Answers!K305)&gt;=1,VALUE(Answers!K305)&lt;=5,VALUE(Answers!K305)=INT(VALUE(Answers!K305))),VALUE(Answers!K305),"unread"),IFERROR(MATCH(TRIM(SUBSTITUTE(SUBSTITUTE(SUBSTITUTE(SUBSTITUTE(Answers!K305,"’","'"),"‘","'"),"“",""""),"”","""")),'Scoring key'!$B$5:$B$9,0),"unread")))</f>
        <v/>
      </c>
      <c r="U305" s="1" t="str">
        <f aca="false">IF(Answers!M305="","",IF(ISNUMBER(IFERROR(VALUE(Answers!M305),"")),IF(AND(VALUE(Answers!M305)&gt;=1,VALUE(Answers!M305)&lt;=5,VALUE(Answers!M305)=INT(VALUE(Answers!M305))),VALUE(Answers!M305),"unread"),IFERROR(MATCH(TRIM(SUBSTITUTE(SUBSTITUTE(SUBSTITUTE(SUBSTITUTE(Answers!M305,"’","'"),"‘","'"),"“",""""),"”","""")),'Scoring key'!$B$5:$B$9,0),"unread")))</f>
        <v/>
      </c>
      <c r="V305" s="1" t="str">
        <f aca="false">IF(Answers!P305="","",IF(ISNUMBER(IFERROR(VALUE(Answers!P305),"")),IF(AND(VALUE(Answers!P305)&gt;=1,VALUE(Answers!P305)&lt;=5,VALUE(Answers!P305)=INT(VALUE(Answers!P305))),VALUE(Answers!P305),"unread"),IFERROR(MATCH(TRIM(SUBSTITUTE(SUBSTITUTE(SUBSTITUTE(SUBSTITUTE(Answers!P305,"’","'"),"‘","'"),"“",""""),"”","""")),'Scoring key'!$B$5:$B$9,0),"unread")))</f>
        <v/>
      </c>
      <c r="W305" s="1" t="str">
        <f aca="false">IF(Answers!Q305="","",IF(ISNUMBER(IFERROR(VALUE(Answers!Q305),"")),IF(AND(VALUE(Answers!Q305)&gt;=1,VALUE(Answers!Q305)&lt;=5,VALUE(Answers!Q305)=INT(VALUE(Answers!Q305))),VALUE(Answers!Q305),"unread"),IFERROR(MATCH(TRIM(SUBSTITUTE(SUBSTITUTE(SUBSTITUTE(SUBSTITUTE(Answers!Q305,"’","'"),"‘","'"),"“",""""),"”","""")),'Scoring key'!$B$5:$B$9,0),"unread")))</f>
        <v/>
      </c>
      <c r="X305" s="1" t="str">
        <f aca="false">IF(Answers!B305="","",ISNUMBER(SEARCH("Drafting or editing emails and documents",TRIM(SUBSTITUTE(SUBSTITUTE(SUBSTITUTE(SUBSTITUTE(Answers!B305,"’","'"),"‘","'"),"“",""""),"”",""""))))*1+ISNUMBER(SEARCH("Summarizing documents, threads or meetings",TRIM(SUBSTITUTE(SUBSTITUTE(SUBSTITUTE(SUBSTITUTE(Answers!B305,"’","'"),"‘","'"),"“",""""),"”",""""))))*1+ISNUMBER(SEARCH("Research, or explaining something unfamiliar",TRIM(SUBSTITUTE(SUBSTITUTE(SUBSTITUTE(SUBSTITUTE(Answers!B305,"’","'"),"‘","'"),"“",""""),"”",""""))))*1+ISNUMBER(SEARCH("Working with data or spreadsheets",TRIM(SUBSTITUTE(SUBSTITUTE(SUBSTITUTE(SUBSTITUTE(Answers!B305,"’","'"),"‘","'"),"“",""""),"”",""""))))*1+ISNUMBER(SEARCH("Writing or reviewing code or scripts",TRIM(SUBSTITUTE(SUBSTITUTE(SUBSTITUTE(SUBSTITUTE(Answers!B305,"’","'"),"‘","'"),"“",""""),"”",""""))))*1+ISNUMBER(SEARCH("Brainstorming or planning",TRIM(SUBSTITUTE(SUBSTITUTE(SUBSTITUTE(SUBSTITUTE(Answers!B305,"’","'"),"‘","'"),"“",""""),"”",""""))))*1+ISNUMBER(SEARCH("Something else",TRIM(SUBSTITUTE(SUBSTITUTE(SUBSTITUTE(SUBSTITUTE(Answers!B305,"’","'"),"‘","'"),"“",""""),"”",""""))))*1)</f>
        <v/>
      </c>
      <c r="Y305" s="1" t="str">
        <f aca="false">IF(X305="","",IF(X305=0,IF(ISNUMBER(SEARCH("I don't use AI tools for work",TRIM(SUBSTITUTE(SUBSTITUTE(SUBSTITUTE(SUBSTITUTE(Answers!B305,"’","'"),"‘","'"),"“",""""),"”","""")))),1,"unread"),MIN(X305+1,5)))</f>
        <v/>
      </c>
      <c r="Z305" s="1" t="n">
        <f aca="false">IF(ISNUMBER(SEARCH("Clear guidance on what's allowed and what information can go in",TRIM(SUBSTITUTE(SUBSTITUTE(SUBSTITUTE(SUBSTITUTE(Answers!R305,"’","'"),"‘","'"),"“",""""),"”","""")))),1,0)</f>
        <v>0</v>
      </c>
      <c r="AA305" s="1" t="n">
        <f aca="false">IF(ISNUMBER(SEARCH("An approved AI tool with a work account",TRIM(SUBSTITUTE(SUBSTITUTE(SUBSTITUTE(SUBSTITUTE(Answers!R305,"’","'"),"‘","'"),"“",""""),"”","""")))),1,0)</f>
        <v>0</v>
      </c>
      <c r="AB305" s="1" t="n">
        <f aca="false">IF(ISNUMBER(SEARCH("Hands-on training using my own work tasks",TRIM(SUBSTITUTE(SUBSTITUTE(SUBSTITUTE(SUBSTITUTE(Answers!R305,"’","'"),"‘","'"),"“",""""),"”","""")))),1,0)</f>
        <v>0</v>
      </c>
      <c r="AC305" s="1" t="n">
        <f aca="false">IF(ISNUMBER(SEARCH("Ready-made prompts and templates for common tasks",TRIM(SUBSTITUTE(SUBSTITUTE(SUBSTITUTE(SUBSTITUTE(Answers!R305,"’","'"),"‘","'"),"“",""""),"”","""")))),1,0)</f>
        <v>0</v>
      </c>
      <c r="AD305" s="1" t="n">
        <f aca="false">IF(ISNUMBER(SEARCH("Help setting up an AI agent for my role",TRIM(SUBSTITUTE(SUBSTITUTE(SUBSTITUTE(SUBSTITUTE(Answers!R305,"’","'"),"‘","'"),"“",""""),"”","""")))),1,0)</f>
        <v>0</v>
      </c>
      <c r="AE305" s="1" t="n">
        <f aca="false">IF(ISNUMBER(SEARCH("Examples from people in jobs like mine",TRIM(SUBSTITUTE(SUBSTITUTE(SUBSTITUTE(SUBSTITUTE(Answers!R305,"’","'"),"‘","'"),"“",""""),"”","""")))),1,0)</f>
        <v>0</v>
      </c>
      <c r="AF305" s="1" t="n">
        <f aca="false">IF(ISNUMBER(SEARCH("Time set aside to practice",TRIM(SUBSTITUTE(SUBSTITUTE(SUBSTITUTE(SUBSTITUTE(Answers!R305,"’","'"),"‘","'"),"“",""""),"”","""")))),1,0)</f>
        <v>0</v>
      </c>
      <c r="AG305" s="1" t="n">
        <f aca="false">IF(ISNUMBER(SEARCH("I don't need help right now",TRIM(SUBSTITUTE(SUBSTITUTE(SUBSTITUTE(SUBSTITUTE(Answers!R305,"’","'"),"‘","'"),"“",""""),"”","""")))),1,0)</f>
        <v>0</v>
      </c>
      <c r="AH305" s="1" t="str">
        <f aca="false">IF(Answers!R305="","",IF(Z305+AA305+AB305+AC305+AD305+AE305+AF305+AG305=0,"unread",""))</f>
        <v/>
      </c>
      <c r="AI305" s="1" t="n">
        <f aca="false">IF(OR(D305=5,E305=5),1,0)</f>
        <v>0</v>
      </c>
    </row>
    <row r="306" customFormat="false" ht="15" hidden="false" customHeight="true" outlineLevel="0" collapsed="false">
      <c r="A306" s="1" t="n">
        <f aca="false">Answers!T306</f>
        <v>0</v>
      </c>
      <c r="B306" s="1" t="str">
        <f aca="false">IF(Answers!A306="","",IFERROR(MATCH(TRIM(SUBSTITUTE(SUBSTITUTE(SUBSTITUTE(SUBSTITUTE(Answers!A306,"’","'"),"‘","'"),"“",""""),"”","""")),'Scoring key'!$B$10:$B$14,0),"unread"))</f>
        <v/>
      </c>
      <c r="C306" s="1" t="str">
        <f aca="false">IF(Answers!C306="","",IFERROR(MATCH(TRIM(SUBSTITUTE(SUBSTITUTE(SUBSTITUTE(SUBSTITUTE(Answers!C306,"’","'"),"‘","'"),"“",""""),"”","""")),'Scoring key'!$B$15:$B$19,0),"unread"))</f>
        <v/>
      </c>
      <c r="D306" s="1" t="str">
        <f aca="false">IF(Answers!D306="","",IFERROR(MATCH(TRIM(SUBSTITUTE(SUBSTITUTE(SUBSTITUTE(SUBSTITUTE(Answers!D306,"’","'"),"‘","'"),"“",""""),"”","""")),'Scoring key'!$B$20:$B$24,0),"unread"))</f>
        <v/>
      </c>
      <c r="E306" s="1" t="str">
        <f aca="false">IF(Answers!E306="","",IFERROR(MATCH(TRIM(SUBSTITUTE(SUBSTITUTE(SUBSTITUTE(SUBSTITUTE(Answers!E306,"’","'"),"‘","'"),"“",""""),"”","""")),'Scoring key'!$B$25:$B$29,0),"unread"))</f>
        <v/>
      </c>
      <c r="F306" s="1" t="str">
        <f aca="false">IF(Answers!L306="","",IFERROR(MATCH(TRIM(SUBSTITUTE(SUBSTITUTE(SUBSTITUTE(SUBSTITUTE(Answers!L306,"’","'"),"‘","'"),"“",""""),"”","""")),'Scoring key'!$B$30:$B$34,0),"unread"))</f>
        <v/>
      </c>
      <c r="G306" s="1" t="str">
        <f aca="false">IF(Answers!N306="","",IFERROR(MATCH(TRIM(SUBSTITUTE(SUBSTITUTE(SUBSTITUTE(SUBSTITUTE(Answers!N306,"’","'"),"‘","'"),"“",""""),"”","""")),'Scoring key'!$B$35:$B$38,0),"unread"))</f>
        <v/>
      </c>
      <c r="H306" s="1" t="str">
        <f aca="false">IF(Answers!O306="","",IFERROR(MATCH(TRIM(SUBSTITUTE(SUBSTITUTE(SUBSTITUTE(SUBSTITUTE(Answers!O306,"’","'"),"‘","'"),"“",""""),"”","""")),'Scoring key'!$B$39:$B$42,0),"unread"))</f>
        <v/>
      </c>
      <c r="I306" s="1" t="str">
        <f aca="false">IF(Answers!S306="","",IFERROR(MATCH(TRIM(SUBSTITUTE(SUBSTITUTE(SUBSTITUTE(SUBSTITUTE(Answers!S306,"’","'"),"‘","'"),"“",""""),"”","""")),'Scoring key'!$B$43:$B$46,0),"unread"))</f>
        <v/>
      </c>
      <c r="J306" s="1" t="str">
        <f aca="false">IF(ISNUMBER(B306),IF(INDEX('Scoring key'!$C$10:$C$14,B306)="","",INDEX('Scoring key'!$C$10:$C$14,B306)),"")</f>
        <v/>
      </c>
      <c r="K306" s="1" t="str">
        <f aca="false">IF(ISNUMBER(E306),IF(INDEX('Scoring key'!$C$25:$C$29,E306)="","",INDEX('Scoring key'!$C$25:$C$29,E306)),"")</f>
        <v/>
      </c>
      <c r="L306" s="1" t="str">
        <f aca="false">IF(ISNUMBER(F306),IF(INDEX('Scoring key'!$C$30:$C$34,F306)="","",INDEX('Scoring key'!$C$30:$C$34,F306)),"")</f>
        <v/>
      </c>
      <c r="M306" s="1" t="str">
        <f aca="false">IF(ISNUMBER(G306),IF(INDEX('Scoring key'!$C$35:$C$38,G306)="","",INDEX('Scoring key'!$C$35:$C$38,G306)),"")</f>
        <v/>
      </c>
      <c r="N306" s="1" t="str">
        <f aca="false">IF(ISNUMBER(H306),IF(INDEX('Scoring key'!$C$39:$C$42,H306)="","",INDEX('Scoring key'!$C$39:$C$42,H306)),"")</f>
        <v/>
      </c>
      <c r="O306" s="1" t="str">
        <f aca="false">IF(Answers!F306="","",IF(ISNUMBER(IFERROR(VALUE(Answers!F306),"")),IF(AND(VALUE(Answers!F306)&gt;=1,VALUE(Answers!F306)&lt;=5,VALUE(Answers!F306)=INT(VALUE(Answers!F306))),VALUE(Answers!F306),"unread"),IFERROR(MATCH(TRIM(SUBSTITUTE(SUBSTITUTE(SUBSTITUTE(SUBSTITUTE(Answers!F306,"’","'"),"‘","'"),"“",""""),"”","""")),'Scoring key'!$B$5:$B$9,0),"unread")))</f>
        <v/>
      </c>
      <c r="P306" s="1" t="str">
        <f aca="false">IF(Answers!G306="","",IF(ISNUMBER(IFERROR(VALUE(Answers!G306),"")),IF(AND(VALUE(Answers!G306)&gt;=1,VALUE(Answers!G306)&lt;=5,VALUE(Answers!G306)=INT(VALUE(Answers!G306))),VALUE(Answers!G306),"unread"),IFERROR(MATCH(TRIM(SUBSTITUTE(SUBSTITUTE(SUBSTITUTE(SUBSTITUTE(Answers!G306,"’","'"),"‘","'"),"“",""""),"”","""")),'Scoring key'!$B$5:$B$9,0),"unread")))</f>
        <v/>
      </c>
      <c r="Q306" s="1" t="str">
        <f aca="false">IF(Answers!H306="","",IF(ISNUMBER(IFERROR(VALUE(Answers!H306),"")),IF(AND(VALUE(Answers!H306)&gt;=1,VALUE(Answers!H306)&lt;=5,VALUE(Answers!H306)=INT(VALUE(Answers!H306))),VALUE(Answers!H306),"unread"),IFERROR(MATCH(TRIM(SUBSTITUTE(SUBSTITUTE(SUBSTITUTE(SUBSTITUTE(Answers!H306,"’","'"),"‘","'"),"“",""""),"”","""")),'Scoring key'!$B$5:$B$9,0),"unread")))</f>
        <v/>
      </c>
      <c r="R306" s="1" t="str">
        <f aca="false">IF(Answers!I306="","",IF(ISNUMBER(IFERROR(VALUE(Answers!I306),"")),IF(AND(VALUE(Answers!I306)&gt;=1,VALUE(Answers!I306)&lt;=5,VALUE(Answers!I306)=INT(VALUE(Answers!I306))),VALUE(Answers!I306),"unread"),IFERROR(MATCH(TRIM(SUBSTITUTE(SUBSTITUTE(SUBSTITUTE(SUBSTITUTE(Answers!I306,"’","'"),"‘","'"),"“",""""),"”","""")),'Scoring key'!$B$5:$B$9,0),"unread")))</f>
        <v/>
      </c>
      <c r="S306" s="1" t="str">
        <f aca="false">IF(Answers!J306="","",IF(ISNUMBER(IFERROR(VALUE(Answers!J306),"")),IF(AND(VALUE(Answers!J306)&gt;=1,VALUE(Answers!J306)&lt;=5,VALUE(Answers!J306)=INT(VALUE(Answers!J306))),VALUE(Answers!J306),"unread"),IFERROR(MATCH(TRIM(SUBSTITUTE(SUBSTITUTE(SUBSTITUTE(SUBSTITUTE(Answers!J306,"’","'"),"‘","'"),"“",""""),"”","""")),'Scoring key'!$B$5:$B$9,0),"unread")))</f>
        <v/>
      </c>
      <c r="T306" s="1" t="str">
        <f aca="false">IF(Answers!K306="","",IF(ISNUMBER(IFERROR(VALUE(Answers!K306),"")),IF(AND(VALUE(Answers!K306)&gt;=1,VALUE(Answers!K306)&lt;=5,VALUE(Answers!K306)=INT(VALUE(Answers!K306))),VALUE(Answers!K306),"unread"),IFERROR(MATCH(TRIM(SUBSTITUTE(SUBSTITUTE(SUBSTITUTE(SUBSTITUTE(Answers!K306,"’","'"),"‘","'"),"“",""""),"”","""")),'Scoring key'!$B$5:$B$9,0),"unread")))</f>
        <v/>
      </c>
      <c r="U306" s="1" t="str">
        <f aca="false">IF(Answers!M306="","",IF(ISNUMBER(IFERROR(VALUE(Answers!M306),"")),IF(AND(VALUE(Answers!M306)&gt;=1,VALUE(Answers!M306)&lt;=5,VALUE(Answers!M306)=INT(VALUE(Answers!M306))),VALUE(Answers!M306),"unread"),IFERROR(MATCH(TRIM(SUBSTITUTE(SUBSTITUTE(SUBSTITUTE(SUBSTITUTE(Answers!M306,"’","'"),"‘","'"),"“",""""),"”","""")),'Scoring key'!$B$5:$B$9,0),"unread")))</f>
        <v/>
      </c>
      <c r="V306" s="1" t="str">
        <f aca="false">IF(Answers!P306="","",IF(ISNUMBER(IFERROR(VALUE(Answers!P306),"")),IF(AND(VALUE(Answers!P306)&gt;=1,VALUE(Answers!P306)&lt;=5,VALUE(Answers!P306)=INT(VALUE(Answers!P306))),VALUE(Answers!P306),"unread"),IFERROR(MATCH(TRIM(SUBSTITUTE(SUBSTITUTE(SUBSTITUTE(SUBSTITUTE(Answers!P306,"’","'"),"‘","'"),"“",""""),"”","""")),'Scoring key'!$B$5:$B$9,0),"unread")))</f>
        <v/>
      </c>
      <c r="W306" s="1" t="str">
        <f aca="false">IF(Answers!Q306="","",IF(ISNUMBER(IFERROR(VALUE(Answers!Q306),"")),IF(AND(VALUE(Answers!Q306)&gt;=1,VALUE(Answers!Q306)&lt;=5,VALUE(Answers!Q306)=INT(VALUE(Answers!Q306))),VALUE(Answers!Q306),"unread"),IFERROR(MATCH(TRIM(SUBSTITUTE(SUBSTITUTE(SUBSTITUTE(SUBSTITUTE(Answers!Q306,"’","'"),"‘","'"),"“",""""),"”","""")),'Scoring key'!$B$5:$B$9,0),"unread")))</f>
        <v/>
      </c>
      <c r="X306" s="1" t="str">
        <f aca="false">IF(Answers!B306="","",ISNUMBER(SEARCH("Drafting or editing emails and documents",TRIM(SUBSTITUTE(SUBSTITUTE(SUBSTITUTE(SUBSTITUTE(Answers!B306,"’","'"),"‘","'"),"“",""""),"”",""""))))*1+ISNUMBER(SEARCH("Summarizing documents, threads or meetings",TRIM(SUBSTITUTE(SUBSTITUTE(SUBSTITUTE(SUBSTITUTE(Answers!B306,"’","'"),"‘","'"),"“",""""),"”",""""))))*1+ISNUMBER(SEARCH("Research, or explaining something unfamiliar",TRIM(SUBSTITUTE(SUBSTITUTE(SUBSTITUTE(SUBSTITUTE(Answers!B306,"’","'"),"‘","'"),"“",""""),"”",""""))))*1+ISNUMBER(SEARCH("Working with data or spreadsheets",TRIM(SUBSTITUTE(SUBSTITUTE(SUBSTITUTE(SUBSTITUTE(Answers!B306,"’","'"),"‘","'"),"“",""""),"”",""""))))*1+ISNUMBER(SEARCH("Writing or reviewing code or scripts",TRIM(SUBSTITUTE(SUBSTITUTE(SUBSTITUTE(SUBSTITUTE(Answers!B306,"’","'"),"‘","'"),"“",""""),"”",""""))))*1+ISNUMBER(SEARCH("Brainstorming or planning",TRIM(SUBSTITUTE(SUBSTITUTE(SUBSTITUTE(SUBSTITUTE(Answers!B306,"’","'"),"‘","'"),"“",""""),"”",""""))))*1+ISNUMBER(SEARCH("Something else",TRIM(SUBSTITUTE(SUBSTITUTE(SUBSTITUTE(SUBSTITUTE(Answers!B306,"’","'"),"‘","'"),"“",""""),"”",""""))))*1)</f>
        <v/>
      </c>
      <c r="Y306" s="1" t="str">
        <f aca="false">IF(X306="","",IF(X306=0,IF(ISNUMBER(SEARCH("I don't use AI tools for work",TRIM(SUBSTITUTE(SUBSTITUTE(SUBSTITUTE(SUBSTITUTE(Answers!B306,"’","'"),"‘","'"),"“",""""),"”","""")))),1,"unread"),MIN(X306+1,5)))</f>
        <v/>
      </c>
      <c r="Z306" s="1" t="n">
        <f aca="false">IF(ISNUMBER(SEARCH("Clear guidance on what's allowed and what information can go in",TRIM(SUBSTITUTE(SUBSTITUTE(SUBSTITUTE(SUBSTITUTE(Answers!R306,"’","'"),"‘","'"),"“",""""),"”","""")))),1,0)</f>
        <v>0</v>
      </c>
      <c r="AA306" s="1" t="n">
        <f aca="false">IF(ISNUMBER(SEARCH("An approved AI tool with a work account",TRIM(SUBSTITUTE(SUBSTITUTE(SUBSTITUTE(SUBSTITUTE(Answers!R306,"’","'"),"‘","'"),"“",""""),"”","""")))),1,0)</f>
        <v>0</v>
      </c>
      <c r="AB306" s="1" t="n">
        <f aca="false">IF(ISNUMBER(SEARCH("Hands-on training using my own work tasks",TRIM(SUBSTITUTE(SUBSTITUTE(SUBSTITUTE(SUBSTITUTE(Answers!R306,"’","'"),"‘","'"),"“",""""),"”","""")))),1,0)</f>
        <v>0</v>
      </c>
      <c r="AC306" s="1" t="n">
        <f aca="false">IF(ISNUMBER(SEARCH("Ready-made prompts and templates for common tasks",TRIM(SUBSTITUTE(SUBSTITUTE(SUBSTITUTE(SUBSTITUTE(Answers!R306,"’","'"),"‘","'"),"“",""""),"”","""")))),1,0)</f>
        <v>0</v>
      </c>
      <c r="AD306" s="1" t="n">
        <f aca="false">IF(ISNUMBER(SEARCH("Help setting up an AI agent for my role",TRIM(SUBSTITUTE(SUBSTITUTE(SUBSTITUTE(SUBSTITUTE(Answers!R306,"’","'"),"‘","'"),"“",""""),"”","""")))),1,0)</f>
        <v>0</v>
      </c>
      <c r="AE306" s="1" t="n">
        <f aca="false">IF(ISNUMBER(SEARCH("Examples from people in jobs like mine",TRIM(SUBSTITUTE(SUBSTITUTE(SUBSTITUTE(SUBSTITUTE(Answers!R306,"’","'"),"‘","'"),"“",""""),"”","""")))),1,0)</f>
        <v>0</v>
      </c>
      <c r="AF306" s="1" t="n">
        <f aca="false">IF(ISNUMBER(SEARCH("Time set aside to practice",TRIM(SUBSTITUTE(SUBSTITUTE(SUBSTITUTE(SUBSTITUTE(Answers!R306,"’","'"),"‘","'"),"“",""""),"”","""")))),1,0)</f>
        <v>0</v>
      </c>
      <c r="AG306" s="1" t="n">
        <f aca="false">IF(ISNUMBER(SEARCH("I don't need help right now",TRIM(SUBSTITUTE(SUBSTITUTE(SUBSTITUTE(SUBSTITUTE(Answers!R306,"’","'"),"‘","'"),"“",""""),"”","""")))),1,0)</f>
        <v>0</v>
      </c>
      <c r="AH306" s="1" t="str">
        <f aca="false">IF(Answers!R306="","",IF(Z306+AA306+AB306+AC306+AD306+AE306+AF306+AG306=0,"unread",""))</f>
        <v/>
      </c>
      <c r="AI306" s="1" t="n">
        <f aca="false">IF(OR(D306=5,E306=5),1,0)</f>
        <v>0</v>
      </c>
    </row>
    <row r="307" customFormat="false" ht="15" hidden="false" customHeight="true" outlineLevel="0" collapsed="false">
      <c r="A307" s="1" t="n">
        <f aca="false">Answers!T307</f>
        <v>0</v>
      </c>
      <c r="B307" s="1" t="str">
        <f aca="false">IF(Answers!A307="","",IFERROR(MATCH(TRIM(SUBSTITUTE(SUBSTITUTE(SUBSTITUTE(SUBSTITUTE(Answers!A307,"’","'"),"‘","'"),"“",""""),"”","""")),'Scoring key'!$B$10:$B$14,0),"unread"))</f>
        <v/>
      </c>
      <c r="C307" s="1" t="str">
        <f aca="false">IF(Answers!C307="","",IFERROR(MATCH(TRIM(SUBSTITUTE(SUBSTITUTE(SUBSTITUTE(SUBSTITUTE(Answers!C307,"’","'"),"‘","'"),"“",""""),"”","""")),'Scoring key'!$B$15:$B$19,0),"unread"))</f>
        <v/>
      </c>
      <c r="D307" s="1" t="str">
        <f aca="false">IF(Answers!D307="","",IFERROR(MATCH(TRIM(SUBSTITUTE(SUBSTITUTE(SUBSTITUTE(SUBSTITUTE(Answers!D307,"’","'"),"‘","'"),"“",""""),"”","""")),'Scoring key'!$B$20:$B$24,0),"unread"))</f>
        <v/>
      </c>
      <c r="E307" s="1" t="str">
        <f aca="false">IF(Answers!E307="","",IFERROR(MATCH(TRIM(SUBSTITUTE(SUBSTITUTE(SUBSTITUTE(SUBSTITUTE(Answers!E307,"’","'"),"‘","'"),"“",""""),"”","""")),'Scoring key'!$B$25:$B$29,0),"unread"))</f>
        <v/>
      </c>
      <c r="F307" s="1" t="str">
        <f aca="false">IF(Answers!L307="","",IFERROR(MATCH(TRIM(SUBSTITUTE(SUBSTITUTE(SUBSTITUTE(SUBSTITUTE(Answers!L307,"’","'"),"‘","'"),"“",""""),"”","""")),'Scoring key'!$B$30:$B$34,0),"unread"))</f>
        <v/>
      </c>
      <c r="G307" s="1" t="str">
        <f aca="false">IF(Answers!N307="","",IFERROR(MATCH(TRIM(SUBSTITUTE(SUBSTITUTE(SUBSTITUTE(SUBSTITUTE(Answers!N307,"’","'"),"‘","'"),"“",""""),"”","""")),'Scoring key'!$B$35:$B$38,0),"unread"))</f>
        <v/>
      </c>
      <c r="H307" s="1" t="str">
        <f aca="false">IF(Answers!O307="","",IFERROR(MATCH(TRIM(SUBSTITUTE(SUBSTITUTE(SUBSTITUTE(SUBSTITUTE(Answers!O307,"’","'"),"‘","'"),"“",""""),"”","""")),'Scoring key'!$B$39:$B$42,0),"unread"))</f>
        <v/>
      </c>
      <c r="I307" s="1" t="str">
        <f aca="false">IF(Answers!S307="","",IFERROR(MATCH(TRIM(SUBSTITUTE(SUBSTITUTE(SUBSTITUTE(SUBSTITUTE(Answers!S307,"’","'"),"‘","'"),"“",""""),"”","""")),'Scoring key'!$B$43:$B$46,0),"unread"))</f>
        <v/>
      </c>
      <c r="J307" s="1" t="str">
        <f aca="false">IF(ISNUMBER(B307),IF(INDEX('Scoring key'!$C$10:$C$14,B307)="","",INDEX('Scoring key'!$C$10:$C$14,B307)),"")</f>
        <v/>
      </c>
      <c r="K307" s="1" t="str">
        <f aca="false">IF(ISNUMBER(E307),IF(INDEX('Scoring key'!$C$25:$C$29,E307)="","",INDEX('Scoring key'!$C$25:$C$29,E307)),"")</f>
        <v/>
      </c>
      <c r="L307" s="1" t="str">
        <f aca="false">IF(ISNUMBER(F307),IF(INDEX('Scoring key'!$C$30:$C$34,F307)="","",INDEX('Scoring key'!$C$30:$C$34,F307)),"")</f>
        <v/>
      </c>
      <c r="M307" s="1" t="str">
        <f aca="false">IF(ISNUMBER(G307),IF(INDEX('Scoring key'!$C$35:$C$38,G307)="","",INDEX('Scoring key'!$C$35:$C$38,G307)),"")</f>
        <v/>
      </c>
      <c r="N307" s="1" t="str">
        <f aca="false">IF(ISNUMBER(H307),IF(INDEX('Scoring key'!$C$39:$C$42,H307)="","",INDEX('Scoring key'!$C$39:$C$42,H307)),"")</f>
        <v/>
      </c>
      <c r="O307" s="1" t="str">
        <f aca="false">IF(Answers!F307="","",IF(ISNUMBER(IFERROR(VALUE(Answers!F307),"")),IF(AND(VALUE(Answers!F307)&gt;=1,VALUE(Answers!F307)&lt;=5,VALUE(Answers!F307)=INT(VALUE(Answers!F307))),VALUE(Answers!F307),"unread"),IFERROR(MATCH(TRIM(SUBSTITUTE(SUBSTITUTE(SUBSTITUTE(SUBSTITUTE(Answers!F307,"’","'"),"‘","'"),"“",""""),"”","""")),'Scoring key'!$B$5:$B$9,0),"unread")))</f>
        <v/>
      </c>
      <c r="P307" s="1" t="str">
        <f aca="false">IF(Answers!G307="","",IF(ISNUMBER(IFERROR(VALUE(Answers!G307),"")),IF(AND(VALUE(Answers!G307)&gt;=1,VALUE(Answers!G307)&lt;=5,VALUE(Answers!G307)=INT(VALUE(Answers!G307))),VALUE(Answers!G307),"unread"),IFERROR(MATCH(TRIM(SUBSTITUTE(SUBSTITUTE(SUBSTITUTE(SUBSTITUTE(Answers!G307,"’","'"),"‘","'"),"“",""""),"”","""")),'Scoring key'!$B$5:$B$9,0),"unread")))</f>
        <v/>
      </c>
      <c r="Q307" s="1" t="str">
        <f aca="false">IF(Answers!H307="","",IF(ISNUMBER(IFERROR(VALUE(Answers!H307),"")),IF(AND(VALUE(Answers!H307)&gt;=1,VALUE(Answers!H307)&lt;=5,VALUE(Answers!H307)=INT(VALUE(Answers!H307))),VALUE(Answers!H307),"unread"),IFERROR(MATCH(TRIM(SUBSTITUTE(SUBSTITUTE(SUBSTITUTE(SUBSTITUTE(Answers!H307,"’","'"),"‘","'"),"“",""""),"”","""")),'Scoring key'!$B$5:$B$9,0),"unread")))</f>
        <v/>
      </c>
      <c r="R307" s="1" t="str">
        <f aca="false">IF(Answers!I307="","",IF(ISNUMBER(IFERROR(VALUE(Answers!I307),"")),IF(AND(VALUE(Answers!I307)&gt;=1,VALUE(Answers!I307)&lt;=5,VALUE(Answers!I307)=INT(VALUE(Answers!I307))),VALUE(Answers!I307),"unread"),IFERROR(MATCH(TRIM(SUBSTITUTE(SUBSTITUTE(SUBSTITUTE(SUBSTITUTE(Answers!I307,"’","'"),"‘","'"),"“",""""),"”","""")),'Scoring key'!$B$5:$B$9,0),"unread")))</f>
        <v/>
      </c>
      <c r="S307" s="1" t="str">
        <f aca="false">IF(Answers!J307="","",IF(ISNUMBER(IFERROR(VALUE(Answers!J307),"")),IF(AND(VALUE(Answers!J307)&gt;=1,VALUE(Answers!J307)&lt;=5,VALUE(Answers!J307)=INT(VALUE(Answers!J307))),VALUE(Answers!J307),"unread"),IFERROR(MATCH(TRIM(SUBSTITUTE(SUBSTITUTE(SUBSTITUTE(SUBSTITUTE(Answers!J307,"’","'"),"‘","'"),"“",""""),"”","""")),'Scoring key'!$B$5:$B$9,0),"unread")))</f>
        <v/>
      </c>
      <c r="T307" s="1" t="str">
        <f aca="false">IF(Answers!K307="","",IF(ISNUMBER(IFERROR(VALUE(Answers!K307),"")),IF(AND(VALUE(Answers!K307)&gt;=1,VALUE(Answers!K307)&lt;=5,VALUE(Answers!K307)=INT(VALUE(Answers!K307))),VALUE(Answers!K307),"unread"),IFERROR(MATCH(TRIM(SUBSTITUTE(SUBSTITUTE(SUBSTITUTE(SUBSTITUTE(Answers!K307,"’","'"),"‘","'"),"“",""""),"”","""")),'Scoring key'!$B$5:$B$9,0),"unread")))</f>
        <v/>
      </c>
      <c r="U307" s="1" t="str">
        <f aca="false">IF(Answers!M307="","",IF(ISNUMBER(IFERROR(VALUE(Answers!M307),"")),IF(AND(VALUE(Answers!M307)&gt;=1,VALUE(Answers!M307)&lt;=5,VALUE(Answers!M307)=INT(VALUE(Answers!M307))),VALUE(Answers!M307),"unread"),IFERROR(MATCH(TRIM(SUBSTITUTE(SUBSTITUTE(SUBSTITUTE(SUBSTITUTE(Answers!M307,"’","'"),"‘","'"),"“",""""),"”","""")),'Scoring key'!$B$5:$B$9,0),"unread")))</f>
        <v/>
      </c>
      <c r="V307" s="1" t="str">
        <f aca="false">IF(Answers!P307="","",IF(ISNUMBER(IFERROR(VALUE(Answers!P307),"")),IF(AND(VALUE(Answers!P307)&gt;=1,VALUE(Answers!P307)&lt;=5,VALUE(Answers!P307)=INT(VALUE(Answers!P307))),VALUE(Answers!P307),"unread"),IFERROR(MATCH(TRIM(SUBSTITUTE(SUBSTITUTE(SUBSTITUTE(SUBSTITUTE(Answers!P307,"’","'"),"‘","'"),"“",""""),"”","""")),'Scoring key'!$B$5:$B$9,0),"unread")))</f>
        <v/>
      </c>
      <c r="W307" s="1" t="str">
        <f aca="false">IF(Answers!Q307="","",IF(ISNUMBER(IFERROR(VALUE(Answers!Q307),"")),IF(AND(VALUE(Answers!Q307)&gt;=1,VALUE(Answers!Q307)&lt;=5,VALUE(Answers!Q307)=INT(VALUE(Answers!Q307))),VALUE(Answers!Q307),"unread"),IFERROR(MATCH(TRIM(SUBSTITUTE(SUBSTITUTE(SUBSTITUTE(SUBSTITUTE(Answers!Q307,"’","'"),"‘","'"),"“",""""),"”","""")),'Scoring key'!$B$5:$B$9,0),"unread")))</f>
        <v/>
      </c>
      <c r="X307" s="1" t="str">
        <f aca="false">IF(Answers!B307="","",ISNUMBER(SEARCH("Drafting or editing emails and documents",TRIM(SUBSTITUTE(SUBSTITUTE(SUBSTITUTE(SUBSTITUTE(Answers!B307,"’","'"),"‘","'"),"“",""""),"”",""""))))*1+ISNUMBER(SEARCH("Summarizing documents, threads or meetings",TRIM(SUBSTITUTE(SUBSTITUTE(SUBSTITUTE(SUBSTITUTE(Answers!B307,"’","'"),"‘","'"),"“",""""),"”",""""))))*1+ISNUMBER(SEARCH("Research, or explaining something unfamiliar",TRIM(SUBSTITUTE(SUBSTITUTE(SUBSTITUTE(SUBSTITUTE(Answers!B307,"’","'"),"‘","'"),"“",""""),"”",""""))))*1+ISNUMBER(SEARCH("Working with data or spreadsheets",TRIM(SUBSTITUTE(SUBSTITUTE(SUBSTITUTE(SUBSTITUTE(Answers!B307,"’","'"),"‘","'"),"“",""""),"”",""""))))*1+ISNUMBER(SEARCH("Writing or reviewing code or scripts",TRIM(SUBSTITUTE(SUBSTITUTE(SUBSTITUTE(SUBSTITUTE(Answers!B307,"’","'"),"‘","'"),"“",""""),"”",""""))))*1+ISNUMBER(SEARCH("Brainstorming or planning",TRIM(SUBSTITUTE(SUBSTITUTE(SUBSTITUTE(SUBSTITUTE(Answers!B307,"’","'"),"‘","'"),"“",""""),"”",""""))))*1+ISNUMBER(SEARCH("Something else",TRIM(SUBSTITUTE(SUBSTITUTE(SUBSTITUTE(SUBSTITUTE(Answers!B307,"’","'"),"‘","'"),"“",""""),"”",""""))))*1)</f>
        <v/>
      </c>
      <c r="Y307" s="1" t="str">
        <f aca="false">IF(X307="","",IF(X307=0,IF(ISNUMBER(SEARCH("I don't use AI tools for work",TRIM(SUBSTITUTE(SUBSTITUTE(SUBSTITUTE(SUBSTITUTE(Answers!B307,"’","'"),"‘","'"),"“",""""),"”","""")))),1,"unread"),MIN(X307+1,5)))</f>
        <v/>
      </c>
      <c r="Z307" s="1" t="n">
        <f aca="false">IF(ISNUMBER(SEARCH("Clear guidance on what's allowed and what information can go in",TRIM(SUBSTITUTE(SUBSTITUTE(SUBSTITUTE(SUBSTITUTE(Answers!R307,"’","'"),"‘","'"),"“",""""),"”","""")))),1,0)</f>
        <v>0</v>
      </c>
      <c r="AA307" s="1" t="n">
        <f aca="false">IF(ISNUMBER(SEARCH("An approved AI tool with a work account",TRIM(SUBSTITUTE(SUBSTITUTE(SUBSTITUTE(SUBSTITUTE(Answers!R307,"’","'"),"‘","'"),"“",""""),"”","""")))),1,0)</f>
        <v>0</v>
      </c>
      <c r="AB307" s="1" t="n">
        <f aca="false">IF(ISNUMBER(SEARCH("Hands-on training using my own work tasks",TRIM(SUBSTITUTE(SUBSTITUTE(SUBSTITUTE(SUBSTITUTE(Answers!R307,"’","'"),"‘","'"),"“",""""),"”","""")))),1,0)</f>
        <v>0</v>
      </c>
      <c r="AC307" s="1" t="n">
        <f aca="false">IF(ISNUMBER(SEARCH("Ready-made prompts and templates for common tasks",TRIM(SUBSTITUTE(SUBSTITUTE(SUBSTITUTE(SUBSTITUTE(Answers!R307,"’","'"),"‘","'"),"“",""""),"”","""")))),1,0)</f>
        <v>0</v>
      </c>
      <c r="AD307" s="1" t="n">
        <f aca="false">IF(ISNUMBER(SEARCH("Help setting up an AI agent for my role",TRIM(SUBSTITUTE(SUBSTITUTE(SUBSTITUTE(SUBSTITUTE(Answers!R307,"’","'"),"‘","'"),"“",""""),"”","""")))),1,0)</f>
        <v>0</v>
      </c>
      <c r="AE307" s="1" t="n">
        <f aca="false">IF(ISNUMBER(SEARCH("Examples from people in jobs like mine",TRIM(SUBSTITUTE(SUBSTITUTE(SUBSTITUTE(SUBSTITUTE(Answers!R307,"’","'"),"‘","'"),"“",""""),"”","""")))),1,0)</f>
        <v>0</v>
      </c>
      <c r="AF307" s="1" t="n">
        <f aca="false">IF(ISNUMBER(SEARCH("Time set aside to practice",TRIM(SUBSTITUTE(SUBSTITUTE(SUBSTITUTE(SUBSTITUTE(Answers!R307,"’","'"),"‘","'"),"“",""""),"”","""")))),1,0)</f>
        <v>0</v>
      </c>
      <c r="AG307" s="1" t="n">
        <f aca="false">IF(ISNUMBER(SEARCH("I don't need help right now",TRIM(SUBSTITUTE(SUBSTITUTE(SUBSTITUTE(SUBSTITUTE(Answers!R307,"’","'"),"‘","'"),"“",""""),"”","""")))),1,0)</f>
        <v>0</v>
      </c>
      <c r="AH307" s="1" t="str">
        <f aca="false">IF(Answers!R307="","",IF(Z307+AA307+AB307+AC307+AD307+AE307+AF307+AG307=0,"unread",""))</f>
        <v/>
      </c>
      <c r="AI307" s="1" t="n">
        <f aca="false">IF(OR(D307=5,E307=5),1,0)</f>
        <v>0</v>
      </c>
    </row>
    <row r="308" customFormat="false" ht="15" hidden="false" customHeight="true" outlineLevel="0" collapsed="false">
      <c r="A308" s="1" t="n">
        <f aca="false">Answers!T308</f>
        <v>0</v>
      </c>
      <c r="B308" s="1" t="str">
        <f aca="false">IF(Answers!A308="","",IFERROR(MATCH(TRIM(SUBSTITUTE(SUBSTITUTE(SUBSTITUTE(SUBSTITUTE(Answers!A308,"’","'"),"‘","'"),"“",""""),"”","""")),'Scoring key'!$B$10:$B$14,0),"unread"))</f>
        <v/>
      </c>
      <c r="C308" s="1" t="str">
        <f aca="false">IF(Answers!C308="","",IFERROR(MATCH(TRIM(SUBSTITUTE(SUBSTITUTE(SUBSTITUTE(SUBSTITUTE(Answers!C308,"’","'"),"‘","'"),"“",""""),"”","""")),'Scoring key'!$B$15:$B$19,0),"unread"))</f>
        <v/>
      </c>
      <c r="D308" s="1" t="str">
        <f aca="false">IF(Answers!D308="","",IFERROR(MATCH(TRIM(SUBSTITUTE(SUBSTITUTE(SUBSTITUTE(SUBSTITUTE(Answers!D308,"’","'"),"‘","'"),"“",""""),"”","""")),'Scoring key'!$B$20:$B$24,0),"unread"))</f>
        <v/>
      </c>
      <c r="E308" s="1" t="str">
        <f aca="false">IF(Answers!E308="","",IFERROR(MATCH(TRIM(SUBSTITUTE(SUBSTITUTE(SUBSTITUTE(SUBSTITUTE(Answers!E308,"’","'"),"‘","'"),"“",""""),"”","""")),'Scoring key'!$B$25:$B$29,0),"unread"))</f>
        <v/>
      </c>
      <c r="F308" s="1" t="str">
        <f aca="false">IF(Answers!L308="","",IFERROR(MATCH(TRIM(SUBSTITUTE(SUBSTITUTE(SUBSTITUTE(SUBSTITUTE(Answers!L308,"’","'"),"‘","'"),"“",""""),"”","""")),'Scoring key'!$B$30:$B$34,0),"unread"))</f>
        <v/>
      </c>
      <c r="G308" s="1" t="str">
        <f aca="false">IF(Answers!N308="","",IFERROR(MATCH(TRIM(SUBSTITUTE(SUBSTITUTE(SUBSTITUTE(SUBSTITUTE(Answers!N308,"’","'"),"‘","'"),"“",""""),"”","""")),'Scoring key'!$B$35:$B$38,0),"unread"))</f>
        <v/>
      </c>
      <c r="H308" s="1" t="str">
        <f aca="false">IF(Answers!O308="","",IFERROR(MATCH(TRIM(SUBSTITUTE(SUBSTITUTE(SUBSTITUTE(SUBSTITUTE(Answers!O308,"’","'"),"‘","'"),"“",""""),"”","""")),'Scoring key'!$B$39:$B$42,0),"unread"))</f>
        <v/>
      </c>
      <c r="I308" s="1" t="str">
        <f aca="false">IF(Answers!S308="","",IFERROR(MATCH(TRIM(SUBSTITUTE(SUBSTITUTE(SUBSTITUTE(SUBSTITUTE(Answers!S308,"’","'"),"‘","'"),"“",""""),"”","""")),'Scoring key'!$B$43:$B$46,0),"unread"))</f>
        <v/>
      </c>
      <c r="J308" s="1" t="str">
        <f aca="false">IF(ISNUMBER(B308),IF(INDEX('Scoring key'!$C$10:$C$14,B308)="","",INDEX('Scoring key'!$C$10:$C$14,B308)),"")</f>
        <v/>
      </c>
      <c r="K308" s="1" t="str">
        <f aca="false">IF(ISNUMBER(E308),IF(INDEX('Scoring key'!$C$25:$C$29,E308)="","",INDEX('Scoring key'!$C$25:$C$29,E308)),"")</f>
        <v/>
      </c>
      <c r="L308" s="1" t="str">
        <f aca="false">IF(ISNUMBER(F308),IF(INDEX('Scoring key'!$C$30:$C$34,F308)="","",INDEX('Scoring key'!$C$30:$C$34,F308)),"")</f>
        <v/>
      </c>
      <c r="M308" s="1" t="str">
        <f aca="false">IF(ISNUMBER(G308),IF(INDEX('Scoring key'!$C$35:$C$38,G308)="","",INDEX('Scoring key'!$C$35:$C$38,G308)),"")</f>
        <v/>
      </c>
      <c r="N308" s="1" t="str">
        <f aca="false">IF(ISNUMBER(H308),IF(INDEX('Scoring key'!$C$39:$C$42,H308)="","",INDEX('Scoring key'!$C$39:$C$42,H308)),"")</f>
        <v/>
      </c>
      <c r="O308" s="1" t="str">
        <f aca="false">IF(Answers!F308="","",IF(ISNUMBER(IFERROR(VALUE(Answers!F308),"")),IF(AND(VALUE(Answers!F308)&gt;=1,VALUE(Answers!F308)&lt;=5,VALUE(Answers!F308)=INT(VALUE(Answers!F308))),VALUE(Answers!F308),"unread"),IFERROR(MATCH(TRIM(SUBSTITUTE(SUBSTITUTE(SUBSTITUTE(SUBSTITUTE(Answers!F308,"’","'"),"‘","'"),"“",""""),"”","""")),'Scoring key'!$B$5:$B$9,0),"unread")))</f>
        <v/>
      </c>
      <c r="P308" s="1" t="str">
        <f aca="false">IF(Answers!G308="","",IF(ISNUMBER(IFERROR(VALUE(Answers!G308),"")),IF(AND(VALUE(Answers!G308)&gt;=1,VALUE(Answers!G308)&lt;=5,VALUE(Answers!G308)=INT(VALUE(Answers!G308))),VALUE(Answers!G308),"unread"),IFERROR(MATCH(TRIM(SUBSTITUTE(SUBSTITUTE(SUBSTITUTE(SUBSTITUTE(Answers!G308,"’","'"),"‘","'"),"“",""""),"”","""")),'Scoring key'!$B$5:$B$9,0),"unread")))</f>
        <v/>
      </c>
      <c r="Q308" s="1" t="str">
        <f aca="false">IF(Answers!H308="","",IF(ISNUMBER(IFERROR(VALUE(Answers!H308),"")),IF(AND(VALUE(Answers!H308)&gt;=1,VALUE(Answers!H308)&lt;=5,VALUE(Answers!H308)=INT(VALUE(Answers!H308))),VALUE(Answers!H308),"unread"),IFERROR(MATCH(TRIM(SUBSTITUTE(SUBSTITUTE(SUBSTITUTE(SUBSTITUTE(Answers!H308,"’","'"),"‘","'"),"“",""""),"”","""")),'Scoring key'!$B$5:$B$9,0),"unread")))</f>
        <v/>
      </c>
      <c r="R308" s="1" t="str">
        <f aca="false">IF(Answers!I308="","",IF(ISNUMBER(IFERROR(VALUE(Answers!I308),"")),IF(AND(VALUE(Answers!I308)&gt;=1,VALUE(Answers!I308)&lt;=5,VALUE(Answers!I308)=INT(VALUE(Answers!I308))),VALUE(Answers!I308),"unread"),IFERROR(MATCH(TRIM(SUBSTITUTE(SUBSTITUTE(SUBSTITUTE(SUBSTITUTE(Answers!I308,"’","'"),"‘","'"),"“",""""),"”","""")),'Scoring key'!$B$5:$B$9,0),"unread")))</f>
        <v/>
      </c>
      <c r="S308" s="1" t="str">
        <f aca="false">IF(Answers!J308="","",IF(ISNUMBER(IFERROR(VALUE(Answers!J308),"")),IF(AND(VALUE(Answers!J308)&gt;=1,VALUE(Answers!J308)&lt;=5,VALUE(Answers!J308)=INT(VALUE(Answers!J308))),VALUE(Answers!J308),"unread"),IFERROR(MATCH(TRIM(SUBSTITUTE(SUBSTITUTE(SUBSTITUTE(SUBSTITUTE(Answers!J308,"’","'"),"‘","'"),"“",""""),"”","""")),'Scoring key'!$B$5:$B$9,0),"unread")))</f>
        <v/>
      </c>
      <c r="T308" s="1" t="str">
        <f aca="false">IF(Answers!K308="","",IF(ISNUMBER(IFERROR(VALUE(Answers!K308),"")),IF(AND(VALUE(Answers!K308)&gt;=1,VALUE(Answers!K308)&lt;=5,VALUE(Answers!K308)=INT(VALUE(Answers!K308))),VALUE(Answers!K308),"unread"),IFERROR(MATCH(TRIM(SUBSTITUTE(SUBSTITUTE(SUBSTITUTE(SUBSTITUTE(Answers!K308,"’","'"),"‘","'"),"“",""""),"”","""")),'Scoring key'!$B$5:$B$9,0),"unread")))</f>
        <v/>
      </c>
      <c r="U308" s="1" t="str">
        <f aca="false">IF(Answers!M308="","",IF(ISNUMBER(IFERROR(VALUE(Answers!M308),"")),IF(AND(VALUE(Answers!M308)&gt;=1,VALUE(Answers!M308)&lt;=5,VALUE(Answers!M308)=INT(VALUE(Answers!M308))),VALUE(Answers!M308),"unread"),IFERROR(MATCH(TRIM(SUBSTITUTE(SUBSTITUTE(SUBSTITUTE(SUBSTITUTE(Answers!M308,"’","'"),"‘","'"),"“",""""),"”","""")),'Scoring key'!$B$5:$B$9,0),"unread")))</f>
        <v/>
      </c>
      <c r="V308" s="1" t="str">
        <f aca="false">IF(Answers!P308="","",IF(ISNUMBER(IFERROR(VALUE(Answers!P308),"")),IF(AND(VALUE(Answers!P308)&gt;=1,VALUE(Answers!P308)&lt;=5,VALUE(Answers!P308)=INT(VALUE(Answers!P308))),VALUE(Answers!P308),"unread"),IFERROR(MATCH(TRIM(SUBSTITUTE(SUBSTITUTE(SUBSTITUTE(SUBSTITUTE(Answers!P308,"’","'"),"‘","'"),"“",""""),"”","""")),'Scoring key'!$B$5:$B$9,0),"unread")))</f>
        <v/>
      </c>
      <c r="W308" s="1" t="str">
        <f aca="false">IF(Answers!Q308="","",IF(ISNUMBER(IFERROR(VALUE(Answers!Q308),"")),IF(AND(VALUE(Answers!Q308)&gt;=1,VALUE(Answers!Q308)&lt;=5,VALUE(Answers!Q308)=INT(VALUE(Answers!Q308))),VALUE(Answers!Q308),"unread"),IFERROR(MATCH(TRIM(SUBSTITUTE(SUBSTITUTE(SUBSTITUTE(SUBSTITUTE(Answers!Q308,"’","'"),"‘","'"),"“",""""),"”","""")),'Scoring key'!$B$5:$B$9,0),"unread")))</f>
        <v/>
      </c>
      <c r="X308" s="1" t="str">
        <f aca="false">IF(Answers!B308="","",ISNUMBER(SEARCH("Drafting or editing emails and documents",TRIM(SUBSTITUTE(SUBSTITUTE(SUBSTITUTE(SUBSTITUTE(Answers!B308,"’","'"),"‘","'"),"“",""""),"”",""""))))*1+ISNUMBER(SEARCH("Summarizing documents, threads or meetings",TRIM(SUBSTITUTE(SUBSTITUTE(SUBSTITUTE(SUBSTITUTE(Answers!B308,"’","'"),"‘","'"),"“",""""),"”",""""))))*1+ISNUMBER(SEARCH("Research, or explaining something unfamiliar",TRIM(SUBSTITUTE(SUBSTITUTE(SUBSTITUTE(SUBSTITUTE(Answers!B308,"’","'"),"‘","'"),"“",""""),"”",""""))))*1+ISNUMBER(SEARCH("Working with data or spreadsheets",TRIM(SUBSTITUTE(SUBSTITUTE(SUBSTITUTE(SUBSTITUTE(Answers!B308,"’","'"),"‘","'"),"“",""""),"”",""""))))*1+ISNUMBER(SEARCH("Writing or reviewing code or scripts",TRIM(SUBSTITUTE(SUBSTITUTE(SUBSTITUTE(SUBSTITUTE(Answers!B308,"’","'"),"‘","'"),"“",""""),"”",""""))))*1+ISNUMBER(SEARCH("Brainstorming or planning",TRIM(SUBSTITUTE(SUBSTITUTE(SUBSTITUTE(SUBSTITUTE(Answers!B308,"’","'"),"‘","'"),"“",""""),"”",""""))))*1+ISNUMBER(SEARCH("Something else",TRIM(SUBSTITUTE(SUBSTITUTE(SUBSTITUTE(SUBSTITUTE(Answers!B308,"’","'"),"‘","'"),"“",""""),"”",""""))))*1)</f>
        <v/>
      </c>
      <c r="Y308" s="1" t="str">
        <f aca="false">IF(X308="","",IF(X308=0,IF(ISNUMBER(SEARCH("I don't use AI tools for work",TRIM(SUBSTITUTE(SUBSTITUTE(SUBSTITUTE(SUBSTITUTE(Answers!B308,"’","'"),"‘","'"),"“",""""),"”","""")))),1,"unread"),MIN(X308+1,5)))</f>
        <v/>
      </c>
      <c r="Z308" s="1" t="n">
        <f aca="false">IF(ISNUMBER(SEARCH("Clear guidance on what's allowed and what information can go in",TRIM(SUBSTITUTE(SUBSTITUTE(SUBSTITUTE(SUBSTITUTE(Answers!R308,"’","'"),"‘","'"),"“",""""),"”","""")))),1,0)</f>
        <v>0</v>
      </c>
      <c r="AA308" s="1" t="n">
        <f aca="false">IF(ISNUMBER(SEARCH("An approved AI tool with a work account",TRIM(SUBSTITUTE(SUBSTITUTE(SUBSTITUTE(SUBSTITUTE(Answers!R308,"’","'"),"‘","'"),"“",""""),"”","""")))),1,0)</f>
        <v>0</v>
      </c>
      <c r="AB308" s="1" t="n">
        <f aca="false">IF(ISNUMBER(SEARCH("Hands-on training using my own work tasks",TRIM(SUBSTITUTE(SUBSTITUTE(SUBSTITUTE(SUBSTITUTE(Answers!R308,"’","'"),"‘","'"),"“",""""),"”","""")))),1,0)</f>
        <v>0</v>
      </c>
      <c r="AC308" s="1" t="n">
        <f aca="false">IF(ISNUMBER(SEARCH("Ready-made prompts and templates for common tasks",TRIM(SUBSTITUTE(SUBSTITUTE(SUBSTITUTE(SUBSTITUTE(Answers!R308,"’","'"),"‘","'"),"“",""""),"”","""")))),1,0)</f>
        <v>0</v>
      </c>
      <c r="AD308" s="1" t="n">
        <f aca="false">IF(ISNUMBER(SEARCH("Help setting up an AI agent for my role",TRIM(SUBSTITUTE(SUBSTITUTE(SUBSTITUTE(SUBSTITUTE(Answers!R308,"’","'"),"‘","'"),"“",""""),"”","""")))),1,0)</f>
        <v>0</v>
      </c>
      <c r="AE308" s="1" t="n">
        <f aca="false">IF(ISNUMBER(SEARCH("Examples from people in jobs like mine",TRIM(SUBSTITUTE(SUBSTITUTE(SUBSTITUTE(SUBSTITUTE(Answers!R308,"’","'"),"‘","'"),"“",""""),"”","""")))),1,0)</f>
        <v>0</v>
      </c>
      <c r="AF308" s="1" t="n">
        <f aca="false">IF(ISNUMBER(SEARCH("Time set aside to practice",TRIM(SUBSTITUTE(SUBSTITUTE(SUBSTITUTE(SUBSTITUTE(Answers!R308,"’","'"),"‘","'"),"“",""""),"”","""")))),1,0)</f>
        <v>0</v>
      </c>
      <c r="AG308" s="1" t="n">
        <f aca="false">IF(ISNUMBER(SEARCH("I don't need help right now",TRIM(SUBSTITUTE(SUBSTITUTE(SUBSTITUTE(SUBSTITUTE(Answers!R308,"’","'"),"‘","'"),"“",""""),"”","""")))),1,0)</f>
        <v>0</v>
      </c>
      <c r="AH308" s="1" t="str">
        <f aca="false">IF(Answers!R308="","",IF(Z308+AA308+AB308+AC308+AD308+AE308+AF308+AG308=0,"unread",""))</f>
        <v/>
      </c>
      <c r="AI308" s="1" t="n">
        <f aca="false">IF(OR(D308=5,E308=5),1,0)</f>
        <v>0</v>
      </c>
    </row>
    <row r="309" customFormat="false" ht="15" hidden="false" customHeight="true" outlineLevel="0" collapsed="false">
      <c r="A309" s="1" t="n">
        <f aca="false">Answers!T309</f>
        <v>0</v>
      </c>
      <c r="B309" s="1" t="str">
        <f aca="false">IF(Answers!A309="","",IFERROR(MATCH(TRIM(SUBSTITUTE(SUBSTITUTE(SUBSTITUTE(SUBSTITUTE(Answers!A309,"’","'"),"‘","'"),"“",""""),"”","""")),'Scoring key'!$B$10:$B$14,0),"unread"))</f>
        <v/>
      </c>
      <c r="C309" s="1" t="str">
        <f aca="false">IF(Answers!C309="","",IFERROR(MATCH(TRIM(SUBSTITUTE(SUBSTITUTE(SUBSTITUTE(SUBSTITUTE(Answers!C309,"’","'"),"‘","'"),"“",""""),"”","""")),'Scoring key'!$B$15:$B$19,0),"unread"))</f>
        <v/>
      </c>
      <c r="D309" s="1" t="str">
        <f aca="false">IF(Answers!D309="","",IFERROR(MATCH(TRIM(SUBSTITUTE(SUBSTITUTE(SUBSTITUTE(SUBSTITUTE(Answers!D309,"’","'"),"‘","'"),"“",""""),"”","""")),'Scoring key'!$B$20:$B$24,0),"unread"))</f>
        <v/>
      </c>
      <c r="E309" s="1" t="str">
        <f aca="false">IF(Answers!E309="","",IFERROR(MATCH(TRIM(SUBSTITUTE(SUBSTITUTE(SUBSTITUTE(SUBSTITUTE(Answers!E309,"’","'"),"‘","'"),"“",""""),"”","""")),'Scoring key'!$B$25:$B$29,0),"unread"))</f>
        <v/>
      </c>
      <c r="F309" s="1" t="str">
        <f aca="false">IF(Answers!L309="","",IFERROR(MATCH(TRIM(SUBSTITUTE(SUBSTITUTE(SUBSTITUTE(SUBSTITUTE(Answers!L309,"’","'"),"‘","'"),"“",""""),"”","""")),'Scoring key'!$B$30:$B$34,0),"unread"))</f>
        <v/>
      </c>
      <c r="G309" s="1" t="str">
        <f aca="false">IF(Answers!N309="","",IFERROR(MATCH(TRIM(SUBSTITUTE(SUBSTITUTE(SUBSTITUTE(SUBSTITUTE(Answers!N309,"’","'"),"‘","'"),"“",""""),"”","""")),'Scoring key'!$B$35:$B$38,0),"unread"))</f>
        <v/>
      </c>
      <c r="H309" s="1" t="str">
        <f aca="false">IF(Answers!O309="","",IFERROR(MATCH(TRIM(SUBSTITUTE(SUBSTITUTE(SUBSTITUTE(SUBSTITUTE(Answers!O309,"’","'"),"‘","'"),"“",""""),"”","""")),'Scoring key'!$B$39:$B$42,0),"unread"))</f>
        <v/>
      </c>
      <c r="I309" s="1" t="str">
        <f aca="false">IF(Answers!S309="","",IFERROR(MATCH(TRIM(SUBSTITUTE(SUBSTITUTE(SUBSTITUTE(SUBSTITUTE(Answers!S309,"’","'"),"‘","'"),"“",""""),"”","""")),'Scoring key'!$B$43:$B$46,0),"unread"))</f>
        <v/>
      </c>
      <c r="J309" s="1" t="str">
        <f aca="false">IF(ISNUMBER(B309),IF(INDEX('Scoring key'!$C$10:$C$14,B309)="","",INDEX('Scoring key'!$C$10:$C$14,B309)),"")</f>
        <v/>
      </c>
      <c r="K309" s="1" t="str">
        <f aca="false">IF(ISNUMBER(E309),IF(INDEX('Scoring key'!$C$25:$C$29,E309)="","",INDEX('Scoring key'!$C$25:$C$29,E309)),"")</f>
        <v/>
      </c>
      <c r="L309" s="1" t="str">
        <f aca="false">IF(ISNUMBER(F309),IF(INDEX('Scoring key'!$C$30:$C$34,F309)="","",INDEX('Scoring key'!$C$30:$C$34,F309)),"")</f>
        <v/>
      </c>
      <c r="M309" s="1" t="str">
        <f aca="false">IF(ISNUMBER(G309),IF(INDEX('Scoring key'!$C$35:$C$38,G309)="","",INDEX('Scoring key'!$C$35:$C$38,G309)),"")</f>
        <v/>
      </c>
      <c r="N309" s="1" t="str">
        <f aca="false">IF(ISNUMBER(H309),IF(INDEX('Scoring key'!$C$39:$C$42,H309)="","",INDEX('Scoring key'!$C$39:$C$42,H309)),"")</f>
        <v/>
      </c>
      <c r="O309" s="1" t="str">
        <f aca="false">IF(Answers!F309="","",IF(ISNUMBER(IFERROR(VALUE(Answers!F309),"")),IF(AND(VALUE(Answers!F309)&gt;=1,VALUE(Answers!F309)&lt;=5,VALUE(Answers!F309)=INT(VALUE(Answers!F309))),VALUE(Answers!F309),"unread"),IFERROR(MATCH(TRIM(SUBSTITUTE(SUBSTITUTE(SUBSTITUTE(SUBSTITUTE(Answers!F309,"’","'"),"‘","'"),"“",""""),"”","""")),'Scoring key'!$B$5:$B$9,0),"unread")))</f>
        <v/>
      </c>
      <c r="P309" s="1" t="str">
        <f aca="false">IF(Answers!G309="","",IF(ISNUMBER(IFERROR(VALUE(Answers!G309),"")),IF(AND(VALUE(Answers!G309)&gt;=1,VALUE(Answers!G309)&lt;=5,VALUE(Answers!G309)=INT(VALUE(Answers!G309))),VALUE(Answers!G309),"unread"),IFERROR(MATCH(TRIM(SUBSTITUTE(SUBSTITUTE(SUBSTITUTE(SUBSTITUTE(Answers!G309,"’","'"),"‘","'"),"“",""""),"”","""")),'Scoring key'!$B$5:$B$9,0),"unread")))</f>
        <v/>
      </c>
      <c r="Q309" s="1" t="str">
        <f aca="false">IF(Answers!H309="","",IF(ISNUMBER(IFERROR(VALUE(Answers!H309),"")),IF(AND(VALUE(Answers!H309)&gt;=1,VALUE(Answers!H309)&lt;=5,VALUE(Answers!H309)=INT(VALUE(Answers!H309))),VALUE(Answers!H309),"unread"),IFERROR(MATCH(TRIM(SUBSTITUTE(SUBSTITUTE(SUBSTITUTE(SUBSTITUTE(Answers!H309,"’","'"),"‘","'"),"“",""""),"”","""")),'Scoring key'!$B$5:$B$9,0),"unread")))</f>
        <v/>
      </c>
      <c r="R309" s="1" t="str">
        <f aca="false">IF(Answers!I309="","",IF(ISNUMBER(IFERROR(VALUE(Answers!I309),"")),IF(AND(VALUE(Answers!I309)&gt;=1,VALUE(Answers!I309)&lt;=5,VALUE(Answers!I309)=INT(VALUE(Answers!I309))),VALUE(Answers!I309),"unread"),IFERROR(MATCH(TRIM(SUBSTITUTE(SUBSTITUTE(SUBSTITUTE(SUBSTITUTE(Answers!I309,"’","'"),"‘","'"),"“",""""),"”","""")),'Scoring key'!$B$5:$B$9,0),"unread")))</f>
        <v/>
      </c>
      <c r="S309" s="1" t="str">
        <f aca="false">IF(Answers!J309="","",IF(ISNUMBER(IFERROR(VALUE(Answers!J309),"")),IF(AND(VALUE(Answers!J309)&gt;=1,VALUE(Answers!J309)&lt;=5,VALUE(Answers!J309)=INT(VALUE(Answers!J309))),VALUE(Answers!J309),"unread"),IFERROR(MATCH(TRIM(SUBSTITUTE(SUBSTITUTE(SUBSTITUTE(SUBSTITUTE(Answers!J309,"’","'"),"‘","'"),"“",""""),"”","""")),'Scoring key'!$B$5:$B$9,0),"unread")))</f>
        <v/>
      </c>
      <c r="T309" s="1" t="str">
        <f aca="false">IF(Answers!K309="","",IF(ISNUMBER(IFERROR(VALUE(Answers!K309),"")),IF(AND(VALUE(Answers!K309)&gt;=1,VALUE(Answers!K309)&lt;=5,VALUE(Answers!K309)=INT(VALUE(Answers!K309))),VALUE(Answers!K309),"unread"),IFERROR(MATCH(TRIM(SUBSTITUTE(SUBSTITUTE(SUBSTITUTE(SUBSTITUTE(Answers!K309,"’","'"),"‘","'"),"“",""""),"”","""")),'Scoring key'!$B$5:$B$9,0),"unread")))</f>
        <v/>
      </c>
      <c r="U309" s="1" t="str">
        <f aca="false">IF(Answers!M309="","",IF(ISNUMBER(IFERROR(VALUE(Answers!M309),"")),IF(AND(VALUE(Answers!M309)&gt;=1,VALUE(Answers!M309)&lt;=5,VALUE(Answers!M309)=INT(VALUE(Answers!M309))),VALUE(Answers!M309),"unread"),IFERROR(MATCH(TRIM(SUBSTITUTE(SUBSTITUTE(SUBSTITUTE(SUBSTITUTE(Answers!M309,"’","'"),"‘","'"),"“",""""),"”","""")),'Scoring key'!$B$5:$B$9,0),"unread")))</f>
        <v/>
      </c>
      <c r="V309" s="1" t="str">
        <f aca="false">IF(Answers!P309="","",IF(ISNUMBER(IFERROR(VALUE(Answers!P309),"")),IF(AND(VALUE(Answers!P309)&gt;=1,VALUE(Answers!P309)&lt;=5,VALUE(Answers!P309)=INT(VALUE(Answers!P309))),VALUE(Answers!P309),"unread"),IFERROR(MATCH(TRIM(SUBSTITUTE(SUBSTITUTE(SUBSTITUTE(SUBSTITUTE(Answers!P309,"’","'"),"‘","'"),"“",""""),"”","""")),'Scoring key'!$B$5:$B$9,0),"unread")))</f>
        <v/>
      </c>
      <c r="W309" s="1" t="str">
        <f aca="false">IF(Answers!Q309="","",IF(ISNUMBER(IFERROR(VALUE(Answers!Q309),"")),IF(AND(VALUE(Answers!Q309)&gt;=1,VALUE(Answers!Q309)&lt;=5,VALUE(Answers!Q309)=INT(VALUE(Answers!Q309))),VALUE(Answers!Q309),"unread"),IFERROR(MATCH(TRIM(SUBSTITUTE(SUBSTITUTE(SUBSTITUTE(SUBSTITUTE(Answers!Q309,"’","'"),"‘","'"),"“",""""),"”","""")),'Scoring key'!$B$5:$B$9,0),"unread")))</f>
        <v/>
      </c>
      <c r="X309" s="1" t="str">
        <f aca="false">IF(Answers!B309="","",ISNUMBER(SEARCH("Drafting or editing emails and documents",TRIM(SUBSTITUTE(SUBSTITUTE(SUBSTITUTE(SUBSTITUTE(Answers!B309,"’","'"),"‘","'"),"“",""""),"”",""""))))*1+ISNUMBER(SEARCH("Summarizing documents, threads or meetings",TRIM(SUBSTITUTE(SUBSTITUTE(SUBSTITUTE(SUBSTITUTE(Answers!B309,"’","'"),"‘","'"),"“",""""),"”",""""))))*1+ISNUMBER(SEARCH("Research, or explaining something unfamiliar",TRIM(SUBSTITUTE(SUBSTITUTE(SUBSTITUTE(SUBSTITUTE(Answers!B309,"’","'"),"‘","'"),"“",""""),"”",""""))))*1+ISNUMBER(SEARCH("Working with data or spreadsheets",TRIM(SUBSTITUTE(SUBSTITUTE(SUBSTITUTE(SUBSTITUTE(Answers!B309,"’","'"),"‘","'"),"“",""""),"”",""""))))*1+ISNUMBER(SEARCH("Writing or reviewing code or scripts",TRIM(SUBSTITUTE(SUBSTITUTE(SUBSTITUTE(SUBSTITUTE(Answers!B309,"’","'"),"‘","'"),"“",""""),"”",""""))))*1+ISNUMBER(SEARCH("Brainstorming or planning",TRIM(SUBSTITUTE(SUBSTITUTE(SUBSTITUTE(SUBSTITUTE(Answers!B309,"’","'"),"‘","'"),"“",""""),"”",""""))))*1+ISNUMBER(SEARCH("Something else",TRIM(SUBSTITUTE(SUBSTITUTE(SUBSTITUTE(SUBSTITUTE(Answers!B309,"’","'"),"‘","'"),"“",""""),"”",""""))))*1)</f>
        <v/>
      </c>
      <c r="Y309" s="1" t="str">
        <f aca="false">IF(X309="","",IF(X309=0,IF(ISNUMBER(SEARCH("I don't use AI tools for work",TRIM(SUBSTITUTE(SUBSTITUTE(SUBSTITUTE(SUBSTITUTE(Answers!B309,"’","'"),"‘","'"),"“",""""),"”","""")))),1,"unread"),MIN(X309+1,5)))</f>
        <v/>
      </c>
      <c r="Z309" s="1" t="n">
        <f aca="false">IF(ISNUMBER(SEARCH("Clear guidance on what's allowed and what information can go in",TRIM(SUBSTITUTE(SUBSTITUTE(SUBSTITUTE(SUBSTITUTE(Answers!R309,"’","'"),"‘","'"),"“",""""),"”","""")))),1,0)</f>
        <v>0</v>
      </c>
      <c r="AA309" s="1" t="n">
        <f aca="false">IF(ISNUMBER(SEARCH("An approved AI tool with a work account",TRIM(SUBSTITUTE(SUBSTITUTE(SUBSTITUTE(SUBSTITUTE(Answers!R309,"’","'"),"‘","'"),"“",""""),"”","""")))),1,0)</f>
        <v>0</v>
      </c>
      <c r="AB309" s="1" t="n">
        <f aca="false">IF(ISNUMBER(SEARCH("Hands-on training using my own work tasks",TRIM(SUBSTITUTE(SUBSTITUTE(SUBSTITUTE(SUBSTITUTE(Answers!R309,"’","'"),"‘","'"),"“",""""),"”","""")))),1,0)</f>
        <v>0</v>
      </c>
      <c r="AC309" s="1" t="n">
        <f aca="false">IF(ISNUMBER(SEARCH("Ready-made prompts and templates for common tasks",TRIM(SUBSTITUTE(SUBSTITUTE(SUBSTITUTE(SUBSTITUTE(Answers!R309,"’","'"),"‘","'"),"“",""""),"”","""")))),1,0)</f>
        <v>0</v>
      </c>
      <c r="AD309" s="1" t="n">
        <f aca="false">IF(ISNUMBER(SEARCH("Help setting up an AI agent for my role",TRIM(SUBSTITUTE(SUBSTITUTE(SUBSTITUTE(SUBSTITUTE(Answers!R309,"’","'"),"‘","'"),"“",""""),"”","""")))),1,0)</f>
        <v>0</v>
      </c>
      <c r="AE309" s="1" t="n">
        <f aca="false">IF(ISNUMBER(SEARCH("Examples from people in jobs like mine",TRIM(SUBSTITUTE(SUBSTITUTE(SUBSTITUTE(SUBSTITUTE(Answers!R309,"’","'"),"‘","'"),"“",""""),"”","""")))),1,0)</f>
        <v>0</v>
      </c>
      <c r="AF309" s="1" t="n">
        <f aca="false">IF(ISNUMBER(SEARCH("Time set aside to practice",TRIM(SUBSTITUTE(SUBSTITUTE(SUBSTITUTE(SUBSTITUTE(Answers!R309,"’","'"),"‘","'"),"“",""""),"”","""")))),1,0)</f>
        <v>0</v>
      </c>
      <c r="AG309" s="1" t="n">
        <f aca="false">IF(ISNUMBER(SEARCH("I don't need help right now",TRIM(SUBSTITUTE(SUBSTITUTE(SUBSTITUTE(SUBSTITUTE(Answers!R309,"’","'"),"‘","'"),"“",""""),"”","""")))),1,0)</f>
        <v>0</v>
      </c>
      <c r="AH309" s="1" t="str">
        <f aca="false">IF(Answers!R309="","",IF(Z309+AA309+AB309+AC309+AD309+AE309+AF309+AG309=0,"unread",""))</f>
        <v/>
      </c>
      <c r="AI309" s="1" t="n">
        <f aca="false">IF(OR(D309=5,E309=5),1,0)</f>
        <v>0</v>
      </c>
    </row>
    <row r="310" customFormat="false" ht="15" hidden="false" customHeight="true" outlineLevel="0" collapsed="false">
      <c r="A310" s="1" t="n">
        <f aca="false">Answers!T310</f>
        <v>0</v>
      </c>
      <c r="B310" s="1" t="str">
        <f aca="false">IF(Answers!A310="","",IFERROR(MATCH(TRIM(SUBSTITUTE(SUBSTITUTE(SUBSTITUTE(SUBSTITUTE(Answers!A310,"’","'"),"‘","'"),"“",""""),"”","""")),'Scoring key'!$B$10:$B$14,0),"unread"))</f>
        <v/>
      </c>
      <c r="C310" s="1" t="str">
        <f aca="false">IF(Answers!C310="","",IFERROR(MATCH(TRIM(SUBSTITUTE(SUBSTITUTE(SUBSTITUTE(SUBSTITUTE(Answers!C310,"’","'"),"‘","'"),"“",""""),"”","""")),'Scoring key'!$B$15:$B$19,0),"unread"))</f>
        <v/>
      </c>
      <c r="D310" s="1" t="str">
        <f aca="false">IF(Answers!D310="","",IFERROR(MATCH(TRIM(SUBSTITUTE(SUBSTITUTE(SUBSTITUTE(SUBSTITUTE(Answers!D310,"’","'"),"‘","'"),"“",""""),"”","""")),'Scoring key'!$B$20:$B$24,0),"unread"))</f>
        <v/>
      </c>
      <c r="E310" s="1" t="str">
        <f aca="false">IF(Answers!E310="","",IFERROR(MATCH(TRIM(SUBSTITUTE(SUBSTITUTE(SUBSTITUTE(SUBSTITUTE(Answers!E310,"’","'"),"‘","'"),"“",""""),"”","""")),'Scoring key'!$B$25:$B$29,0),"unread"))</f>
        <v/>
      </c>
      <c r="F310" s="1" t="str">
        <f aca="false">IF(Answers!L310="","",IFERROR(MATCH(TRIM(SUBSTITUTE(SUBSTITUTE(SUBSTITUTE(SUBSTITUTE(Answers!L310,"’","'"),"‘","'"),"“",""""),"”","""")),'Scoring key'!$B$30:$B$34,0),"unread"))</f>
        <v/>
      </c>
      <c r="G310" s="1" t="str">
        <f aca="false">IF(Answers!N310="","",IFERROR(MATCH(TRIM(SUBSTITUTE(SUBSTITUTE(SUBSTITUTE(SUBSTITUTE(Answers!N310,"’","'"),"‘","'"),"“",""""),"”","""")),'Scoring key'!$B$35:$B$38,0),"unread"))</f>
        <v/>
      </c>
      <c r="H310" s="1" t="str">
        <f aca="false">IF(Answers!O310="","",IFERROR(MATCH(TRIM(SUBSTITUTE(SUBSTITUTE(SUBSTITUTE(SUBSTITUTE(Answers!O310,"’","'"),"‘","'"),"“",""""),"”","""")),'Scoring key'!$B$39:$B$42,0),"unread"))</f>
        <v/>
      </c>
      <c r="I310" s="1" t="str">
        <f aca="false">IF(Answers!S310="","",IFERROR(MATCH(TRIM(SUBSTITUTE(SUBSTITUTE(SUBSTITUTE(SUBSTITUTE(Answers!S310,"’","'"),"‘","'"),"“",""""),"”","""")),'Scoring key'!$B$43:$B$46,0),"unread"))</f>
        <v/>
      </c>
      <c r="J310" s="1" t="str">
        <f aca="false">IF(ISNUMBER(B310),IF(INDEX('Scoring key'!$C$10:$C$14,B310)="","",INDEX('Scoring key'!$C$10:$C$14,B310)),"")</f>
        <v/>
      </c>
      <c r="K310" s="1" t="str">
        <f aca="false">IF(ISNUMBER(E310),IF(INDEX('Scoring key'!$C$25:$C$29,E310)="","",INDEX('Scoring key'!$C$25:$C$29,E310)),"")</f>
        <v/>
      </c>
      <c r="L310" s="1" t="str">
        <f aca="false">IF(ISNUMBER(F310),IF(INDEX('Scoring key'!$C$30:$C$34,F310)="","",INDEX('Scoring key'!$C$30:$C$34,F310)),"")</f>
        <v/>
      </c>
      <c r="M310" s="1" t="str">
        <f aca="false">IF(ISNUMBER(G310),IF(INDEX('Scoring key'!$C$35:$C$38,G310)="","",INDEX('Scoring key'!$C$35:$C$38,G310)),"")</f>
        <v/>
      </c>
      <c r="N310" s="1" t="str">
        <f aca="false">IF(ISNUMBER(H310),IF(INDEX('Scoring key'!$C$39:$C$42,H310)="","",INDEX('Scoring key'!$C$39:$C$42,H310)),"")</f>
        <v/>
      </c>
      <c r="O310" s="1" t="str">
        <f aca="false">IF(Answers!F310="","",IF(ISNUMBER(IFERROR(VALUE(Answers!F310),"")),IF(AND(VALUE(Answers!F310)&gt;=1,VALUE(Answers!F310)&lt;=5,VALUE(Answers!F310)=INT(VALUE(Answers!F310))),VALUE(Answers!F310),"unread"),IFERROR(MATCH(TRIM(SUBSTITUTE(SUBSTITUTE(SUBSTITUTE(SUBSTITUTE(Answers!F310,"’","'"),"‘","'"),"“",""""),"”","""")),'Scoring key'!$B$5:$B$9,0),"unread")))</f>
        <v/>
      </c>
      <c r="P310" s="1" t="str">
        <f aca="false">IF(Answers!G310="","",IF(ISNUMBER(IFERROR(VALUE(Answers!G310),"")),IF(AND(VALUE(Answers!G310)&gt;=1,VALUE(Answers!G310)&lt;=5,VALUE(Answers!G310)=INT(VALUE(Answers!G310))),VALUE(Answers!G310),"unread"),IFERROR(MATCH(TRIM(SUBSTITUTE(SUBSTITUTE(SUBSTITUTE(SUBSTITUTE(Answers!G310,"’","'"),"‘","'"),"“",""""),"”","""")),'Scoring key'!$B$5:$B$9,0),"unread")))</f>
        <v/>
      </c>
      <c r="Q310" s="1" t="str">
        <f aca="false">IF(Answers!H310="","",IF(ISNUMBER(IFERROR(VALUE(Answers!H310),"")),IF(AND(VALUE(Answers!H310)&gt;=1,VALUE(Answers!H310)&lt;=5,VALUE(Answers!H310)=INT(VALUE(Answers!H310))),VALUE(Answers!H310),"unread"),IFERROR(MATCH(TRIM(SUBSTITUTE(SUBSTITUTE(SUBSTITUTE(SUBSTITUTE(Answers!H310,"’","'"),"‘","'"),"“",""""),"”","""")),'Scoring key'!$B$5:$B$9,0),"unread")))</f>
        <v/>
      </c>
      <c r="R310" s="1" t="str">
        <f aca="false">IF(Answers!I310="","",IF(ISNUMBER(IFERROR(VALUE(Answers!I310),"")),IF(AND(VALUE(Answers!I310)&gt;=1,VALUE(Answers!I310)&lt;=5,VALUE(Answers!I310)=INT(VALUE(Answers!I310))),VALUE(Answers!I310),"unread"),IFERROR(MATCH(TRIM(SUBSTITUTE(SUBSTITUTE(SUBSTITUTE(SUBSTITUTE(Answers!I310,"’","'"),"‘","'"),"“",""""),"”","""")),'Scoring key'!$B$5:$B$9,0),"unread")))</f>
        <v/>
      </c>
      <c r="S310" s="1" t="str">
        <f aca="false">IF(Answers!J310="","",IF(ISNUMBER(IFERROR(VALUE(Answers!J310),"")),IF(AND(VALUE(Answers!J310)&gt;=1,VALUE(Answers!J310)&lt;=5,VALUE(Answers!J310)=INT(VALUE(Answers!J310))),VALUE(Answers!J310),"unread"),IFERROR(MATCH(TRIM(SUBSTITUTE(SUBSTITUTE(SUBSTITUTE(SUBSTITUTE(Answers!J310,"’","'"),"‘","'"),"“",""""),"”","""")),'Scoring key'!$B$5:$B$9,0),"unread")))</f>
        <v/>
      </c>
      <c r="T310" s="1" t="str">
        <f aca="false">IF(Answers!K310="","",IF(ISNUMBER(IFERROR(VALUE(Answers!K310),"")),IF(AND(VALUE(Answers!K310)&gt;=1,VALUE(Answers!K310)&lt;=5,VALUE(Answers!K310)=INT(VALUE(Answers!K310))),VALUE(Answers!K310),"unread"),IFERROR(MATCH(TRIM(SUBSTITUTE(SUBSTITUTE(SUBSTITUTE(SUBSTITUTE(Answers!K310,"’","'"),"‘","'"),"“",""""),"”","""")),'Scoring key'!$B$5:$B$9,0),"unread")))</f>
        <v/>
      </c>
      <c r="U310" s="1" t="str">
        <f aca="false">IF(Answers!M310="","",IF(ISNUMBER(IFERROR(VALUE(Answers!M310),"")),IF(AND(VALUE(Answers!M310)&gt;=1,VALUE(Answers!M310)&lt;=5,VALUE(Answers!M310)=INT(VALUE(Answers!M310))),VALUE(Answers!M310),"unread"),IFERROR(MATCH(TRIM(SUBSTITUTE(SUBSTITUTE(SUBSTITUTE(SUBSTITUTE(Answers!M310,"’","'"),"‘","'"),"“",""""),"”","""")),'Scoring key'!$B$5:$B$9,0),"unread")))</f>
        <v/>
      </c>
      <c r="V310" s="1" t="str">
        <f aca="false">IF(Answers!P310="","",IF(ISNUMBER(IFERROR(VALUE(Answers!P310),"")),IF(AND(VALUE(Answers!P310)&gt;=1,VALUE(Answers!P310)&lt;=5,VALUE(Answers!P310)=INT(VALUE(Answers!P310))),VALUE(Answers!P310),"unread"),IFERROR(MATCH(TRIM(SUBSTITUTE(SUBSTITUTE(SUBSTITUTE(SUBSTITUTE(Answers!P310,"’","'"),"‘","'"),"“",""""),"”","""")),'Scoring key'!$B$5:$B$9,0),"unread")))</f>
        <v/>
      </c>
      <c r="W310" s="1" t="str">
        <f aca="false">IF(Answers!Q310="","",IF(ISNUMBER(IFERROR(VALUE(Answers!Q310),"")),IF(AND(VALUE(Answers!Q310)&gt;=1,VALUE(Answers!Q310)&lt;=5,VALUE(Answers!Q310)=INT(VALUE(Answers!Q310))),VALUE(Answers!Q310),"unread"),IFERROR(MATCH(TRIM(SUBSTITUTE(SUBSTITUTE(SUBSTITUTE(SUBSTITUTE(Answers!Q310,"’","'"),"‘","'"),"“",""""),"”","""")),'Scoring key'!$B$5:$B$9,0),"unread")))</f>
        <v/>
      </c>
      <c r="X310" s="1" t="str">
        <f aca="false">IF(Answers!B310="","",ISNUMBER(SEARCH("Drafting or editing emails and documents",TRIM(SUBSTITUTE(SUBSTITUTE(SUBSTITUTE(SUBSTITUTE(Answers!B310,"’","'"),"‘","'"),"“",""""),"”",""""))))*1+ISNUMBER(SEARCH("Summarizing documents, threads or meetings",TRIM(SUBSTITUTE(SUBSTITUTE(SUBSTITUTE(SUBSTITUTE(Answers!B310,"’","'"),"‘","'"),"“",""""),"”",""""))))*1+ISNUMBER(SEARCH("Research, or explaining something unfamiliar",TRIM(SUBSTITUTE(SUBSTITUTE(SUBSTITUTE(SUBSTITUTE(Answers!B310,"’","'"),"‘","'"),"“",""""),"”",""""))))*1+ISNUMBER(SEARCH("Working with data or spreadsheets",TRIM(SUBSTITUTE(SUBSTITUTE(SUBSTITUTE(SUBSTITUTE(Answers!B310,"’","'"),"‘","'"),"“",""""),"”",""""))))*1+ISNUMBER(SEARCH("Writing or reviewing code or scripts",TRIM(SUBSTITUTE(SUBSTITUTE(SUBSTITUTE(SUBSTITUTE(Answers!B310,"’","'"),"‘","'"),"“",""""),"”",""""))))*1+ISNUMBER(SEARCH("Brainstorming or planning",TRIM(SUBSTITUTE(SUBSTITUTE(SUBSTITUTE(SUBSTITUTE(Answers!B310,"’","'"),"‘","'"),"“",""""),"”",""""))))*1+ISNUMBER(SEARCH("Something else",TRIM(SUBSTITUTE(SUBSTITUTE(SUBSTITUTE(SUBSTITUTE(Answers!B310,"’","'"),"‘","'"),"“",""""),"”",""""))))*1)</f>
        <v/>
      </c>
      <c r="Y310" s="1" t="str">
        <f aca="false">IF(X310="","",IF(X310=0,IF(ISNUMBER(SEARCH("I don't use AI tools for work",TRIM(SUBSTITUTE(SUBSTITUTE(SUBSTITUTE(SUBSTITUTE(Answers!B310,"’","'"),"‘","'"),"“",""""),"”","""")))),1,"unread"),MIN(X310+1,5)))</f>
        <v/>
      </c>
      <c r="Z310" s="1" t="n">
        <f aca="false">IF(ISNUMBER(SEARCH("Clear guidance on what's allowed and what information can go in",TRIM(SUBSTITUTE(SUBSTITUTE(SUBSTITUTE(SUBSTITUTE(Answers!R310,"’","'"),"‘","'"),"“",""""),"”","""")))),1,0)</f>
        <v>0</v>
      </c>
      <c r="AA310" s="1" t="n">
        <f aca="false">IF(ISNUMBER(SEARCH("An approved AI tool with a work account",TRIM(SUBSTITUTE(SUBSTITUTE(SUBSTITUTE(SUBSTITUTE(Answers!R310,"’","'"),"‘","'"),"“",""""),"”","""")))),1,0)</f>
        <v>0</v>
      </c>
      <c r="AB310" s="1" t="n">
        <f aca="false">IF(ISNUMBER(SEARCH("Hands-on training using my own work tasks",TRIM(SUBSTITUTE(SUBSTITUTE(SUBSTITUTE(SUBSTITUTE(Answers!R310,"’","'"),"‘","'"),"“",""""),"”","""")))),1,0)</f>
        <v>0</v>
      </c>
      <c r="AC310" s="1" t="n">
        <f aca="false">IF(ISNUMBER(SEARCH("Ready-made prompts and templates for common tasks",TRIM(SUBSTITUTE(SUBSTITUTE(SUBSTITUTE(SUBSTITUTE(Answers!R310,"’","'"),"‘","'"),"“",""""),"”","""")))),1,0)</f>
        <v>0</v>
      </c>
      <c r="AD310" s="1" t="n">
        <f aca="false">IF(ISNUMBER(SEARCH("Help setting up an AI agent for my role",TRIM(SUBSTITUTE(SUBSTITUTE(SUBSTITUTE(SUBSTITUTE(Answers!R310,"’","'"),"‘","'"),"“",""""),"”","""")))),1,0)</f>
        <v>0</v>
      </c>
      <c r="AE310" s="1" t="n">
        <f aca="false">IF(ISNUMBER(SEARCH("Examples from people in jobs like mine",TRIM(SUBSTITUTE(SUBSTITUTE(SUBSTITUTE(SUBSTITUTE(Answers!R310,"’","'"),"‘","'"),"“",""""),"”","""")))),1,0)</f>
        <v>0</v>
      </c>
      <c r="AF310" s="1" t="n">
        <f aca="false">IF(ISNUMBER(SEARCH("Time set aside to practice",TRIM(SUBSTITUTE(SUBSTITUTE(SUBSTITUTE(SUBSTITUTE(Answers!R310,"’","'"),"‘","'"),"“",""""),"”","""")))),1,0)</f>
        <v>0</v>
      </c>
      <c r="AG310" s="1" t="n">
        <f aca="false">IF(ISNUMBER(SEARCH("I don't need help right now",TRIM(SUBSTITUTE(SUBSTITUTE(SUBSTITUTE(SUBSTITUTE(Answers!R310,"’","'"),"‘","'"),"“",""""),"”","""")))),1,0)</f>
        <v>0</v>
      </c>
      <c r="AH310" s="1" t="str">
        <f aca="false">IF(Answers!R310="","",IF(Z310+AA310+AB310+AC310+AD310+AE310+AF310+AG310=0,"unread",""))</f>
        <v/>
      </c>
      <c r="AI310" s="1" t="n">
        <f aca="false">IF(OR(D310=5,E310=5),1,0)</f>
        <v>0</v>
      </c>
    </row>
    <row r="311" customFormat="false" ht="15" hidden="false" customHeight="true" outlineLevel="0" collapsed="false">
      <c r="A311" s="1" t="n">
        <f aca="false">Answers!T311</f>
        <v>0</v>
      </c>
      <c r="B311" s="1" t="str">
        <f aca="false">IF(Answers!A311="","",IFERROR(MATCH(TRIM(SUBSTITUTE(SUBSTITUTE(SUBSTITUTE(SUBSTITUTE(Answers!A311,"’","'"),"‘","'"),"“",""""),"”","""")),'Scoring key'!$B$10:$B$14,0),"unread"))</f>
        <v/>
      </c>
      <c r="C311" s="1" t="str">
        <f aca="false">IF(Answers!C311="","",IFERROR(MATCH(TRIM(SUBSTITUTE(SUBSTITUTE(SUBSTITUTE(SUBSTITUTE(Answers!C311,"’","'"),"‘","'"),"“",""""),"”","""")),'Scoring key'!$B$15:$B$19,0),"unread"))</f>
        <v/>
      </c>
      <c r="D311" s="1" t="str">
        <f aca="false">IF(Answers!D311="","",IFERROR(MATCH(TRIM(SUBSTITUTE(SUBSTITUTE(SUBSTITUTE(SUBSTITUTE(Answers!D311,"’","'"),"‘","'"),"“",""""),"”","""")),'Scoring key'!$B$20:$B$24,0),"unread"))</f>
        <v/>
      </c>
      <c r="E311" s="1" t="str">
        <f aca="false">IF(Answers!E311="","",IFERROR(MATCH(TRIM(SUBSTITUTE(SUBSTITUTE(SUBSTITUTE(SUBSTITUTE(Answers!E311,"’","'"),"‘","'"),"“",""""),"”","""")),'Scoring key'!$B$25:$B$29,0),"unread"))</f>
        <v/>
      </c>
      <c r="F311" s="1" t="str">
        <f aca="false">IF(Answers!L311="","",IFERROR(MATCH(TRIM(SUBSTITUTE(SUBSTITUTE(SUBSTITUTE(SUBSTITUTE(Answers!L311,"’","'"),"‘","'"),"“",""""),"”","""")),'Scoring key'!$B$30:$B$34,0),"unread"))</f>
        <v/>
      </c>
      <c r="G311" s="1" t="str">
        <f aca="false">IF(Answers!N311="","",IFERROR(MATCH(TRIM(SUBSTITUTE(SUBSTITUTE(SUBSTITUTE(SUBSTITUTE(Answers!N311,"’","'"),"‘","'"),"“",""""),"”","""")),'Scoring key'!$B$35:$B$38,0),"unread"))</f>
        <v/>
      </c>
      <c r="H311" s="1" t="str">
        <f aca="false">IF(Answers!O311="","",IFERROR(MATCH(TRIM(SUBSTITUTE(SUBSTITUTE(SUBSTITUTE(SUBSTITUTE(Answers!O311,"’","'"),"‘","'"),"“",""""),"”","""")),'Scoring key'!$B$39:$B$42,0),"unread"))</f>
        <v/>
      </c>
      <c r="I311" s="1" t="str">
        <f aca="false">IF(Answers!S311="","",IFERROR(MATCH(TRIM(SUBSTITUTE(SUBSTITUTE(SUBSTITUTE(SUBSTITUTE(Answers!S311,"’","'"),"‘","'"),"“",""""),"”","""")),'Scoring key'!$B$43:$B$46,0),"unread"))</f>
        <v/>
      </c>
      <c r="J311" s="1" t="str">
        <f aca="false">IF(ISNUMBER(B311),IF(INDEX('Scoring key'!$C$10:$C$14,B311)="","",INDEX('Scoring key'!$C$10:$C$14,B311)),"")</f>
        <v/>
      </c>
      <c r="K311" s="1" t="str">
        <f aca="false">IF(ISNUMBER(E311),IF(INDEX('Scoring key'!$C$25:$C$29,E311)="","",INDEX('Scoring key'!$C$25:$C$29,E311)),"")</f>
        <v/>
      </c>
      <c r="L311" s="1" t="str">
        <f aca="false">IF(ISNUMBER(F311),IF(INDEX('Scoring key'!$C$30:$C$34,F311)="","",INDEX('Scoring key'!$C$30:$C$34,F311)),"")</f>
        <v/>
      </c>
      <c r="M311" s="1" t="str">
        <f aca="false">IF(ISNUMBER(G311),IF(INDEX('Scoring key'!$C$35:$C$38,G311)="","",INDEX('Scoring key'!$C$35:$C$38,G311)),"")</f>
        <v/>
      </c>
      <c r="N311" s="1" t="str">
        <f aca="false">IF(ISNUMBER(H311),IF(INDEX('Scoring key'!$C$39:$C$42,H311)="","",INDEX('Scoring key'!$C$39:$C$42,H311)),"")</f>
        <v/>
      </c>
      <c r="O311" s="1" t="str">
        <f aca="false">IF(Answers!F311="","",IF(ISNUMBER(IFERROR(VALUE(Answers!F311),"")),IF(AND(VALUE(Answers!F311)&gt;=1,VALUE(Answers!F311)&lt;=5,VALUE(Answers!F311)=INT(VALUE(Answers!F311))),VALUE(Answers!F311),"unread"),IFERROR(MATCH(TRIM(SUBSTITUTE(SUBSTITUTE(SUBSTITUTE(SUBSTITUTE(Answers!F311,"’","'"),"‘","'"),"“",""""),"”","""")),'Scoring key'!$B$5:$B$9,0),"unread")))</f>
        <v/>
      </c>
      <c r="P311" s="1" t="str">
        <f aca="false">IF(Answers!G311="","",IF(ISNUMBER(IFERROR(VALUE(Answers!G311),"")),IF(AND(VALUE(Answers!G311)&gt;=1,VALUE(Answers!G311)&lt;=5,VALUE(Answers!G311)=INT(VALUE(Answers!G311))),VALUE(Answers!G311),"unread"),IFERROR(MATCH(TRIM(SUBSTITUTE(SUBSTITUTE(SUBSTITUTE(SUBSTITUTE(Answers!G311,"’","'"),"‘","'"),"“",""""),"”","""")),'Scoring key'!$B$5:$B$9,0),"unread")))</f>
        <v/>
      </c>
      <c r="Q311" s="1" t="str">
        <f aca="false">IF(Answers!H311="","",IF(ISNUMBER(IFERROR(VALUE(Answers!H311),"")),IF(AND(VALUE(Answers!H311)&gt;=1,VALUE(Answers!H311)&lt;=5,VALUE(Answers!H311)=INT(VALUE(Answers!H311))),VALUE(Answers!H311),"unread"),IFERROR(MATCH(TRIM(SUBSTITUTE(SUBSTITUTE(SUBSTITUTE(SUBSTITUTE(Answers!H311,"’","'"),"‘","'"),"“",""""),"”","""")),'Scoring key'!$B$5:$B$9,0),"unread")))</f>
        <v/>
      </c>
      <c r="R311" s="1" t="str">
        <f aca="false">IF(Answers!I311="","",IF(ISNUMBER(IFERROR(VALUE(Answers!I311),"")),IF(AND(VALUE(Answers!I311)&gt;=1,VALUE(Answers!I311)&lt;=5,VALUE(Answers!I311)=INT(VALUE(Answers!I311))),VALUE(Answers!I311),"unread"),IFERROR(MATCH(TRIM(SUBSTITUTE(SUBSTITUTE(SUBSTITUTE(SUBSTITUTE(Answers!I311,"’","'"),"‘","'"),"“",""""),"”","""")),'Scoring key'!$B$5:$B$9,0),"unread")))</f>
        <v/>
      </c>
      <c r="S311" s="1" t="str">
        <f aca="false">IF(Answers!J311="","",IF(ISNUMBER(IFERROR(VALUE(Answers!J311),"")),IF(AND(VALUE(Answers!J311)&gt;=1,VALUE(Answers!J311)&lt;=5,VALUE(Answers!J311)=INT(VALUE(Answers!J311))),VALUE(Answers!J311),"unread"),IFERROR(MATCH(TRIM(SUBSTITUTE(SUBSTITUTE(SUBSTITUTE(SUBSTITUTE(Answers!J311,"’","'"),"‘","'"),"“",""""),"”","""")),'Scoring key'!$B$5:$B$9,0),"unread")))</f>
        <v/>
      </c>
      <c r="T311" s="1" t="str">
        <f aca="false">IF(Answers!K311="","",IF(ISNUMBER(IFERROR(VALUE(Answers!K311),"")),IF(AND(VALUE(Answers!K311)&gt;=1,VALUE(Answers!K311)&lt;=5,VALUE(Answers!K311)=INT(VALUE(Answers!K311))),VALUE(Answers!K311),"unread"),IFERROR(MATCH(TRIM(SUBSTITUTE(SUBSTITUTE(SUBSTITUTE(SUBSTITUTE(Answers!K311,"’","'"),"‘","'"),"“",""""),"”","""")),'Scoring key'!$B$5:$B$9,0),"unread")))</f>
        <v/>
      </c>
      <c r="U311" s="1" t="str">
        <f aca="false">IF(Answers!M311="","",IF(ISNUMBER(IFERROR(VALUE(Answers!M311),"")),IF(AND(VALUE(Answers!M311)&gt;=1,VALUE(Answers!M311)&lt;=5,VALUE(Answers!M311)=INT(VALUE(Answers!M311))),VALUE(Answers!M311),"unread"),IFERROR(MATCH(TRIM(SUBSTITUTE(SUBSTITUTE(SUBSTITUTE(SUBSTITUTE(Answers!M311,"’","'"),"‘","'"),"“",""""),"”","""")),'Scoring key'!$B$5:$B$9,0),"unread")))</f>
        <v/>
      </c>
      <c r="V311" s="1" t="str">
        <f aca="false">IF(Answers!P311="","",IF(ISNUMBER(IFERROR(VALUE(Answers!P311),"")),IF(AND(VALUE(Answers!P311)&gt;=1,VALUE(Answers!P311)&lt;=5,VALUE(Answers!P311)=INT(VALUE(Answers!P311))),VALUE(Answers!P311),"unread"),IFERROR(MATCH(TRIM(SUBSTITUTE(SUBSTITUTE(SUBSTITUTE(SUBSTITUTE(Answers!P311,"’","'"),"‘","'"),"“",""""),"”","""")),'Scoring key'!$B$5:$B$9,0),"unread")))</f>
        <v/>
      </c>
      <c r="W311" s="1" t="str">
        <f aca="false">IF(Answers!Q311="","",IF(ISNUMBER(IFERROR(VALUE(Answers!Q311),"")),IF(AND(VALUE(Answers!Q311)&gt;=1,VALUE(Answers!Q311)&lt;=5,VALUE(Answers!Q311)=INT(VALUE(Answers!Q311))),VALUE(Answers!Q311),"unread"),IFERROR(MATCH(TRIM(SUBSTITUTE(SUBSTITUTE(SUBSTITUTE(SUBSTITUTE(Answers!Q311,"’","'"),"‘","'"),"“",""""),"”","""")),'Scoring key'!$B$5:$B$9,0),"unread")))</f>
        <v/>
      </c>
      <c r="X311" s="1" t="str">
        <f aca="false">IF(Answers!B311="","",ISNUMBER(SEARCH("Drafting or editing emails and documents",TRIM(SUBSTITUTE(SUBSTITUTE(SUBSTITUTE(SUBSTITUTE(Answers!B311,"’","'"),"‘","'"),"“",""""),"”",""""))))*1+ISNUMBER(SEARCH("Summarizing documents, threads or meetings",TRIM(SUBSTITUTE(SUBSTITUTE(SUBSTITUTE(SUBSTITUTE(Answers!B311,"’","'"),"‘","'"),"“",""""),"”",""""))))*1+ISNUMBER(SEARCH("Research, or explaining something unfamiliar",TRIM(SUBSTITUTE(SUBSTITUTE(SUBSTITUTE(SUBSTITUTE(Answers!B311,"’","'"),"‘","'"),"“",""""),"”",""""))))*1+ISNUMBER(SEARCH("Working with data or spreadsheets",TRIM(SUBSTITUTE(SUBSTITUTE(SUBSTITUTE(SUBSTITUTE(Answers!B311,"’","'"),"‘","'"),"“",""""),"”",""""))))*1+ISNUMBER(SEARCH("Writing or reviewing code or scripts",TRIM(SUBSTITUTE(SUBSTITUTE(SUBSTITUTE(SUBSTITUTE(Answers!B311,"’","'"),"‘","'"),"“",""""),"”",""""))))*1+ISNUMBER(SEARCH("Brainstorming or planning",TRIM(SUBSTITUTE(SUBSTITUTE(SUBSTITUTE(SUBSTITUTE(Answers!B311,"’","'"),"‘","'"),"“",""""),"”",""""))))*1+ISNUMBER(SEARCH("Something else",TRIM(SUBSTITUTE(SUBSTITUTE(SUBSTITUTE(SUBSTITUTE(Answers!B311,"’","'"),"‘","'"),"“",""""),"”",""""))))*1)</f>
        <v/>
      </c>
      <c r="Y311" s="1" t="str">
        <f aca="false">IF(X311="","",IF(X311=0,IF(ISNUMBER(SEARCH("I don't use AI tools for work",TRIM(SUBSTITUTE(SUBSTITUTE(SUBSTITUTE(SUBSTITUTE(Answers!B311,"’","'"),"‘","'"),"“",""""),"”","""")))),1,"unread"),MIN(X311+1,5)))</f>
        <v/>
      </c>
      <c r="Z311" s="1" t="n">
        <f aca="false">IF(ISNUMBER(SEARCH("Clear guidance on what's allowed and what information can go in",TRIM(SUBSTITUTE(SUBSTITUTE(SUBSTITUTE(SUBSTITUTE(Answers!R311,"’","'"),"‘","'"),"“",""""),"”","""")))),1,0)</f>
        <v>0</v>
      </c>
      <c r="AA311" s="1" t="n">
        <f aca="false">IF(ISNUMBER(SEARCH("An approved AI tool with a work account",TRIM(SUBSTITUTE(SUBSTITUTE(SUBSTITUTE(SUBSTITUTE(Answers!R311,"’","'"),"‘","'"),"“",""""),"”","""")))),1,0)</f>
        <v>0</v>
      </c>
      <c r="AB311" s="1" t="n">
        <f aca="false">IF(ISNUMBER(SEARCH("Hands-on training using my own work tasks",TRIM(SUBSTITUTE(SUBSTITUTE(SUBSTITUTE(SUBSTITUTE(Answers!R311,"’","'"),"‘","'"),"“",""""),"”","""")))),1,0)</f>
        <v>0</v>
      </c>
      <c r="AC311" s="1" t="n">
        <f aca="false">IF(ISNUMBER(SEARCH("Ready-made prompts and templates for common tasks",TRIM(SUBSTITUTE(SUBSTITUTE(SUBSTITUTE(SUBSTITUTE(Answers!R311,"’","'"),"‘","'"),"“",""""),"”","""")))),1,0)</f>
        <v>0</v>
      </c>
      <c r="AD311" s="1" t="n">
        <f aca="false">IF(ISNUMBER(SEARCH("Help setting up an AI agent for my role",TRIM(SUBSTITUTE(SUBSTITUTE(SUBSTITUTE(SUBSTITUTE(Answers!R311,"’","'"),"‘","'"),"“",""""),"”","""")))),1,0)</f>
        <v>0</v>
      </c>
      <c r="AE311" s="1" t="n">
        <f aca="false">IF(ISNUMBER(SEARCH("Examples from people in jobs like mine",TRIM(SUBSTITUTE(SUBSTITUTE(SUBSTITUTE(SUBSTITUTE(Answers!R311,"’","'"),"‘","'"),"“",""""),"”","""")))),1,0)</f>
        <v>0</v>
      </c>
      <c r="AF311" s="1" t="n">
        <f aca="false">IF(ISNUMBER(SEARCH("Time set aside to practice",TRIM(SUBSTITUTE(SUBSTITUTE(SUBSTITUTE(SUBSTITUTE(Answers!R311,"’","'"),"‘","'"),"“",""""),"”","""")))),1,0)</f>
        <v>0</v>
      </c>
      <c r="AG311" s="1" t="n">
        <f aca="false">IF(ISNUMBER(SEARCH("I don't need help right now",TRIM(SUBSTITUTE(SUBSTITUTE(SUBSTITUTE(SUBSTITUTE(Answers!R311,"’","'"),"‘","'"),"“",""""),"”","""")))),1,0)</f>
        <v>0</v>
      </c>
      <c r="AH311" s="1" t="str">
        <f aca="false">IF(Answers!R311="","",IF(Z311+AA311+AB311+AC311+AD311+AE311+AF311+AG311=0,"unread",""))</f>
        <v/>
      </c>
      <c r="AI311" s="1" t="n">
        <f aca="false">IF(OR(D311=5,E311=5),1,0)</f>
        <v>0</v>
      </c>
    </row>
    <row r="312" customFormat="false" ht="15" hidden="false" customHeight="true" outlineLevel="0" collapsed="false">
      <c r="A312" s="1" t="n">
        <f aca="false">Answers!T312</f>
        <v>0</v>
      </c>
      <c r="B312" s="1" t="str">
        <f aca="false">IF(Answers!A312="","",IFERROR(MATCH(TRIM(SUBSTITUTE(SUBSTITUTE(SUBSTITUTE(SUBSTITUTE(Answers!A312,"’","'"),"‘","'"),"“",""""),"”","""")),'Scoring key'!$B$10:$B$14,0),"unread"))</f>
        <v/>
      </c>
      <c r="C312" s="1" t="str">
        <f aca="false">IF(Answers!C312="","",IFERROR(MATCH(TRIM(SUBSTITUTE(SUBSTITUTE(SUBSTITUTE(SUBSTITUTE(Answers!C312,"’","'"),"‘","'"),"“",""""),"”","""")),'Scoring key'!$B$15:$B$19,0),"unread"))</f>
        <v/>
      </c>
      <c r="D312" s="1" t="str">
        <f aca="false">IF(Answers!D312="","",IFERROR(MATCH(TRIM(SUBSTITUTE(SUBSTITUTE(SUBSTITUTE(SUBSTITUTE(Answers!D312,"’","'"),"‘","'"),"“",""""),"”","""")),'Scoring key'!$B$20:$B$24,0),"unread"))</f>
        <v/>
      </c>
      <c r="E312" s="1" t="str">
        <f aca="false">IF(Answers!E312="","",IFERROR(MATCH(TRIM(SUBSTITUTE(SUBSTITUTE(SUBSTITUTE(SUBSTITUTE(Answers!E312,"’","'"),"‘","'"),"“",""""),"”","""")),'Scoring key'!$B$25:$B$29,0),"unread"))</f>
        <v/>
      </c>
      <c r="F312" s="1" t="str">
        <f aca="false">IF(Answers!L312="","",IFERROR(MATCH(TRIM(SUBSTITUTE(SUBSTITUTE(SUBSTITUTE(SUBSTITUTE(Answers!L312,"’","'"),"‘","'"),"“",""""),"”","""")),'Scoring key'!$B$30:$B$34,0),"unread"))</f>
        <v/>
      </c>
      <c r="G312" s="1" t="str">
        <f aca="false">IF(Answers!N312="","",IFERROR(MATCH(TRIM(SUBSTITUTE(SUBSTITUTE(SUBSTITUTE(SUBSTITUTE(Answers!N312,"’","'"),"‘","'"),"“",""""),"”","""")),'Scoring key'!$B$35:$B$38,0),"unread"))</f>
        <v/>
      </c>
      <c r="H312" s="1" t="str">
        <f aca="false">IF(Answers!O312="","",IFERROR(MATCH(TRIM(SUBSTITUTE(SUBSTITUTE(SUBSTITUTE(SUBSTITUTE(Answers!O312,"’","'"),"‘","'"),"“",""""),"”","""")),'Scoring key'!$B$39:$B$42,0),"unread"))</f>
        <v/>
      </c>
      <c r="I312" s="1" t="str">
        <f aca="false">IF(Answers!S312="","",IFERROR(MATCH(TRIM(SUBSTITUTE(SUBSTITUTE(SUBSTITUTE(SUBSTITUTE(Answers!S312,"’","'"),"‘","'"),"“",""""),"”","""")),'Scoring key'!$B$43:$B$46,0),"unread"))</f>
        <v/>
      </c>
      <c r="J312" s="1" t="str">
        <f aca="false">IF(ISNUMBER(B312),IF(INDEX('Scoring key'!$C$10:$C$14,B312)="","",INDEX('Scoring key'!$C$10:$C$14,B312)),"")</f>
        <v/>
      </c>
      <c r="K312" s="1" t="str">
        <f aca="false">IF(ISNUMBER(E312),IF(INDEX('Scoring key'!$C$25:$C$29,E312)="","",INDEX('Scoring key'!$C$25:$C$29,E312)),"")</f>
        <v/>
      </c>
      <c r="L312" s="1" t="str">
        <f aca="false">IF(ISNUMBER(F312),IF(INDEX('Scoring key'!$C$30:$C$34,F312)="","",INDEX('Scoring key'!$C$30:$C$34,F312)),"")</f>
        <v/>
      </c>
      <c r="M312" s="1" t="str">
        <f aca="false">IF(ISNUMBER(G312),IF(INDEX('Scoring key'!$C$35:$C$38,G312)="","",INDEX('Scoring key'!$C$35:$C$38,G312)),"")</f>
        <v/>
      </c>
      <c r="N312" s="1" t="str">
        <f aca="false">IF(ISNUMBER(H312),IF(INDEX('Scoring key'!$C$39:$C$42,H312)="","",INDEX('Scoring key'!$C$39:$C$42,H312)),"")</f>
        <v/>
      </c>
      <c r="O312" s="1" t="str">
        <f aca="false">IF(Answers!F312="","",IF(ISNUMBER(IFERROR(VALUE(Answers!F312),"")),IF(AND(VALUE(Answers!F312)&gt;=1,VALUE(Answers!F312)&lt;=5,VALUE(Answers!F312)=INT(VALUE(Answers!F312))),VALUE(Answers!F312),"unread"),IFERROR(MATCH(TRIM(SUBSTITUTE(SUBSTITUTE(SUBSTITUTE(SUBSTITUTE(Answers!F312,"’","'"),"‘","'"),"“",""""),"”","""")),'Scoring key'!$B$5:$B$9,0),"unread")))</f>
        <v/>
      </c>
      <c r="P312" s="1" t="str">
        <f aca="false">IF(Answers!G312="","",IF(ISNUMBER(IFERROR(VALUE(Answers!G312),"")),IF(AND(VALUE(Answers!G312)&gt;=1,VALUE(Answers!G312)&lt;=5,VALUE(Answers!G312)=INT(VALUE(Answers!G312))),VALUE(Answers!G312),"unread"),IFERROR(MATCH(TRIM(SUBSTITUTE(SUBSTITUTE(SUBSTITUTE(SUBSTITUTE(Answers!G312,"’","'"),"‘","'"),"“",""""),"”","""")),'Scoring key'!$B$5:$B$9,0),"unread")))</f>
        <v/>
      </c>
      <c r="Q312" s="1" t="str">
        <f aca="false">IF(Answers!H312="","",IF(ISNUMBER(IFERROR(VALUE(Answers!H312),"")),IF(AND(VALUE(Answers!H312)&gt;=1,VALUE(Answers!H312)&lt;=5,VALUE(Answers!H312)=INT(VALUE(Answers!H312))),VALUE(Answers!H312),"unread"),IFERROR(MATCH(TRIM(SUBSTITUTE(SUBSTITUTE(SUBSTITUTE(SUBSTITUTE(Answers!H312,"’","'"),"‘","'"),"“",""""),"”","""")),'Scoring key'!$B$5:$B$9,0),"unread")))</f>
        <v/>
      </c>
      <c r="R312" s="1" t="str">
        <f aca="false">IF(Answers!I312="","",IF(ISNUMBER(IFERROR(VALUE(Answers!I312),"")),IF(AND(VALUE(Answers!I312)&gt;=1,VALUE(Answers!I312)&lt;=5,VALUE(Answers!I312)=INT(VALUE(Answers!I312))),VALUE(Answers!I312),"unread"),IFERROR(MATCH(TRIM(SUBSTITUTE(SUBSTITUTE(SUBSTITUTE(SUBSTITUTE(Answers!I312,"’","'"),"‘","'"),"“",""""),"”","""")),'Scoring key'!$B$5:$B$9,0),"unread")))</f>
        <v/>
      </c>
      <c r="S312" s="1" t="str">
        <f aca="false">IF(Answers!J312="","",IF(ISNUMBER(IFERROR(VALUE(Answers!J312),"")),IF(AND(VALUE(Answers!J312)&gt;=1,VALUE(Answers!J312)&lt;=5,VALUE(Answers!J312)=INT(VALUE(Answers!J312))),VALUE(Answers!J312),"unread"),IFERROR(MATCH(TRIM(SUBSTITUTE(SUBSTITUTE(SUBSTITUTE(SUBSTITUTE(Answers!J312,"’","'"),"‘","'"),"“",""""),"”","""")),'Scoring key'!$B$5:$B$9,0),"unread")))</f>
        <v/>
      </c>
      <c r="T312" s="1" t="str">
        <f aca="false">IF(Answers!K312="","",IF(ISNUMBER(IFERROR(VALUE(Answers!K312),"")),IF(AND(VALUE(Answers!K312)&gt;=1,VALUE(Answers!K312)&lt;=5,VALUE(Answers!K312)=INT(VALUE(Answers!K312))),VALUE(Answers!K312),"unread"),IFERROR(MATCH(TRIM(SUBSTITUTE(SUBSTITUTE(SUBSTITUTE(SUBSTITUTE(Answers!K312,"’","'"),"‘","'"),"“",""""),"”","""")),'Scoring key'!$B$5:$B$9,0),"unread")))</f>
        <v/>
      </c>
      <c r="U312" s="1" t="str">
        <f aca="false">IF(Answers!M312="","",IF(ISNUMBER(IFERROR(VALUE(Answers!M312),"")),IF(AND(VALUE(Answers!M312)&gt;=1,VALUE(Answers!M312)&lt;=5,VALUE(Answers!M312)=INT(VALUE(Answers!M312))),VALUE(Answers!M312),"unread"),IFERROR(MATCH(TRIM(SUBSTITUTE(SUBSTITUTE(SUBSTITUTE(SUBSTITUTE(Answers!M312,"’","'"),"‘","'"),"“",""""),"”","""")),'Scoring key'!$B$5:$B$9,0),"unread")))</f>
        <v/>
      </c>
      <c r="V312" s="1" t="str">
        <f aca="false">IF(Answers!P312="","",IF(ISNUMBER(IFERROR(VALUE(Answers!P312),"")),IF(AND(VALUE(Answers!P312)&gt;=1,VALUE(Answers!P312)&lt;=5,VALUE(Answers!P312)=INT(VALUE(Answers!P312))),VALUE(Answers!P312),"unread"),IFERROR(MATCH(TRIM(SUBSTITUTE(SUBSTITUTE(SUBSTITUTE(SUBSTITUTE(Answers!P312,"’","'"),"‘","'"),"“",""""),"”","""")),'Scoring key'!$B$5:$B$9,0),"unread")))</f>
        <v/>
      </c>
      <c r="W312" s="1" t="str">
        <f aca="false">IF(Answers!Q312="","",IF(ISNUMBER(IFERROR(VALUE(Answers!Q312),"")),IF(AND(VALUE(Answers!Q312)&gt;=1,VALUE(Answers!Q312)&lt;=5,VALUE(Answers!Q312)=INT(VALUE(Answers!Q312))),VALUE(Answers!Q312),"unread"),IFERROR(MATCH(TRIM(SUBSTITUTE(SUBSTITUTE(SUBSTITUTE(SUBSTITUTE(Answers!Q312,"’","'"),"‘","'"),"“",""""),"”","""")),'Scoring key'!$B$5:$B$9,0),"unread")))</f>
        <v/>
      </c>
      <c r="X312" s="1" t="str">
        <f aca="false">IF(Answers!B312="","",ISNUMBER(SEARCH("Drafting or editing emails and documents",TRIM(SUBSTITUTE(SUBSTITUTE(SUBSTITUTE(SUBSTITUTE(Answers!B312,"’","'"),"‘","'"),"“",""""),"”",""""))))*1+ISNUMBER(SEARCH("Summarizing documents, threads or meetings",TRIM(SUBSTITUTE(SUBSTITUTE(SUBSTITUTE(SUBSTITUTE(Answers!B312,"’","'"),"‘","'"),"“",""""),"”",""""))))*1+ISNUMBER(SEARCH("Research, or explaining something unfamiliar",TRIM(SUBSTITUTE(SUBSTITUTE(SUBSTITUTE(SUBSTITUTE(Answers!B312,"’","'"),"‘","'"),"“",""""),"”",""""))))*1+ISNUMBER(SEARCH("Working with data or spreadsheets",TRIM(SUBSTITUTE(SUBSTITUTE(SUBSTITUTE(SUBSTITUTE(Answers!B312,"’","'"),"‘","'"),"“",""""),"”",""""))))*1+ISNUMBER(SEARCH("Writing or reviewing code or scripts",TRIM(SUBSTITUTE(SUBSTITUTE(SUBSTITUTE(SUBSTITUTE(Answers!B312,"’","'"),"‘","'"),"“",""""),"”",""""))))*1+ISNUMBER(SEARCH("Brainstorming or planning",TRIM(SUBSTITUTE(SUBSTITUTE(SUBSTITUTE(SUBSTITUTE(Answers!B312,"’","'"),"‘","'"),"“",""""),"”",""""))))*1+ISNUMBER(SEARCH("Something else",TRIM(SUBSTITUTE(SUBSTITUTE(SUBSTITUTE(SUBSTITUTE(Answers!B312,"’","'"),"‘","'"),"“",""""),"”",""""))))*1)</f>
        <v/>
      </c>
      <c r="Y312" s="1" t="str">
        <f aca="false">IF(X312="","",IF(X312=0,IF(ISNUMBER(SEARCH("I don't use AI tools for work",TRIM(SUBSTITUTE(SUBSTITUTE(SUBSTITUTE(SUBSTITUTE(Answers!B312,"’","'"),"‘","'"),"“",""""),"”","""")))),1,"unread"),MIN(X312+1,5)))</f>
        <v/>
      </c>
      <c r="Z312" s="1" t="n">
        <f aca="false">IF(ISNUMBER(SEARCH("Clear guidance on what's allowed and what information can go in",TRIM(SUBSTITUTE(SUBSTITUTE(SUBSTITUTE(SUBSTITUTE(Answers!R312,"’","'"),"‘","'"),"“",""""),"”","""")))),1,0)</f>
        <v>0</v>
      </c>
      <c r="AA312" s="1" t="n">
        <f aca="false">IF(ISNUMBER(SEARCH("An approved AI tool with a work account",TRIM(SUBSTITUTE(SUBSTITUTE(SUBSTITUTE(SUBSTITUTE(Answers!R312,"’","'"),"‘","'"),"“",""""),"”","""")))),1,0)</f>
        <v>0</v>
      </c>
      <c r="AB312" s="1" t="n">
        <f aca="false">IF(ISNUMBER(SEARCH("Hands-on training using my own work tasks",TRIM(SUBSTITUTE(SUBSTITUTE(SUBSTITUTE(SUBSTITUTE(Answers!R312,"’","'"),"‘","'"),"“",""""),"”","""")))),1,0)</f>
        <v>0</v>
      </c>
      <c r="AC312" s="1" t="n">
        <f aca="false">IF(ISNUMBER(SEARCH("Ready-made prompts and templates for common tasks",TRIM(SUBSTITUTE(SUBSTITUTE(SUBSTITUTE(SUBSTITUTE(Answers!R312,"’","'"),"‘","'"),"“",""""),"”","""")))),1,0)</f>
        <v>0</v>
      </c>
      <c r="AD312" s="1" t="n">
        <f aca="false">IF(ISNUMBER(SEARCH("Help setting up an AI agent for my role",TRIM(SUBSTITUTE(SUBSTITUTE(SUBSTITUTE(SUBSTITUTE(Answers!R312,"’","'"),"‘","'"),"“",""""),"”","""")))),1,0)</f>
        <v>0</v>
      </c>
      <c r="AE312" s="1" t="n">
        <f aca="false">IF(ISNUMBER(SEARCH("Examples from people in jobs like mine",TRIM(SUBSTITUTE(SUBSTITUTE(SUBSTITUTE(SUBSTITUTE(Answers!R312,"’","'"),"‘","'"),"“",""""),"”","""")))),1,0)</f>
        <v>0</v>
      </c>
      <c r="AF312" s="1" t="n">
        <f aca="false">IF(ISNUMBER(SEARCH("Time set aside to practice",TRIM(SUBSTITUTE(SUBSTITUTE(SUBSTITUTE(SUBSTITUTE(Answers!R312,"’","'"),"‘","'"),"“",""""),"”","""")))),1,0)</f>
        <v>0</v>
      </c>
      <c r="AG312" s="1" t="n">
        <f aca="false">IF(ISNUMBER(SEARCH("I don't need help right now",TRIM(SUBSTITUTE(SUBSTITUTE(SUBSTITUTE(SUBSTITUTE(Answers!R312,"’","'"),"‘","'"),"“",""""),"”","""")))),1,0)</f>
        <v>0</v>
      </c>
      <c r="AH312" s="1" t="str">
        <f aca="false">IF(Answers!R312="","",IF(Z312+AA312+AB312+AC312+AD312+AE312+AF312+AG312=0,"unread",""))</f>
        <v/>
      </c>
      <c r="AI312" s="1" t="n">
        <f aca="false">IF(OR(D312=5,E312=5),1,0)</f>
        <v>0</v>
      </c>
    </row>
    <row r="313" customFormat="false" ht="15" hidden="false" customHeight="true" outlineLevel="0" collapsed="false">
      <c r="A313" s="1" t="n">
        <f aca="false">Answers!T313</f>
        <v>0</v>
      </c>
      <c r="B313" s="1" t="str">
        <f aca="false">IF(Answers!A313="","",IFERROR(MATCH(TRIM(SUBSTITUTE(SUBSTITUTE(SUBSTITUTE(SUBSTITUTE(Answers!A313,"’","'"),"‘","'"),"“",""""),"”","""")),'Scoring key'!$B$10:$B$14,0),"unread"))</f>
        <v/>
      </c>
      <c r="C313" s="1" t="str">
        <f aca="false">IF(Answers!C313="","",IFERROR(MATCH(TRIM(SUBSTITUTE(SUBSTITUTE(SUBSTITUTE(SUBSTITUTE(Answers!C313,"’","'"),"‘","'"),"“",""""),"”","""")),'Scoring key'!$B$15:$B$19,0),"unread"))</f>
        <v/>
      </c>
      <c r="D313" s="1" t="str">
        <f aca="false">IF(Answers!D313="","",IFERROR(MATCH(TRIM(SUBSTITUTE(SUBSTITUTE(SUBSTITUTE(SUBSTITUTE(Answers!D313,"’","'"),"‘","'"),"“",""""),"”","""")),'Scoring key'!$B$20:$B$24,0),"unread"))</f>
        <v/>
      </c>
      <c r="E313" s="1" t="str">
        <f aca="false">IF(Answers!E313="","",IFERROR(MATCH(TRIM(SUBSTITUTE(SUBSTITUTE(SUBSTITUTE(SUBSTITUTE(Answers!E313,"’","'"),"‘","'"),"“",""""),"”","""")),'Scoring key'!$B$25:$B$29,0),"unread"))</f>
        <v/>
      </c>
      <c r="F313" s="1" t="str">
        <f aca="false">IF(Answers!L313="","",IFERROR(MATCH(TRIM(SUBSTITUTE(SUBSTITUTE(SUBSTITUTE(SUBSTITUTE(Answers!L313,"’","'"),"‘","'"),"“",""""),"”","""")),'Scoring key'!$B$30:$B$34,0),"unread"))</f>
        <v/>
      </c>
      <c r="G313" s="1" t="str">
        <f aca="false">IF(Answers!N313="","",IFERROR(MATCH(TRIM(SUBSTITUTE(SUBSTITUTE(SUBSTITUTE(SUBSTITUTE(Answers!N313,"’","'"),"‘","'"),"“",""""),"”","""")),'Scoring key'!$B$35:$B$38,0),"unread"))</f>
        <v/>
      </c>
      <c r="H313" s="1" t="str">
        <f aca="false">IF(Answers!O313="","",IFERROR(MATCH(TRIM(SUBSTITUTE(SUBSTITUTE(SUBSTITUTE(SUBSTITUTE(Answers!O313,"’","'"),"‘","'"),"“",""""),"”","""")),'Scoring key'!$B$39:$B$42,0),"unread"))</f>
        <v/>
      </c>
      <c r="I313" s="1" t="str">
        <f aca="false">IF(Answers!S313="","",IFERROR(MATCH(TRIM(SUBSTITUTE(SUBSTITUTE(SUBSTITUTE(SUBSTITUTE(Answers!S313,"’","'"),"‘","'"),"“",""""),"”","""")),'Scoring key'!$B$43:$B$46,0),"unread"))</f>
        <v/>
      </c>
      <c r="J313" s="1" t="str">
        <f aca="false">IF(ISNUMBER(B313),IF(INDEX('Scoring key'!$C$10:$C$14,B313)="","",INDEX('Scoring key'!$C$10:$C$14,B313)),"")</f>
        <v/>
      </c>
      <c r="K313" s="1" t="str">
        <f aca="false">IF(ISNUMBER(E313),IF(INDEX('Scoring key'!$C$25:$C$29,E313)="","",INDEX('Scoring key'!$C$25:$C$29,E313)),"")</f>
        <v/>
      </c>
      <c r="L313" s="1" t="str">
        <f aca="false">IF(ISNUMBER(F313),IF(INDEX('Scoring key'!$C$30:$C$34,F313)="","",INDEX('Scoring key'!$C$30:$C$34,F313)),"")</f>
        <v/>
      </c>
      <c r="M313" s="1" t="str">
        <f aca="false">IF(ISNUMBER(G313),IF(INDEX('Scoring key'!$C$35:$C$38,G313)="","",INDEX('Scoring key'!$C$35:$C$38,G313)),"")</f>
        <v/>
      </c>
      <c r="N313" s="1" t="str">
        <f aca="false">IF(ISNUMBER(H313),IF(INDEX('Scoring key'!$C$39:$C$42,H313)="","",INDEX('Scoring key'!$C$39:$C$42,H313)),"")</f>
        <v/>
      </c>
      <c r="O313" s="1" t="str">
        <f aca="false">IF(Answers!F313="","",IF(ISNUMBER(IFERROR(VALUE(Answers!F313),"")),IF(AND(VALUE(Answers!F313)&gt;=1,VALUE(Answers!F313)&lt;=5,VALUE(Answers!F313)=INT(VALUE(Answers!F313))),VALUE(Answers!F313),"unread"),IFERROR(MATCH(TRIM(SUBSTITUTE(SUBSTITUTE(SUBSTITUTE(SUBSTITUTE(Answers!F313,"’","'"),"‘","'"),"“",""""),"”","""")),'Scoring key'!$B$5:$B$9,0),"unread")))</f>
        <v/>
      </c>
      <c r="P313" s="1" t="str">
        <f aca="false">IF(Answers!G313="","",IF(ISNUMBER(IFERROR(VALUE(Answers!G313),"")),IF(AND(VALUE(Answers!G313)&gt;=1,VALUE(Answers!G313)&lt;=5,VALUE(Answers!G313)=INT(VALUE(Answers!G313))),VALUE(Answers!G313),"unread"),IFERROR(MATCH(TRIM(SUBSTITUTE(SUBSTITUTE(SUBSTITUTE(SUBSTITUTE(Answers!G313,"’","'"),"‘","'"),"“",""""),"”","""")),'Scoring key'!$B$5:$B$9,0),"unread")))</f>
        <v/>
      </c>
      <c r="Q313" s="1" t="str">
        <f aca="false">IF(Answers!H313="","",IF(ISNUMBER(IFERROR(VALUE(Answers!H313),"")),IF(AND(VALUE(Answers!H313)&gt;=1,VALUE(Answers!H313)&lt;=5,VALUE(Answers!H313)=INT(VALUE(Answers!H313))),VALUE(Answers!H313),"unread"),IFERROR(MATCH(TRIM(SUBSTITUTE(SUBSTITUTE(SUBSTITUTE(SUBSTITUTE(Answers!H313,"’","'"),"‘","'"),"“",""""),"”","""")),'Scoring key'!$B$5:$B$9,0),"unread")))</f>
        <v/>
      </c>
      <c r="R313" s="1" t="str">
        <f aca="false">IF(Answers!I313="","",IF(ISNUMBER(IFERROR(VALUE(Answers!I313),"")),IF(AND(VALUE(Answers!I313)&gt;=1,VALUE(Answers!I313)&lt;=5,VALUE(Answers!I313)=INT(VALUE(Answers!I313))),VALUE(Answers!I313),"unread"),IFERROR(MATCH(TRIM(SUBSTITUTE(SUBSTITUTE(SUBSTITUTE(SUBSTITUTE(Answers!I313,"’","'"),"‘","'"),"“",""""),"”","""")),'Scoring key'!$B$5:$B$9,0),"unread")))</f>
        <v/>
      </c>
      <c r="S313" s="1" t="str">
        <f aca="false">IF(Answers!J313="","",IF(ISNUMBER(IFERROR(VALUE(Answers!J313),"")),IF(AND(VALUE(Answers!J313)&gt;=1,VALUE(Answers!J313)&lt;=5,VALUE(Answers!J313)=INT(VALUE(Answers!J313))),VALUE(Answers!J313),"unread"),IFERROR(MATCH(TRIM(SUBSTITUTE(SUBSTITUTE(SUBSTITUTE(SUBSTITUTE(Answers!J313,"’","'"),"‘","'"),"“",""""),"”","""")),'Scoring key'!$B$5:$B$9,0),"unread")))</f>
        <v/>
      </c>
      <c r="T313" s="1" t="str">
        <f aca="false">IF(Answers!K313="","",IF(ISNUMBER(IFERROR(VALUE(Answers!K313),"")),IF(AND(VALUE(Answers!K313)&gt;=1,VALUE(Answers!K313)&lt;=5,VALUE(Answers!K313)=INT(VALUE(Answers!K313))),VALUE(Answers!K313),"unread"),IFERROR(MATCH(TRIM(SUBSTITUTE(SUBSTITUTE(SUBSTITUTE(SUBSTITUTE(Answers!K313,"’","'"),"‘","'"),"“",""""),"”","""")),'Scoring key'!$B$5:$B$9,0),"unread")))</f>
        <v/>
      </c>
      <c r="U313" s="1" t="str">
        <f aca="false">IF(Answers!M313="","",IF(ISNUMBER(IFERROR(VALUE(Answers!M313),"")),IF(AND(VALUE(Answers!M313)&gt;=1,VALUE(Answers!M313)&lt;=5,VALUE(Answers!M313)=INT(VALUE(Answers!M313))),VALUE(Answers!M313),"unread"),IFERROR(MATCH(TRIM(SUBSTITUTE(SUBSTITUTE(SUBSTITUTE(SUBSTITUTE(Answers!M313,"’","'"),"‘","'"),"“",""""),"”","""")),'Scoring key'!$B$5:$B$9,0),"unread")))</f>
        <v/>
      </c>
      <c r="V313" s="1" t="str">
        <f aca="false">IF(Answers!P313="","",IF(ISNUMBER(IFERROR(VALUE(Answers!P313),"")),IF(AND(VALUE(Answers!P313)&gt;=1,VALUE(Answers!P313)&lt;=5,VALUE(Answers!P313)=INT(VALUE(Answers!P313))),VALUE(Answers!P313),"unread"),IFERROR(MATCH(TRIM(SUBSTITUTE(SUBSTITUTE(SUBSTITUTE(SUBSTITUTE(Answers!P313,"’","'"),"‘","'"),"“",""""),"”","""")),'Scoring key'!$B$5:$B$9,0),"unread")))</f>
        <v/>
      </c>
      <c r="W313" s="1" t="str">
        <f aca="false">IF(Answers!Q313="","",IF(ISNUMBER(IFERROR(VALUE(Answers!Q313),"")),IF(AND(VALUE(Answers!Q313)&gt;=1,VALUE(Answers!Q313)&lt;=5,VALUE(Answers!Q313)=INT(VALUE(Answers!Q313))),VALUE(Answers!Q313),"unread"),IFERROR(MATCH(TRIM(SUBSTITUTE(SUBSTITUTE(SUBSTITUTE(SUBSTITUTE(Answers!Q313,"’","'"),"‘","'"),"“",""""),"”","""")),'Scoring key'!$B$5:$B$9,0),"unread")))</f>
        <v/>
      </c>
      <c r="X313" s="1" t="str">
        <f aca="false">IF(Answers!B313="","",ISNUMBER(SEARCH("Drafting or editing emails and documents",TRIM(SUBSTITUTE(SUBSTITUTE(SUBSTITUTE(SUBSTITUTE(Answers!B313,"’","'"),"‘","'"),"“",""""),"”",""""))))*1+ISNUMBER(SEARCH("Summarizing documents, threads or meetings",TRIM(SUBSTITUTE(SUBSTITUTE(SUBSTITUTE(SUBSTITUTE(Answers!B313,"’","'"),"‘","'"),"“",""""),"”",""""))))*1+ISNUMBER(SEARCH("Research, or explaining something unfamiliar",TRIM(SUBSTITUTE(SUBSTITUTE(SUBSTITUTE(SUBSTITUTE(Answers!B313,"’","'"),"‘","'"),"“",""""),"”",""""))))*1+ISNUMBER(SEARCH("Working with data or spreadsheets",TRIM(SUBSTITUTE(SUBSTITUTE(SUBSTITUTE(SUBSTITUTE(Answers!B313,"’","'"),"‘","'"),"“",""""),"”",""""))))*1+ISNUMBER(SEARCH("Writing or reviewing code or scripts",TRIM(SUBSTITUTE(SUBSTITUTE(SUBSTITUTE(SUBSTITUTE(Answers!B313,"’","'"),"‘","'"),"“",""""),"”",""""))))*1+ISNUMBER(SEARCH("Brainstorming or planning",TRIM(SUBSTITUTE(SUBSTITUTE(SUBSTITUTE(SUBSTITUTE(Answers!B313,"’","'"),"‘","'"),"“",""""),"”",""""))))*1+ISNUMBER(SEARCH("Something else",TRIM(SUBSTITUTE(SUBSTITUTE(SUBSTITUTE(SUBSTITUTE(Answers!B313,"’","'"),"‘","'"),"“",""""),"”",""""))))*1)</f>
        <v/>
      </c>
      <c r="Y313" s="1" t="str">
        <f aca="false">IF(X313="","",IF(X313=0,IF(ISNUMBER(SEARCH("I don't use AI tools for work",TRIM(SUBSTITUTE(SUBSTITUTE(SUBSTITUTE(SUBSTITUTE(Answers!B313,"’","'"),"‘","'"),"“",""""),"”","""")))),1,"unread"),MIN(X313+1,5)))</f>
        <v/>
      </c>
      <c r="Z313" s="1" t="n">
        <f aca="false">IF(ISNUMBER(SEARCH("Clear guidance on what's allowed and what information can go in",TRIM(SUBSTITUTE(SUBSTITUTE(SUBSTITUTE(SUBSTITUTE(Answers!R313,"’","'"),"‘","'"),"“",""""),"”","""")))),1,0)</f>
        <v>0</v>
      </c>
      <c r="AA313" s="1" t="n">
        <f aca="false">IF(ISNUMBER(SEARCH("An approved AI tool with a work account",TRIM(SUBSTITUTE(SUBSTITUTE(SUBSTITUTE(SUBSTITUTE(Answers!R313,"’","'"),"‘","'"),"“",""""),"”","""")))),1,0)</f>
        <v>0</v>
      </c>
      <c r="AB313" s="1" t="n">
        <f aca="false">IF(ISNUMBER(SEARCH("Hands-on training using my own work tasks",TRIM(SUBSTITUTE(SUBSTITUTE(SUBSTITUTE(SUBSTITUTE(Answers!R313,"’","'"),"‘","'"),"“",""""),"”","""")))),1,0)</f>
        <v>0</v>
      </c>
      <c r="AC313" s="1" t="n">
        <f aca="false">IF(ISNUMBER(SEARCH("Ready-made prompts and templates for common tasks",TRIM(SUBSTITUTE(SUBSTITUTE(SUBSTITUTE(SUBSTITUTE(Answers!R313,"’","'"),"‘","'"),"“",""""),"”","""")))),1,0)</f>
        <v>0</v>
      </c>
      <c r="AD313" s="1" t="n">
        <f aca="false">IF(ISNUMBER(SEARCH("Help setting up an AI agent for my role",TRIM(SUBSTITUTE(SUBSTITUTE(SUBSTITUTE(SUBSTITUTE(Answers!R313,"’","'"),"‘","'"),"“",""""),"”","""")))),1,0)</f>
        <v>0</v>
      </c>
      <c r="AE313" s="1" t="n">
        <f aca="false">IF(ISNUMBER(SEARCH("Examples from people in jobs like mine",TRIM(SUBSTITUTE(SUBSTITUTE(SUBSTITUTE(SUBSTITUTE(Answers!R313,"’","'"),"‘","'"),"“",""""),"”","""")))),1,0)</f>
        <v>0</v>
      </c>
      <c r="AF313" s="1" t="n">
        <f aca="false">IF(ISNUMBER(SEARCH("Time set aside to practice",TRIM(SUBSTITUTE(SUBSTITUTE(SUBSTITUTE(SUBSTITUTE(Answers!R313,"’","'"),"‘","'"),"“",""""),"”","""")))),1,0)</f>
        <v>0</v>
      </c>
      <c r="AG313" s="1" t="n">
        <f aca="false">IF(ISNUMBER(SEARCH("I don't need help right now",TRIM(SUBSTITUTE(SUBSTITUTE(SUBSTITUTE(SUBSTITUTE(Answers!R313,"’","'"),"‘","'"),"“",""""),"”","""")))),1,0)</f>
        <v>0</v>
      </c>
      <c r="AH313" s="1" t="str">
        <f aca="false">IF(Answers!R313="","",IF(Z313+AA313+AB313+AC313+AD313+AE313+AF313+AG313=0,"unread",""))</f>
        <v/>
      </c>
      <c r="AI313" s="1" t="n">
        <f aca="false">IF(OR(D313=5,E313=5),1,0)</f>
        <v>0</v>
      </c>
    </row>
    <row r="314" customFormat="false" ht="15" hidden="false" customHeight="true" outlineLevel="0" collapsed="false">
      <c r="A314" s="1" t="n">
        <f aca="false">Answers!T314</f>
        <v>0</v>
      </c>
      <c r="B314" s="1" t="str">
        <f aca="false">IF(Answers!A314="","",IFERROR(MATCH(TRIM(SUBSTITUTE(SUBSTITUTE(SUBSTITUTE(SUBSTITUTE(Answers!A314,"’","'"),"‘","'"),"“",""""),"”","""")),'Scoring key'!$B$10:$B$14,0),"unread"))</f>
        <v/>
      </c>
      <c r="C314" s="1" t="str">
        <f aca="false">IF(Answers!C314="","",IFERROR(MATCH(TRIM(SUBSTITUTE(SUBSTITUTE(SUBSTITUTE(SUBSTITUTE(Answers!C314,"’","'"),"‘","'"),"“",""""),"”","""")),'Scoring key'!$B$15:$B$19,0),"unread"))</f>
        <v/>
      </c>
      <c r="D314" s="1" t="str">
        <f aca="false">IF(Answers!D314="","",IFERROR(MATCH(TRIM(SUBSTITUTE(SUBSTITUTE(SUBSTITUTE(SUBSTITUTE(Answers!D314,"’","'"),"‘","'"),"“",""""),"”","""")),'Scoring key'!$B$20:$B$24,0),"unread"))</f>
        <v/>
      </c>
      <c r="E314" s="1" t="str">
        <f aca="false">IF(Answers!E314="","",IFERROR(MATCH(TRIM(SUBSTITUTE(SUBSTITUTE(SUBSTITUTE(SUBSTITUTE(Answers!E314,"’","'"),"‘","'"),"“",""""),"”","""")),'Scoring key'!$B$25:$B$29,0),"unread"))</f>
        <v/>
      </c>
      <c r="F314" s="1" t="str">
        <f aca="false">IF(Answers!L314="","",IFERROR(MATCH(TRIM(SUBSTITUTE(SUBSTITUTE(SUBSTITUTE(SUBSTITUTE(Answers!L314,"’","'"),"‘","'"),"“",""""),"”","""")),'Scoring key'!$B$30:$B$34,0),"unread"))</f>
        <v/>
      </c>
      <c r="G314" s="1" t="str">
        <f aca="false">IF(Answers!N314="","",IFERROR(MATCH(TRIM(SUBSTITUTE(SUBSTITUTE(SUBSTITUTE(SUBSTITUTE(Answers!N314,"’","'"),"‘","'"),"“",""""),"”","""")),'Scoring key'!$B$35:$B$38,0),"unread"))</f>
        <v/>
      </c>
      <c r="H314" s="1" t="str">
        <f aca="false">IF(Answers!O314="","",IFERROR(MATCH(TRIM(SUBSTITUTE(SUBSTITUTE(SUBSTITUTE(SUBSTITUTE(Answers!O314,"’","'"),"‘","'"),"“",""""),"”","""")),'Scoring key'!$B$39:$B$42,0),"unread"))</f>
        <v/>
      </c>
      <c r="I314" s="1" t="str">
        <f aca="false">IF(Answers!S314="","",IFERROR(MATCH(TRIM(SUBSTITUTE(SUBSTITUTE(SUBSTITUTE(SUBSTITUTE(Answers!S314,"’","'"),"‘","'"),"“",""""),"”","""")),'Scoring key'!$B$43:$B$46,0),"unread"))</f>
        <v/>
      </c>
      <c r="J314" s="1" t="str">
        <f aca="false">IF(ISNUMBER(B314),IF(INDEX('Scoring key'!$C$10:$C$14,B314)="","",INDEX('Scoring key'!$C$10:$C$14,B314)),"")</f>
        <v/>
      </c>
      <c r="K314" s="1" t="str">
        <f aca="false">IF(ISNUMBER(E314),IF(INDEX('Scoring key'!$C$25:$C$29,E314)="","",INDEX('Scoring key'!$C$25:$C$29,E314)),"")</f>
        <v/>
      </c>
      <c r="L314" s="1" t="str">
        <f aca="false">IF(ISNUMBER(F314),IF(INDEX('Scoring key'!$C$30:$C$34,F314)="","",INDEX('Scoring key'!$C$30:$C$34,F314)),"")</f>
        <v/>
      </c>
      <c r="M314" s="1" t="str">
        <f aca="false">IF(ISNUMBER(G314),IF(INDEX('Scoring key'!$C$35:$C$38,G314)="","",INDEX('Scoring key'!$C$35:$C$38,G314)),"")</f>
        <v/>
      </c>
      <c r="N314" s="1" t="str">
        <f aca="false">IF(ISNUMBER(H314),IF(INDEX('Scoring key'!$C$39:$C$42,H314)="","",INDEX('Scoring key'!$C$39:$C$42,H314)),"")</f>
        <v/>
      </c>
      <c r="O314" s="1" t="str">
        <f aca="false">IF(Answers!F314="","",IF(ISNUMBER(IFERROR(VALUE(Answers!F314),"")),IF(AND(VALUE(Answers!F314)&gt;=1,VALUE(Answers!F314)&lt;=5,VALUE(Answers!F314)=INT(VALUE(Answers!F314))),VALUE(Answers!F314),"unread"),IFERROR(MATCH(TRIM(SUBSTITUTE(SUBSTITUTE(SUBSTITUTE(SUBSTITUTE(Answers!F314,"’","'"),"‘","'"),"“",""""),"”","""")),'Scoring key'!$B$5:$B$9,0),"unread")))</f>
        <v/>
      </c>
      <c r="P314" s="1" t="str">
        <f aca="false">IF(Answers!G314="","",IF(ISNUMBER(IFERROR(VALUE(Answers!G314),"")),IF(AND(VALUE(Answers!G314)&gt;=1,VALUE(Answers!G314)&lt;=5,VALUE(Answers!G314)=INT(VALUE(Answers!G314))),VALUE(Answers!G314),"unread"),IFERROR(MATCH(TRIM(SUBSTITUTE(SUBSTITUTE(SUBSTITUTE(SUBSTITUTE(Answers!G314,"’","'"),"‘","'"),"“",""""),"”","""")),'Scoring key'!$B$5:$B$9,0),"unread")))</f>
        <v/>
      </c>
      <c r="Q314" s="1" t="str">
        <f aca="false">IF(Answers!H314="","",IF(ISNUMBER(IFERROR(VALUE(Answers!H314),"")),IF(AND(VALUE(Answers!H314)&gt;=1,VALUE(Answers!H314)&lt;=5,VALUE(Answers!H314)=INT(VALUE(Answers!H314))),VALUE(Answers!H314),"unread"),IFERROR(MATCH(TRIM(SUBSTITUTE(SUBSTITUTE(SUBSTITUTE(SUBSTITUTE(Answers!H314,"’","'"),"‘","'"),"“",""""),"”","""")),'Scoring key'!$B$5:$B$9,0),"unread")))</f>
        <v/>
      </c>
      <c r="R314" s="1" t="str">
        <f aca="false">IF(Answers!I314="","",IF(ISNUMBER(IFERROR(VALUE(Answers!I314),"")),IF(AND(VALUE(Answers!I314)&gt;=1,VALUE(Answers!I314)&lt;=5,VALUE(Answers!I314)=INT(VALUE(Answers!I314))),VALUE(Answers!I314),"unread"),IFERROR(MATCH(TRIM(SUBSTITUTE(SUBSTITUTE(SUBSTITUTE(SUBSTITUTE(Answers!I314,"’","'"),"‘","'"),"“",""""),"”","""")),'Scoring key'!$B$5:$B$9,0),"unread")))</f>
        <v/>
      </c>
      <c r="S314" s="1" t="str">
        <f aca="false">IF(Answers!J314="","",IF(ISNUMBER(IFERROR(VALUE(Answers!J314),"")),IF(AND(VALUE(Answers!J314)&gt;=1,VALUE(Answers!J314)&lt;=5,VALUE(Answers!J314)=INT(VALUE(Answers!J314))),VALUE(Answers!J314),"unread"),IFERROR(MATCH(TRIM(SUBSTITUTE(SUBSTITUTE(SUBSTITUTE(SUBSTITUTE(Answers!J314,"’","'"),"‘","'"),"“",""""),"”","""")),'Scoring key'!$B$5:$B$9,0),"unread")))</f>
        <v/>
      </c>
      <c r="T314" s="1" t="str">
        <f aca="false">IF(Answers!K314="","",IF(ISNUMBER(IFERROR(VALUE(Answers!K314),"")),IF(AND(VALUE(Answers!K314)&gt;=1,VALUE(Answers!K314)&lt;=5,VALUE(Answers!K314)=INT(VALUE(Answers!K314))),VALUE(Answers!K314),"unread"),IFERROR(MATCH(TRIM(SUBSTITUTE(SUBSTITUTE(SUBSTITUTE(SUBSTITUTE(Answers!K314,"’","'"),"‘","'"),"“",""""),"”","""")),'Scoring key'!$B$5:$B$9,0),"unread")))</f>
        <v/>
      </c>
      <c r="U314" s="1" t="str">
        <f aca="false">IF(Answers!M314="","",IF(ISNUMBER(IFERROR(VALUE(Answers!M314),"")),IF(AND(VALUE(Answers!M314)&gt;=1,VALUE(Answers!M314)&lt;=5,VALUE(Answers!M314)=INT(VALUE(Answers!M314))),VALUE(Answers!M314),"unread"),IFERROR(MATCH(TRIM(SUBSTITUTE(SUBSTITUTE(SUBSTITUTE(SUBSTITUTE(Answers!M314,"’","'"),"‘","'"),"“",""""),"”","""")),'Scoring key'!$B$5:$B$9,0),"unread")))</f>
        <v/>
      </c>
      <c r="V314" s="1" t="str">
        <f aca="false">IF(Answers!P314="","",IF(ISNUMBER(IFERROR(VALUE(Answers!P314),"")),IF(AND(VALUE(Answers!P314)&gt;=1,VALUE(Answers!P314)&lt;=5,VALUE(Answers!P314)=INT(VALUE(Answers!P314))),VALUE(Answers!P314),"unread"),IFERROR(MATCH(TRIM(SUBSTITUTE(SUBSTITUTE(SUBSTITUTE(SUBSTITUTE(Answers!P314,"’","'"),"‘","'"),"“",""""),"”","""")),'Scoring key'!$B$5:$B$9,0),"unread")))</f>
        <v/>
      </c>
      <c r="W314" s="1" t="str">
        <f aca="false">IF(Answers!Q314="","",IF(ISNUMBER(IFERROR(VALUE(Answers!Q314),"")),IF(AND(VALUE(Answers!Q314)&gt;=1,VALUE(Answers!Q314)&lt;=5,VALUE(Answers!Q314)=INT(VALUE(Answers!Q314))),VALUE(Answers!Q314),"unread"),IFERROR(MATCH(TRIM(SUBSTITUTE(SUBSTITUTE(SUBSTITUTE(SUBSTITUTE(Answers!Q314,"’","'"),"‘","'"),"“",""""),"”","""")),'Scoring key'!$B$5:$B$9,0),"unread")))</f>
        <v/>
      </c>
      <c r="X314" s="1" t="str">
        <f aca="false">IF(Answers!B314="","",ISNUMBER(SEARCH("Drafting or editing emails and documents",TRIM(SUBSTITUTE(SUBSTITUTE(SUBSTITUTE(SUBSTITUTE(Answers!B314,"’","'"),"‘","'"),"“",""""),"”",""""))))*1+ISNUMBER(SEARCH("Summarizing documents, threads or meetings",TRIM(SUBSTITUTE(SUBSTITUTE(SUBSTITUTE(SUBSTITUTE(Answers!B314,"’","'"),"‘","'"),"“",""""),"”",""""))))*1+ISNUMBER(SEARCH("Research, or explaining something unfamiliar",TRIM(SUBSTITUTE(SUBSTITUTE(SUBSTITUTE(SUBSTITUTE(Answers!B314,"’","'"),"‘","'"),"“",""""),"”",""""))))*1+ISNUMBER(SEARCH("Working with data or spreadsheets",TRIM(SUBSTITUTE(SUBSTITUTE(SUBSTITUTE(SUBSTITUTE(Answers!B314,"’","'"),"‘","'"),"“",""""),"”",""""))))*1+ISNUMBER(SEARCH("Writing or reviewing code or scripts",TRIM(SUBSTITUTE(SUBSTITUTE(SUBSTITUTE(SUBSTITUTE(Answers!B314,"’","'"),"‘","'"),"“",""""),"”",""""))))*1+ISNUMBER(SEARCH("Brainstorming or planning",TRIM(SUBSTITUTE(SUBSTITUTE(SUBSTITUTE(SUBSTITUTE(Answers!B314,"’","'"),"‘","'"),"“",""""),"”",""""))))*1+ISNUMBER(SEARCH("Something else",TRIM(SUBSTITUTE(SUBSTITUTE(SUBSTITUTE(SUBSTITUTE(Answers!B314,"’","'"),"‘","'"),"“",""""),"”",""""))))*1)</f>
        <v/>
      </c>
      <c r="Y314" s="1" t="str">
        <f aca="false">IF(X314="","",IF(X314=0,IF(ISNUMBER(SEARCH("I don't use AI tools for work",TRIM(SUBSTITUTE(SUBSTITUTE(SUBSTITUTE(SUBSTITUTE(Answers!B314,"’","'"),"‘","'"),"“",""""),"”","""")))),1,"unread"),MIN(X314+1,5)))</f>
        <v/>
      </c>
      <c r="Z314" s="1" t="n">
        <f aca="false">IF(ISNUMBER(SEARCH("Clear guidance on what's allowed and what information can go in",TRIM(SUBSTITUTE(SUBSTITUTE(SUBSTITUTE(SUBSTITUTE(Answers!R314,"’","'"),"‘","'"),"“",""""),"”","""")))),1,0)</f>
        <v>0</v>
      </c>
      <c r="AA314" s="1" t="n">
        <f aca="false">IF(ISNUMBER(SEARCH("An approved AI tool with a work account",TRIM(SUBSTITUTE(SUBSTITUTE(SUBSTITUTE(SUBSTITUTE(Answers!R314,"’","'"),"‘","'"),"“",""""),"”","""")))),1,0)</f>
        <v>0</v>
      </c>
      <c r="AB314" s="1" t="n">
        <f aca="false">IF(ISNUMBER(SEARCH("Hands-on training using my own work tasks",TRIM(SUBSTITUTE(SUBSTITUTE(SUBSTITUTE(SUBSTITUTE(Answers!R314,"’","'"),"‘","'"),"“",""""),"”","""")))),1,0)</f>
        <v>0</v>
      </c>
      <c r="AC314" s="1" t="n">
        <f aca="false">IF(ISNUMBER(SEARCH("Ready-made prompts and templates for common tasks",TRIM(SUBSTITUTE(SUBSTITUTE(SUBSTITUTE(SUBSTITUTE(Answers!R314,"’","'"),"‘","'"),"“",""""),"”","""")))),1,0)</f>
        <v>0</v>
      </c>
      <c r="AD314" s="1" t="n">
        <f aca="false">IF(ISNUMBER(SEARCH("Help setting up an AI agent for my role",TRIM(SUBSTITUTE(SUBSTITUTE(SUBSTITUTE(SUBSTITUTE(Answers!R314,"’","'"),"‘","'"),"“",""""),"”","""")))),1,0)</f>
        <v>0</v>
      </c>
      <c r="AE314" s="1" t="n">
        <f aca="false">IF(ISNUMBER(SEARCH("Examples from people in jobs like mine",TRIM(SUBSTITUTE(SUBSTITUTE(SUBSTITUTE(SUBSTITUTE(Answers!R314,"’","'"),"‘","'"),"“",""""),"”","""")))),1,0)</f>
        <v>0</v>
      </c>
      <c r="AF314" s="1" t="n">
        <f aca="false">IF(ISNUMBER(SEARCH("Time set aside to practice",TRIM(SUBSTITUTE(SUBSTITUTE(SUBSTITUTE(SUBSTITUTE(Answers!R314,"’","'"),"‘","'"),"“",""""),"”","""")))),1,0)</f>
        <v>0</v>
      </c>
      <c r="AG314" s="1" t="n">
        <f aca="false">IF(ISNUMBER(SEARCH("I don't need help right now",TRIM(SUBSTITUTE(SUBSTITUTE(SUBSTITUTE(SUBSTITUTE(Answers!R314,"’","'"),"‘","'"),"“",""""),"”","""")))),1,0)</f>
        <v>0</v>
      </c>
      <c r="AH314" s="1" t="str">
        <f aca="false">IF(Answers!R314="","",IF(Z314+AA314+AB314+AC314+AD314+AE314+AF314+AG314=0,"unread",""))</f>
        <v/>
      </c>
      <c r="AI314" s="1" t="n">
        <f aca="false">IF(OR(D314=5,E314=5),1,0)</f>
        <v>0</v>
      </c>
    </row>
    <row r="315" customFormat="false" ht="15" hidden="false" customHeight="true" outlineLevel="0" collapsed="false">
      <c r="A315" s="1" t="n">
        <f aca="false">Answers!T315</f>
        <v>0</v>
      </c>
      <c r="B315" s="1" t="str">
        <f aca="false">IF(Answers!A315="","",IFERROR(MATCH(TRIM(SUBSTITUTE(SUBSTITUTE(SUBSTITUTE(SUBSTITUTE(Answers!A315,"’","'"),"‘","'"),"“",""""),"”","""")),'Scoring key'!$B$10:$B$14,0),"unread"))</f>
        <v/>
      </c>
      <c r="C315" s="1" t="str">
        <f aca="false">IF(Answers!C315="","",IFERROR(MATCH(TRIM(SUBSTITUTE(SUBSTITUTE(SUBSTITUTE(SUBSTITUTE(Answers!C315,"’","'"),"‘","'"),"“",""""),"”","""")),'Scoring key'!$B$15:$B$19,0),"unread"))</f>
        <v/>
      </c>
      <c r="D315" s="1" t="str">
        <f aca="false">IF(Answers!D315="","",IFERROR(MATCH(TRIM(SUBSTITUTE(SUBSTITUTE(SUBSTITUTE(SUBSTITUTE(Answers!D315,"’","'"),"‘","'"),"“",""""),"”","""")),'Scoring key'!$B$20:$B$24,0),"unread"))</f>
        <v/>
      </c>
      <c r="E315" s="1" t="str">
        <f aca="false">IF(Answers!E315="","",IFERROR(MATCH(TRIM(SUBSTITUTE(SUBSTITUTE(SUBSTITUTE(SUBSTITUTE(Answers!E315,"’","'"),"‘","'"),"“",""""),"”","""")),'Scoring key'!$B$25:$B$29,0),"unread"))</f>
        <v/>
      </c>
      <c r="F315" s="1" t="str">
        <f aca="false">IF(Answers!L315="","",IFERROR(MATCH(TRIM(SUBSTITUTE(SUBSTITUTE(SUBSTITUTE(SUBSTITUTE(Answers!L315,"’","'"),"‘","'"),"“",""""),"”","""")),'Scoring key'!$B$30:$B$34,0),"unread"))</f>
        <v/>
      </c>
      <c r="G315" s="1" t="str">
        <f aca="false">IF(Answers!N315="","",IFERROR(MATCH(TRIM(SUBSTITUTE(SUBSTITUTE(SUBSTITUTE(SUBSTITUTE(Answers!N315,"’","'"),"‘","'"),"“",""""),"”","""")),'Scoring key'!$B$35:$B$38,0),"unread"))</f>
        <v/>
      </c>
      <c r="H315" s="1" t="str">
        <f aca="false">IF(Answers!O315="","",IFERROR(MATCH(TRIM(SUBSTITUTE(SUBSTITUTE(SUBSTITUTE(SUBSTITUTE(Answers!O315,"’","'"),"‘","'"),"“",""""),"”","""")),'Scoring key'!$B$39:$B$42,0),"unread"))</f>
        <v/>
      </c>
      <c r="I315" s="1" t="str">
        <f aca="false">IF(Answers!S315="","",IFERROR(MATCH(TRIM(SUBSTITUTE(SUBSTITUTE(SUBSTITUTE(SUBSTITUTE(Answers!S315,"’","'"),"‘","'"),"“",""""),"”","""")),'Scoring key'!$B$43:$B$46,0),"unread"))</f>
        <v/>
      </c>
      <c r="J315" s="1" t="str">
        <f aca="false">IF(ISNUMBER(B315),IF(INDEX('Scoring key'!$C$10:$C$14,B315)="","",INDEX('Scoring key'!$C$10:$C$14,B315)),"")</f>
        <v/>
      </c>
      <c r="K315" s="1" t="str">
        <f aca="false">IF(ISNUMBER(E315),IF(INDEX('Scoring key'!$C$25:$C$29,E315)="","",INDEX('Scoring key'!$C$25:$C$29,E315)),"")</f>
        <v/>
      </c>
      <c r="L315" s="1" t="str">
        <f aca="false">IF(ISNUMBER(F315),IF(INDEX('Scoring key'!$C$30:$C$34,F315)="","",INDEX('Scoring key'!$C$30:$C$34,F315)),"")</f>
        <v/>
      </c>
      <c r="M315" s="1" t="str">
        <f aca="false">IF(ISNUMBER(G315),IF(INDEX('Scoring key'!$C$35:$C$38,G315)="","",INDEX('Scoring key'!$C$35:$C$38,G315)),"")</f>
        <v/>
      </c>
      <c r="N315" s="1" t="str">
        <f aca="false">IF(ISNUMBER(H315),IF(INDEX('Scoring key'!$C$39:$C$42,H315)="","",INDEX('Scoring key'!$C$39:$C$42,H315)),"")</f>
        <v/>
      </c>
      <c r="O315" s="1" t="str">
        <f aca="false">IF(Answers!F315="","",IF(ISNUMBER(IFERROR(VALUE(Answers!F315),"")),IF(AND(VALUE(Answers!F315)&gt;=1,VALUE(Answers!F315)&lt;=5,VALUE(Answers!F315)=INT(VALUE(Answers!F315))),VALUE(Answers!F315),"unread"),IFERROR(MATCH(TRIM(SUBSTITUTE(SUBSTITUTE(SUBSTITUTE(SUBSTITUTE(Answers!F315,"’","'"),"‘","'"),"“",""""),"”","""")),'Scoring key'!$B$5:$B$9,0),"unread")))</f>
        <v/>
      </c>
      <c r="P315" s="1" t="str">
        <f aca="false">IF(Answers!G315="","",IF(ISNUMBER(IFERROR(VALUE(Answers!G315),"")),IF(AND(VALUE(Answers!G315)&gt;=1,VALUE(Answers!G315)&lt;=5,VALUE(Answers!G315)=INT(VALUE(Answers!G315))),VALUE(Answers!G315),"unread"),IFERROR(MATCH(TRIM(SUBSTITUTE(SUBSTITUTE(SUBSTITUTE(SUBSTITUTE(Answers!G315,"’","'"),"‘","'"),"“",""""),"”","""")),'Scoring key'!$B$5:$B$9,0),"unread")))</f>
        <v/>
      </c>
      <c r="Q315" s="1" t="str">
        <f aca="false">IF(Answers!H315="","",IF(ISNUMBER(IFERROR(VALUE(Answers!H315),"")),IF(AND(VALUE(Answers!H315)&gt;=1,VALUE(Answers!H315)&lt;=5,VALUE(Answers!H315)=INT(VALUE(Answers!H315))),VALUE(Answers!H315),"unread"),IFERROR(MATCH(TRIM(SUBSTITUTE(SUBSTITUTE(SUBSTITUTE(SUBSTITUTE(Answers!H315,"’","'"),"‘","'"),"“",""""),"”","""")),'Scoring key'!$B$5:$B$9,0),"unread")))</f>
        <v/>
      </c>
      <c r="R315" s="1" t="str">
        <f aca="false">IF(Answers!I315="","",IF(ISNUMBER(IFERROR(VALUE(Answers!I315),"")),IF(AND(VALUE(Answers!I315)&gt;=1,VALUE(Answers!I315)&lt;=5,VALUE(Answers!I315)=INT(VALUE(Answers!I315))),VALUE(Answers!I315),"unread"),IFERROR(MATCH(TRIM(SUBSTITUTE(SUBSTITUTE(SUBSTITUTE(SUBSTITUTE(Answers!I315,"’","'"),"‘","'"),"“",""""),"”","""")),'Scoring key'!$B$5:$B$9,0),"unread")))</f>
        <v/>
      </c>
      <c r="S315" s="1" t="str">
        <f aca="false">IF(Answers!J315="","",IF(ISNUMBER(IFERROR(VALUE(Answers!J315),"")),IF(AND(VALUE(Answers!J315)&gt;=1,VALUE(Answers!J315)&lt;=5,VALUE(Answers!J315)=INT(VALUE(Answers!J315))),VALUE(Answers!J315),"unread"),IFERROR(MATCH(TRIM(SUBSTITUTE(SUBSTITUTE(SUBSTITUTE(SUBSTITUTE(Answers!J315,"’","'"),"‘","'"),"“",""""),"”","""")),'Scoring key'!$B$5:$B$9,0),"unread")))</f>
        <v/>
      </c>
      <c r="T315" s="1" t="str">
        <f aca="false">IF(Answers!K315="","",IF(ISNUMBER(IFERROR(VALUE(Answers!K315),"")),IF(AND(VALUE(Answers!K315)&gt;=1,VALUE(Answers!K315)&lt;=5,VALUE(Answers!K315)=INT(VALUE(Answers!K315))),VALUE(Answers!K315),"unread"),IFERROR(MATCH(TRIM(SUBSTITUTE(SUBSTITUTE(SUBSTITUTE(SUBSTITUTE(Answers!K315,"’","'"),"‘","'"),"“",""""),"”","""")),'Scoring key'!$B$5:$B$9,0),"unread")))</f>
        <v/>
      </c>
      <c r="U315" s="1" t="str">
        <f aca="false">IF(Answers!M315="","",IF(ISNUMBER(IFERROR(VALUE(Answers!M315),"")),IF(AND(VALUE(Answers!M315)&gt;=1,VALUE(Answers!M315)&lt;=5,VALUE(Answers!M315)=INT(VALUE(Answers!M315))),VALUE(Answers!M315),"unread"),IFERROR(MATCH(TRIM(SUBSTITUTE(SUBSTITUTE(SUBSTITUTE(SUBSTITUTE(Answers!M315,"’","'"),"‘","'"),"“",""""),"”","""")),'Scoring key'!$B$5:$B$9,0),"unread")))</f>
        <v/>
      </c>
      <c r="V315" s="1" t="str">
        <f aca="false">IF(Answers!P315="","",IF(ISNUMBER(IFERROR(VALUE(Answers!P315),"")),IF(AND(VALUE(Answers!P315)&gt;=1,VALUE(Answers!P315)&lt;=5,VALUE(Answers!P315)=INT(VALUE(Answers!P315))),VALUE(Answers!P315),"unread"),IFERROR(MATCH(TRIM(SUBSTITUTE(SUBSTITUTE(SUBSTITUTE(SUBSTITUTE(Answers!P315,"’","'"),"‘","'"),"“",""""),"”","""")),'Scoring key'!$B$5:$B$9,0),"unread")))</f>
        <v/>
      </c>
      <c r="W315" s="1" t="str">
        <f aca="false">IF(Answers!Q315="","",IF(ISNUMBER(IFERROR(VALUE(Answers!Q315),"")),IF(AND(VALUE(Answers!Q315)&gt;=1,VALUE(Answers!Q315)&lt;=5,VALUE(Answers!Q315)=INT(VALUE(Answers!Q315))),VALUE(Answers!Q315),"unread"),IFERROR(MATCH(TRIM(SUBSTITUTE(SUBSTITUTE(SUBSTITUTE(SUBSTITUTE(Answers!Q315,"’","'"),"‘","'"),"“",""""),"”","""")),'Scoring key'!$B$5:$B$9,0),"unread")))</f>
        <v/>
      </c>
      <c r="X315" s="1" t="str">
        <f aca="false">IF(Answers!B315="","",ISNUMBER(SEARCH("Drafting or editing emails and documents",TRIM(SUBSTITUTE(SUBSTITUTE(SUBSTITUTE(SUBSTITUTE(Answers!B315,"’","'"),"‘","'"),"“",""""),"”",""""))))*1+ISNUMBER(SEARCH("Summarizing documents, threads or meetings",TRIM(SUBSTITUTE(SUBSTITUTE(SUBSTITUTE(SUBSTITUTE(Answers!B315,"’","'"),"‘","'"),"“",""""),"”",""""))))*1+ISNUMBER(SEARCH("Research, or explaining something unfamiliar",TRIM(SUBSTITUTE(SUBSTITUTE(SUBSTITUTE(SUBSTITUTE(Answers!B315,"’","'"),"‘","'"),"“",""""),"”",""""))))*1+ISNUMBER(SEARCH("Working with data or spreadsheets",TRIM(SUBSTITUTE(SUBSTITUTE(SUBSTITUTE(SUBSTITUTE(Answers!B315,"’","'"),"‘","'"),"“",""""),"”",""""))))*1+ISNUMBER(SEARCH("Writing or reviewing code or scripts",TRIM(SUBSTITUTE(SUBSTITUTE(SUBSTITUTE(SUBSTITUTE(Answers!B315,"’","'"),"‘","'"),"“",""""),"”",""""))))*1+ISNUMBER(SEARCH("Brainstorming or planning",TRIM(SUBSTITUTE(SUBSTITUTE(SUBSTITUTE(SUBSTITUTE(Answers!B315,"’","'"),"‘","'"),"“",""""),"”",""""))))*1+ISNUMBER(SEARCH("Something else",TRIM(SUBSTITUTE(SUBSTITUTE(SUBSTITUTE(SUBSTITUTE(Answers!B315,"’","'"),"‘","'"),"“",""""),"”",""""))))*1)</f>
        <v/>
      </c>
      <c r="Y315" s="1" t="str">
        <f aca="false">IF(X315="","",IF(X315=0,IF(ISNUMBER(SEARCH("I don't use AI tools for work",TRIM(SUBSTITUTE(SUBSTITUTE(SUBSTITUTE(SUBSTITUTE(Answers!B315,"’","'"),"‘","'"),"“",""""),"”","""")))),1,"unread"),MIN(X315+1,5)))</f>
        <v/>
      </c>
      <c r="Z315" s="1" t="n">
        <f aca="false">IF(ISNUMBER(SEARCH("Clear guidance on what's allowed and what information can go in",TRIM(SUBSTITUTE(SUBSTITUTE(SUBSTITUTE(SUBSTITUTE(Answers!R315,"’","'"),"‘","'"),"“",""""),"”","""")))),1,0)</f>
        <v>0</v>
      </c>
      <c r="AA315" s="1" t="n">
        <f aca="false">IF(ISNUMBER(SEARCH("An approved AI tool with a work account",TRIM(SUBSTITUTE(SUBSTITUTE(SUBSTITUTE(SUBSTITUTE(Answers!R315,"’","'"),"‘","'"),"“",""""),"”","""")))),1,0)</f>
        <v>0</v>
      </c>
      <c r="AB315" s="1" t="n">
        <f aca="false">IF(ISNUMBER(SEARCH("Hands-on training using my own work tasks",TRIM(SUBSTITUTE(SUBSTITUTE(SUBSTITUTE(SUBSTITUTE(Answers!R315,"’","'"),"‘","'"),"“",""""),"”","""")))),1,0)</f>
        <v>0</v>
      </c>
      <c r="AC315" s="1" t="n">
        <f aca="false">IF(ISNUMBER(SEARCH("Ready-made prompts and templates for common tasks",TRIM(SUBSTITUTE(SUBSTITUTE(SUBSTITUTE(SUBSTITUTE(Answers!R315,"’","'"),"‘","'"),"“",""""),"”","""")))),1,0)</f>
        <v>0</v>
      </c>
      <c r="AD315" s="1" t="n">
        <f aca="false">IF(ISNUMBER(SEARCH("Help setting up an AI agent for my role",TRIM(SUBSTITUTE(SUBSTITUTE(SUBSTITUTE(SUBSTITUTE(Answers!R315,"’","'"),"‘","'"),"“",""""),"”","""")))),1,0)</f>
        <v>0</v>
      </c>
      <c r="AE315" s="1" t="n">
        <f aca="false">IF(ISNUMBER(SEARCH("Examples from people in jobs like mine",TRIM(SUBSTITUTE(SUBSTITUTE(SUBSTITUTE(SUBSTITUTE(Answers!R315,"’","'"),"‘","'"),"“",""""),"”","""")))),1,0)</f>
        <v>0</v>
      </c>
      <c r="AF315" s="1" t="n">
        <f aca="false">IF(ISNUMBER(SEARCH("Time set aside to practice",TRIM(SUBSTITUTE(SUBSTITUTE(SUBSTITUTE(SUBSTITUTE(Answers!R315,"’","'"),"‘","'"),"“",""""),"”","""")))),1,0)</f>
        <v>0</v>
      </c>
      <c r="AG315" s="1" t="n">
        <f aca="false">IF(ISNUMBER(SEARCH("I don't need help right now",TRIM(SUBSTITUTE(SUBSTITUTE(SUBSTITUTE(SUBSTITUTE(Answers!R315,"’","'"),"‘","'"),"“",""""),"”","""")))),1,0)</f>
        <v>0</v>
      </c>
      <c r="AH315" s="1" t="str">
        <f aca="false">IF(Answers!R315="","",IF(Z315+AA315+AB315+AC315+AD315+AE315+AF315+AG315=0,"unread",""))</f>
        <v/>
      </c>
      <c r="AI315" s="1" t="n">
        <f aca="false">IF(OR(D315=5,E315=5),1,0)</f>
        <v>0</v>
      </c>
    </row>
    <row r="316" customFormat="false" ht="15" hidden="false" customHeight="true" outlineLevel="0" collapsed="false">
      <c r="A316" s="1" t="n">
        <f aca="false">Answers!T316</f>
        <v>0</v>
      </c>
      <c r="B316" s="1" t="str">
        <f aca="false">IF(Answers!A316="","",IFERROR(MATCH(TRIM(SUBSTITUTE(SUBSTITUTE(SUBSTITUTE(SUBSTITUTE(Answers!A316,"’","'"),"‘","'"),"“",""""),"”","""")),'Scoring key'!$B$10:$B$14,0),"unread"))</f>
        <v/>
      </c>
      <c r="C316" s="1" t="str">
        <f aca="false">IF(Answers!C316="","",IFERROR(MATCH(TRIM(SUBSTITUTE(SUBSTITUTE(SUBSTITUTE(SUBSTITUTE(Answers!C316,"’","'"),"‘","'"),"“",""""),"”","""")),'Scoring key'!$B$15:$B$19,0),"unread"))</f>
        <v/>
      </c>
      <c r="D316" s="1" t="str">
        <f aca="false">IF(Answers!D316="","",IFERROR(MATCH(TRIM(SUBSTITUTE(SUBSTITUTE(SUBSTITUTE(SUBSTITUTE(Answers!D316,"’","'"),"‘","'"),"“",""""),"”","""")),'Scoring key'!$B$20:$B$24,0),"unread"))</f>
        <v/>
      </c>
      <c r="E316" s="1" t="str">
        <f aca="false">IF(Answers!E316="","",IFERROR(MATCH(TRIM(SUBSTITUTE(SUBSTITUTE(SUBSTITUTE(SUBSTITUTE(Answers!E316,"’","'"),"‘","'"),"“",""""),"”","""")),'Scoring key'!$B$25:$B$29,0),"unread"))</f>
        <v/>
      </c>
      <c r="F316" s="1" t="str">
        <f aca="false">IF(Answers!L316="","",IFERROR(MATCH(TRIM(SUBSTITUTE(SUBSTITUTE(SUBSTITUTE(SUBSTITUTE(Answers!L316,"’","'"),"‘","'"),"“",""""),"”","""")),'Scoring key'!$B$30:$B$34,0),"unread"))</f>
        <v/>
      </c>
      <c r="G316" s="1" t="str">
        <f aca="false">IF(Answers!N316="","",IFERROR(MATCH(TRIM(SUBSTITUTE(SUBSTITUTE(SUBSTITUTE(SUBSTITUTE(Answers!N316,"’","'"),"‘","'"),"“",""""),"”","""")),'Scoring key'!$B$35:$B$38,0),"unread"))</f>
        <v/>
      </c>
      <c r="H316" s="1" t="str">
        <f aca="false">IF(Answers!O316="","",IFERROR(MATCH(TRIM(SUBSTITUTE(SUBSTITUTE(SUBSTITUTE(SUBSTITUTE(Answers!O316,"’","'"),"‘","'"),"“",""""),"”","""")),'Scoring key'!$B$39:$B$42,0),"unread"))</f>
        <v/>
      </c>
      <c r="I316" s="1" t="str">
        <f aca="false">IF(Answers!S316="","",IFERROR(MATCH(TRIM(SUBSTITUTE(SUBSTITUTE(SUBSTITUTE(SUBSTITUTE(Answers!S316,"’","'"),"‘","'"),"“",""""),"”","""")),'Scoring key'!$B$43:$B$46,0),"unread"))</f>
        <v/>
      </c>
      <c r="J316" s="1" t="str">
        <f aca="false">IF(ISNUMBER(B316),IF(INDEX('Scoring key'!$C$10:$C$14,B316)="","",INDEX('Scoring key'!$C$10:$C$14,B316)),"")</f>
        <v/>
      </c>
      <c r="K316" s="1" t="str">
        <f aca="false">IF(ISNUMBER(E316),IF(INDEX('Scoring key'!$C$25:$C$29,E316)="","",INDEX('Scoring key'!$C$25:$C$29,E316)),"")</f>
        <v/>
      </c>
      <c r="L316" s="1" t="str">
        <f aca="false">IF(ISNUMBER(F316),IF(INDEX('Scoring key'!$C$30:$C$34,F316)="","",INDEX('Scoring key'!$C$30:$C$34,F316)),"")</f>
        <v/>
      </c>
      <c r="M316" s="1" t="str">
        <f aca="false">IF(ISNUMBER(G316),IF(INDEX('Scoring key'!$C$35:$C$38,G316)="","",INDEX('Scoring key'!$C$35:$C$38,G316)),"")</f>
        <v/>
      </c>
      <c r="N316" s="1" t="str">
        <f aca="false">IF(ISNUMBER(H316),IF(INDEX('Scoring key'!$C$39:$C$42,H316)="","",INDEX('Scoring key'!$C$39:$C$42,H316)),"")</f>
        <v/>
      </c>
      <c r="O316" s="1" t="str">
        <f aca="false">IF(Answers!F316="","",IF(ISNUMBER(IFERROR(VALUE(Answers!F316),"")),IF(AND(VALUE(Answers!F316)&gt;=1,VALUE(Answers!F316)&lt;=5,VALUE(Answers!F316)=INT(VALUE(Answers!F316))),VALUE(Answers!F316),"unread"),IFERROR(MATCH(TRIM(SUBSTITUTE(SUBSTITUTE(SUBSTITUTE(SUBSTITUTE(Answers!F316,"’","'"),"‘","'"),"“",""""),"”","""")),'Scoring key'!$B$5:$B$9,0),"unread")))</f>
        <v/>
      </c>
      <c r="P316" s="1" t="str">
        <f aca="false">IF(Answers!G316="","",IF(ISNUMBER(IFERROR(VALUE(Answers!G316),"")),IF(AND(VALUE(Answers!G316)&gt;=1,VALUE(Answers!G316)&lt;=5,VALUE(Answers!G316)=INT(VALUE(Answers!G316))),VALUE(Answers!G316),"unread"),IFERROR(MATCH(TRIM(SUBSTITUTE(SUBSTITUTE(SUBSTITUTE(SUBSTITUTE(Answers!G316,"’","'"),"‘","'"),"“",""""),"”","""")),'Scoring key'!$B$5:$B$9,0),"unread")))</f>
        <v/>
      </c>
      <c r="Q316" s="1" t="str">
        <f aca="false">IF(Answers!H316="","",IF(ISNUMBER(IFERROR(VALUE(Answers!H316),"")),IF(AND(VALUE(Answers!H316)&gt;=1,VALUE(Answers!H316)&lt;=5,VALUE(Answers!H316)=INT(VALUE(Answers!H316))),VALUE(Answers!H316),"unread"),IFERROR(MATCH(TRIM(SUBSTITUTE(SUBSTITUTE(SUBSTITUTE(SUBSTITUTE(Answers!H316,"’","'"),"‘","'"),"“",""""),"”","""")),'Scoring key'!$B$5:$B$9,0),"unread")))</f>
        <v/>
      </c>
      <c r="R316" s="1" t="str">
        <f aca="false">IF(Answers!I316="","",IF(ISNUMBER(IFERROR(VALUE(Answers!I316),"")),IF(AND(VALUE(Answers!I316)&gt;=1,VALUE(Answers!I316)&lt;=5,VALUE(Answers!I316)=INT(VALUE(Answers!I316))),VALUE(Answers!I316),"unread"),IFERROR(MATCH(TRIM(SUBSTITUTE(SUBSTITUTE(SUBSTITUTE(SUBSTITUTE(Answers!I316,"’","'"),"‘","'"),"“",""""),"”","""")),'Scoring key'!$B$5:$B$9,0),"unread")))</f>
        <v/>
      </c>
      <c r="S316" s="1" t="str">
        <f aca="false">IF(Answers!J316="","",IF(ISNUMBER(IFERROR(VALUE(Answers!J316),"")),IF(AND(VALUE(Answers!J316)&gt;=1,VALUE(Answers!J316)&lt;=5,VALUE(Answers!J316)=INT(VALUE(Answers!J316))),VALUE(Answers!J316),"unread"),IFERROR(MATCH(TRIM(SUBSTITUTE(SUBSTITUTE(SUBSTITUTE(SUBSTITUTE(Answers!J316,"’","'"),"‘","'"),"“",""""),"”","""")),'Scoring key'!$B$5:$B$9,0),"unread")))</f>
        <v/>
      </c>
      <c r="T316" s="1" t="str">
        <f aca="false">IF(Answers!K316="","",IF(ISNUMBER(IFERROR(VALUE(Answers!K316),"")),IF(AND(VALUE(Answers!K316)&gt;=1,VALUE(Answers!K316)&lt;=5,VALUE(Answers!K316)=INT(VALUE(Answers!K316))),VALUE(Answers!K316),"unread"),IFERROR(MATCH(TRIM(SUBSTITUTE(SUBSTITUTE(SUBSTITUTE(SUBSTITUTE(Answers!K316,"’","'"),"‘","'"),"“",""""),"”","""")),'Scoring key'!$B$5:$B$9,0),"unread")))</f>
        <v/>
      </c>
      <c r="U316" s="1" t="str">
        <f aca="false">IF(Answers!M316="","",IF(ISNUMBER(IFERROR(VALUE(Answers!M316),"")),IF(AND(VALUE(Answers!M316)&gt;=1,VALUE(Answers!M316)&lt;=5,VALUE(Answers!M316)=INT(VALUE(Answers!M316))),VALUE(Answers!M316),"unread"),IFERROR(MATCH(TRIM(SUBSTITUTE(SUBSTITUTE(SUBSTITUTE(SUBSTITUTE(Answers!M316,"’","'"),"‘","'"),"“",""""),"”","""")),'Scoring key'!$B$5:$B$9,0),"unread")))</f>
        <v/>
      </c>
      <c r="V316" s="1" t="str">
        <f aca="false">IF(Answers!P316="","",IF(ISNUMBER(IFERROR(VALUE(Answers!P316),"")),IF(AND(VALUE(Answers!P316)&gt;=1,VALUE(Answers!P316)&lt;=5,VALUE(Answers!P316)=INT(VALUE(Answers!P316))),VALUE(Answers!P316),"unread"),IFERROR(MATCH(TRIM(SUBSTITUTE(SUBSTITUTE(SUBSTITUTE(SUBSTITUTE(Answers!P316,"’","'"),"‘","'"),"“",""""),"”","""")),'Scoring key'!$B$5:$B$9,0),"unread")))</f>
        <v/>
      </c>
      <c r="W316" s="1" t="str">
        <f aca="false">IF(Answers!Q316="","",IF(ISNUMBER(IFERROR(VALUE(Answers!Q316),"")),IF(AND(VALUE(Answers!Q316)&gt;=1,VALUE(Answers!Q316)&lt;=5,VALUE(Answers!Q316)=INT(VALUE(Answers!Q316))),VALUE(Answers!Q316),"unread"),IFERROR(MATCH(TRIM(SUBSTITUTE(SUBSTITUTE(SUBSTITUTE(SUBSTITUTE(Answers!Q316,"’","'"),"‘","'"),"“",""""),"”","""")),'Scoring key'!$B$5:$B$9,0),"unread")))</f>
        <v/>
      </c>
      <c r="X316" s="1" t="str">
        <f aca="false">IF(Answers!B316="","",ISNUMBER(SEARCH("Drafting or editing emails and documents",TRIM(SUBSTITUTE(SUBSTITUTE(SUBSTITUTE(SUBSTITUTE(Answers!B316,"’","'"),"‘","'"),"“",""""),"”",""""))))*1+ISNUMBER(SEARCH("Summarizing documents, threads or meetings",TRIM(SUBSTITUTE(SUBSTITUTE(SUBSTITUTE(SUBSTITUTE(Answers!B316,"’","'"),"‘","'"),"“",""""),"”",""""))))*1+ISNUMBER(SEARCH("Research, or explaining something unfamiliar",TRIM(SUBSTITUTE(SUBSTITUTE(SUBSTITUTE(SUBSTITUTE(Answers!B316,"’","'"),"‘","'"),"“",""""),"”",""""))))*1+ISNUMBER(SEARCH("Working with data or spreadsheets",TRIM(SUBSTITUTE(SUBSTITUTE(SUBSTITUTE(SUBSTITUTE(Answers!B316,"’","'"),"‘","'"),"“",""""),"”",""""))))*1+ISNUMBER(SEARCH("Writing or reviewing code or scripts",TRIM(SUBSTITUTE(SUBSTITUTE(SUBSTITUTE(SUBSTITUTE(Answers!B316,"’","'"),"‘","'"),"“",""""),"”",""""))))*1+ISNUMBER(SEARCH("Brainstorming or planning",TRIM(SUBSTITUTE(SUBSTITUTE(SUBSTITUTE(SUBSTITUTE(Answers!B316,"’","'"),"‘","'"),"“",""""),"”",""""))))*1+ISNUMBER(SEARCH("Something else",TRIM(SUBSTITUTE(SUBSTITUTE(SUBSTITUTE(SUBSTITUTE(Answers!B316,"’","'"),"‘","'"),"“",""""),"”",""""))))*1)</f>
        <v/>
      </c>
      <c r="Y316" s="1" t="str">
        <f aca="false">IF(X316="","",IF(X316=0,IF(ISNUMBER(SEARCH("I don't use AI tools for work",TRIM(SUBSTITUTE(SUBSTITUTE(SUBSTITUTE(SUBSTITUTE(Answers!B316,"’","'"),"‘","'"),"“",""""),"”","""")))),1,"unread"),MIN(X316+1,5)))</f>
        <v/>
      </c>
      <c r="Z316" s="1" t="n">
        <f aca="false">IF(ISNUMBER(SEARCH("Clear guidance on what's allowed and what information can go in",TRIM(SUBSTITUTE(SUBSTITUTE(SUBSTITUTE(SUBSTITUTE(Answers!R316,"’","'"),"‘","'"),"“",""""),"”","""")))),1,0)</f>
        <v>0</v>
      </c>
      <c r="AA316" s="1" t="n">
        <f aca="false">IF(ISNUMBER(SEARCH("An approved AI tool with a work account",TRIM(SUBSTITUTE(SUBSTITUTE(SUBSTITUTE(SUBSTITUTE(Answers!R316,"’","'"),"‘","'"),"“",""""),"”","""")))),1,0)</f>
        <v>0</v>
      </c>
      <c r="AB316" s="1" t="n">
        <f aca="false">IF(ISNUMBER(SEARCH("Hands-on training using my own work tasks",TRIM(SUBSTITUTE(SUBSTITUTE(SUBSTITUTE(SUBSTITUTE(Answers!R316,"’","'"),"‘","'"),"“",""""),"”","""")))),1,0)</f>
        <v>0</v>
      </c>
      <c r="AC316" s="1" t="n">
        <f aca="false">IF(ISNUMBER(SEARCH("Ready-made prompts and templates for common tasks",TRIM(SUBSTITUTE(SUBSTITUTE(SUBSTITUTE(SUBSTITUTE(Answers!R316,"’","'"),"‘","'"),"“",""""),"”","""")))),1,0)</f>
        <v>0</v>
      </c>
      <c r="AD316" s="1" t="n">
        <f aca="false">IF(ISNUMBER(SEARCH("Help setting up an AI agent for my role",TRIM(SUBSTITUTE(SUBSTITUTE(SUBSTITUTE(SUBSTITUTE(Answers!R316,"’","'"),"‘","'"),"“",""""),"”","""")))),1,0)</f>
        <v>0</v>
      </c>
      <c r="AE316" s="1" t="n">
        <f aca="false">IF(ISNUMBER(SEARCH("Examples from people in jobs like mine",TRIM(SUBSTITUTE(SUBSTITUTE(SUBSTITUTE(SUBSTITUTE(Answers!R316,"’","'"),"‘","'"),"“",""""),"”","""")))),1,0)</f>
        <v>0</v>
      </c>
      <c r="AF316" s="1" t="n">
        <f aca="false">IF(ISNUMBER(SEARCH("Time set aside to practice",TRIM(SUBSTITUTE(SUBSTITUTE(SUBSTITUTE(SUBSTITUTE(Answers!R316,"’","'"),"‘","'"),"“",""""),"”","""")))),1,0)</f>
        <v>0</v>
      </c>
      <c r="AG316" s="1" t="n">
        <f aca="false">IF(ISNUMBER(SEARCH("I don't need help right now",TRIM(SUBSTITUTE(SUBSTITUTE(SUBSTITUTE(SUBSTITUTE(Answers!R316,"’","'"),"‘","'"),"“",""""),"”","""")))),1,0)</f>
        <v>0</v>
      </c>
      <c r="AH316" s="1" t="str">
        <f aca="false">IF(Answers!R316="","",IF(Z316+AA316+AB316+AC316+AD316+AE316+AF316+AG316=0,"unread",""))</f>
        <v/>
      </c>
      <c r="AI316" s="1" t="n">
        <f aca="false">IF(OR(D316=5,E316=5),1,0)</f>
        <v>0</v>
      </c>
    </row>
    <row r="317" customFormat="false" ht="15" hidden="false" customHeight="true" outlineLevel="0" collapsed="false">
      <c r="A317" s="1" t="n">
        <f aca="false">Answers!T317</f>
        <v>0</v>
      </c>
      <c r="B317" s="1" t="str">
        <f aca="false">IF(Answers!A317="","",IFERROR(MATCH(TRIM(SUBSTITUTE(SUBSTITUTE(SUBSTITUTE(SUBSTITUTE(Answers!A317,"’","'"),"‘","'"),"“",""""),"”","""")),'Scoring key'!$B$10:$B$14,0),"unread"))</f>
        <v/>
      </c>
      <c r="C317" s="1" t="str">
        <f aca="false">IF(Answers!C317="","",IFERROR(MATCH(TRIM(SUBSTITUTE(SUBSTITUTE(SUBSTITUTE(SUBSTITUTE(Answers!C317,"’","'"),"‘","'"),"“",""""),"”","""")),'Scoring key'!$B$15:$B$19,0),"unread"))</f>
        <v/>
      </c>
      <c r="D317" s="1" t="str">
        <f aca="false">IF(Answers!D317="","",IFERROR(MATCH(TRIM(SUBSTITUTE(SUBSTITUTE(SUBSTITUTE(SUBSTITUTE(Answers!D317,"’","'"),"‘","'"),"“",""""),"”","""")),'Scoring key'!$B$20:$B$24,0),"unread"))</f>
        <v/>
      </c>
      <c r="E317" s="1" t="str">
        <f aca="false">IF(Answers!E317="","",IFERROR(MATCH(TRIM(SUBSTITUTE(SUBSTITUTE(SUBSTITUTE(SUBSTITUTE(Answers!E317,"’","'"),"‘","'"),"“",""""),"”","""")),'Scoring key'!$B$25:$B$29,0),"unread"))</f>
        <v/>
      </c>
      <c r="F317" s="1" t="str">
        <f aca="false">IF(Answers!L317="","",IFERROR(MATCH(TRIM(SUBSTITUTE(SUBSTITUTE(SUBSTITUTE(SUBSTITUTE(Answers!L317,"’","'"),"‘","'"),"“",""""),"”","""")),'Scoring key'!$B$30:$B$34,0),"unread"))</f>
        <v/>
      </c>
      <c r="G317" s="1" t="str">
        <f aca="false">IF(Answers!N317="","",IFERROR(MATCH(TRIM(SUBSTITUTE(SUBSTITUTE(SUBSTITUTE(SUBSTITUTE(Answers!N317,"’","'"),"‘","'"),"“",""""),"”","""")),'Scoring key'!$B$35:$B$38,0),"unread"))</f>
        <v/>
      </c>
      <c r="H317" s="1" t="str">
        <f aca="false">IF(Answers!O317="","",IFERROR(MATCH(TRIM(SUBSTITUTE(SUBSTITUTE(SUBSTITUTE(SUBSTITUTE(Answers!O317,"’","'"),"‘","'"),"“",""""),"”","""")),'Scoring key'!$B$39:$B$42,0),"unread"))</f>
        <v/>
      </c>
      <c r="I317" s="1" t="str">
        <f aca="false">IF(Answers!S317="","",IFERROR(MATCH(TRIM(SUBSTITUTE(SUBSTITUTE(SUBSTITUTE(SUBSTITUTE(Answers!S317,"’","'"),"‘","'"),"“",""""),"”","""")),'Scoring key'!$B$43:$B$46,0),"unread"))</f>
        <v/>
      </c>
      <c r="J317" s="1" t="str">
        <f aca="false">IF(ISNUMBER(B317),IF(INDEX('Scoring key'!$C$10:$C$14,B317)="","",INDEX('Scoring key'!$C$10:$C$14,B317)),"")</f>
        <v/>
      </c>
      <c r="K317" s="1" t="str">
        <f aca="false">IF(ISNUMBER(E317),IF(INDEX('Scoring key'!$C$25:$C$29,E317)="","",INDEX('Scoring key'!$C$25:$C$29,E317)),"")</f>
        <v/>
      </c>
      <c r="L317" s="1" t="str">
        <f aca="false">IF(ISNUMBER(F317),IF(INDEX('Scoring key'!$C$30:$C$34,F317)="","",INDEX('Scoring key'!$C$30:$C$34,F317)),"")</f>
        <v/>
      </c>
      <c r="M317" s="1" t="str">
        <f aca="false">IF(ISNUMBER(G317),IF(INDEX('Scoring key'!$C$35:$C$38,G317)="","",INDEX('Scoring key'!$C$35:$C$38,G317)),"")</f>
        <v/>
      </c>
      <c r="N317" s="1" t="str">
        <f aca="false">IF(ISNUMBER(H317),IF(INDEX('Scoring key'!$C$39:$C$42,H317)="","",INDEX('Scoring key'!$C$39:$C$42,H317)),"")</f>
        <v/>
      </c>
      <c r="O317" s="1" t="str">
        <f aca="false">IF(Answers!F317="","",IF(ISNUMBER(IFERROR(VALUE(Answers!F317),"")),IF(AND(VALUE(Answers!F317)&gt;=1,VALUE(Answers!F317)&lt;=5,VALUE(Answers!F317)=INT(VALUE(Answers!F317))),VALUE(Answers!F317),"unread"),IFERROR(MATCH(TRIM(SUBSTITUTE(SUBSTITUTE(SUBSTITUTE(SUBSTITUTE(Answers!F317,"’","'"),"‘","'"),"“",""""),"”","""")),'Scoring key'!$B$5:$B$9,0),"unread")))</f>
        <v/>
      </c>
      <c r="P317" s="1" t="str">
        <f aca="false">IF(Answers!G317="","",IF(ISNUMBER(IFERROR(VALUE(Answers!G317),"")),IF(AND(VALUE(Answers!G317)&gt;=1,VALUE(Answers!G317)&lt;=5,VALUE(Answers!G317)=INT(VALUE(Answers!G317))),VALUE(Answers!G317),"unread"),IFERROR(MATCH(TRIM(SUBSTITUTE(SUBSTITUTE(SUBSTITUTE(SUBSTITUTE(Answers!G317,"’","'"),"‘","'"),"“",""""),"”","""")),'Scoring key'!$B$5:$B$9,0),"unread")))</f>
        <v/>
      </c>
      <c r="Q317" s="1" t="str">
        <f aca="false">IF(Answers!H317="","",IF(ISNUMBER(IFERROR(VALUE(Answers!H317),"")),IF(AND(VALUE(Answers!H317)&gt;=1,VALUE(Answers!H317)&lt;=5,VALUE(Answers!H317)=INT(VALUE(Answers!H317))),VALUE(Answers!H317),"unread"),IFERROR(MATCH(TRIM(SUBSTITUTE(SUBSTITUTE(SUBSTITUTE(SUBSTITUTE(Answers!H317,"’","'"),"‘","'"),"“",""""),"”","""")),'Scoring key'!$B$5:$B$9,0),"unread")))</f>
        <v/>
      </c>
      <c r="R317" s="1" t="str">
        <f aca="false">IF(Answers!I317="","",IF(ISNUMBER(IFERROR(VALUE(Answers!I317),"")),IF(AND(VALUE(Answers!I317)&gt;=1,VALUE(Answers!I317)&lt;=5,VALUE(Answers!I317)=INT(VALUE(Answers!I317))),VALUE(Answers!I317),"unread"),IFERROR(MATCH(TRIM(SUBSTITUTE(SUBSTITUTE(SUBSTITUTE(SUBSTITUTE(Answers!I317,"’","'"),"‘","'"),"“",""""),"”","""")),'Scoring key'!$B$5:$B$9,0),"unread")))</f>
        <v/>
      </c>
      <c r="S317" s="1" t="str">
        <f aca="false">IF(Answers!J317="","",IF(ISNUMBER(IFERROR(VALUE(Answers!J317),"")),IF(AND(VALUE(Answers!J317)&gt;=1,VALUE(Answers!J317)&lt;=5,VALUE(Answers!J317)=INT(VALUE(Answers!J317))),VALUE(Answers!J317),"unread"),IFERROR(MATCH(TRIM(SUBSTITUTE(SUBSTITUTE(SUBSTITUTE(SUBSTITUTE(Answers!J317,"’","'"),"‘","'"),"“",""""),"”","""")),'Scoring key'!$B$5:$B$9,0),"unread")))</f>
        <v/>
      </c>
      <c r="T317" s="1" t="str">
        <f aca="false">IF(Answers!K317="","",IF(ISNUMBER(IFERROR(VALUE(Answers!K317),"")),IF(AND(VALUE(Answers!K317)&gt;=1,VALUE(Answers!K317)&lt;=5,VALUE(Answers!K317)=INT(VALUE(Answers!K317))),VALUE(Answers!K317),"unread"),IFERROR(MATCH(TRIM(SUBSTITUTE(SUBSTITUTE(SUBSTITUTE(SUBSTITUTE(Answers!K317,"’","'"),"‘","'"),"“",""""),"”","""")),'Scoring key'!$B$5:$B$9,0),"unread")))</f>
        <v/>
      </c>
      <c r="U317" s="1" t="str">
        <f aca="false">IF(Answers!M317="","",IF(ISNUMBER(IFERROR(VALUE(Answers!M317),"")),IF(AND(VALUE(Answers!M317)&gt;=1,VALUE(Answers!M317)&lt;=5,VALUE(Answers!M317)=INT(VALUE(Answers!M317))),VALUE(Answers!M317),"unread"),IFERROR(MATCH(TRIM(SUBSTITUTE(SUBSTITUTE(SUBSTITUTE(SUBSTITUTE(Answers!M317,"’","'"),"‘","'"),"“",""""),"”","""")),'Scoring key'!$B$5:$B$9,0),"unread")))</f>
        <v/>
      </c>
      <c r="V317" s="1" t="str">
        <f aca="false">IF(Answers!P317="","",IF(ISNUMBER(IFERROR(VALUE(Answers!P317),"")),IF(AND(VALUE(Answers!P317)&gt;=1,VALUE(Answers!P317)&lt;=5,VALUE(Answers!P317)=INT(VALUE(Answers!P317))),VALUE(Answers!P317),"unread"),IFERROR(MATCH(TRIM(SUBSTITUTE(SUBSTITUTE(SUBSTITUTE(SUBSTITUTE(Answers!P317,"’","'"),"‘","'"),"“",""""),"”","""")),'Scoring key'!$B$5:$B$9,0),"unread")))</f>
        <v/>
      </c>
      <c r="W317" s="1" t="str">
        <f aca="false">IF(Answers!Q317="","",IF(ISNUMBER(IFERROR(VALUE(Answers!Q317),"")),IF(AND(VALUE(Answers!Q317)&gt;=1,VALUE(Answers!Q317)&lt;=5,VALUE(Answers!Q317)=INT(VALUE(Answers!Q317))),VALUE(Answers!Q317),"unread"),IFERROR(MATCH(TRIM(SUBSTITUTE(SUBSTITUTE(SUBSTITUTE(SUBSTITUTE(Answers!Q317,"’","'"),"‘","'"),"“",""""),"”","""")),'Scoring key'!$B$5:$B$9,0),"unread")))</f>
        <v/>
      </c>
      <c r="X317" s="1" t="str">
        <f aca="false">IF(Answers!B317="","",ISNUMBER(SEARCH("Drafting or editing emails and documents",TRIM(SUBSTITUTE(SUBSTITUTE(SUBSTITUTE(SUBSTITUTE(Answers!B317,"’","'"),"‘","'"),"“",""""),"”",""""))))*1+ISNUMBER(SEARCH("Summarizing documents, threads or meetings",TRIM(SUBSTITUTE(SUBSTITUTE(SUBSTITUTE(SUBSTITUTE(Answers!B317,"’","'"),"‘","'"),"“",""""),"”",""""))))*1+ISNUMBER(SEARCH("Research, or explaining something unfamiliar",TRIM(SUBSTITUTE(SUBSTITUTE(SUBSTITUTE(SUBSTITUTE(Answers!B317,"’","'"),"‘","'"),"“",""""),"”",""""))))*1+ISNUMBER(SEARCH("Working with data or spreadsheets",TRIM(SUBSTITUTE(SUBSTITUTE(SUBSTITUTE(SUBSTITUTE(Answers!B317,"’","'"),"‘","'"),"“",""""),"”",""""))))*1+ISNUMBER(SEARCH("Writing or reviewing code or scripts",TRIM(SUBSTITUTE(SUBSTITUTE(SUBSTITUTE(SUBSTITUTE(Answers!B317,"’","'"),"‘","'"),"“",""""),"”",""""))))*1+ISNUMBER(SEARCH("Brainstorming or planning",TRIM(SUBSTITUTE(SUBSTITUTE(SUBSTITUTE(SUBSTITUTE(Answers!B317,"’","'"),"‘","'"),"“",""""),"”",""""))))*1+ISNUMBER(SEARCH("Something else",TRIM(SUBSTITUTE(SUBSTITUTE(SUBSTITUTE(SUBSTITUTE(Answers!B317,"’","'"),"‘","'"),"“",""""),"”",""""))))*1)</f>
        <v/>
      </c>
      <c r="Y317" s="1" t="str">
        <f aca="false">IF(X317="","",IF(X317=0,IF(ISNUMBER(SEARCH("I don't use AI tools for work",TRIM(SUBSTITUTE(SUBSTITUTE(SUBSTITUTE(SUBSTITUTE(Answers!B317,"’","'"),"‘","'"),"“",""""),"”","""")))),1,"unread"),MIN(X317+1,5)))</f>
        <v/>
      </c>
      <c r="Z317" s="1" t="n">
        <f aca="false">IF(ISNUMBER(SEARCH("Clear guidance on what's allowed and what information can go in",TRIM(SUBSTITUTE(SUBSTITUTE(SUBSTITUTE(SUBSTITUTE(Answers!R317,"’","'"),"‘","'"),"“",""""),"”","""")))),1,0)</f>
        <v>0</v>
      </c>
      <c r="AA317" s="1" t="n">
        <f aca="false">IF(ISNUMBER(SEARCH("An approved AI tool with a work account",TRIM(SUBSTITUTE(SUBSTITUTE(SUBSTITUTE(SUBSTITUTE(Answers!R317,"’","'"),"‘","'"),"“",""""),"”","""")))),1,0)</f>
        <v>0</v>
      </c>
      <c r="AB317" s="1" t="n">
        <f aca="false">IF(ISNUMBER(SEARCH("Hands-on training using my own work tasks",TRIM(SUBSTITUTE(SUBSTITUTE(SUBSTITUTE(SUBSTITUTE(Answers!R317,"’","'"),"‘","'"),"“",""""),"”","""")))),1,0)</f>
        <v>0</v>
      </c>
      <c r="AC317" s="1" t="n">
        <f aca="false">IF(ISNUMBER(SEARCH("Ready-made prompts and templates for common tasks",TRIM(SUBSTITUTE(SUBSTITUTE(SUBSTITUTE(SUBSTITUTE(Answers!R317,"’","'"),"‘","'"),"“",""""),"”","""")))),1,0)</f>
        <v>0</v>
      </c>
      <c r="AD317" s="1" t="n">
        <f aca="false">IF(ISNUMBER(SEARCH("Help setting up an AI agent for my role",TRIM(SUBSTITUTE(SUBSTITUTE(SUBSTITUTE(SUBSTITUTE(Answers!R317,"’","'"),"‘","'"),"“",""""),"”","""")))),1,0)</f>
        <v>0</v>
      </c>
      <c r="AE317" s="1" t="n">
        <f aca="false">IF(ISNUMBER(SEARCH("Examples from people in jobs like mine",TRIM(SUBSTITUTE(SUBSTITUTE(SUBSTITUTE(SUBSTITUTE(Answers!R317,"’","'"),"‘","'"),"“",""""),"”","""")))),1,0)</f>
        <v>0</v>
      </c>
      <c r="AF317" s="1" t="n">
        <f aca="false">IF(ISNUMBER(SEARCH("Time set aside to practice",TRIM(SUBSTITUTE(SUBSTITUTE(SUBSTITUTE(SUBSTITUTE(Answers!R317,"’","'"),"‘","'"),"“",""""),"”","""")))),1,0)</f>
        <v>0</v>
      </c>
      <c r="AG317" s="1" t="n">
        <f aca="false">IF(ISNUMBER(SEARCH("I don't need help right now",TRIM(SUBSTITUTE(SUBSTITUTE(SUBSTITUTE(SUBSTITUTE(Answers!R317,"’","'"),"‘","'"),"“",""""),"”","""")))),1,0)</f>
        <v>0</v>
      </c>
      <c r="AH317" s="1" t="str">
        <f aca="false">IF(Answers!R317="","",IF(Z317+AA317+AB317+AC317+AD317+AE317+AF317+AG317=0,"unread",""))</f>
        <v/>
      </c>
      <c r="AI317" s="1" t="n">
        <f aca="false">IF(OR(D317=5,E317=5),1,0)</f>
        <v>0</v>
      </c>
    </row>
    <row r="318" customFormat="false" ht="15" hidden="false" customHeight="true" outlineLevel="0" collapsed="false">
      <c r="A318" s="1" t="n">
        <f aca="false">Answers!T318</f>
        <v>0</v>
      </c>
      <c r="B318" s="1" t="str">
        <f aca="false">IF(Answers!A318="","",IFERROR(MATCH(TRIM(SUBSTITUTE(SUBSTITUTE(SUBSTITUTE(SUBSTITUTE(Answers!A318,"’","'"),"‘","'"),"“",""""),"”","""")),'Scoring key'!$B$10:$B$14,0),"unread"))</f>
        <v/>
      </c>
      <c r="C318" s="1" t="str">
        <f aca="false">IF(Answers!C318="","",IFERROR(MATCH(TRIM(SUBSTITUTE(SUBSTITUTE(SUBSTITUTE(SUBSTITUTE(Answers!C318,"’","'"),"‘","'"),"“",""""),"”","""")),'Scoring key'!$B$15:$B$19,0),"unread"))</f>
        <v/>
      </c>
      <c r="D318" s="1" t="str">
        <f aca="false">IF(Answers!D318="","",IFERROR(MATCH(TRIM(SUBSTITUTE(SUBSTITUTE(SUBSTITUTE(SUBSTITUTE(Answers!D318,"’","'"),"‘","'"),"“",""""),"”","""")),'Scoring key'!$B$20:$B$24,0),"unread"))</f>
        <v/>
      </c>
      <c r="E318" s="1" t="str">
        <f aca="false">IF(Answers!E318="","",IFERROR(MATCH(TRIM(SUBSTITUTE(SUBSTITUTE(SUBSTITUTE(SUBSTITUTE(Answers!E318,"’","'"),"‘","'"),"“",""""),"”","""")),'Scoring key'!$B$25:$B$29,0),"unread"))</f>
        <v/>
      </c>
      <c r="F318" s="1" t="str">
        <f aca="false">IF(Answers!L318="","",IFERROR(MATCH(TRIM(SUBSTITUTE(SUBSTITUTE(SUBSTITUTE(SUBSTITUTE(Answers!L318,"’","'"),"‘","'"),"“",""""),"”","""")),'Scoring key'!$B$30:$B$34,0),"unread"))</f>
        <v/>
      </c>
      <c r="G318" s="1" t="str">
        <f aca="false">IF(Answers!N318="","",IFERROR(MATCH(TRIM(SUBSTITUTE(SUBSTITUTE(SUBSTITUTE(SUBSTITUTE(Answers!N318,"’","'"),"‘","'"),"“",""""),"”","""")),'Scoring key'!$B$35:$B$38,0),"unread"))</f>
        <v/>
      </c>
      <c r="H318" s="1" t="str">
        <f aca="false">IF(Answers!O318="","",IFERROR(MATCH(TRIM(SUBSTITUTE(SUBSTITUTE(SUBSTITUTE(SUBSTITUTE(Answers!O318,"’","'"),"‘","'"),"“",""""),"”","""")),'Scoring key'!$B$39:$B$42,0),"unread"))</f>
        <v/>
      </c>
      <c r="I318" s="1" t="str">
        <f aca="false">IF(Answers!S318="","",IFERROR(MATCH(TRIM(SUBSTITUTE(SUBSTITUTE(SUBSTITUTE(SUBSTITUTE(Answers!S318,"’","'"),"‘","'"),"“",""""),"”","""")),'Scoring key'!$B$43:$B$46,0),"unread"))</f>
        <v/>
      </c>
      <c r="J318" s="1" t="str">
        <f aca="false">IF(ISNUMBER(B318),IF(INDEX('Scoring key'!$C$10:$C$14,B318)="","",INDEX('Scoring key'!$C$10:$C$14,B318)),"")</f>
        <v/>
      </c>
      <c r="K318" s="1" t="str">
        <f aca="false">IF(ISNUMBER(E318),IF(INDEX('Scoring key'!$C$25:$C$29,E318)="","",INDEX('Scoring key'!$C$25:$C$29,E318)),"")</f>
        <v/>
      </c>
      <c r="L318" s="1" t="str">
        <f aca="false">IF(ISNUMBER(F318),IF(INDEX('Scoring key'!$C$30:$C$34,F318)="","",INDEX('Scoring key'!$C$30:$C$34,F318)),"")</f>
        <v/>
      </c>
      <c r="M318" s="1" t="str">
        <f aca="false">IF(ISNUMBER(G318),IF(INDEX('Scoring key'!$C$35:$C$38,G318)="","",INDEX('Scoring key'!$C$35:$C$38,G318)),"")</f>
        <v/>
      </c>
      <c r="N318" s="1" t="str">
        <f aca="false">IF(ISNUMBER(H318),IF(INDEX('Scoring key'!$C$39:$C$42,H318)="","",INDEX('Scoring key'!$C$39:$C$42,H318)),"")</f>
        <v/>
      </c>
      <c r="O318" s="1" t="str">
        <f aca="false">IF(Answers!F318="","",IF(ISNUMBER(IFERROR(VALUE(Answers!F318),"")),IF(AND(VALUE(Answers!F318)&gt;=1,VALUE(Answers!F318)&lt;=5,VALUE(Answers!F318)=INT(VALUE(Answers!F318))),VALUE(Answers!F318),"unread"),IFERROR(MATCH(TRIM(SUBSTITUTE(SUBSTITUTE(SUBSTITUTE(SUBSTITUTE(Answers!F318,"’","'"),"‘","'"),"“",""""),"”","""")),'Scoring key'!$B$5:$B$9,0),"unread")))</f>
        <v/>
      </c>
      <c r="P318" s="1" t="str">
        <f aca="false">IF(Answers!G318="","",IF(ISNUMBER(IFERROR(VALUE(Answers!G318),"")),IF(AND(VALUE(Answers!G318)&gt;=1,VALUE(Answers!G318)&lt;=5,VALUE(Answers!G318)=INT(VALUE(Answers!G318))),VALUE(Answers!G318),"unread"),IFERROR(MATCH(TRIM(SUBSTITUTE(SUBSTITUTE(SUBSTITUTE(SUBSTITUTE(Answers!G318,"’","'"),"‘","'"),"“",""""),"”","""")),'Scoring key'!$B$5:$B$9,0),"unread")))</f>
        <v/>
      </c>
      <c r="Q318" s="1" t="str">
        <f aca="false">IF(Answers!H318="","",IF(ISNUMBER(IFERROR(VALUE(Answers!H318),"")),IF(AND(VALUE(Answers!H318)&gt;=1,VALUE(Answers!H318)&lt;=5,VALUE(Answers!H318)=INT(VALUE(Answers!H318))),VALUE(Answers!H318),"unread"),IFERROR(MATCH(TRIM(SUBSTITUTE(SUBSTITUTE(SUBSTITUTE(SUBSTITUTE(Answers!H318,"’","'"),"‘","'"),"“",""""),"”","""")),'Scoring key'!$B$5:$B$9,0),"unread")))</f>
        <v/>
      </c>
      <c r="R318" s="1" t="str">
        <f aca="false">IF(Answers!I318="","",IF(ISNUMBER(IFERROR(VALUE(Answers!I318),"")),IF(AND(VALUE(Answers!I318)&gt;=1,VALUE(Answers!I318)&lt;=5,VALUE(Answers!I318)=INT(VALUE(Answers!I318))),VALUE(Answers!I318),"unread"),IFERROR(MATCH(TRIM(SUBSTITUTE(SUBSTITUTE(SUBSTITUTE(SUBSTITUTE(Answers!I318,"’","'"),"‘","'"),"“",""""),"”","""")),'Scoring key'!$B$5:$B$9,0),"unread")))</f>
        <v/>
      </c>
      <c r="S318" s="1" t="str">
        <f aca="false">IF(Answers!J318="","",IF(ISNUMBER(IFERROR(VALUE(Answers!J318),"")),IF(AND(VALUE(Answers!J318)&gt;=1,VALUE(Answers!J318)&lt;=5,VALUE(Answers!J318)=INT(VALUE(Answers!J318))),VALUE(Answers!J318),"unread"),IFERROR(MATCH(TRIM(SUBSTITUTE(SUBSTITUTE(SUBSTITUTE(SUBSTITUTE(Answers!J318,"’","'"),"‘","'"),"“",""""),"”","""")),'Scoring key'!$B$5:$B$9,0),"unread")))</f>
        <v/>
      </c>
      <c r="T318" s="1" t="str">
        <f aca="false">IF(Answers!K318="","",IF(ISNUMBER(IFERROR(VALUE(Answers!K318),"")),IF(AND(VALUE(Answers!K318)&gt;=1,VALUE(Answers!K318)&lt;=5,VALUE(Answers!K318)=INT(VALUE(Answers!K318))),VALUE(Answers!K318),"unread"),IFERROR(MATCH(TRIM(SUBSTITUTE(SUBSTITUTE(SUBSTITUTE(SUBSTITUTE(Answers!K318,"’","'"),"‘","'"),"“",""""),"”","""")),'Scoring key'!$B$5:$B$9,0),"unread")))</f>
        <v/>
      </c>
      <c r="U318" s="1" t="str">
        <f aca="false">IF(Answers!M318="","",IF(ISNUMBER(IFERROR(VALUE(Answers!M318),"")),IF(AND(VALUE(Answers!M318)&gt;=1,VALUE(Answers!M318)&lt;=5,VALUE(Answers!M318)=INT(VALUE(Answers!M318))),VALUE(Answers!M318),"unread"),IFERROR(MATCH(TRIM(SUBSTITUTE(SUBSTITUTE(SUBSTITUTE(SUBSTITUTE(Answers!M318,"’","'"),"‘","'"),"“",""""),"”","""")),'Scoring key'!$B$5:$B$9,0),"unread")))</f>
        <v/>
      </c>
      <c r="V318" s="1" t="str">
        <f aca="false">IF(Answers!P318="","",IF(ISNUMBER(IFERROR(VALUE(Answers!P318),"")),IF(AND(VALUE(Answers!P318)&gt;=1,VALUE(Answers!P318)&lt;=5,VALUE(Answers!P318)=INT(VALUE(Answers!P318))),VALUE(Answers!P318),"unread"),IFERROR(MATCH(TRIM(SUBSTITUTE(SUBSTITUTE(SUBSTITUTE(SUBSTITUTE(Answers!P318,"’","'"),"‘","'"),"“",""""),"”","""")),'Scoring key'!$B$5:$B$9,0),"unread")))</f>
        <v/>
      </c>
      <c r="W318" s="1" t="str">
        <f aca="false">IF(Answers!Q318="","",IF(ISNUMBER(IFERROR(VALUE(Answers!Q318),"")),IF(AND(VALUE(Answers!Q318)&gt;=1,VALUE(Answers!Q318)&lt;=5,VALUE(Answers!Q318)=INT(VALUE(Answers!Q318))),VALUE(Answers!Q318),"unread"),IFERROR(MATCH(TRIM(SUBSTITUTE(SUBSTITUTE(SUBSTITUTE(SUBSTITUTE(Answers!Q318,"’","'"),"‘","'"),"“",""""),"”","""")),'Scoring key'!$B$5:$B$9,0),"unread")))</f>
        <v/>
      </c>
      <c r="X318" s="1" t="str">
        <f aca="false">IF(Answers!B318="","",ISNUMBER(SEARCH("Drafting or editing emails and documents",TRIM(SUBSTITUTE(SUBSTITUTE(SUBSTITUTE(SUBSTITUTE(Answers!B318,"’","'"),"‘","'"),"“",""""),"”",""""))))*1+ISNUMBER(SEARCH("Summarizing documents, threads or meetings",TRIM(SUBSTITUTE(SUBSTITUTE(SUBSTITUTE(SUBSTITUTE(Answers!B318,"’","'"),"‘","'"),"“",""""),"”",""""))))*1+ISNUMBER(SEARCH("Research, or explaining something unfamiliar",TRIM(SUBSTITUTE(SUBSTITUTE(SUBSTITUTE(SUBSTITUTE(Answers!B318,"’","'"),"‘","'"),"“",""""),"”",""""))))*1+ISNUMBER(SEARCH("Working with data or spreadsheets",TRIM(SUBSTITUTE(SUBSTITUTE(SUBSTITUTE(SUBSTITUTE(Answers!B318,"’","'"),"‘","'"),"“",""""),"”",""""))))*1+ISNUMBER(SEARCH("Writing or reviewing code or scripts",TRIM(SUBSTITUTE(SUBSTITUTE(SUBSTITUTE(SUBSTITUTE(Answers!B318,"’","'"),"‘","'"),"“",""""),"”",""""))))*1+ISNUMBER(SEARCH("Brainstorming or planning",TRIM(SUBSTITUTE(SUBSTITUTE(SUBSTITUTE(SUBSTITUTE(Answers!B318,"’","'"),"‘","'"),"“",""""),"”",""""))))*1+ISNUMBER(SEARCH("Something else",TRIM(SUBSTITUTE(SUBSTITUTE(SUBSTITUTE(SUBSTITUTE(Answers!B318,"’","'"),"‘","'"),"“",""""),"”",""""))))*1)</f>
        <v/>
      </c>
      <c r="Y318" s="1" t="str">
        <f aca="false">IF(X318="","",IF(X318=0,IF(ISNUMBER(SEARCH("I don't use AI tools for work",TRIM(SUBSTITUTE(SUBSTITUTE(SUBSTITUTE(SUBSTITUTE(Answers!B318,"’","'"),"‘","'"),"“",""""),"”","""")))),1,"unread"),MIN(X318+1,5)))</f>
        <v/>
      </c>
      <c r="Z318" s="1" t="n">
        <f aca="false">IF(ISNUMBER(SEARCH("Clear guidance on what's allowed and what information can go in",TRIM(SUBSTITUTE(SUBSTITUTE(SUBSTITUTE(SUBSTITUTE(Answers!R318,"’","'"),"‘","'"),"“",""""),"”","""")))),1,0)</f>
        <v>0</v>
      </c>
      <c r="AA318" s="1" t="n">
        <f aca="false">IF(ISNUMBER(SEARCH("An approved AI tool with a work account",TRIM(SUBSTITUTE(SUBSTITUTE(SUBSTITUTE(SUBSTITUTE(Answers!R318,"’","'"),"‘","'"),"“",""""),"”","""")))),1,0)</f>
        <v>0</v>
      </c>
      <c r="AB318" s="1" t="n">
        <f aca="false">IF(ISNUMBER(SEARCH("Hands-on training using my own work tasks",TRIM(SUBSTITUTE(SUBSTITUTE(SUBSTITUTE(SUBSTITUTE(Answers!R318,"’","'"),"‘","'"),"“",""""),"”","""")))),1,0)</f>
        <v>0</v>
      </c>
      <c r="AC318" s="1" t="n">
        <f aca="false">IF(ISNUMBER(SEARCH("Ready-made prompts and templates for common tasks",TRIM(SUBSTITUTE(SUBSTITUTE(SUBSTITUTE(SUBSTITUTE(Answers!R318,"’","'"),"‘","'"),"“",""""),"”","""")))),1,0)</f>
        <v>0</v>
      </c>
      <c r="AD318" s="1" t="n">
        <f aca="false">IF(ISNUMBER(SEARCH("Help setting up an AI agent for my role",TRIM(SUBSTITUTE(SUBSTITUTE(SUBSTITUTE(SUBSTITUTE(Answers!R318,"’","'"),"‘","'"),"“",""""),"”","""")))),1,0)</f>
        <v>0</v>
      </c>
      <c r="AE318" s="1" t="n">
        <f aca="false">IF(ISNUMBER(SEARCH("Examples from people in jobs like mine",TRIM(SUBSTITUTE(SUBSTITUTE(SUBSTITUTE(SUBSTITUTE(Answers!R318,"’","'"),"‘","'"),"“",""""),"”","""")))),1,0)</f>
        <v>0</v>
      </c>
      <c r="AF318" s="1" t="n">
        <f aca="false">IF(ISNUMBER(SEARCH("Time set aside to practice",TRIM(SUBSTITUTE(SUBSTITUTE(SUBSTITUTE(SUBSTITUTE(Answers!R318,"’","'"),"‘","'"),"“",""""),"”","""")))),1,0)</f>
        <v>0</v>
      </c>
      <c r="AG318" s="1" t="n">
        <f aca="false">IF(ISNUMBER(SEARCH("I don't need help right now",TRIM(SUBSTITUTE(SUBSTITUTE(SUBSTITUTE(SUBSTITUTE(Answers!R318,"’","'"),"‘","'"),"“",""""),"”","""")))),1,0)</f>
        <v>0</v>
      </c>
      <c r="AH318" s="1" t="str">
        <f aca="false">IF(Answers!R318="","",IF(Z318+AA318+AB318+AC318+AD318+AE318+AF318+AG318=0,"unread",""))</f>
        <v/>
      </c>
      <c r="AI318" s="1" t="n">
        <f aca="false">IF(OR(D318=5,E318=5),1,0)</f>
        <v>0</v>
      </c>
    </row>
    <row r="319" customFormat="false" ht="15" hidden="false" customHeight="true" outlineLevel="0" collapsed="false">
      <c r="A319" s="1" t="n">
        <f aca="false">Answers!T319</f>
        <v>0</v>
      </c>
      <c r="B319" s="1" t="str">
        <f aca="false">IF(Answers!A319="","",IFERROR(MATCH(TRIM(SUBSTITUTE(SUBSTITUTE(SUBSTITUTE(SUBSTITUTE(Answers!A319,"’","'"),"‘","'"),"“",""""),"”","""")),'Scoring key'!$B$10:$B$14,0),"unread"))</f>
        <v/>
      </c>
      <c r="C319" s="1" t="str">
        <f aca="false">IF(Answers!C319="","",IFERROR(MATCH(TRIM(SUBSTITUTE(SUBSTITUTE(SUBSTITUTE(SUBSTITUTE(Answers!C319,"’","'"),"‘","'"),"“",""""),"”","""")),'Scoring key'!$B$15:$B$19,0),"unread"))</f>
        <v/>
      </c>
      <c r="D319" s="1" t="str">
        <f aca="false">IF(Answers!D319="","",IFERROR(MATCH(TRIM(SUBSTITUTE(SUBSTITUTE(SUBSTITUTE(SUBSTITUTE(Answers!D319,"’","'"),"‘","'"),"“",""""),"”","""")),'Scoring key'!$B$20:$B$24,0),"unread"))</f>
        <v/>
      </c>
      <c r="E319" s="1" t="str">
        <f aca="false">IF(Answers!E319="","",IFERROR(MATCH(TRIM(SUBSTITUTE(SUBSTITUTE(SUBSTITUTE(SUBSTITUTE(Answers!E319,"’","'"),"‘","'"),"“",""""),"”","""")),'Scoring key'!$B$25:$B$29,0),"unread"))</f>
        <v/>
      </c>
      <c r="F319" s="1" t="str">
        <f aca="false">IF(Answers!L319="","",IFERROR(MATCH(TRIM(SUBSTITUTE(SUBSTITUTE(SUBSTITUTE(SUBSTITUTE(Answers!L319,"’","'"),"‘","'"),"“",""""),"”","""")),'Scoring key'!$B$30:$B$34,0),"unread"))</f>
        <v/>
      </c>
      <c r="G319" s="1" t="str">
        <f aca="false">IF(Answers!N319="","",IFERROR(MATCH(TRIM(SUBSTITUTE(SUBSTITUTE(SUBSTITUTE(SUBSTITUTE(Answers!N319,"’","'"),"‘","'"),"“",""""),"”","""")),'Scoring key'!$B$35:$B$38,0),"unread"))</f>
        <v/>
      </c>
      <c r="H319" s="1" t="str">
        <f aca="false">IF(Answers!O319="","",IFERROR(MATCH(TRIM(SUBSTITUTE(SUBSTITUTE(SUBSTITUTE(SUBSTITUTE(Answers!O319,"’","'"),"‘","'"),"“",""""),"”","""")),'Scoring key'!$B$39:$B$42,0),"unread"))</f>
        <v/>
      </c>
      <c r="I319" s="1" t="str">
        <f aca="false">IF(Answers!S319="","",IFERROR(MATCH(TRIM(SUBSTITUTE(SUBSTITUTE(SUBSTITUTE(SUBSTITUTE(Answers!S319,"’","'"),"‘","'"),"“",""""),"”","""")),'Scoring key'!$B$43:$B$46,0),"unread"))</f>
        <v/>
      </c>
      <c r="J319" s="1" t="str">
        <f aca="false">IF(ISNUMBER(B319),IF(INDEX('Scoring key'!$C$10:$C$14,B319)="","",INDEX('Scoring key'!$C$10:$C$14,B319)),"")</f>
        <v/>
      </c>
      <c r="K319" s="1" t="str">
        <f aca="false">IF(ISNUMBER(E319),IF(INDEX('Scoring key'!$C$25:$C$29,E319)="","",INDEX('Scoring key'!$C$25:$C$29,E319)),"")</f>
        <v/>
      </c>
      <c r="L319" s="1" t="str">
        <f aca="false">IF(ISNUMBER(F319),IF(INDEX('Scoring key'!$C$30:$C$34,F319)="","",INDEX('Scoring key'!$C$30:$C$34,F319)),"")</f>
        <v/>
      </c>
      <c r="M319" s="1" t="str">
        <f aca="false">IF(ISNUMBER(G319),IF(INDEX('Scoring key'!$C$35:$C$38,G319)="","",INDEX('Scoring key'!$C$35:$C$38,G319)),"")</f>
        <v/>
      </c>
      <c r="N319" s="1" t="str">
        <f aca="false">IF(ISNUMBER(H319),IF(INDEX('Scoring key'!$C$39:$C$42,H319)="","",INDEX('Scoring key'!$C$39:$C$42,H319)),"")</f>
        <v/>
      </c>
      <c r="O319" s="1" t="str">
        <f aca="false">IF(Answers!F319="","",IF(ISNUMBER(IFERROR(VALUE(Answers!F319),"")),IF(AND(VALUE(Answers!F319)&gt;=1,VALUE(Answers!F319)&lt;=5,VALUE(Answers!F319)=INT(VALUE(Answers!F319))),VALUE(Answers!F319),"unread"),IFERROR(MATCH(TRIM(SUBSTITUTE(SUBSTITUTE(SUBSTITUTE(SUBSTITUTE(Answers!F319,"’","'"),"‘","'"),"“",""""),"”","""")),'Scoring key'!$B$5:$B$9,0),"unread")))</f>
        <v/>
      </c>
      <c r="P319" s="1" t="str">
        <f aca="false">IF(Answers!G319="","",IF(ISNUMBER(IFERROR(VALUE(Answers!G319),"")),IF(AND(VALUE(Answers!G319)&gt;=1,VALUE(Answers!G319)&lt;=5,VALUE(Answers!G319)=INT(VALUE(Answers!G319))),VALUE(Answers!G319),"unread"),IFERROR(MATCH(TRIM(SUBSTITUTE(SUBSTITUTE(SUBSTITUTE(SUBSTITUTE(Answers!G319,"’","'"),"‘","'"),"“",""""),"”","""")),'Scoring key'!$B$5:$B$9,0),"unread")))</f>
        <v/>
      </c>
      <c r="Q319" s="1" t="str">
        <f aca="false">IF(Answers!H319="","",IF(ISNUMBER(IFERROR(VALUE(Answers!H319),"")),IF(AND(VALUE(Answers!H319)&gt;=1,VALUE(Answers!H319)&lt;=5,VALUE(Answers!H319)=INT(VALUE(Answers!H319))),VALUE(Answers!H319),"unread"),IFERROR(MATCH(TRIM(SUBSTITUTE(SUBSTITUTE(SUBSTITUTE(SUBSTITUTE(Answers!H319,"’","'"),"‘","'"),"“",""""),"”","""")),'Scoring key'!$B$5:$B$9,0),"unread")))</f>
        <v/>
      </c>
      <c r="R319" s="1" t="str">
        <f aca="false">IF(Answers!I319="","",IF(ISNUMBER(IFERROR(VALUE(Answers!I319),"")),IF(AND(VALUE(Answers!I319)&gt;=1,VALUE(Answers!I319)&lt;=5,VALUE(Answers!I319)=INT(VALUE(Answers!I319))),VALUE(Answers!I319),"unread"),IFERROR(MATCH(TRIM(SUBSTITUTE(SUBSTITUTE(SUBSTITUTE(SUBSTITUTE(Answers!I319,"’","'"),"‘","'"),"“",""""),"”","""")),'Scoring key'!$B$5:$B$9,0),"unread")))</f>
        <v/>
      </c>
      <c r="S319" s="1" t="str">
        <f aca="false">IF(Answers!J319="","",IF(ISNUMBER(IFERROR(VALUE(Answers!J319),"")),IF(AND(VALUE(Answers!J319)&gt;=1,VALUE(Answers!J319)&lt;=5,VALUE(Answers!J319)=INT(VALUE(Answers!J319))),VALUE(Answers!J319),"unread"),IFERROR(MATCH(TRIM(SUBSTITUTE(SUBSTITUTE(SUBSTITUTE(SUBSTITUTE(Answers!J319,"’","'"),"‘","'"),"“",""""),"”","""")),'Scoring key'!$B$5:$B$9,0),"unread")))</f>
        <v/>
      </c>
      <c r="T319" s="1" t="str">
        <f aca="false">IF(Answers!K319="","",IF(ISNUMBER(IFERROR(VALUE(Answers!K319),"")),IF(AND(VALUE(Answers!K319)&gt;=1,VALUE(Answers!K319)&lt;=5,VALUE(Answers!K319)=INT(VALUE(Answers!K319))),VALUE(Answers!K319),"unread"),IFERROR(MATCH(TRIM(SUBSTITUTE(SUBSTITUTE(SUBSTITUTE(SUBSTITUTE(Answers!K319,"’","'"),"‘","'"),"“",""""),"”","""")),'Scoring key'!$B$5:$B$9,0),"unread")))</f>
        <v/>
      </c>
      <c r="U319" s="1" t="str">
        <f aca="false">IF(Answers!M319="","",IF(ISNUMBER(IFERROR(VALUE(Answers!M319),"")),IF(AND(VALUE(Answers!M319)&gt;=1,VALUE(Answers!M319)&lt;=5,VALUE(Answers!M319)=INT(VALUE(Answers!M319))),VALUE(Answers!M319),"unread"),IFERROR(MATCH(TRIM(SUBSTITUTE(SUBSTITUTE(SUBSTITUTE(SUBSTITUTE(Answers!M319,"’","'"),"‘","'"),"“",""""),"”","""")),'Scoring key'!$B$5:$B$9,0),"unread")))</f>
        <v/>
      </c>
      <c r="V319" s="1" t="str">
        <f aca="false">IF(Answers!P319="","",IF(ISNUMBER(IFERROR(VALUE(Answers!P319),"")),IF(AND(VALUE(Answers!P319)&gt;=1,VALUE(Answers!P319)&lt;=5,VALUE(Answers!P319)=INT(VALUE(Answers!P319))),VALUE(Answers!P319),"unread"),IFERROR(MATCH(TRIM(SUBSTITUTE(SUBSTITUTE(SUBSTITUTE(SUBSTITUTE(Answers!P319,"’","'"),"‘","'"),"“",""""),"”","""")),'Scoring key'!$B$5:$B$9,0),"unread")))</f>
        <v/>
      </c>
      <c r="W319" s="1" t="str">
        <f aca="false">IF(Answers!Q319="","",IF(ISNUMBER(IFERROR(VALUE(Answers!Q319),"")),IF(AND(VALUE(Answers!Q319)&gt;=1,VALUE(Answers!Q319)&lt;=5,VALUE(Answers!Q319)=INT(VALUE(Answers!Q319))),VALUE(Answers!Q319),"unread"),IFERROR(MATCH(TRIM(SUBSTITUTE(SUBSTITUTE(SUBSTITUTE(SUBSTITUTE(Answers!Q319,"’","'"),"‘","'"),"“",""""),"”","""")),'Scoring key'!$B$5:$B$9,0),"unread")))</f>
        <v/>
      </c>
      <c r="X319" s="1" t="str">
        <f aca="false">IF(Answers!B319="","",ISNUMBER(SEARCH("Drafting or editing emails and documents",TRIM(SUBSTITUTE(SUBSTITUTE(SUBSTITUTE(SUBSTITUTE(Answers!B319,"’","'"),"‘","'"),"“",""""),"”",""""))))*1+ISNUMBER(SEARCH("Summarizing documents, threads or meetings",TRIM(SUBSTITUTE(SUBSTITUTE(SUBSTITUTE(SUBSTITUTE(Answers!B319,"’","'"),"‘","'"),"“",""""),"”",""""))))*1+ISNUMBER(SEARCH("Research, or explaining something unfamiliar",TRIM(SUBSTITUTE(SUBSTITUTE(SUBSTITUTE(SUBSTITUTE(Answers!B319,"’","'"),"‘","'"),"“",""""),"”",""""))))*1+ISNUMBER(SEARCH("Working with data or spreadsheets",TRIM(SUBSTITUTE(SUBSTITUTE(SUBSTITUTE(SUBSTITUTE(Answers!B319,"’","'"),"‘","'"),"“",""""),"”",""""))))*1+ISNUMBER(SEARCH("Writing or reviewing code or scripts",TRIM(SUBSTITUTE(SUBSTITUTE(SUBSTITUTE(SUBSTITUTE(Answers!B319,"’","'"),"‘","'"),"“",""""),"”",""""))))*1+ISNUMBER(SEARCH("Brainstorming or planning",TRIM(SUBSTITUTE(SUBSTITUTE(SUBSTITUTE(SUBSTITUTE(Answers!B319,"’","'"),"‘","'"),"“",""""),"”",""""))))*1+ISNUMBER(SEARCH("Something else",TRIM(SUBSTITUTE(SUBSTITUTE(SUBSTITUTE(SUBSTITUTE(Answers!B319,"’","'"),"‘","'"),"“",""""),"”",""""))))*1)</f>
        <v/>
      </c>
      <c r="Y319" s="1" t="str">
        <f aca="false">IF(X319="","",IF(X319=0,IF(ISNUMBER(SEARCH("I don't use AI tools for work",TRIM(SUBSTITUTE(SUBSTITUTE(SUBSTITUTE(SUBSTITUTE(Answers!B319,"’","'"),"‘","'"),"“",""""),"”","""")))),1,"unread"),MIN(X319+1,5)))</f>
        <v/>
      </c>
      <c r="Z319" s="1" t="n">
        <f aca="false">IF(ISNUMBER(SEARCH("Clear guidance on what's allowed and what information can go in",TRIM(SUBSTITUTE(SUBSTITUTE(SUBSTITUTE(SUBSTITUTE(Answers!R319,"’","'"),"‘","'"),"“",""""),"”","""")))),1,0)</f>
        <v>0</v>
      </c>
      <c r="AA319" s="1" t="n">
        <f aca="false">IF(ISNUMBER(SEARCH("An approved AI tool with a work account",TRIM(SUBSTITUTE(SUBSTITUTE(SUBSTITUTE(SUBSTITUTE(Answers!R319,"’","'"),"‘","'"),"“",""""),"”","""")))),1,0)</f>
        <v>0</v>
      </c>
      <c r="AB319" s="1" t="n">
        <f aca="false">IF(ISNUMBER(SEARCH("Hands-on training using my own work tasks",TRIM(SUBSTITUTE(SUBSTITUTE(SUBSTITUTE(SUBSTITUTE(Answers!R319,"’","'"),"‘","'"),"“",""""),"”","""")))),1,0)</f>
        <v>0</v>
      </c>
      <c r="AC319" s="1" t="n">
        <f aca="false">IF(ISNUMBER(SEARCH("Ready-made prompts and templates for common tasks",TRIM(SUBSTITUTE(SUBSTITUTE(SUBSTITUTE(SUBSTITUTE(Answers!R319,"’","'"),"‘","'"),"“",""""),"”","""")))),1,0)</f>
        <v>0</v>
      </c>
      <c r="AD319" s="1" t="n">
        <f aca="false">IF(ISNUMBER(SEARCH("Help setting up an AI agent for my role",TRIM(SUBSTITUTE(SUBSTITUTE(SUBSTITUTE(SUBSTITUTE(Answers!R319,"’","'"),"‘","'"),"“",""""),"”","""")))),1,0)</f>
        <v>0</v>
      </c>
      <c r="AE319" s="1" t="n">
        <f aca="false">IF(ISNUMBER(SEARCH("Examples from people in jobs like mine",TRIM(SUBSTITUTE(SUBSTITUTE(SUBSTITUTE(SUBSTITUTE(Answers!R319,"’","'"),"‘","'"),"“",""""),"”","""")))),1,0)</f>
        <v>0</v>
      </c>
      <c r="AF319" s="1" t="n">
        <f aca="false">IF(ISNUMBER(SEARCH("Time set aside to practice",TRIM(SUBSTITUTE(SUBSTITUTE(SUBSTITUTE(SUBSTITUTE(Answers!R319,"’","'"),"‘","'"),"“",""""),"”","""")))),1,0)</f>
        <v>0</v>
      </c>
      <c r="AG319" s="1" t="n">
        <f aca="false">IF(ISNUMBER(SEARCH("I don't need help right now",TRIM(SUBSTITUTE(SUBSTITUTE(SUBSTITUTE(SUBSTITUTE(Answers!R319,"’","'"),"‘","'"),"“",""""),"”","""")))),1,0)</f>
        <v>0</v>
      </c>
      <c r="AH319" s="1" t="str">
        <f aca="false">IF(Answers!R319="","",IF(Z319+AA319+AB319+AC319+AD319+AE319+AF319+AG319=0,"unread",""))</f>
        <v/>
      </c>
      <c r="AI319" s="1" t="n">
        <f aca="false">IF(OR(D319=5,E319=5),1,0)</f>
        <v>0</v>
      </c>
    </row>
    <row r="320" customFormat="false" ht="15" hidden="false" customHeight="true" outlineLevel="0" collapsed="false">
      <c r="A320" s="1" t="n">
        <f aca="false">Answers!T320</f>
        <v>0</v>
      </c>
      <c r="B320" s="1" t="str">
        <f aca="false">IF(Answers!A320="","",IFERROR(MATCH(TRIM(SUBSTITUTE(SUBSTITUTE(SUBSTITUTE(SUBSTITUTE(Answers!A320,"’","'"),"‘","'"),"“",""""),"”","""")),'Scoring key'!$B$10:$B$14,0),"unread"))</f>
        <v/>
      </c>
      <c r="C320" s="1" t="str">
        <f aca="false">IF(Answers!C320="","",IFERROR(MATCH(TRIM(SUBSTITUTE(SUBSTITUTE(SUBSTITUTE(SUBSTITUTE(Answers!C320,"’","'"),"‘","'"),"“",""""),"”","""")),'Scoring key'!$B$15:$B$19,0),"unread"))</f>
        <v/>
      </c>
      <c r="D320" s="1" t="str">
        <f aca="false">IF(Answers!D320="","",IFERROR(MATCH(TRIM(SUBSTITUTE(SUBSTITUTE(SUBSTITUTE(SUBSTITUTE(Answers!D320,"’","'"),"‘","'"),"“",""""),"”","""")),'Scoring key'!$B$20:$B$24,0),"unread"))</f>
        <v/>
      </c>
      <c r="E320" s="1" t="str">
        <f aca="false">IF(Answers!E320="","",IFERROR(MATCH(TRIM(SUBSTITUTE(SUBSTITUTE(SUBSTITUTE(SUBSTITUTE(Answers!E320,"’","'"),"‘","'"),"“",""""),"”","""")),'Scoring key'!$B$25:$B$29,0),"unread"))</f>
        <v/>
      </c>
      <c r="F320" s="1" t="str">
        <f aca="false">IF(Answers!L320="","",IFERROR(MATCH(TRIM(SUBSTITUTE(SUBSTITUTE(SUBSTITUTE(SUBSTITUTE(Answers!L320,"’","'"),"‘","'"),"“",""""),"”","""")),'Scoring key'!$B$30:$B$34,0),"unread"))</f>
        <v/>
      </c>
      <c r="G320" s="1" t="str">
        <f aca="false">IF(Answers!N320="","",IFERROR(MATCH(TRIM(SUBSTITUTE(SUBSTITUTE(SUBSTITUTE(SUBSTITUTE(Answers!N320,"’","'"),"‘","'"),"“",""""),"”","""")),'Scoring key'!$B$35:$B$38,0),"unread"))</f>
        <v/>
      </c>
      <c r="H320" s="1" t="str">
        <f aca="false">IF(Answers!O320="","",IFERROR(MATCH(TRIM(SUBSTITUTE(SUBSTITUTE(SUBSTITUTE(SUBSTITUTE(Answers!O320,"’","'"),"‘","'"),"“",""""),"”","""")),'Scoring key'!$B$39:$B$42,0),"unread"))</f>
        <v/>
      </c>
      <c r="I320" s="1" t="str">
        <f aca="false">IF(Answers!S320="","",IFERROR(MATCH(TRIM(SUBSTITUTE(SUBSTITUTE(SUBSTITUTE(SUBSTITUTE(Answers!S320,"’","'"),"‘","'"),"“",""""),"”","""")),'Scoring key'!$B$43:$B$46,0),"unread"))</f>
        <v/>
      </c>
      <c r="J320" s="1" t="str">
        <f aca="false">IF(ISNUMBER(B320),IF(INDEX('Scoring key'!$C$10:$C$14,B320)="","",INDEX('Scoring key'!$C$10:$C$14,B320)),"")</f>
        <v/>
      </c>
      <c r="K320" s="1" t="str">
        <f aca="false">IF(ISNUMBER(E320),IF(INDEX('Scoring key'!$C$25:$C$29,E320)="","",INDEX('Scoring key'!$C$25:$C$29,E320)),"")</f>
        <v/>
      </c>
      <c r="L320" s="1" t="str">
        <f aca="false">IF(ISNUMBER(F320),IF(INDEX('Scoring key'!$C$30:$C$34,F320)="","",INDEX('Scoring key'!$C$30:$C$34,F320)),"")</f>
        <v/>
      </c>
      <c r="M320" s="1" t="str">
        <f aca="false">IF(ISNUMBER(G320),IF(INDEX('Scoring key'!$C$35:$C$38,G320)="","",INDEX('Scoring key'!$C$35:$C$38,G320)),"")</f>
        <v/>
      </c>
      <c r="N320" s="1" t="str">
        <f aca="false">IF(ISNUMBER(H320),IF(INDEX('Scoring key'!$C$39:$C$42,H320)="","",INDEX('Scoring key'!$C$39:$C$42,H320)),"")</f>
        <v/>
      </c>
      <c r="O320" s="1" t="str">
        <f aca="false">IF(Answers!F320="","",IF(ISNUMBER(IFERROR(VALUE(Answers!F320),"")),IF(AND(VALUE(Answers!F320)&gt;=1,VALUE(Answers!F320)&lt;=5,VALUE(Answers!F320)=INT(VALUE(Answers!F320))),VALUE(Answers!F320),"unread"),IFERROR(MATCH(TRIM(SUBSTITUTE(SUBSTITUTE(SUBSTITUTE(SUBSTITUTE(Answers!F320,"’","'"),"‘","'"),"“",""""),"”","""")),'Scoring key'!$B$5:$B$9,0),"unread")))</f>
        <v/>
      </c>
      <c r="P320" s="1" t="str">
        <f aca="false">IF(Answers!G320="","",IF(ISNUMBER(IFERROR(VALUE(Answers!G320),"")),IF(AND(VALUE(Answers!G320)&gt;=1,VALUE(Answers!G320)&lt;=5,VALUE(Answers!G320)=INT(VALUE(Answers!G320))),VALUE(Answers!G320),"unread"),IFERROR(MATCH(TRIM(SUBSTITUTE(SUBSTITUTE(SUBSTITUTE(SUBSTITUTE(Answers!G320,"’","'"),"‘","'"),"“",""""),"”","""")),'Scoring key'!$B$5:$B$9,0),"unread")))</f>
        <v/>
      </c>
      <c r="Q320" s="1" t="str">
        <f aca="false">IF(Answers!H320="","",IF(ISNUMBER(IFERROR(VALUE(Answers!H320),"")),IF(AND(VALUE(Answers!H320)&gt;=1,VALUE(Answers!H320)&lt;=5,VALUE(Answers!H320)=INT(VALUE(Answers!H320))),VALUE(Answers!H320),"unread"),IFERROR(MATCH(TRIM(SUBSTITUTE(SUBSTITUTE(SUBSTITUTE(SUBSTITUTE(Answers!H320,"’","'"),"‘","'"),"“",""""),"”","""")),'Scoring key'!$B$5:$B$9,0),"unread")))</f>
        <v/>
      </c>
      <c r="R320" s="1" t="str">
        <f aca="false">IF(Answers!I320="","",IF(ISNUMBER(IFERROR(VALUE(Answers!I320),"")),IF(AND(VALUE(Answers!I320)&gt;=1,VALUE(Answers!I320)&lt;=5,VALUE(Answers!I320)=INT(VALUE(Answers!I320))),VALUE(Answers!I320),"unread"),IFERROR(MATCH(TRIM(SUBSTITUTE(SUBSTITUTE(SUBSTITUTE(SUBSTITUTE(Answers!I320,"’","'"),"‘","'"),"“",""""),"”","""")),'Scoring key'!$B$5:$B$9,0),"unread")))</f>
        <v/>
      </c>
      <c r="S320" s="1" t="str">
        <f aca="false">IF(Answers!J320="","",IF(ISNUMBER(IFERROR(VALUE(Answers!J320),"")),IF(AND(VALUE(Answers!J320)&gt;=1,VALUE(Answers!J320)&lt;=5,VALUE(Answers!J320)=INT(VALUE(Answers!J320))),VALUE(Answers!J320),"unread"),IFERROR(MATCH(TRIM(SUBSTITUTE(SUBSTITUTE(SUBSTITUTE(SUBSTITUTE(Answers!J320,"’","'"),"‘","'"),"“",""""),"”","""")),'Scoring key'!$B$5:$B$9,0),"unread")))</f>
        <v/>
      </c>
      <c r="T320" s="1" t="str">
        <f aca="false">IF(Answers!K320="","",IF(ISNUMBER(IFERROR(VALUE(Answers!K320),"")),IF(AND(VALUE(Answers!K320)&gt;=1,VALUE(Answers!K320)&lt;=5,VALUE(Answers!K320)=INT(VALUE(Answers!K320))),VALUE(Answers!K320),"unread"),IFERROR(MATCH(TRIM(SUBSTITUTE(SUBSTITUTE(SUBSTITUTE(SUBSTITUTE(Answers!K320,"’","'"),"‘","'"),"“",""""),"”","""")),'Scoring key'!$B$5:$B$9,0),"unread")))</f>
        <v/>
      </c>
      <c r="U320" s="1" t="str">
        <f aca="false">IF(Answers!M320="","",IF(ISNUMBER(IFERROR(VALUE(Answers!M320),"")),IF(AND(VALUE(Answers!M320)&gt;=1,VALUE(Answers!M320)&lt;=5,VALUE(Answers!M320)=INT(VALUE(Answers!M320))),VALUE(Answers!M320),"unread"),IFERROR(MATCH(TRIM(SUBSTITUTE(SUBSTITUTE(SUBSTITUTE(SUBSTITUTE(Answers!M320,"’","'"),"‘","'"),"“",""""),"”","""")),'Scoring key'!$B$5:$B$9,0),"unread")))</f>
        <v/>
      </c>
      <c r="V320" s="1" t="str">
        <f aca="false">IF(Answers!P320="","",IF(ISNUMBER(IFERROR(VALUE(Answers!P320),"")),IF(AND(VALUE(Answers!P320)&gt;=1,VALUE(Answers!P320)&lt;=5,VALUE(Answers!P320)=INT(VALUE(Answers!P320))),VALUE(Answers!P320),"unread"),IFERROR(MATCH(TRIM(SUBSTITUTE(SUBSTITUTE(SUBSTITUTE(SUBSTITUTE(Answers!P320,"’","'"),"‘","'"),"“",""""),"”","""")),'Scoring key'!$B$5:$B$9,0),"unread")))</f>
        <v/>
      </c>
      <c r="W320" s="1" t="str">
        <f aca="false">IF(Answers!Q320="","",IF(ISNUMBER(IFERROR(VALUE(Answers!Q320),"")),IF(AND(VALUE(Answers!Q320)&gt;=1,VALUE(Answers!Q320)&lt;=5,VALUE(Answers!Q320)=INT(VALUE(Answers!Q320))),VALUE(Answers!Q320),"unread"),IFERROR(MATCH(TRIM(SUBSTITUTE(SUBSTITUTE(SUBSTITUTE(SUBSTITUTE(Answers!Q320,"’","'"),"‘","'"),"“",""""),"”","""")),'Scoring key'!$B$5:$B$9,0),"unread")))</f>
        <v/>
      </c>
      <c r="X320" s="1" t="str">
        <f aca="false">IF(Answers!B320="","",ISNUMBER(SEARCH("Drafting or editing emails and documents",TRIM(SUBSTITUTE(SUBSTITUTE(SUBSTITUTE(SUBSTITUTE(Answers!B320,"’","'"),"‘","'"),"“",""""),"”",""""))))*1+ISNUMBER(SEARCH("Summarizing documents, threads or meetings",TRIM(SUBSTITUTE(SUBSTITUTE(SUBSTITUTE(SUBSTITUTE(Answers!B320,"’","'"),"‘","'"),"“",""""),"”",""""))))*1+ISNUMBER(SEARCH("Research, or explaining something unfamiliar",TRIM(SUBSTITUTE(SUBSTITUTE(SUBSTITUTE(SUBSTITUTE(Answers!B320,"’","'"),"‘","'"),"“",""""),"”",""""))))*1+ISNUMBER(SEARCH("Working with data or spreadsheets",TRIM(SUBSTITUTE(SUBSTITUTE(SUBSTITUTE(SUBSTITUTE(Answers!B320,"’","'"),"‘","'"),"“",""""),"”",""""))))*1+ISNUMBER(SEARCH("Writing or reviewing code or scripts",TRIM(SUBSTITUTE(SUBSTITUTE(SUBSTITUTE(SUBSTITUTE(Answers!B320,"’","'"),"‘","'"),"“",""""),"”",""""))))*1+ISNUMBER(SEARCH("Brainstorming or planning",TRIM(SUBSTITUTE(SUBSTITUTE(SUBSTITUTE(SUBSTITUTE(Answers!B320,"’","'"),"‘","'"),"“",""""),"”",""""))))*1+ISNUMBER(SEARCH("Something else",TRIM(SUBSTITUTE(SUBSTITUTE(SUBSTITUTE(SUBSTITUTE(Answers!B320,"’","'"),"‘","'"),"“",""""),"”",""""))))*1)</f>
        <v/>
      </c>
      <c r="Y320" s="1" t="str">
        <f aca="false">IF(X320="","",IF(X320=0,IF(ISNUMBER(SEARCH("I don't use AI tools for work",TRIM(SUBSTITUTE(SUBSTITUTE(SUBSTITUTE(SUBSTITUTE(Answers!B320,"’","'"),"‘","'"),"“",""""),"”","""")))),1,"unread"),MIN(X320+1,5)))</f>
        <v/>
      </c>
      <c r="Z320" s="1" t="n">
        <f aca="false">IF(ISNUMBER(SEARCH("Clear guidance on what's allowed and what information can go in",TRIM(SUBSTITUTE(SUBSTITUTE(SUBSTITUTE(SUBSTITUTE(Answers!R320,"’","'"),"‘","'"),"“",""""),"”","""")))),1,0)</f>
        <v>0</v>
      </c>
      <c r="AA320" s="1" t="n">
        <f aca="false">IF(ISNUMBER(SEARCH("An approved AI tool with a work account",TRIM(SUBSTITUTE(SUBSTITUTE(SUBSTITUTE(SUBSTITUTE(Answers!R320,"’","'"),"‘","'"),"“",""""),"”","""")))),1,0)</f>
        <v>0</v>
      </c>
      <c r="AB320" s="1" t="n">
        <f aca="false">IF(ISNUMBER(SEARCH("Hands-on training using my own work tasks",TRIM(SUBSTITUTE(SUBSTITUTE(SUBSTITUTE(SUBSTITUTE(Answers!R320,"’","'"),"‘","'"),"“",""""),"”","""")))),1,0)</f>
        <v>0</v>
      </c>
      <c r="AC320" s="1" t="n">
        <f aca="false">IF(ISNUMBER(SEARCH("Ready-made prompts and templates for common tasks",TRIM(SUBSTITUTE(SUBSTITUTE(SUBSTITUTE(SUBSTITUTE(Answers!R320,"’","'"),"‘","'"),"“",""""),"”","""")))),1,0)</f>
        <v>0</v>
      </c>
      <c r="AD320" s="1" t="n">
        <f aca="false">IF(ISNUMBER(SEARCH("Help setting up an AI agent for my role",TRIM(SUBSTITUTE(SUBSTITUTE(SUBSTITUTE(SUBSTITUTE(Answers!R320,"’","'"),"‘","'"),"“",""""),"”","""")))),1,0)</f>
        <v>0</v>
      </c>
      <c r="AE320" s="1" t="n">
        <f aca="false">IF(ISNUMBER(SEARCH("Examples from people in jobs like mine",TRIM(SUBSTITUTE(SUBSTITUTE(SUBSTITUTE(SUBSTITUTE(Answers!R320,"’","'"),"‘","'"),"“",""""),"”","""")))),1,0)</f>
        <v>0</v>
      </c>
      <c r="AF320" s="1" t="n">
        <f aca="false">IF(ISNUMBER(SEARCH("Time set aside to practice",TRIM(SUBSTITUTE(SUBSTITUTE(SUBSTITUTE(SUBSTITUTE(Answers!R320,"’","'"),"‘","'"),"“",""""),"”","""")))),1,0)</f>
        <v>0</v>
      </c>
      <c r="AG320" s="1" t="n">
        <f aca="false">IF(ISNUMBER(SEARCH("I don't need help right now",TRIM(SUBSTITUTE(SUBSTITUTE(SUBSTITUTE(SUBSTITUTE(Answers!R320,"’","'"),"‘","'"),"“",""""),"”","""")))),1,0)</f>
        <v>0</v>
      </c>
      <c r="AH320" s="1" t="str">
        <f aca="false">IF(Answers!R320="","",IF(Z320+AA320+AB320+AC320+AD320+AE320+AF320+AG320=0,"unread",""))</f>
        <v/>
      </c>
      <c r="AI320" s="1" t="n">
        <f aca="false">IF(OR(D320=5,E320=5),1,0)</f>
        <v>0</v>
      </c>
    </row>
    <row r="321" customFormat="false" ht="15" hidden="false" customHeight="true" outlineLevel="0" collapsed="false">
      <c r="A321" s="1" t="n">
        <f aca="false">Answers!T321</f>
        <v>0</v>
      </c>
      <c r="B321" s="1" t="str">
        <f aca="false">IF(Answers!A321="","",IFERROR(MATCH(TRIM(SUBSTITUTE(SUBSTITUTE(SUBSTITUTE(SUBSTITUTE(Answers!A321,"’","'"),"‘","'"),"“",""""),"”","""")),'Scoring key'!$B$10:$B$14,0),"unread"))</f>
        <v/>
      </c>
      <c r="C321" s="1" t="str">
        <f aca="false">IF(Answers!C321="","",IFERROR(MATCH(TRIM(SUBSTITUTE(SUBSTITUTE(SUBSTITUTE(SUBSTITUTE(Answers!C321,"’","'"),"‘","'"),"“",""""),"”","""")),'Scoring key'!$B$15:$B$19,0),"unread"))</f>
        <v/>
      </c>
      <c r="D321" s="1" t="str">
        <f aca="false">IF(Answers!D321="","",IFERROR(MATCH(TRIM(SUBSTITUTE(SUBSTITUTE(SUBSTITUTE(SUBSTITUTE(Answers!D321,"’","'"),"‘","'"),"“",""""),"”","""")),'Scoring key'!$B$20:$B$24,0),"unread"))</f>
        <v/>
      </c>
      <c r="E321" s="1" t="str">
        <f aca="false">IF(Answers!E321="","",IFERROR(MATCH(TRIM(SUBSTITUTE(SUBSTITUTE(SUBSTITUTE(SUBSTITUTE(Answers!E321,"’","'"),"‘","'"),"“",""""),"”","""")),'Scoring key'!$B$25:$B$29,0),"unread"))</f>
        <v/>
      </c>
      <c r="F321" s="1" t="str">
        <f aca="false">IF(Answers!L321="","",IFERROR(MATCH(TRIM(SUBSTITUTE(SUBSTITUTE(SUBSTITUTE(SUBSTITUTE(Answers!L321,"’","'"),"‘","'"),"“",""""),"”","""")),'Scoring key'!$B$30:$B$34,0),"unread"))</f>
        <v/>
      </c>
      <c r="G321" s="1" t="str">
        <f aca="false">IF(Answers!N321="","",IFERROR(MATCH(TRIM(SUBSTITUTE(SUBSTITUTE(SUBSTITUTE(SUBSTITUTE(Answers!N321,"’","'"),"‘","'"),"“",""""),"”","""")),'Scoring key'!$B$35:$B$38,0),"unread"))</f>
        <v/>
      </c>
      <c r="H321" s="1" t="str">
        <f aca="false">IF(Answers!O321="","",IFERROR(MATCH(TRIM(SUBSTITUTE(SUBSTITUTE(SUBSTITUTE(SUBSTITUTE(Answers!O321,"’","'"),"‘","'"),"“",""""),"”","""")),'Scoring key'!$B$39:$B$42,0),"unread"))</f>
        <v/>
      </c>
      <c r="I321" s="1" t="str">
        <f aca="false">IF(Answers!S321="","",IFERROR(MATCH(TRIM(SUBSTITUTE(SUBSTITUTE(SUBSTITUTE(SUBSTITUTE(Answers!S321,"’","'"),"‘","'"),"“",""""),"”","""")),'Scoring key'!$B$43:$B$46,0),"unread"))</f>
        <v/>
      </c>
      <c r="J321" s="1" t="str">
        <f aca="false">IF(ISNUMBER(B321),IF(INDEX('Scoring key'!$C$10:$C$14,B321)="","",INDEX('Scoring key'!$C$10:$C$14,B321)),"")</f>
        <v/>
      </c>
      <c r="K321" s="1" t="str">
        <f aca="false">IF(ISNUMBER(E321),IF(INDEX('Scoring key'!$C$25:$C$29,E321)="","",INDEX('Scoring key'!$C$25:$C$29,E321)),"")</f>
        <v/>
      </c>
      <c r="L321" s="1" t="str">
        <f aca="false">IF(ISNUMBER(F321),IF(INDEX('Scoring key'!$C$30:$C$34,F321)="","",INDEX('Scoring key'!$C$30:$C$34,F321)),"")</f>
        <v/>
      </c>
      <c r="M321" s="1" t="str">
        <f aca="false">IF(ISNUMBER(G321),IF(INDEX('Scoring key'!$C$35:$C$38,G321)="","",INDEX('Scoring key'!$C$35:$C$38,G321)),"")</f>
        <v/>
      </c>
      <c r="N321" s="1" t="str">
        <f aca="false">IF(ISNUMBER(H321),IF(INDEX('Scoring key'!$C$39:$C$42,H321)="","",INDEX('Scoring key'!$C$39:$C$42,H321)),"")</f>
        <v/>
      </c>
      <c r="O321" s="1" t="str">
        <f aca="false">IF(Answers!F321="","",IF(ISNUMBER(IFERROR(VALUE(Answers!F321),"")),IF(AND(VALUE(Answers!F321)&gt;=1,VALUE(Answers!F321)&lt;=5,VALUE(Answers!F321)=INT(VALUE(Answers!F321))),VALUE(Answers!F321),"unread"),IFERROR(MATCH(TRIM(SUBSTITUTE(SUBSTITUTE(SUBSTITUTE(SUBSTITUTE(Answers!F321,"’","'"),"‘","'"),"“",""""),"”","""")),'Scoring key'!$B$5:$B$9,0),"unread")))</f>
        <v/>
      </c>
      <c r="P321" s="1" t="str">
        <f aca="false">IF(Answers!G321="","",IF(ISNUMBER(IFERROR(VALUE(Answers!G321),"")),IF(AND(VALUE(Answers!G321)&gt;=1,VALUE(Answers!G321)&lt;=5,VALUE(Answers!G321)=INT(VALUE(Answers!G321))),VALUE(Answers!G321),"unread"),IFERROR(MATCH(TRIM(SUBSTITUTE(SUBSTITUTE(SUBSTITUTE(SUBSTITUTE(Answers!G321,"’","'"),"‘","'"),"“",""""),"”","""")),'Scoring key'!$B$5:$B$9,0),"unread")))</f>
        <v/>
      </c>
      <c r="Q321" s="1" t="str">
        <f aca="false">IF(Answers!H321="","",IF(ISNUMBER(IFERROR(VALUE(Answers!H321),"")),IF(AND(VALUE(Answers!H321)&gt;=1,VALUE(Answers!H321)&lt;=5,VALUE(Answers!H321)=INT(VALUE(Answers!H321))),VALUE(Answers!H321),"unread"),IFERROR(MATCH(TRIM(SUBSTITUTE(SUBSTITUTE(SUBSTITUTE(SUBSTITUTE(Answers!H321,"’","'"),"‘","'"),"“",""""),"”","""")),'Scoring key'!$B$5:$B$9,0),"unread")))</f>
        <v/>
      </c>
      <c r="R321" s="1" t="str">
        <f aca="false">IF(Answers!I321="","",IF(ISNUMBER(IFERROR(VALUE(Answers!I321),"")),IF(AND(VALUE(Answers!I321)&gt;=1,VALUE(Answers!I321)&lt;=5,VALUE(Answers!I321)=INT(VALUE(Answers!I321))),VALUE(Answers!I321),"unread"),IFERROR(MATCH(TRIM(SUBSTITUTE(SUBSTITUTE(SUBSTITUTE(SUBSTITUTE(Answers!I321,"’","'"),"‘","'"),"“",""""),"”","""")),'Scoring key'!$B$5:$B$9,0),"unread")))</f>
        <v/>
      </c>
      <c r="S321" s="1" t="str">
        <f aca="false">IF(Answers!J321="","",IF(ISNUMBER(IFERROR(VALUE(Answers!J321),"")),IF(AND(VALUE(Answers!J321)&gt;=1,VALUE(Answers!J321)&lt;=5,VALUE(Answers!J321)=INT(VALUE(Answers!J321))),VALUE(Answers!J321),"unread"),IFERROR(MATCH(TRIM(SUBSTITUTE(SUBSTITUTE(SUBSTITUTE(SUBSTITUTE(Answers!J321,"’","'"),"‘","'"),"“",""""),"”","""")),'Scoring key'!$B$5:$B$9,0),"unread")))</f>
        <v/>
      </c>
      <c r="T321" s="1" t="str">
        <f aca="false">IF(Answers!K321="","",IF(ISNUMBER(IFERROR(VALUE(Answers!K321),"")),IF(AND(VALUE(Answers!K321)&gt;=1,VALUE(Answers!K321)&lt;=5,VALUE(Answers!K321)=INT(VALUE(Answers!K321))),VALUE(Answers!K321),"unread"),IFERROR(MATCH(TRIM(SUBSTITUTE(SUBSTITUTE(SUBSTITUTE(SUBSTITUTE(Answers!K321,"’","'"),"‘","'"),"“",""""),"”","""")),'Scoring key'!$B$5:$B$9,0),"unread")))</f>
        <v/>
      </c>
      <c r="U321" s="1" t="str">
        <f aca="false">IF(Answers!M321="","",IF(ISNUMBER(IFERROR(VALUE(Answers!M321),"")),IF(AND(VALUE(Answers!M321)&gt;=1,VALUE(Answers!M321)&lt;=5,VALUE(Answers!M321)=INT(VALUE(Answers!M321))),VALUE(Answers!M321),"unread"),IFERROR(MATCH(TRIM(SUBSTITUTE(SUBSTITUTE(SUBSTITUTE(SUBSTITUTE(Answers!M321,"’","'"),"‘","'"),"“",""""),"”","""")),'Scoring key'!$B$5:$B$9,0),"unread")))</f>
        <v/>
      </c>
      <c r="V321" s="1" t="str">
        <f aca="false">IF(Answers!P321="","",IF(ISNUMBER(IFERROR(VALUE(Answers!P321),"")),IF(AND(VALUE(Answers!P321)&gt;=1,VALUE(Answers!P321)&lt;=5,VALUE(Answers!P321)=INT(VALUE(Answers!P321))),VALUE(Answers!P321),"unread"),IFERROR(MATCH(TRIM(SUBSTITUTE(SUBSTITUTE(SUBSTITUTE(SUBSTITUTE(Answers!P321,"’","'"),"‘","'"),"“",""""),"”","""")),'Scoring key'!$B$5:$B$9,0),"unread")))</f>
        <v/>
      </c>
      <c r="W321" s="1" t="str">
        <f aca="false">IF(Answers!Q321="","",IF(ISNUMBER(IFERROR(VALUE(Answers!Q321),"")),IF(AND(VALUE(Answers!Q321)&gt;=1,VALUE(Answers!Q321)&lt;=5,VALUE(Answers!Q321)=INT(VALUE(Answers!Q321))),VALUE(Answers!Q321),"unread"),IFERROR(MATCH(TRIM(SUBSTITUTE(SUBSTITUTE(SUBSTITUTE(SUBSTITUTE(Answers!Q321,"’","'"),"‘","'"),"“",""""),"”","""")),'Scoring key'!$B$5:$B$9,0),"unread")))</f>
        <v/>
      </c>
      <c r="X321" s="1" t="str">
        <f aca="false">IF(Answers!B321="","",ISNUMBER(SEARCH("Drafting or editing emails and documents",TRIM(SUBSTITUTE(SUBSTITUTE(SUBSTITUTE(SUBSTITUTE(Answers!B321,"’","'"),"‘","'"),"“",""""),"”",""""))))*1+ISNUMBER(SEARCH("Summarizing documents, threads or meetings",TRIM(SUBSTITUTE(SUBSTITUTE(SUBSTITUTE(SUBSTITUTE(Answers!B321,"’","'"),"‘","'"),"“",""""),"”",""""))))*1+ISNUMBER(SEARCH("Research, or explaining something unfamiliar",TRIM(SUBSTITUTE(SUBSTITUTE(SUBSTITUTE(SUBSTITUTE(Answers!B321,"’","'"),"‘","'"),"“",""""),"”",""""))))*1+ISNUMBER(SEARCH("Working with data or spreadsheets",TRIM(SUBSTITUTE(SUBSTITUTE(SUBSTITUTE(SUBSTITUTE(Answers!B321,"’","'"),"‘","'"),"“",""""),"”",""""))))*1+ISNUMBER(SEARCH("Writing or reviewing code or scripts",TRIM(SUBSTITUTE(SUBSTITUTE(SUBSTITUTE(SUBSTITUTE(Answers!B321,"’","'"),"‘","'"),"“",""""),"”",""""))))*1+ISNUMBER(SEARCH("Brainstorming or planning",TRIM(SUBSTITUTE(SUBSTITUTE(SUBSTITUTE(SUBSTITUTE(Answers!B321,"’","'"),"‘","'"),"“",""""),"”",""""))))*1+ISNUMBER(SEARCH("Something else",TRIM(SUBSTITUTE(SUBSTITUTE(SUBSTITUTE(SUBSTITUTE(Answers!B321,"’","'"),"‘","'"),"“",""""),"”",""""))))*1)</f>
        <v/>
      </c>
      <c r="Y321" s="1" t="str">
        <f aca="false">IF(X321="","",IF(X321=0,IF(ISNUMBER(SEARCH("I don't use AI tools for work",TRIM(SUBSTITUTE(SUBSTITUTE(SUBSTITUTE(SUBSTITUTE(Answers!B321,"’","'"),"‘","'"),"“",""""),"”","""")))),1,"unread"),MIN(X321+1,5)))</f>
        <v/>
      </c>
      <c r="Z321" s="1" t="n">
        <f aca="false">IF(ISNUMBER(SEARCH("Clear guidance on what's allowed and what information can go in",TRIM(SUBSTITUTE(SUBSTITUTE(SUBSTITUTE(SUBSTITUTE(Answers!R321,"’","'"),"‘","'"),"“",""""),"”","""")))),1,0)</f>
        <v>0</v>
      </c>
      <c r="AA321" s="1" t="n">
        <f aca="false">IF(ISNUMBER(SEARCH("An approved AI tool with a work account",TRIM(SUBSTITUTE(SUBSTITUTE(SUBSTITUTE(SUBSTITUTE(Answers!R321,"’","'"),"‘","'"),"“",""""),"”","""")))),1,0)</f>
        <v>0</v>
      </c>
      <c r="AB321" s="1" t="n">
        <f aca="false">IF(ISNUMBER(SEARCH("Hands-on training using my own work tasks",TRIM(SUBSTITUTE(SUBSTITUTE(SUBSTITUTE(SUBSTITUTE(Answers!R321,"’","'"),"‘","'"),"“",""""),"”","""")))),1,0)</f>
        <v>0</v>
      </c>
      <c r="AC321" s="1" t="n">
        <f aca="false">IF(ISNUMBER(SEARCH("Ready-made prompts and templates for common tasks",TRIM(SUBSTITUTE(SUBSTITUTE(SUBSTITUTE(SUBSTITUTE(Answers!R321,"’","'"),"‘","'"),"“",""""),"”","""")))),1,0)</f>
        <v>0</v>
      </c>
      <c r="AD321" s="1" t="n">
        <f aca="false">IF(ISNUMBER(SEARCH("Help setting up an AI agent for my role",TRIM(SUBSTITUTE(SUBSTITUTE(SUBSTITUTE(SUBSTITUTE(Answers!R321,"’","'"),"‘","'"),"“",""""),"”","""")))),1,0)</f>
        <v>0</v>
      </c>
      <c r="AE321" s="1" t="n">
        <f aca="false">IF(ISNUMBER(SEARCH("Examples from people in jobs like mine",TRIM(SUBSTITUTE(SUBSTITUTE(SUBSTITUTE(SUBSTITUTE(Answers!R321,"’","'"),"‘","'"),"“",""""),"”","""")))),1,0)</f>
        <v>0</v>
      </c>
      <c r="AF321" s="1" t="n">
        <f aca="false">IF(ISNUMBER(SEARCH("Time set aside to practice",TRIM(SUBSTITUTE(SUBSTITUTE(SUBSTITUTE(SUBSTITUTE(Answers!R321,"’","'"),"‘","'"),"“",""""),"”","""")))),1,0)</f>
        <v>0</v>
      </c>
      <c r="AG321" s="1" t="n">
        <f aca="false">IF(ISNUMBER(SEARCH("I don't need help right now",TRIM(SUBSTITUTE(SUBSTITUTE(SUBSTITUTE(SUBSTITUTE(Answers!R321,"’","'"),"‘","'"),"“",""""),"”","""")))),1,0)</f>
        <v>0</v>
      </c>
      <c r="AH321" s="1" t="str">
        <f aca="false">IF(Answers!R321="","",IF(Z321+AA321+AB321+AC321+AD321+AE321+AF321+AG321=0,"unread",""))</f>
        <v/>
      </c>
      <c r="AI321" s="1" t="n">
        <f aca="false">IF(OR(D321=5,E321=5),1,0)</f>
        <v>0</v>
      </c>
    </row>
    <row r="322" customFormat="false" ht="15" hidden="false" customHeight="true" outlineLevel="0" collapsed="false">
      <c r="A322" s="1" t="n">
        <f aca="false">Answers!T322</f>
        <v>0</v>
      </c>
      <c r="B322" s="1" t="str">
        <f aca="false">IF(Answers!A322="","",IFERROR(MATCH(TRIM(SUBSTITUTE(SUBSTITUTE(SUBSTITUTE(SUBSTITUTE(Answers!A322,"’","'"),"‘","'"),"“",""""),"”","""")),'Scoring key'!$B$10:$B$14,0),"unread"))</f>
        <v/>
      </c>
      <c r="C322" s="1" t="str">
        <f aca="false">IF(Answers!C322="","",IFERROR(MATCH(TRIM(SUBSTITUTE(SUBSTITUTE(SUBSTITUTE(SUBSTITUTE(Answers!C322,"’","'"),"‘","'"),"“",""""),"”","""")),'Scoring key'!$B$15:$B$19,0),"unread"))</f>
        <v/>
      </c>
      <c r="D322" s="1" t="str">
        <f aca="false">IF(Answers!D322="","",IFERROR(MATCH(TRIM(SUBSTITUTE(SUBSTITUTE(SUBSTITUTE(SUBSTITUTE(Answers!D322,"’","'"),"‘","'"),"“",""""),"”","""")),'Scoring key'!$B$20:$B$24,0),"unread"))</f>
        <v/>
      </c>
      <c r="E322" s="1" t="str">
        <f aca="false">IF(Answers!E322="","",IFERROR(MATCH(TRIM(SUBSTITUTE(SUBSTITUTE(SUBSTITUTE(SUBSTITUTE(Answers!E322,"’","'"),"‘","'"),"“",""""),"”","""")),'Scoring key'!$B$25:$B$29,0),"unread"))</f>
        <v/>
      </c>
      <c r="F322" s="1" t="str">
        <f aca="false">IF(Answers!L322="","",IFERROR(MATCH(TRIM(SUBSTITUTE(SUBSTITUTE(SUBSTITUTE(SUBSTITUTE(Answers!L322,"’","'"),"‘","'"),"“",""""),"”","""")),'Scoring key'!$B$30:$B$34,0),"unread"))</f>
        <v/>
      </c>
      <c r="G322" s="1" t="str">
        <f aca="false">IF(Answers!N322="","",IFERROR(MATCH(TRIM(SUBSTITUTE(SUBSTITUTE(SUBSTITUTE(SUBSTITUTE(Answers!N322,"’","'"),"‘","'"),"“",""""),"”","""")),'Scoring key'!$B$35:$B$38,0),"unread"))</f>
        <v/>
      </c>
      <c r="H322" s="1" t="str">
        <f aca="false">IF(Answers!O322="","",IFERROR(MATCH(TRIM(SUBSTITUTE(SUBSTITUTE(SUBSTITUTE(SUBSTITUTE(Answers!O322,"’","'"),"‘","'"),"“",""""),"”","""")),'Scoring key'!$B$39:$B$42,0),"unread"))</f>
        <v/>
      </c>
      <c r="I322" s="1" t="str">
        <f aca="false">IF(Answers!S322="","",IFERROR(MATCH(TRIM(SUBSTITUTE(SUBSTITUTE(SUBSTITUTE(SUBSTITUTE(Answers!S322,"’","'"),"‘","'"),"“",""""),"”","""")),'Scoring key'!$B$43:$B$46,0),"unread"))</f>
        <v/>
      </c>
      <c r="J322" s="1" t="str">
        <f aca="false">IF(ISNUMBER(B322),IF(INDEX('Scoring key'!$C$10:$C$14,B322)="","",INDEX('Scoring key'!$C$10:$C$14,B322)),"")</f>
        <v/>
      </c>
      <c r="K322" s="1" t="str">
        <f aca="false">IF(ISNUMBER(E322),IF(INDEX('Scoring key'!$C$25:$C$29,E322)="","",INDEX('Scoring key'!$C$25:$C$29,E322)),"")</f>
        <v/>
      </c>
      <c r="L322" s="1" t="str">
        <f aca="false">IF(ISNUMBER(F322),IF(INDEX('Scoring key'!$C$30:$C$34,F322)="","",INDEX('Scoring key'!$C$30:$C$34,F322)),"")</f>
        <v/>
      </c>
      <c r="M322" s="1" t="str">
        <f aca="false">IF(ISNUMBER(G322),IF(INDEX('Scoring key'!$C$35:$C$38,G322)="","",INDEX('Scoring key'!$C$35:$C$38,G322)),"")</f>
        <v/>
      </c>
      <c r="N322" s="1" t="str">
        <f aca="false">IF(ISNUMBER(H322),IF(INDEX('Scoring key'!$C$39:$C$42,H322)="","",INDEX('Scoring key'!$C$39:$C$42,H322)),"")</f>
        <v/>
      </c>
      <c r="O322" s="1" t="str">
        <f aca="false">IF(Answers!F322="","",IF(ISNUMBER(IFERROR(VALUE(Answers!F322),"")),IF(AND(VALUE(Answers!F322)&gt;=1,VALUE(Answers!F322)&lt;=5,VALUE(Answers!F322)=INT(VALUE(Answers!F322))),VALUE(Answers!F322),"unread"),IFERROR(MATCH(TRIM(SUBSTITUTE(SUBSTITUTE(SUBSTITUTE(SUBSTITUTE(Answers!F322,"’","'"),"‘","'"),"“",""""),"”","""")),'Scoring key'!$B$5:$B$9,0),"unread")))</f>
        <v/>
      </c>
      <c r="P322" s="1" t="str">
        <f aca="false">IF(Answers!G322="","",IF(ISNUMBER(IFERROR(VALUE(Answers!G322),"")),IF(AND(VALUE(Answers!G322)&gt;=1,VALUE(Answers!G322)&lt;=5,VALUE(Answers!G322)=INT(VALUE(Answers!G322))),VALUE(Answers!G322),"unread"),IFERROR(MATCH(TRIM(SUBSTITUTE(SUBSTITUTE(SUBSTITUTE(SUBSTITUTE(Answers!G322,"’","'"),"‘","'"),"“",""""),"”","""")),'Scoring key'!$B$5:$B$9,0),"unread")))</f>
        <v/>
      </c>
      <c r="Q322" s="1" t="str">
        <f aca="false">IF(Answers!H322="","",IF(ISNUMBER(IFERROR(VALUE(Answers!H322),"")),IF(AND(VALUE(Answers!H322)&gt;=1,VALUE(Answers!H322)&lt;=5,VALUE(Answers!H322)=INT(VALUE(Answers!H322))),VALUE(Answers!H322),"unread"),IFERROR(MATCH(TRIM(SUBSTITUTE(SUBSTITUTE(SUBSTITUTE(SUBSTITUTE(Answers!H322,"’","'"),"‘","'"),"“",""""),"”","""")),'Scoring key'!$B$5:$B$9,0),"unread")))</f>
        <v/>
      </c>
      <c r="R322" s="1" t="str">
        <f aca="false">IF(Answers!I322="","",IF(ISNUMBER(IFERROR(VALUE(Answers!I322),"")),IF(AND(VALUE(Answers!I322)&gt;=1,VALUE(Answers!I322)&lt;=5,VALUE(Answers!I322)=INT(VALUE(Answers!I322))),VALUE(Answers!I322),"unread"),IFERROR(MATCH(TRIM(SUBSTITUTE(SUBSTITUTE(SUBSTITUTE(SUBSTITUTE(Answers!I322,"’","'"),"‘","'"),"“",""""),"”","""")),'Scoring key'!$B$5:$B$9,0),"unread")))</f>
        <v/>
      </c>
      <c r="S322" s="1" t="str">
        <f aca="false">IF(Answers!J322="","",IF(ISNUMBER(IFERROR(VALUE(Answers!J322),"")),IF(AND(VALUE(Answers!J322)&gt;=1,VALUE(Answers!J322)&lt;=5,VALUE(Answers!J322)=INT(VALUE(Answers!J322))),VALUE(Answers!J322),"unread"),IFERROR(MATCH(TRIM(SUBSTITUTE(SUBSTITUTE(SUBSTITUTE(SUBSTITUTE(Answers!J322,"’","'"),"‘","'"),"“",""""),"”","""")),'Scoring key'!$B$5:$B$9,0),"unread")))</f>
        <v/>
      </c>
      <c r="T322" s="1" t="str">
        <f aca="false">IF(Answers!K322="","",IF(ISNUMBER(IFERROR(VALUE(Answers!K322),"")),IF(AND(VALUE(Answers!K322)&gt;=1,VALUE(Answers!K322)&lt;=5,VALUE(Answers!K322)=INT(VALUE(Answers!K322))),VALUE(Answers!K322),"unread"),IFERROR(MATCH(TRIM(SUBSTITUTE(SUBSTITUTE(SUBSTITUTE(SUBSTITUTE(Answers!K322,"’","'"),"‘","'"),"“",""""),"”","""")),'Scoring key'!$B$5:$B$9,0),"unread")))</f>
        <v/>
      </c>
      <c r="U322" s="1" t="str">
        <f aca="false">IF(Answers!M322="","",IF(ISNUMBER(IFERROR(VALUE(Answers!M322),"")),IF(AND(VALUE(Answers!M322)&gt;=1,VALUE(Answers!M322)&lt;=5,VALUE(Answers!M322)=INT(VALUE(Answers!M322))),VALUE(Answers!M322),"unread"),IFERROR(MATCH(TRIM(SUBSTITUTE(SUBSTITUTE(SUBSTITUTE(SUBSTITUTE(Answers!M322,"’","'"),"‘","'"),"“",""""),"”","""")),'Scoring key'!$B$5:$B$9,0),"unread")))</f>
        <v/>
      </c>
      <c r="V322" s="1" t="str">
        <f aca="false">IF(Answers!P322="","",IF(ISNUMBER(IFERROR(VALUE(Answers!P322),"")),IF(AND(VALUE(Answers!P322)&gt;=1,VALUE(Answers!P322)&lt;=5,VALUE(Answers!P322)=INT(VALUE(Answers!P322))),VALUE(Answers!P322),"unread"),IFERROR(MATCH(TRIM(SUBSTITUTE(SUBSTITUTE(SUBSTITUTE(SUBSTITUTE(Answers!P322,"’","'"),"‘","'"),"“",""""),"”","""")),'Scoring key'!$B$5:$B$9,0),"unread")))</f>
        <v/>
      </c>
      <c r="W322" s="1" t="str">
        <f aca="false">IF(Answers!Q322="","",IF(ISNUMBER(IFERROR(VALUE(Answers!Q322),"")),IF(AND(VALUE(Answers!Q322)&gt;=1,VALUE(Answers!Q322)&lt;=5,VALUE(Answers!Q322)=INT(VALUE(Answers!Q322))),VALUE(Answers!Q322),"unread"),IFERROR(MATCH(TRIM(SUBSTITUTE(SUBSTITUTE(SUBSTITUTE(SUBSTITUTE(Answers!Q322,"’","'"),"‘","'"),"“",""""),"”","""")),'Scoring key'!$B$5:$B$9,0),"unread")))</f>
        <v/>
      </c>
      <c r="X322" s="1" t="str">
        <f aca="false">IF(Answers!B322="","",ISNUMBER(SEARCH("Drafting or editing emails and documents",TRIM(SUBSTITUTE(SUBSTITUTE(SUBSTITUTE(SUBSTITUTE(Answers!B322,"’","'"),"‘","'"),"“",""""),"”",""""))))*1+ISNUMBER(SEARCH("Summarizing documents, threads or meetings",TRIM(SUBSTITUTE(SUBSTITUTE(SUBSTITUTE(SUBSTITUTE(Answers!B322,"’","'"),"‘","'"),"“",""""),"”",""""))))*1+ISNUMBER(SEARCH("Research, or explaining something unfamiliar",TRIM(SUBSTITUTE(SUBSTITUTE(SUBSTITUTE(SUBSTITUTE(Answers!B322,"’","'"),"‘","'"),"“",""""),"”",""""))))*1+ISNUMBER(SEARCH("Working with data or spreadsheets",TRIM(SUBSTITUTE(SUBSTITUTE(SUBSTITUTE(SUBSTITUTE(Answers!B322,"’","'"),"‘","'"),"“",""""),"”",""""))))*1+ISNUMBER(SEARCH("Writing or reviewing code or scripts",TRIM(SUBSTITUTE(SUBSTITUTE(SUBSTITUTE(SUBSTITUTE(Answers!B322,"’","'"),"‘","'"),"“",""""),"”",""""))))*1+ISNUMBER(SEARCH("Brainstorming or planning",TRIM(SUBSTITUTE(SUBSTITUTE(SUBSTITUTE(SUBSTITUTE(Answers!B322,"’","'"),"‘","'"),"“",""""),"”",""""))))*1+ISNUMBER(SEARCH("Something else",TRIM(SUBSTITUTE(SUBSTITUTE(SUBSTITUTE(SUBSTITUTE(Answers!B322,"’","'"),"‘","'"),"“",""""),"”",""""))))*1)</f>
        <v/>
      </c>
      <c r="Y322" s="1" t="str">
        <f aca="false">IF(X322="","",IF(X322=0,IF(ISNUMBER(SEARCH("I don't use AI tools for work",TRIM(SUBSTITUTE(SUBSTITUTE(SUBSTITUTE(SUBSTITUTE(Answers!B322,"’","'"),"‘","'"),"“",""""),"”","""")))),1,"unread"),MIN(X322+1,5)))</f>
        <v/>
      </c>
      <c r="Z322" s="1" t="n">
        <f aca="false">IF(ISNUMBER(SEARCH("Clear guidance on what's allowed and what information can go in",TRIM(SUBSTITUTE(SUBSTITUTE(SUBSTITUTE(SUBSTITUTE(Answers!R322,"’","'"),"‘","'"),"“",""""),"”","""")))),1,0)</f>
        <v>0</v>
      </c>
      <c r="AA322" s="1" t="n">
        <f aca="false">IF(ISNUMBER(SEARCH("An approved AI tool with a work account",TRIM(SUBSTITUTE(SUBSTITUTE(SUBSTITUTE(SUBSTITUTE(Answers!R322,"’","'"),"‘","'"),"“",""""),"”","""")))),1,0)</f>
        <v>0</v>
      </c>
      <c r="AB322" s="1" t="n">
        <f aca="false">IF(ISNUMBER(SEARCH("Hands-on training using my own work tasks",TRIM(SUBSTITUTE(SUBSTITUTE(SUBSTITUTE(SUBSTITUTE(Answers!R322,"’","'"),"‘","'"),"“",""""),"”","""")))),1,0)</f>
        <v>0</v>
      </c>
      <c r="AC322" s="1" t="n">
        <f aca="false">IF(ISNUMBER(SEARCH("Ready-made prompts and templates for common tasks",TRIM(SUBSTITUTE(SUBSTITUTE(SUBSTITUTE(SUBSTITUTE(Answers!R322,"’","'"),"‘","'"),"“",""""),"”","""")))),1,0)</f>
        <v>0</v>
      </c>
      <c r="AD322" s="1" t="n">
        <f aca="false">IF(ISNUMBER(SEARCH("Help setting up an AI agent for my role",TRIM(SUBSTITUTE(SUBSTITUTE(SUBSTITUTE(SUBSTITUTE(Answers!R322,"’","'"),"‘","'"),"“",""""),"”","""")))),1,0)</f>
        <v>0</v>
      </c>
      <c r="AE322" s="1" t="n">
        <f aca="false">IF(ISNUMBER(SEARCH("Examples from people in jobs like mine",TRIM(SUBSTITUTE(SUBSTITUTE(SUBSTITUTE(SUBSTITUTE(Answers!R322,"’","'"),"‘","'"),"“",""""),"”","""")))),1,0)</f>
        <v>0</v>
      </c>
      <c r="AF322" s="1" t="n">
        <f aca="false">IF(ISNUMBER(SEARCH("Time set aside to practice",TRIM(SUBSTITUTE(SUBSTITUTE(SUBSTITUTE(SUBSTITUTE(Answers!R322,"’","'"),"‘","'"),"“",""""),"”","""")))),1,0)</f>
        <v>0</v>
      </c>
      <c r="AG322" s="1" t="n">
        <f aca="false">IF(ISNUMBER(SEARCH("I don't need help right now",TRIM(SUBSTITUTE(SUBSTITUTE(SUBSTITUTE(SUBSTITUTE(Answers!R322,"’","'"),"‘","'"),"“",""""),"”","""")))),1,0)</f>
        <v>0</v>
      </c>
      <c r="AH322" s="1" t="str">
        <f aca="false">IF(Answers!R322="","",IF(Z322+AA322+AB322+AC322+AD322+AE322+AF322+AG322=0,"unread",""))</f>
        <v/>
      </c>
      <c r="AI322" s="1" t="n">
        <f aca="false">IF(OR(D322=5,E322=5),1,0)</f>
        <v>0</v>
      </c>
    </row>
    <row r="323" customFormat="false" ht="15" hidden="false" customHeight="true" outlineLevel="0" collapsed="false">
      <c r="A323" s="1" t="n">
        <f aca="false">Answers!T323</f>
        <v>0</v>
      </c>
      <c r="B323" s="1" t="str">
        <f aca="false">IF(Answers!A323="","",IFERROR(MATCH(TRIM(SUBSTITUTE(SUBSTITUTE(SUBSTITUTE(SUBSTITUTE(Answers!A323,"’","'"),"‘","'"),"“",""""),"”","""")),'Scoring key'!$B$10:$B$14,0),"unread"))</f>
        <v/>
      </c>
      <c r="C323" s="1" t="str">
        <f aca="false">IF(Answers!C323="","",IFERROR(MATCH(TRIM(SUBSTITUTE(SUBSTITUTE(SUBSTITUTE(SUBSTITUTE(Answers!C323,"’","'"),"‘","'"),"“",""""),"”","""")),'Scoring key'!$B$15:$B$19,0),"unread"))</f>
        <v/>
      </c>
      <c r="D323" s="1" t="str">
        <f aca="false">IF(Answers!D323="","",IFERROR(MATCH(TRIM(SUBSTITUTE(SUBSTITUTE(SUBSTITUTE(SUBSTITUTE(Answers!D323,"’","'"),"‘","'"),"“",""""),"”","""")),'Scoring key'!$B$20:$B$24,0),"unread"))</f>
        <v/>
      </c>
      <c r="E323" s="1" t="str">
        <f aca="false">IF(Answers!E323="","",IFERROR(MATCH(TRIM(SUBSTITUTE(SUBSTITUTE(SUBSTITUTE(SUBSTITUTE(Answers!E323,"’","'"),"‘","'"),"“",""""),"”","""")),'Scoring key'!$B$25:$B$29,0),"unread"))</f>
        <v/>
      </c>
      <c r="F323" s="1" t="str">
        <f aca="false">IF(Answers!L323="","",IFERROR(MATCH(TRIM(SUBSTITUTE(SUBSTITUTE(SUBSTITUTE(SUBSTITUTE(Answers!L323,"’","'"),"‘","'"),"“",""""),"”","""")),'Scoring key'!$B$30:$B$34,0),"unread"))</f>
        <v/>
      </c>
      <c r="G323" s="1" t="str">
        <f aca="false">IF(Answers!N323="","",IFERROR(MATCH(TRIM(SUBSTITUTE(SUBSTITUTE(SUBSTITUTE(SUBSTITUTE(Answers!N323,"’","'"),"‘","'"),"“",""""),"”","""")),'Scoring key'!$B$35:$B$38,0),"unread"))</f>
        <v/>
      </c>
      <c r="H323" s="1" t="str">
        <f aca="false">IF(Answers!O323="","",IFERROR(MATCH(TRIM(SUBSTITUTE(SUBSTITUTE(SUBSTITUTE(SUBSTITUTE(Answers!O323,"’","'"),"‘","'"),"“",""""),"”","""")),'Scoring key'!$B$39:$B$42,0),"unread"))</f>
        <v/>
      </c>
      <c r="I323" s="1" t="str">
        <f aca="false">IF(Answers!S323="","",IFERROR(MATCH(TRIM(SUBSTITUTE(SUBSTITUTE(SUBSTITUTE(SUBSTITUTE(Answers!S323,"’","'"),"‘","'"),"“",""""),"”","""")),'Scoring key'!$B$43:$B$46,0),"unread"))</f>
        <v/>
      </c>
      <c r="J323" s="1" t="str">
        <f aca="false">IF(ISNUMBER(B323),IF(INDEX('Scoring key'!$C$10:$C$14,B323)="","",INDEX('Scoring key'!$C$10:$C$14,B323)),"")</f>
        <v/>
      </c>
      <c r="K323" s="1" t="str">
        <f aca="false">IF(ISNUMBER(E323),IF(INDEX('Scoring key'!$C$25:$C$29,E323)="","",INDEX('Scoring key'!$C$25:$C$29,E323)),"")</f>
        <v/>
      </c>
      <c r="L323" s="1" t="str">
        <f aca="false">IF(ISNUMBER(F323),IF(INDEX('Scoring key'!$C$30:$C$34,F323)="","",INDEX('Scoring key'!$C$30:$C$34,F323)),"")</f>
        <v/>
      </c>
      <c r="M323" s="1" t="str">
        <f aca="false">IF(ISNUMBER(G323),IF(INDEX('Scoring key'!$C$35:$C$38,G323)="","",INDEX('Scoring key'!$C$35:$C$38,G323)),"")</f>
        <v/>
      </c>
      <c r="N323" s="1" t="str">
        <f aca="false">IF(ISNUMBER(H323),IF(INDEX('Scoring key'!$C$39:$C$42,H323)="","",INDEX('Scoring key'!$C$39:$C$42,H323)),"")</f>
        <v/>
      </c>
      <c r="O323" s="1" t="str">
        <f aca="false">IF(Answers!F323="","",IF(ISNUMBER(IFERROR(VALUE(Answers!F323),"")),IF(AND(VALUE(Answers!F323)&gt;=1,VALUE(Answers!F323)&lt;=5,VALUE(Answers!F323)=INT(VALUE(Answers!F323))),VALUE(Answers!F323),"unread"),IFERROR(MATCH(TRIM(SUBSTITUTE(SUBSTITUTE(SUBSTITUTE(SUBSTITUTE(Answers!F323,"’","'"),"‘","'"),"“",""""),"”","""")),'Scoring key'!$B$5:$B$9,0),"unread")))</f>
        <v/>
      </c>
      <c r="P323" s="1" t="str">
        <f aca="false">IF(Answers!G323="","",IF(ISNUMBER(IFERROR(VALUE(Answers!G323),"")),IF(AND(VALUE(Answers!G323)&gt;=1,VALUE(Answers!G323)&lt;=5,VALUE(Answers!G323)=INT(VALUE(Answers!G323))),VALUE(Answers!G323),"unread"),IFERROR(MATCH(TRIM(SUBSTITUTE(SUBSTITUTE(SUBSTITUTE(SUBSTITUTE(Answers!G323,"’","'"),"‘","'"),"“",""""),"”","""")),'Scoring key'!$B$5:$B$9,0),"unread")))</f>
        <v/>
      </c>
      <c r="Q323" s="1" t="str">
        <f aca="false">IF(Answers!H323="","",IF(ISNUMBER(IFERROR(VALUE(Answers!H323),"")),IF(AND(VALUE(Answers!H323)&gt;=1,VALUE(Answers!H323)&lt;=5,VALUE(Answers!H323)=INT(VALUE(Answers!H323))),VALUE(Answers!H323),"unread"),IFERROR(MATCH(TRIM(SUBSTITUTE(SUBSTITUTE(SUBSTITUTE(SUBSTITUTE(Answers!H323,"’","'"),"‘","'"),"“",""""),"”","""")),'Scoring key'!$B$5:$B$9,0),"unread")))</f>
        <v/>
      </c>
      <c r="R323" s="1" t="str">
        <f aca="false">IF(Answers!I323="","",IF(ISNUMBER(IFERROR(VALUE(Answers!I323),"")),IF(AND(VALUE(Answers!I323)&gt;=1,VALUE(Answers!I323)&lt;=5,VALUE(Answers!I323)=INT(VALUE(Answers!I323))),VALUE(Answers!I323),"unread"),IFERROR(MATCH(TRIM(SUBSTITUTE(SUBSTITUTE(SUBSTITUTE(SUBSTITUTE(Answers!I323,"’","'"),"‘","'"),"“",""""),"”","""")),'Scoring key'!$B$5:$B$9,0),"unread")))</f>
        <v/>
      </c>
      <c r="S323" s="1" t="str">
        <f aca="false">IF(Answers!J323="","",IF(ISNUMBER(IFERROR(VALUE(Answers!J323),"")),IF(AND(VALUE(Answers!J323)&gt;=1,VALUE(Answers!J323)&lt;=5,VALUE(Answers!J323)=INT(VALUE(Answers!J323))),VALUE(Answers!J323),"unread"),IFERROR(MATCH(TRIM(SUBSTITUTE(SUBSTITUTE(SUBSTITUTE(SUBSTITUTE(Answers!J323,"’","'"),"‘","'"),"“",""""),"”","""")),'Scoring key'!$B$5:$B$9,0),"unread")))</f>
        <v/>
      </c>
      <c r="T323" s="1" t="str">
        <f aca="false">IF(Answers!K323="","",IF(ISNUMBER(IFERROR(VALUE(Answers!K323),"")),IF(AND(VALUE(Answers!K323)&gt;=1,VALUE(Answers!K323)&lt;=5,VALUE(Answers!K323)=INT(VALUE(Answers!K323))),VALUE(Answers!K323),"unread"),IFERROR(MATCH(TRIM(SUBSTITUTE(SUBSTITUTE(SUBSTITUTE(SUBSTITUTE(Answers!K323,"’","'"),"‘","'"),"“",""""),"”","""")),'Scoring key'!$B$5:$B$9,0),"unread")))</f>
        <v/>
      </c>
      <c r="U323" s="1" t="str">
        <f aca="false">IF(Answers!M323="","",IF(ISNUMBER(IFERROR(VALUE(Answers!M323),"")),IF(AND(VALUE(Answers!M323)&gt;=1,VALUE(Answers!M323)&lt;=5,VALUE(Answers!M323)=INT(VALUE(Answers!M323))),VALUE(Answers!M323),"unread"),IFERROR(MATCH(TRIM(SUBSTITUTE(SUBSTITUTE(SUBSTITUTE(SUBSTITUTE(Answers!M323,"’","'"),"‘","'"),"“",""""),"”","""")),'Scoring key'!$B$5:$B$9,0),"unread")))</f>
        <v/>
      </c>
      <c r="V323" s="1" t="str">
        <f aca="false">IF(Answers!P323="","",IF(ISNUMBER(IFERROR(VALUE(Answers!P323),"")),IF(AND(VALUE(Answers!P323)&gt;=1,VALUE(Answers!P323)&lt;=5,VALUE(Answers!P323)=INT(VALUE(Answers!P323))),VALUE(Answers!P323),"unread"),IFERROR(MATCH(TRIM(SUBSTITUTE(SUBSTITUTE(SUBSTITUTE(SUBSTITUTE(Answers!P323,"’","'"),"‘","'"),"“",""""),"”","""")),'Scoring key'!$B$5:$B$9,0),"unread")))</f>
        <v/>
      </c>
      <c r="W323" s="1" t="str">
        <f aca="false">IF(Answers!Q323="","",IF(ISNUMBER(IFERROR(VALUE(Answers!Q323),"")),IF(AND(VALUE(Answers!Q323)&gt;=1,VALUE(Answers!Q323)&lt;=5,VALUE(Answers!Q323)=INT(VALUE(Answers!Q323))),VALUE(Answers!Q323),"unread"),IFERROR(MATCH(TRIM(SUBSTITUTE(SUBSTITUTE(SUBSTITUTE(SUBSTITUTE(Answers!Q323,"’","'"),"‘","'"),"“",""""),"”","""")),'Scoring key'!$B$5:$B$9,0),"unread")))</f>
        <v/>
      </c>
      <c r="X323" s="1" t="str">
        <f aca="false">IF(Answers!B323="","",ISNUMBER(SEARCH("Drafting or editing emails and documents",TRIM(SUBSTITUTE(SUBSTITUTE(SUBSTITUTE(SUBSTITUTE(Answers!B323,"’","'"),"‘","'"),"“",""""),"”",""""))))*1+ISNUMBER(SEARCH("Summarizing documents, threads or meetings",TRIM(SUBSTITUTE(SUBSTITUTE(SUBSTITUTE(SUBSTITUTE(Answers!B323,"’","'"),"‘","'"),"“",""""),"”",""""))))*1+ISNUMBER(SEARCH("Research, or explaining something unfamiliar",TRIM(SUBSTITUTE(SUBSTITUTE(SUBSTITUTE(SUBSTITUTE(Answers!B323,"’","'"),"‘","'"),"“",""""),"”",""""))))*1+ISNUMBER(SEARCH("Working with data or spreadsheets",TRIM(SUBSTITUTE(SUBSTITUTE(SUBSTITUTE(SUBSTITUTE(Answers!B323,"’","'"),"‘","'"),"“",""""),"”",""""))))*1+ISNUMBER(SEARCH("Writing or reviewing code or scripts",TRIM(SUBSTITUTE(SUBSTITUTE(SUBSTITUTE(SUBSTITUTE(Answers!B323,"’","'"),"‘","'"),"“",""""),"”",""""))))*1+ISNUMBER(SEARCH("Brainstorming or planning",TRIM(SUBSTITUTE(SUBSTITUTE(SUBSTITUTE(SUBSTITUTE(Answers!B323,"’","'"),"‘","'"),"“",""""),"”",""""))))*1+ISNUMBER(SEARCH("Something else",TRIM(SUBSTITUTE(SUBSTITUTE(SUBSTITUTE(SUBSTITUTE(Answers!B323,"’","'"),"‘","'"),"“",""""),"”",""""))))*1)</f>
        <v/>
      </c>
      <c r="Y323" s="1" t="str">
        <f aca="false">IF(X323="","",IF(X323=0,IF(ISNUMBER(SEARCH("I don't use AI tools for work",TRIM(SUBSTITUTE(SUBSTITUTE(SUBSTITUTE(SUBSTITUTE(Answers!B323,"’","'"),"‘","'"),"“",""""),"”","""")))),1,"unread"),MIN(X323+1,5)))</f>
        <v/>
      </c>
      <c r="Z323" s="1" t="n">
        <f aca="false">IF(ISNUMBER(SEARCH("Clear guidance on what's allowed and what information can go in",TRIM(SUBSTITUTE(SUBSTITUTE(SUBSTITUTE(SUBSTITUTE(Answers!R323,"’","'"),"‘","'"),"“",""""),"”","""")))),1,0)</f>
        <v>0</v>
      </c>
      <c r="AA323" s="1" t="n">
        <f aca="false">IF(ISNUMBER(SEARCH("An approved AI tool with a work account",TRIM(SUBSTITUTE(SUBSTITUTE(SUBSTITUTE(SUBSTITUTE(Answers!R323,"’","'"),"‘","'"),"“",""""),"”","""")))),1,0)</f>
        <v>0</v>
      </c>
      <c r="AB323" s="1" t="n">
        <f aca="false">IF(ISNUMBER(SEARCH("Hands-on training using my own work tasks",TRIM(SUBSTITUTE(SUBSTITUTE(SUBSTITUTE(SUBSTITUTE(Answers!R323,"’","'"),"‘","'"),"“",""""),"”","""")))),1,0)</f>
        <v>0</v>
      </c>
      <c r="AC323" s="1" t="n">
        <f aca="false">IF(ISNUMBER(SEARCH("Ready-made prompts and templates for common tasks",TRIM(SUBSTITUTE(SUBSTITUTE(SUBSTITUTE(SUBSTITUTE(Answers!R323,"’","'"),"‘","'"),"“",""""),"”","""")))),1,0)</f>
        <v>0</v>
      </c>
      <c r="AD323" s="1" t="n">
        <f aca="false">IF(ISNUMBER(SEARCH("Help setting up an AI agent for my role",TRIM(SUBSTITUTE(SUBSTITUTE(SUBSTITUTE(SUBSTITUTE(Answers!R323,"’","'"),"‘","'"),"“",""""),"”","""")))),1,0)</f>
        <v>0</v>
      </c>
      <c r="AE323" s="1" t="n">
        <f aca="false">IF(ISNUMBER(SEARCH("Examples from people in jobs like mine",TRIM(SUBSTITUTE(SUBSTITUTE(SUBSTITUTE(SUBSTITUTE(Answers!R323,"’","'"),"‘","'"),"“",""""),"”","""")))),1,0)</f>
        <v>0</v>
      </c>
      <c r="AF323" s="1" t="n">
        <f aca="false">IF(ISNUMBER(SEARCH("Time set aside to practice",TRIM(SUBSTITUTE(SUBSTITUTE(SUBSTITUTE(SUBSTITUTE(Answers!R323,"’","'"),"‘","'"),"“",""""),"”","""")))),1,0)</f>
        <v>0</v>
      </c>
      <c r="AG323" s="1" t="n">
        <f aca="false">IF(ISNUMBER(SEARCH("I don't need help right now",TRIM(SUBSTITUTE(SUBSTITUTE(SUBSTITUTE(SUBSTITUTE(Answers!R323,"’","'"),"‘","'"),"“",""""),"”","""")))),1,0)</f>
        <v>0</v>
      </c>
      <c r="AH323" s="1" t="str">
        <f aca="false">IF(Answers!R323="","",IF(Z323+AA323+AB323+AC323+AD323+AE323+AF323+AG323=0,"unread",""))</f>
        <v/>
      </c>
      <c r="AI323" s="1" t="n">
        <f aca="false">IF(OR(D323=5,E323=5),1,0)</f>
        <v>0</v>
      </c>
    </row>
    <row r="324" customFormat="false" ht="15" hidden="false" customHeight="true" outlineLevel="0" collapsed="false">
      <c r="A324" s="1" t="n">
        <f aca="false">Answers!T324</f>
        <v>0</v>
      </c>
      <c r="B324" s="1" t="str">
        <f aca="false">IF(Answers!A324="","",IFERROR(MATCH(TRIM(SUBSTITUTE(SUBSTITUTE(SUBSTITUTE(SUBSTITUTE(Answers!A324,"’","'"),"‘","'"),"“",""""),"”","""")),'Scoring key'!$B$10:$B$14,0),"unread"))</f>
        <v/>
      </c>
      <c r="C324" s="1" t="str">
        <f aca="false">IF(Answers!C324="","",IFERROR(MATCH(TRIM(SUBSTITUTE(SUBSTITUTE(SUBSTITUTE(SUBSTITUTE(Answers!C324,"’","'"),"‘","'"),"“",""""),"”","""")),'Scoring key'!$B$15:$B$19,0),"unread"))</f>
        <v/>
      </c>
      <c r="D324" s="1" t="str">
        <f aca="false">IF(Answers!D324="","",IFERROR(MATCH(TRIM(SUBSTITUTE(SUBSTITUTE(SUBSTITUTE(SUBSTITUTE(Answers!D324,"’","'"),"‘","'"),"“",""""),"”","""")),'Scoring key'!$B$20:$B$24,0),"unread"))</f>
        <v/>
      </c>
      <c r="E324" s="1" t="str">
        <f aca="false">IF(Answers!E324="","",IFERROR(MATCH(TRIM(SUBSTITUTE(SUBSTITUTE(SUBSTITUTE(SUBSTITUTE(Answers!E324,"’","'"),"‘","'"),"“",""""),"”","""")),'Scoring key'!$B$25:$B$29,0),"unread"))</f>
        <v/>
      </c>
      <c r="F324" s="1" t="str">
        <f aca="false">IF(Answers!L324="","",IFERROR(MATCH(TRIM(SUBSTITUTE(SUBSTITUTE(SUBSTITUTE(SUBSTITUTE(Answers!L324,"’","'"),"‘","'"),"“",""""),"”","""")),'Scoring key'!$B$30:$B$34,0),"unread"))</f>
        <v/>
      </c>
      <c r="G324" s="1" t="str">
        <f aca="false">IF(Answers!N324="","",IFERROR(MATCH(TRIM(SUBSTITUTE(SUBSTITUTE(SUBSTITUTE(SUBSTITUTE(Answers!N324,"’","'"),"‘","'"),"“",""""),"”","""")),'Scoring key'!$B$35:$B$38,0),"unread"))</f>
        <v/>
      </c>
      <c r="H324" s="1" t="str">
        <f aca="false">IF(Answers!O324="","",IFERROR(MATCH(TRIM(SUBSTITUTE(SUBSTITUTE(SUBSTITUTE(SUBSTITUTE(Answers!O324,"’","'"),"‘","'"),"“",""""),"”","""")),'Scoring key'!$B$39:$B$42,0),"unread"))</f>
        <v/>
      </c>
      <c r="I324" s="1" t="str">
        <f aca="false">IF(Answers!S324="","",IFERROR(MATCH(TRIM(SUBSTITUTE(SUBSTITUTE(SUBSTITUTE(SUBSTITUTE(Answers!S324,"’","'"),"‘","'"),"“",""""),"”","""")),'Scoring key'!$B$43:$B$46,0),"unread"))</f>
        <v/>
      </c>
      <c r="J324" s="1" t="str">
        <f aca="false">IF(ISNUMBER(B324),IF(INDEX('Scoring key'!$C$10:$C$14,B324)="","",INDEX('Scoring key'!$C$10:$C$14,B324)),"")</f>
        <v/>
      </c>
      <c r="K324" s="1" t="str">
        <f aca="false">IF(ISNUMBER(E324),IF(INDEX('Scoring key'!$C$25:$C$29,E324)="","",INDEX('Scoring key'!$C$25:$C$29,E324)),"")</f>
        <v/>
      </c>
      <c r="L324" s="1" t="str">
        <f aca="false">IF(ISNUMBER(F324),IF(INDEX('Scoring key'!$C$30:$C$34,F324)="","",INDEX('Scoring key'!$C$30:$C$34,F324)),"")</f>
        <v/>
      </c>
      <c r="M324" s="1" t="str">
        <f aca="false">IF(ISNUMBER(G324),IF(INDEX('Scoring key'!$C$35:$C$38,G324)="","",INDEX('Scoring key'!$C$35:$C$38,G324)),"")</f>
        <v/>
      </c>
      <c r="N324" s="1" t="str">
        <f aca="false">IF(ISNUMBER(H324),IF(INDEX('Scoring key'!$C$39:$C$42,H324)="","",INDEX('Scoring key'!$C$39:$C$42,H324)),"")</f>
        <v/>
      </c>
      <c r="O324" s="1" t="str">
        <f aca="false">IF(Answers!F324="","",IF(ISNUMBER(IFERROR(VALUE(Answers!F324),"")),IF(AND(VALUE(Answers!F324)&gt;=1,VALUE(Answers!F324)&lt;=5,VALUE(Answers!F324)=INT(VALUE(Answers!F324))),VALUE(Answers!F324),"unread"),IFERROR(MATCH(TRIM(SUBSTITUTE(SUBSTITUTE(SUBSTITUTE(SUBSTITUTE(Answers!F324,"’","'"),"‘","'"),"“",""""),"”","""")),'Scoring key'!$B$5:$B$9,0),"unread")))</f>
        <v/>
      </c>
      <c r="P324" s="1" t="str">
        <f aca="false">IF(Answers!G324="","",IF(ISNUMBER(IFERROR(VALUE(Answers!G324),"")),IF(AND(VALUE(Answers!G324)&gt;=1,VALUE(Answers!G324)&lt;=5,VALUE(Answers!G324)=INT(VALUE(Answers!G324))),VALUE(Answers!G324),"unread"),IFERROR(MATCH(TRIM(SUBSTITUTE(SUBSTITUTE(SUBSTITUTE(SUBSTITUTE(Answers!G324,"’","'"),"‘","'"),"“",""""),"”","""")),'Scoring key'!$B$5:$B$9,0),"unread")))</f>
        <v/>
      </c>
      <c r="Q324" s="1" t="str">
        <f aca="false">IF(Answers!H324="","",IF(ISNUMBER(IFERROR(VALUE(Answers!H324),"")),IF(AND(VALUE(Answers!H324)&gt;=1,VALUE(Answers!H324)&lt;=5,VALUE(Answers!H324)=INT(VALUE(Answers!H324))),VALUE(Answers!H324),"unread"),IFERROR(MATCH(TRIM(SUBSTITUTE(SUBSTITUTE(SUBSTITUTE(SUBSTITUTE(Answers!H324,"’","'"),"‘","'"),"“",""""),"”","""")),'Scoring key'!$B$5:$B$9,0),"unread")))</f>
        <v/>
      </c>
      <c r="R324" s="1" t="str">
        <f aca="false">IF(Answers!I324="","",IF(ISNUMBER(IFERROR(VALUE(Answers!I324),"")),IF(AND(VALUE(Answers!I324)&gt;=1,VALUE(Answers!I324)&lt;=5,VALUE(Answers!I324)=INT(VALUE(Answers!I324))),VALUE(Answers!I324),"unread"),IFERROR(MATCH(TRIM(SUBSTITUTE(SUBSTITUTE(SUBSTITUTE(SUBSTITUTE(Answers!I324,"’","'"),"‘","'"),"“",""""),"”","""")),'Scoring key'!$B$5:$B$9,0),"unread")))</f>
        <v/>
      </c>
      <c r="S324" s="1" t="str">
        <f aca="false">IF(Answers!J324="","",IF(ISNUMBER(IFERROR(VALUE(Answers!J324),"")),IF(AND(VALUE(Answers!J324)&gt;=1,VALUE(Answers!J324)&lt;=5,VALUE(Answers!J324)=INT(VALUE(Answers!J324))),VALUE(Answers!J324),"unread"),IFERROR(MATCH(TRIM(SUBSTITUTE(SUBSTITUTE(SUBSTITUTE(SUBSTITUTE(Answers!J324,"’","'"),"‘","'"),"“",""""),"”","""")),'Scoring key'!$B$5:$B$9,0),"unread")))</f>
        <v/>
      </c>
      <c r="T324" s="1" t="str">
        <f aca="false">IF(Answers!K324="","",IF(ISNUMBER(IFERROR(VALUE(Answers!K324),"")),IF(AND(VALUE(Answers!K324)&gt;=1,VALUE(Answers!K324)&lt;=5,VALUE(Answers!K324)=INT(VALUE(Answers!K324))),VALUE(Answers!K324),"unread"),IFERROR(MATCH(TRIM(SUBSTITUTE(SUBSTITUTE(SUBSTITUTE(SUBSTITUTE(Answers!K324,"’","'"),"‘","'"),"“",""""),"”","""")),'Scoring key'!$B$5:$B$9,0),"unread")))</f>
        <v/>
      </c>
      <c r="U324" s="1" t="str">
        <f aca="false">IF(Answers!M324="","",IF(ISNUMBER(IFERROR(VALUE(Answers!M324),"")),IF(AND(VALUE(Answers!M324)&gt;=1,VALUE(Answers!M324)&lt;=5,VALUE(Answers!M324)=INT(VALUE(Answers!M324))),VALUE(Answers!M324),"unread"),IFERROR(MATCH(TRIM(SUBSTITUTE(SUBSTITUTE(SUBSTITUTE(SUBSTITUTE(Answers!M324,"’","'"),"‘","'"),"“",""""),"”","""")),'Scoring key'!$B$5:$B$9,0),"unread")))</f>
        <v/>
      </c>
      <c r="V324" s="1" t="str">
        <f aca="false">IF(Answers!P324="","",IF(ISNUMBER(IFERROR(VALUE(Answers!P324),"")),IF(AND(VALUE(Answers!P324)&gt;=1,VALUE(Answers!P324)&lt;=5,VALUE(Answers!P324)=INT(VALUE(Answers!P324))),VALUE(Answers!P324),"unread"),IFERROR(MATCH(TRIM(SUBSTITUTE(SUBSTITUTE(SUBSTITUTE(SUBSTITUTE(Answers!P324,"’","'"),"‘","'"),"“",""""),"”","""")),'Scoring key'!$B$5:$B$9,0),"unread")))</f>
        <v/>
      </c>
      <c r="W324" s="1" t="str">
        <f aca="false">IF(Answers!Q324="","",IF(ISNUMBER(IFERROR(VALUE(Answers!Q324),"")),IF(AND(VALUE(Answers!Q324)&gt;=1,VALUE(Answers!Q324)&lt;=5,VALUE(Answers!Q324)=INT(VALUE(Answers!Q324))),VALUE(Answers!Q324),"unread"),IFERROR(MATCH(TRIM(SUBSTITUTE(SUBSTITUTE(SUBSTITUTE(SUBSTITUTE(Answers!Q324,"’","'"),"‘","'"),"“",""""),"”","""")),'Scoring key'!$B$5:$B$9,0),"unread")))</f>
        <v/>
      </c>
      <c r="X324" s="1" t="str">
        <f aca="false">IF(Answers!B324="","",ISNUMBER(SEARCH("Drafting or editing emails and documents",TRIM(SUBSTITUTE(SUBSTITUTE(SUBSTITUTE(SUBSTITUTE(Answers!B324,"’","'"),"‘","'"),"“",""""),"”",""""))))*1+ISNUMBER(SEARCH("Summarizing documents, threads or meetings",TRIM(SUBSTITUTE(SUBSTITUTE(SUBSTITUTE(SUBSTITUTE(Answers!B324,"’","'"),"‘","'"),"“",""""),"”",""""))))*1+ISNUMBER(SEARCH("Research, or explaining something unfamiliar",TRIM(SUBSTITUTE(SUBSTITUTE(SUBSTITUTE(SUBSTITUTE(Answers!B324,"’","'"),"‘","'"),"“",""""),"”",""""))))*1+ISNUMBER(SEARCH("Working with data or spreadsheets",TRIM(SUBSTITUTE(SUBSTITUTE(SUBSTITUTE(SUBSTITUTE(Answers!B324,"’","'"),"‘","'"),"“",""""),"”",""""))))*1+ISNUMBER(SEARCH("Writing or reviewing code or scripts",TRIM(SUBSTITUTE(SUBSTITUTE(SUBSTITUTE(SUBSTITUTE(Answers!B324,"’","'"),"‘","'"),"“",""""),"”",""""))))*1+ISNUMBER(SEARCH("Brainstorming or planning",TRIM(SUBSTITUTE(SUBSTITUTE(SUBSTITUTE(SUBSTITUTE(Answers!B324,"’","'"),"‘","'"),"“",""""),"”",""""))))*1+ISNUMBER(SEARCH("Something else",TRIM(SUBSTITUTE(SUBSTITUTE(SUBSTITUTE(SUBSTITUTE(Answers!B324,"’","'"),"‘","'"),"“",""""),"”",""""))))*1)</f>
        <v/>
      </c>
      <c r="Y324" s="1" t="str">
        <f aca="false">IF(X324="","",IF(X324=0,IF(ISNUMBER(SEARCH("I don't use AI tools for work",TRIM(SUBSTITUTE(SUBSTITUTE(SUBSTITUTE(SUBSTITUTE(Answers!B324,"’","'"),"‘","'"),"“",""""),"”","""")))),1,"unread"),MIN(X324+1,5)))</f>
        <v/>
      </c>
      <c r="Z324" s="1" t="n">
        <f aca="false">IF(ISNUMBER(SEARCH("Clear guidance on what's allowed and what information can go in",TRIM(SUBSTITUTE(SUBSTITUTE(SUBSTITUTE(SUBSTITUTE(Answers!R324,"’","'"),"‘","'"),"“",""""),"”","""")))),1,0)</f>
        <v>0</v>
      </c>
      <c r="AA324" s="1" t="n">
        <f aca="false">IF(ISNUMBER(SEARCH("An approved AI tool with a work account",TRIM(SUBSTITUTE(SUBSTITUTE(SUBSTITUTE(SUBSTITUTE(Answers!R324,"’","'"),"‘","'"),"“",""""),"”","""")))),1,0)</f>
        <v>0</v>
      </c>
      <c r="AB324" s="1" t="n">
        <f aca="false">IF(ISNUMBER(SEARCH("Hands-on training using my own work tasks",TRIM(SUBSTITUTE(SUBSTITUTE(SUBSTITUTE(SUBSTITUTE(Answers!R324,"’","'"),"‘","'"),"“",""""),"”","""")))),1,0)</f>
        <v>0</v>
      </c>
      <c r="AC324" s="1" t="n">
        <f aca="false">IF(ISNUMBER(SEARCH("Ready-made prompts and templates for common tasks",TRIM(SUBSTITUTE(SUBSTITUTE(SUBSTITUTE(SUBSTITUTE(Answers!R324,"’","'"),"‘","'"),"“",""""),"”","""")))),1,0)</f>
        <v>0</v>
      </c>
      <c r="AD324" s="1" t="n">
        <f aca="false">IF(ISNUMBER(SEARCH("Help setting up an AI agent for my role",TRIM(SUBSTITUTE(SUBSTITUTE(SUBSTITUTE(SUBSTITUTE(Answers!R324,"’","'"),"‘","'"),"“",""""),"”","""")))),1,0)</f>
        <v>0</v>
      </c>
      <c r="AE324" s="1" t="n">
        <f aca="false">IF(ISNUMBER(SEARCH("Examples from people in jobs like mine",TRIM(SUBSTITUTE(SUBSTITUTE(SUBSTITUTE(SUBSTITUTE(Answers!R324,"’","'"),"‘","'"),"“",""""),"”","""")))),1,0)</f>
        <v>0</v>
      </c>
      <c r="AF324" s="1" t="n">
        <f aca="false">IF(ISNUMBER(SEARCH("Time set aside to practice",TRIM(SUBSTITUTE(SUBSTITUTE(SUBSTITUTE(SUBSTITUTE(Answers!R324,"’","'"),"‘","'"),"“",""""),"”","""")))),1,0)</f>
        <v>0</v>
      </c>
      <c r="AG324" s="1" t="n">
        <f aca="false">IF(ISNUMBER(SEARCH("I don't need help right now",TRIM(SUBSTITUTE(SUBSTITUTE(SUBSTITUTE(SUBSTITUTE(Answers!R324,"’","'"),"‘","'"),"“",""""),"”","""")))),1,0)</f>
        <v>0</v>
      </c>
      <c r="AH324" s="1" t="str">
        <f aca="false">IF(Answers!R324="","",IF(Z324+AA324+AB324+AC324+AD324+AE324+AF324+AG324=0,"unread",""))</f>
        <v/>
      </c>
      <c r="AI324" s="1" t="n">
        <f aca="false">IF(OR(D324=5,E324=5),1,0)</f>
        <v>0</v>
      </c>
    </row>
    <row r="325" customFormat="false" ht="15" hidden="false" customHeight="true" outlineLevel="0" collapsed="false">
      <c r="A325" s="1" t="n">
        <f aca="false">Answers!T325</f>
        <v>0</v>
      </c>
      <c r="B325" s="1" t="str">
        <f aca="false">IF(Answers!A325="","",IFERROR(MATCH(TRIM(SUBSTITUTE(SUBSTITUTE(SUBSTITUTE(SUBSTITUTE(Answers!A325,"’","'"),"‘","'"),"“",""""),"”","""")),'Scoring key'!$B$10:$B$14,0),"unread"))</f>
        <v/>
      </c>
      <c r="C325" s="1" t="str">
        <f aca="false">IF(Answers!C325="","",IFERROR(MATCH(TRIM(SUBSTITUTE(SUBSTITUTE(SUBSTITUTE(SUBSTITUTE(Answers!C325,"’","'"),"‘","'"),"“",""""),"”","""")),'Scoring key'!$B$15:$B$19,0),"unread"))</f>
        <v/>
      </c>
      <c r="D325" s="1" t="str">
        <f aca="false">IF(Answers!D325="","",IFERROR(MATCH(TRIM(SUBSTITUTE(SUBSTITUTE(SUBSTITUTE(SUBSTITUTE(Answers!D325,"’","'"),"‘","'"),"“",""""),"”","""")),'Scoring key'!$B$20:$B$24,0),"unread"))</f>
        <v/>
      </c>
      <c r="E325" s="1" t="str">
        <f aca="false">IF(Answers!E325="","",IFERROR(MATCH(TRIM(SUBSTITUTE(SUBSTITUTE(SUBSTITUTE(SUBSTITUTE(Answers!E325,"’","'"),"‘","'"),"“",""""),"”","""")),'Scoring key'!$B$25:$B$29,0),"unread"))</f>
        <v/>
      </c>
      <c r="F325" s="1" t="str">
        <f aca="false">IF(Answers!L325="","",IFERROR(MATCH(TRIM(SUBSTITUTE(SUBSTITUTE(SUBSTITUTE(SUBSTITUTE(Answers!L325,"’","'"),"‘","'"),"“",""""),"”","""")),'Scoring key'!$B$30:$B$34,0),"unread"))</f>
        <v/>
      </c>
      <c r="G325" s="1" t="str">
        <f aca="false">IF(Answers!N325="","",IFERROR(MATCH(TRIM(SUBSTITUTE(SUBSTITUTE(SUBSTITUTE(SUBSTITUTE(Answers!N325,"’","'"),"‘","'"),"“",""""),"”","""")),'Scoring key'!$B$35:$B$38,0),"unread"))</f>
        <v/>
      </c>
      <c r="H325" s="1" t="str">
        <f aca="false">IF(Answers!O325="","",IFERROR(MATCH(TRIM(SUBSTITUTE(SUBSTITUTE(SUBSTITUTE(SUBSTITUTE(Answers!O325,"’","'"),"‘","'"),"“",""""),"”","""")),'Scoring key'!$B$39:$B$42,0),"unread"))</f>
        <v/>
      </c>
      <c r="I325" s="1" t="str">
        <f aca="false">IF(Answers!S325="","",IFERROR(MATCH(TRIM(SUBSTITUTE(SUBSTITUTE(SUBSTITUTE(SUBSTITUTE(Answers!S325,"’","'"),"‘","'"),"“",""""),"”","""")),'Scoring key'!$B$43:$B$46,0),"unread"))</f>
        <v/>
      </c>
      <c r="J325" s="1" t="str">
        <f aca="false">IF(ISNUMBER(B325),IF(INDEX('Scoring key'!$C$10:$C$14,B325)="","",INDEX('Scoring key'!$C$10:$C$14,B325)),"")</f>
        <v/>
      </c>
      <c r="K325" s="1" t="str">
        <f aca="false">IF(ISNUMBER(E325),IF(INDEX('Scoring key'!$C$25:$C$29,E325)="","",INDEX('Scoring key'!$C$25:$C$29,E325)),"")</f>
        <v/>
      </c>
      <c r="L325" s="1" t="str">
        <f aca="false">IF(ISNUMBER(F325),IF(INDEX('Scoring key'!$C$30:$C$34,F325)="","",INDEX('Scoring key'!$C$30:$C$34,F325)),"")</f>
        <v/>
      </c>
      <c r="M325" s="1" t="str">
        <f aca="false">IF(ISNUMBER(G325),IF(INDEX('Scoring key'!$C$35:$C$38,G325)="","",INDEX('Scoring key'!$C$35:$C$38,G325)),"")</f>
        <v/>
      </c>
      <c r="N325" s="1" t="str">
        <f aca="false">IF(ISNUMBER(H325),IF(INDEX('Scoring key'!$C$39:$C$42,H325)="","",INDEX('Scoring key'!$C$39:$C$42,H325)),"")</f>
        <v/>
      </c>
      <c r="O325" s="1" t="str">
        <f aca="false">IF(Answers!F325="","",IF(ISNUMBER(IFERROR(VALUE(Answers!F325),"")),IF(AND(VALUE(Answers!F325)&gt;=1,VALUE(Answers!F325)&lt;=5,VALUE(Answers!F325)=INT(VALUE(Answers!F325))),VALUE(Answers!F325),"unread"),IFERROR(MATCH(TRIM(SUBSTITUTE(SUBSTITUTE(SUBSTITUTE(SUBSTITUTE(Answers!F325,"’","'"),"‘","'"),"“",""""),"”","""")),'Scoring key'!$B$5:$B$9,0),"unread")))</f>
        <v/>
      </c>
      <c r="P325" s="1" t="str">
        <f aca="false">IF(Answers!G325="","",IF(ISNUMBER(IFERROR(VALUE(Answers!G325),"")),IF(AND(VALUE(Answers!G325)&gt;=1,VALUE(Answers!G325)&lt;=5,VALUE(Answers!G325)=INT(VALUE(Answers!G325))),VALUE(Answers!G325),"unread"),IFERROR(MATCH(TRIM(SUBSTITUTE(SUBSTITUTE(SUBSTITUTE(SUBSTITUTE(Answers!G325,"’","'"),"‘","'"),"“",""""),"”","""")),'Scoring key'!$B$5:$B$9,0),"unread")))</f>
        <v/>
      </c>
      <c r="Q325" s="1" t="str">
        <f aca="false">IF(Answers!H325="","",IF(ISNUMBER(IFERROR(VALUE(Answers!H325),"")),IF(AND(VALUE(Answers!H325)&gt;=1,VALUE(Answers!H325)&lt;=5,VALUE(Answers!H325)=INT(VALUE(Answers!H325))),VALUE(Answers!H325),"unread"),IFERROR(MATCH(TRIM(SUBSTITUTE(SUBSTITUTE(SUBSTITUTE(SUBSTITUTE(Answers!H325,"’","'"),"‘","'"),"“",""""),"”","""")),'Scoring key'!$B$5:$B$9,0),"unread")))</f>
        <v/>
      </c>
      <c r="R325" s="1" t="str">
        <f aca="false">IF(Answers!I325="","",IF(ISNUMBER(IFERROR(VALUE(Answers!I325),"")),IF(AND(VALUE(Answers!I325)&gt;=1,VALUE(Answers!I325)&lt;=5,VALUE(Answers!I325)=INT(VALUE(Answers!I325))),VALUE(Answers!I325),"unread"),IFERROR(MATCH(TRIM(SUBSTITUTE(SUBSTITUTE(SUBSTITUTE(SUBSTITUTE(Answers!I325,"’","'"),"‘","'"),"“",""""),"”","""")),'Scoring key'!$B$5:$B$9,0),"unread")))</f>
        <v/>
      </c>
      <c r="S325" s="1" t="str">
        <f aca="false">IF(Answers!J325="","",IF(ISNUMBER(IFERROR(VALUE(Answers!J325),"")),IF(AND(VALUE(Answers!J325)&gt;=1,VALUE(Answers!J325)&lt;=5,VALUE(Answers!J325)=INT(VALUE(Answers!J325))),VALUE(Answers!J325),"unread"),IFERROR(MATCH(TRIM(SUBSTITUTE(SUBSTITUTE(SUBSTITUTE(SUBSTITUTE(Answers!J325,"’","'"),"‘","'"),"“",""""),"”","""")),'Scoring key'!$B$5:$B$9,0),"unread")))</f>
        <v/>
      </c>
      <c r="T325" s="1" t="str">
        <f aca="false">IF(Answers!K325="","",IF(ISNUMBER(IFERROR(VALUE(Answers!K325),"")),IF(AND(VALUE(Answers!K325)&gt;=1,VALUE(Answers!K325)&lt;=5,VALUE(Answers!K325)=INT(VALUE(Answers!K325))),VALUE(Answers!K325),"unread"),IFERROR(MATCH(TRIM(SUBSTITUTE(SUBSTITUTE(SUBSTITUTE(SUBSTITUTE(Answers!K325,"’","'"),"‘","'"),"“",""""),"”","""")),'Scoring key'!$B$5:$B$9,0),"unread")))</f>
        <v/>
      </c>
      <c r="U325" s="1" t="str">
        <f aca="false">IF(Answers!M325="","",IF(ISNUMBER(IFERROR(VALUE(Answers!M325),"")),IF(AND(VALUE(Answers!M325)&gt;=1,VALUE(Answers!M325)&lt;=5,VALUE(Answers!M325)=INT(VALUE(Answers!M325))),VALUE(Answers!M325),"unread"),IFERROR(MATCH(TRIM(SUBSTITUTE(SUBSTITUTE(SUBSTITUTE(SUBSTITUTE(Answers!M325,"’","'"),"‘","'"),"“",""""),"”","""")),'Scoring key'!$B$5:$B$9,0),"unread")))</f>
        <v/>
      </c>
      <c r="V325" s="1" t="str">
        <f aca="false">IF(Answers!P325="","",IF(ISNUMBER(IFERROR(VALUE(Answers!P325),"")),IF(AND(VALUE(Answers!P325)&gt;=1,VALUE(Answers!P325)&lt;=5,VALUE(Answers!P325)=INT(VALUE(Answers!P325))),VALUE(Answers!P325),"unread"),IFERROR(MATCH(TRIM(SUBSTITUTE(SUBSTITUTE(SUBSTITUTE(SUBSTITUTE(Answers!P325,"’","'"),"‘","'"),"“",""""),"”","""")),'Scoring key'!$B$5:$B$9,0),"unread")))</f>
        <v/>
      </c>
      <c r="W325" s="1" t="str">
        <f aca="false">IF(Answers!Q325="","",IF(ISNUMBER(IFERROR(VALUE(Answers!Q325),"")),IF(AND(VALUE(Answers!Q325)&gt;=1,VALUE(Answers!Q325)&lt;=5,VALUE(Answers!Q325)=INT(VALUE(Answers!Q325))),VALUE(Answers!Q325),"unread"),IFERROR(MATCH(TRIM(SUBSTITUTE(SUBSTITUTE(SUBSTITUTE(SUBSTITUTE(Answers!Q325,"’","'"),"‘","'"),"“",""""),"”","""")),'Scoring key'!$B$5:$B$9,0),"unread")))</f>
        <v/>
      </c>
      <c r="X325" s="1" t="str">
        <f aca="false">IF(Answers!B325="","",ISNUMBER(SEARCH("Drafting or editing emails and documents",TRIM(SUBSTITUTE(SUBSTITUTE(SUBSTITUTE(SUBSTITUTE(Answers!B325,"’","'"),"‘","'"),"“",""""),"”",""""))))*1+ISNUMBER(SEARCH("Summarizing documents, threads or meetings",TRIM(SUBSTITUTE(SUBSTITUTE(SUBSTITUTE(SUBSTITUTE(Answers!B325,"’","'"),"‘","'"),"“",""""),"”",""""))))*1+ISNUMBER(SEARCH("Research, or explaining something unfamiliar",TRIM(SUBSTITUTE(SUBSTITUTE(SUBSTITUTE(SUBSTITUTE(Answers!B325,"’","'"),"‘","'"),"“",""""),"”",""""))))*1+ISNUMBER(SEARCH("Working with data or spreadsheets",TRIM(SUBSTITUTE(SUBSTITUTE(SUBSTITUTE(SUBSTITUTE(Answers!B325,"’","'"),"‘","'"),"“",""""),"”",""""))))*1+ISNUMBER(SEARCH("Writing or reviewing code or scripts",TRIM(SUBSTITUTE(SUBSTITUTE(SUBSTITUTE(SUBSTITUTE(Answers!B325,"’","'"),"‘","'"),"“",""""),"”",""""))))*1+ISNUMBER(SEARCH("Brainstorming or planning",TRIM(SUBSTITUTE(SUBSTITUTE(SUBSTITUTE(SUBSTITUTE(Answers!B325,"’","'"),"‘","'"),"“",""""),"”",""""))))*1+ISNUMBER(SEARCH("Something else",TRIM(SUBSTITUTE(SUBSTITUTE(SUBSTITUTE(SUBSTITUTE(Answers!B325,"’","'"),"‘","'"),"“",""""),"”",""""))))*1)</f>
        <v/>
      </c>
      <c r="Y325" s="1" t="str">
        <f aca="false">IF(X325="","",IF(X325=0,IF(ISNUMBER(SEARCH("I don't use AI tools for work",TRIM(SUBSTITUTE(SUBSTITUTE(SUBSTITUTE(SUBSTITUTE(Answers!B325,"’","'"),"‘","'"),"“",""""),"”","""")))),1,"unread"),MIN(X325+1,5)))</f>
        <v/>
      </c>
      <c r="Z325" s="1" t="n">
        <f aca="false">IF(ISNUMBER(SEARCH("Clear guidance on what's allowed and what information can go in",TRIM(SUBSTITUTE(SUBSTITUTE(SUBSTITUTE(SUBSTITUTE(Answers!R325,"’","'"),"‘","'"),"“",""""),"”","""")))),1,0)</f>
        <v>0</v>
      </c>
      <c r="AA325" s="1" t="n">
        <f aca="false">IF(ISNUMBER(SEARCH("An approved AI tool with a work account",TRIM(SUBSTITUTE(SUBSTITUTE(SUBSTITUTE(SUBSTITUTE(Answers!R325,"’","'"),"‘","'"),"“",""""),"”","""")))),1,0)</f>
        <v>0</v>
      </c>
      <c r="AB325" s="1" t="n">
        <f aca="false">IF(ISNUMBER(SEARCH("Hands-on training using my own work tasks",TRIM(SUBSTITUTE(SUBSTITUTE(SUBSTITUTE(SUBSTITUTE(Answers!R325,"’","'"),"‘","'"),"“",""""),"”","""")))),1,0)</f>
        <v>0</v>
      </c>
      <c r="AC325" s="1" t="n">
        <f aca="false">IF(ISNUMBER(SEARCH("Ready-made prompts and templates for common tasks",TRIM(SUBSTITUTE(SUBSTITUTE(SUBSTITUTE(SUBSTITUTE(Answers!R325,"’","'"),"‘","'"),"“",""""),"”","""")))),1,0)</f>
        <v>0</v>
      </c>
      <c r="AD325" s="1" t="n">
        <f aca="false">IF(ISNUMBER(SEARCH("Help setting up an AI agent for my role",TRIM(SUBSTITUTE(SUBSTITUTE(SUBSTITUTE(SUBSTITUTE(Answers!R325,"’","'"),"‘","'"),"“",""""),"”","""")))),1,0)</f>
        <v>0</v>
      </c>
      <c r="AE325" s="1" t="n">
        <f aca="false">IF(ISNUMBER(SEARCH("Examples from people in jobs like mine",TRIM(SUBSTITUTE(SUBSTITUTE(SUBSTITUTE(SUBSTITUTE(Answers!R325,"’","'"),"‘","'"),"“",""""),"”","""")))),1,0)</f>
        <v>0</v>
      </c>
      <c r="AF325" s="1" t="n">
        <f aca="false">IF(ISNUMBER(SEARCH("Time set aside to practice",TRIM(SUBSTITUTE(SUBSTITUTE(SUBSTITUTE(SUBSTITUTE(Answers!R325,"’","'"),"‘","'"),"“",""""),"”","""")))),1,0)</f>
        <v>0</v>
      </c>
      <c r="AG325" s="1" t="n">
        <f aca="false">IF(ISNUMBER(SEARCH("I don't need help right now",TRIM(SUBSTITUTE(SUBSTITUTE(SUBSTITUTE(SUBSTITUTE(Answers!R325,"’","'"),"‘","'"),"“",""""),"”","""")))),1,0)</f>
        <v>0</v>
      </c>
      <c r="AH325" s="1" t="str">
        <f aca="false">IF(Answers!R325="","",IF(Z325+AA325+AB325+AC325+AD325+AE325+AF325+AG325=0,"unread",""))</f>
        <v/>
      </c>
      <c r="AI325" s="1" t="n">
        <f aca="false">IF(OR(D325=5,E325=5),1,0)</f>
        <v>0</v>
      </c>
    </row>
    <row r="326" customFormat="false" ht="15" hidden="false" customHeight="true" outlineLevel="0" collapsed="false">
      <c r="A326" s="1" t="n">
        <f aca="false">Answers!T326</f>
        <v>0</v>
      </c>
      <c r="B326" s="1" t="str">
        <f aca="false">IF(Answers!A326="","",IFERROR(MATCH(TRIM(SUBSTITUTE(SUBSTITUTE(SUBSTITUTE(SUBSTITUTE(Answers!A326,"’","'"),"‘","'"),"“",""""),"”","""")),'Scoring key'!$B$10:$B$14,0),"unread"))</f>
        <v/>
      </c>
      <c r="C326" s="1" t="str">
        <f aca="false">IF(Answers!C326="","",IFERROR(MATCH(TRIM(SUBSTITUTE(SUBSTITUTE(SUBSTITUTE(SUBSTITUTE(Answers!C326,"’","'"),"‘","'"),"“",""""),"”","""")),'Scoring key'!$B$15:$B$19,0),"unread"))</f>
        <v/>
      </c>
      <c r="D326" s="1" t="str">
        <f aca="false">IF(Answers!D326="","",IFERROR(MATCH(TRIM(SUBSTITUTE(SUBSTITUTE(SUBSTITUTE(SUBSTITUTE(Answers!D326,"’","'"),"‘","'"),"“",""""),"”","""")),'Scoring key'!$B$20:$B$24,0),"unread"))</f>
        <v/>
      </c>
      <c r="E326" s="1" t="str">
        <f aca="false">IF(Answers!E326="","",IFERROR(MATCH(TRIM(SUBSTITUTE(SUBSTITUTE(SUBSTITUTE(SUBSTITUTE(Answers!E326,"’","'"),"‘","'"),"“",""""),"”","""")),'Scoring key'!$B$25:$B$29,0),"unread"))</f>
        <v/>
      </c>
      <c r="F326" s="1" t="str">
        <f aca="false">IF(Answers!L326="","",IFERROR(MATCH(TRIM(SUBSTITUTE(SUBSTITUTE(SUBSTITUTE(SUBSTITUTE(Answers!L326,"’","'"),"‘","'"),"“",""""),"”","""")),'Scoring key'!$B$30:$B$34,0),"unread"))</f>
        <v/>
      </c>
      <c r="G326" s="1" t="str">
        <f aca="false">IF(Answers!N326="","",IFERROR(MATCH(TRIM(SUBSTITUTE(SUBSTITUTE(SUBSTITUTE(SUBSTITUTE(Answers!N326,"’","'"),"‘","'"),"“",""""),"”","""")),'Scoring key'!$B$35:$B$38,0),"unread"))</f>
        <v/>
      </c>
      <c r="H326" s="1" t="str">
        <f aca="false">IF(Answers!O326="","",IFERROR(MATCH(TRIM(SUBSTITUTE(SUBSTITUTE(SUBSTITUTE(SUBSTITUTE(Answers!O326,"’","'"),"‘","'"),"“",""""),"”","""")),'Scoring key'!$B$39:$B$42,0),"unread"))</f>
        <v/>
      </c>
      <c r="I326" s="1" t="str">
        <f aca="false">IF(Answers!S326="","",IFERROR(MATCH(TRIM(SUBSTITUTE(SUBSTITUTE(SUBSTITUTE(SUBSTITUTE(Answers!S326,"’","'"),"‘","'"),"“",""""),"”","""")),'Scoring key'!$B$43:$B$46,0),"unread"))</f>
        <v/>
      </c>
      <c r="J326" s="1" t="str">
        <f aca="false">IF(ISNUMBER(B326),IF(INDEX('Scoring key'!$C$10:$C$14,B326)="","",INDEX('Scoring key'!$C$10:$C$14,B326)),"")</f>
        <v/>
      </c>
      <c r="K326" s="1" t="str">
        <f aca="false">IF(ISNUMBER(E326),IF(INDEX('Scoring key'!$C$25:$C$29,E326)="","",INDEX('Scoring key'!$C$25:$C$29,E326)),"")</f>
        <v/>
      </c>
      <c r="L326" s="1" t="str">
        <f aca="false">IF(ISNUMBER(F326),IF(INDEX('Scoring key'!$C$30:$C$34,F326)="","",INDEX('Scoring key'!$C$30:$C$34,F326)),"")</f>
        <v/>
      </c>
      <c r="M326" s="1" t="str">
        <f aca="false">IF(ISNUMBER(G326),IF(INDEX('Scoring key'!$C$35:$C$38,G326)="","",INDEX('Scoring key'!$C$35:$C$38,G326)),"")</f>
        <v/>
      </c>
      <c r="N326" s="1" t="str">
        <f aca="false">IF(ISNUMBER(H326),IF(INDEX('Scoring key'!$C$39:$C$42,H326)="","",INDEX('Scoring key'!$C$39:$C$42,H326)),"")</f>
        <v/>
      </c>
      <c r="O326" s="1" t="str">
        <f aca="false">IF(Answers!F326="","",IF(ISNUMBER(IFERROR(VALUE(Answers!F326),"")),IF(AND(VALUE(Answers!F326)&gt;=1,VALUE(Answers!F326)&lt;=5,VALUE(Answers!F326)=INT(VALUE(Answers!F326))),VALUE(Answers!F326),"unread"),IFERROR(MATCH(TRIM(SUBSTITUTE(SUBSTITUTE(SUBSTITUTE(SUBSTITUTE(Answers!F326,"’","'"),"‘","'"),"“",""""),"”","""")),'Scoring key'!$B$5:$B$9,0),"unread")))</f>
        <v/>
      </c>
      <c r="P326" s="1" t="str">
        <f aca="false">IF(Answers!G326="","",IF(ISNUMBER(IFERROR(VALUE(Answers!G326),"")),IF(AND(VALUE(Answers!G326)&gt;=1,VALUE(Answers!G326)&lt;=5,VALUE(Answers!G326)=INT(VALUE(Answers!G326))),VALUE(Answers!G326),"unread"),IFERROR(MATCH(TRIM(SUBSTITUTE(SUBSTITUTE(SUBSTITUTE(SUBSTITUTE(Answers!G326,"’","'"),"‘","'"),"“",""""),"”","""")),'Scoring key'!$B$5:$B$9,0),"unread")))</f>
        <v/>
      </c>
      <c r="Q326" s="1" t="str">
        <f aca="false">IF(Answers!H326="","",IF(ISNUMBER(IFERROR(VALUE(Answers!H326),"")),IF(AND(VALUE(Answers!H326)&gt;=1,VALUE(Answers!H326)&lt;=5,VALUE(Answers!H326)=INT(VALUE(Answers!H326))),VALUE(Answers!H326),"unread"),IFERROR(MATCH(TRIM(SUBSTITUTE(SUBSTITUTE(SUBSTITUTE(SUBSTITUTE(Answers!H326,"’","'"),"‘","'"),"“",""""),"”","""")),'Scoring key'!$B$5:$B$9,0),"unread")))</f>
        <v/>
      </c>
      <c r="R326" s="1" t="str">
        <f aca="false">IF(Answers!I326="","",IF(ISNUMBER(IFERROR(VALUE(Answers!I326),"")),IF(AND(VALUE(Answers!I326)&gt;=1,VALUE(Answers!I326)&lt;=5,VALUE(Answers!I326)=INT(VALUE(Answers!I326))),VALUE(Answers!I326),"unread"),IFERROR(MATCH(TRIM(SUBSTITUTE(SUBSTITUTE(SUBSTITUTE(SUBSTITUTE(Answers!I326,"’","'"),"‘","'"),"“",""""),"”","""")),'Scoring key'!$B$5:$B$9,0),"unread")))</f>
        <v/>
      </c>
      <c r="S326" s="1" t="str">
        <f aca="false">IF(Answers!J326="","",IF(ISNUMBER(IFERROR(VALUE(Answers!J326),"")),IF(AND(VALUE(Answers!J326)&gt;=1,VALUE(Answers!J326)&lt;=5,VALUE(Answers!J326)=INT(VALUE(Answers!J326))),VALUE(Answers!J326),"unread"),IFERROR(MATCH(TRIM(SUBSTITUTE(SUBSTITUTE(SUBSTITUTE(SUBSTITUTE(Answers!J326,"’","'"),"‘","'"),"“",""""),"”","""")),'Scoring key'!$B$5:$B$9,0),"unread")))</f>
        <v/>
      </c>
      <c r="T326" s="1" t="str">
        <f aca="false">IF(Answers!K326="","",IF(ISNUMBER(IFERROR(VALUE(Answers!K326),"")),IF(AND(VALUE(Answers!K326)&gt;=1,VALUE(Answers!K326)&lt;=5,VALUE(Answers!K326)=INT(VALUE(Answers!K326))),VALUE(Answers!K326),"unread"),IFERROR(MATCH(TRIM(SUBSTITUTE(SUBSTITUTE(SUBSTITUTE(SUBSTITUTE(Answers!K326,"’","'"),"‘","'"),"“",""""),"”","""")),'Scoring key'!$B$5:$B$9,0),"unread")))</f>
        <v/>
      </c>
      <c r="U326" s="1" t="str">
        <f aca="false">IF(Answers!M326="","",IF(ISNUMBER(IFERROR(VALUE(Answers!M326),"")),IF(AND(VALUE(Answers!M326)&gt;=1,VALUE(Answers!M326)&lt;=5,VALUE(Answers!M326)=INT(VALUE(Answers!M326))),VALUE(Answers!M326),"unread"),IFERROR(MATCH(TRIM(SUBSTITUTE(SUBSTITUTE(SUBSTITUTE(SUBSTITUTE(Answers!M326,"’","'"),"‘","'"),"“",""""),"”","""")),'Scoring key'!$B$5:$B$9,0),"unread")))</f>
        <v/>
      </c>
      <c r="V326" s="1" t="str">
        <f aca="false">IF(Answers!P326="","",IF(ISNUMBER(IFERROR(VALUE(Answers!P326),"")),IF(AND(VALUE(Answers!P326)&gt;=1,VALUE(Answers!P326)&lt;=5,VALUE(Answers!P326)=INT(VALUE(Answers!P326))),VALUE(Answers!P326),"unread"),IFERROR(MATCH(TRIM(SUBSTITUTE(SUBSTITUTE(SUBSTITUTE(SUBSTITUTE(Answers!P326,"’","'"),"‘","'"),"“",""""),"”","""")),'Scoring key'!$B$5:$B$9,0),"unread")))</f>
        <v/>
      </c>
      <c r="W326" s="1" t="str">
        <f aca="false">IF(Answers!Q326="","",IF(ISNUMBER(IFERROR(VALUE(Answers!Q326),"")),IF(AND(VALUE(Answers!Q326)&gt;=1,VALUE(Answers!Q326)&lt;=5,VALUE(Answers!Q326)=INT(VALUE(Answers!Q326))),VALUE(Answers!Q326),"unread"),IFERROR(MATCH(TRIM(SUBSTITUTE(SUBSTITUTE(SUBSTITUTE(SUBSTITUTE(Answers!Q326,"’","'"),"‘","'"),"“",""""),"”","""")),'Scoring key'!$B$5:$B$9,0),"unread")))</f>
        <v/>
      </c>
      <c r="X326" s="1" t="str">
        <f aca="false">IF(Answers!B326="","",ISNUMBER(SEARCH("Drafting or editing emails and documents",TRIM(SUBSTITUTE(SUBSTITUTE(SUBSTITUTE(SUBSTITUTE(Answers!B326,"’","'"),"‘","'"),"“",""""),"”",""""))))*1+ISNUMBER(SEARCH("Summarizing documents, threads or meetings",TRIM(SUBSTITUTE(SUBSTITUTE(SUBSTITUTE(SUBSTITUTE(Answers!B326,"’","'"),"‘","'"),"“",""""),"”",""""))))*1+ISNUMBER(SEARCH("Research, or explaining something unfamiliar",TRIM(SUBSTITUTE(SUBSTITUTE(SUBSTITUTE(SUBSTITUTE(Answers!B326,"’","'"),"‘","'"),"“",""""),"”",""""))))*1+ISNUMBER(SEARCH("Working with data or spreadsheets",TRIM(SUBSTITUTE(SUBSTITUTE(SUBSTITUTE(SUBSTITUTE(Answers!B326,"’","'"),"‘","'"),"“",""""),"”",""""))))*1+ISNUMBER(SEARCH("Writing or reviewing code or scripts",TRIM(SUBSTITUTE(SUBSTITUTE(SUBSTITUTE(SUBSTITUTE(Answers!B326,"’","'"),"‘","'"),"“",""""),"”",""""))))*1+ISNUMBER(SEARCH("Brainstorming or planning",TRIM(SUBSTITUTE(SUBSTITUTE(SUBSTITUTE(SUBSTITUTE(Answers!B326,"’","'"),"‘","'"),"“",""""),"”",""""))))*1+ISNUMBER(SEARCH("Something else",TRIM(SUBSTITUTE(SUBSTITUTE(SUBSTITUTE(SUBSTITUTE(Answers!B326,"’","'"),"‘","'"),"“",""""),"”",""""))))*1)</f>
        <v/>
      </c>
      <c r="Y326" s="1" t="str">
        <f aca="false">IF(X326="","",IF(X326=0,IF(ISNUMBER(SEARCH("I don't use AI tools for work",TRIM(SUBSTITUTE(SUBSTITUTE(SUBSTITUTE(SUBSTITUTE(Answers!B326,"’","'"),"‘","'"),"“",""""),"”","""")))),1,"unread"),MIN(X326+1,5)))</f>
        <v/>
      </c>
      <c r="Z326" s="1" t="n">
        <f aca="false">IF(ISNUMBER(SEARCH("Clear guidance on what's allowed and what information can go in",TRIM(SUBSTITUTE(SUBSTITUTE(SUBSTITUTE(SUBSTITUTE(Answers!R326,"’","'"),"‘","'"),"“",""""),"”","""")))),1,0)</f>
        <v>0</v>
      </c>
      <c r="AA326" s="1" t="n">
        <f aca="false">IF(ISNUMBER(SEARCH("An approved AI tool with a work account",TRIM(SUBSTITUTE(SUBSTITUTE(SUBSTITUTE(SUBSTITUTE(Answers!R326,"’","'"),"‘","'"),"“",""""),"”","""")))),1,0)</f>
        <v>0</v>
      </c>
      <c r="AB326" s="1" t="n">
        <f aca="false">IF(ISNUMBER(SEARCH("Hands-on training using my own work tasks",TRIM(SUBSTITUTE(SUBSTITUTE(SUBSTITUTE(SUBSTITUTE(Answers!R326,"’","'"),"‘","'"),"“",""""),"”","""")))),1,0)</f>
        <v>0</v>
      </c>
      <c r="AC326" s="1" t="n">
        <f aca="false">IF(ISNUMBER(SEARCH("Ready-made prompts and templates for common tasks",TRIM(SUBSTITUTE(SUBSTITUTE(SUBSTITUTE(SUBSTITUTE(Answers!R326,"’","'"),"‘","'"),"“",""""),"”","""")))),1,0)</f>
        <v>0</v>
      </c>
      <c r="AD326" s="1" t="n">
        <f aca="false">IF(ISNUMBER(SEARCH("Help setting up an AI agent for my role",TRIM(SUBSTITUTE(SUBSTITUTE(SUBSTITUTE(SUBSTITUTE(Answers!R326,"’","'"),"‘","'"),"“",""""),"”","""")))),1,0)</f>
        <v>0</v>
      </c>
      <c r="AE326" s="1" t="n">
        <f aca="false">IF(ISNUMBER(SEARCH("Examples from people in jobs like mine",TRIM(SUBSTITUTE(SUBSTITUTE(SUBSTITUTE(SUBSTITUTE(Answers!R326,"’","'"),"‘","'"),"“",""""),"”","""")))),1,0)</f>
        <v>0</v>
      </c>
      <c r="AF326" s="1" t="n">
        <f aca="false">IF(ISNUMBER(SEARCH("Time set aside to practice",TRIM(SUBSTITUTE(SUBSTITUTE(SUBSTITUTE(SUBSTITUTE(Answers!R326,"’","'"),"‘","'"),"“",""""),"”","""")))),1,0)</f>
        <v>0</v>
      </c>
      <c r="AG326" s="1" t="n">
        <f aca="false">IF(ISNUMBER(SEARCH("I don't need help right now",TRIM(SUBSTITUTE(SUBSTITUTE(SUBSTITUTE(SUBSTITUTE(Answers!R326,"’","'"),"‘","'"),"“",""""),"”","""")))),1,0)</f>
        <v>0</v>
      </c>
      <c r="AH326" s="1" t="str">
        <f aca="false">IF(Answers!R326="","",IF(Z326+AA326+AB326+AC326+AD326+AE326+AF326+AG326=0,"unread",""))</f>
        <v/>
      </c>
      <c r="AI326" s="1" t="n">
        <f aca="false">IF(OR(D326=5,E326=5),1,0)</f>
        <v>0</v>
      </c>
    </row>
    <row r="327" customFormat="false" ht="15" hidden="false" customHeight="true" outlineLevel="0" collapsed="false">
      <c r="A327" s="1" t="n">
        <f aca="false">Answers!T327</f>
        <v>0</v>
      </c>
      <c r="B327" s="1" t="str">
        <f aca="false">IF(Answers!A327="","",IFERROR(MATCH(TRIM(SUBSTITUTE(SUBSTITUTE(SUBSTITUTE(SUBSTITUTE(Answers!A327,"’","'"),"‘","'"),"“",""""),"”","""")),'Scoring key'!$B$10:$B$14,0),"unread"))</f>
        <v/>
      </c>
      <c r="C327" s="1" t="str">
        <f aca="false">IF(Answers!C327="","",IFERROR(MATCH(TRIM(SUBSTITUTE(SUBSTITUTE(SUBSTITUTE(SUBSTITUTE(Answers!C327,"’","'"),"‘","'"),"“",""""),"”","""")),'Scoring key'!$B$15:$B$19,0),"unread"))</f>
        <v/>
      </c>
      <c r="D327" s="1" t="str">
        <f aca="false">IF(Answers!D327="","",IFERROR(MATCH(TRIM(SUBSTITUTE(SUBSTITUTE(SUBSTITUTE(SUBSTITUTE(Answers!D327,"’","'"),"‘","'"),"“",""""),"”","""")),'Scoring key'!$B$20:$B$24,0),"unread"))</f>
        <v/>
      </c>
      <c r="E327" s="1" t="str">
        <f aca="false">IF(Answers!E327="","",IFERROR(MATCH(TRIM(SUBSTITUTE(SUBSTITUTE(SUBSTITUTE(SUBSTITUTE(Answers!E327,"’","'"),"‘","'"),"“",""""),"”","""")),'Scoring key'!$B$25:$B$29,0),"unread"))</f>
        <v/>
      </c>
      <c r="F327" s="1" t="str">
        <f aca="false">IF(Answers!L327="","",IFERROR(MATCH(TRIM(SUBSTITUTE(SUBSTITUTE(SUBSTITUTE(SUBSTITUTE(Answers!L327,"’","'"),"‘","'"),"“",""""),"”","""")),'Scoring key'!$B$30:$B$34,0),"unread"))</f>
        <v/>
      </c>
      <c r="G327" s="1" t="str">
        <f aca="false">IF(Answers!N327="","",IFERROR(MATCH(TRIM(SUBSTITUTE(SUBSTITUTE(SUBSTITUTE(SUBSTITUTE(Answers!N327,"’","'"),"‘","'"),"“",""""),"”","""")),'Scoring key'!$B$35:$B$38,0),"unread"))</f>
        <v/>
      </c>
      <c r="H327" s="1" t="str">
        <f aca="false">IF(Answers!O327="","",IFERROR(MATCH(TRIM(SUBSTITUTE(SUBSTITUTE(SUBSTITUTE(SUBSTITUTE(Answers!O327,"’","'"),"‘","'"),"“",""""),"”","""")),'Scoring key'!$B$39:$B$42,0),"unread"))</f>
        <v/>
      </c>
      <c r="I327" s="1" t="str">
        <f aca="false">IF(Answers!S327="","",IFERROR(MATCH(TRIM(SUBSTITUTE(SUBSTITUTE(SUBSTITUTE(SUBSTITUTE(Answers!S327,"’","'"),"‘","'"),"“",""""),"”","""")),'Scoring key'!$B$43:$B$46,0),"unread"))</f>
        <v/>
      </c>
      <c r="J327" s="1" t="str">
        <f aca="false">IF(ISNUMBER(B327),IF(INDEX('Scoring key'!$C$10:$C$14,B327)="","",INDEX('Scoring key'!$C$10:$C$14,B327)),"")</f>
        <v/>
      </c>
      <c r="K327" s="1" t="str">
        <f aca="false">IF(ISNUMBER(E327),IF(INDEX('Scoring key'!$C$25:$C$29,E327)="","",INDEX('Scoring key'!$C$25:$C$29,E327)),"")</f>
        <v/>
      </c>
      <c r="L327" s="1" t="str">
        <f aca="false">IF(ISNUMBER(F327),IF(INDEX('Scoring key'!$C$30:$C$34,F327)="","",INDEX('Scoring key'!$C$30:$C$34,F327)),"")</f>
        <v/>
      </c>
      <c r="M327" s="1" t="str">
        <f aca="false">IF(ISNUMBER(G327),IF(INDEX('Scoring key'!$C$35:$C$38,G327)="","",INDEX('Scoring key'!$C$35:$C$38,G327)),"")</f>
        <v/>
      </c>
      <c r="N327" s="1" t="str">
        <f aca="false">IF(ISNUMBER(H327),IF(INDEX('Scoring key'!$C$39:$C$42,H327)="","",INDEX('Scoring key'!$C$39:$C$42,H327)),"")</f>
        <v/>
      </c>
      <c r="O327" s="1" t="str">
        <f aca="false">IF(Answers!F327="","",IF(ISNUMBER(IFERROR(VALUE(Answers!F327),"")),IF(AND(VALUE(Answers!F327)&gt;=1,VALUE(Answers!F327)&lt;=5,VALUE(Answers!F327)=INT(VALUE(Answers!F327))),VALUE(Answers!F327),"unread"),IFERROR(MATCH(TRIM(SUBSTITUTE(SUBSTITUTE(SUBSTITUTE(SUBSTITUTE(Answers!F327,"’","'"),"‘","'"),"“",""""),"”","""")),'Scoring key'!$B$5:$B$9,0),"unread")))</f>
        <v/>
      </c>
      <c r="P327" s="1" t="str">
        <f aca="false">IF(Answers!G327="","",IF(ISNUMBER(IFERROR(VALUE(Answers!G327),"")),IF(AND(VALUE(Answers!G327)&gt;=1,VALUE(Answers!G327)&lt;=5,VALUE(Answers!G327)=INT(VALUE(Answers!G327))),VALUE(Answers!G327),"unread"),IFERROR(MATCH(TRIM(SUBSTITUTE(SUBSTITUTE(SUBSTITUTE(SUBSTITUTE(Answers!G327,"’","'"),"‘","'"),"“",""""),"”","""")),'Scoring key'!$B$5:$B$9,0),"unread")))</f>
        <v/>
      </c>
      <c r="Q327" s="1" t="str">
        <f aca="false">IF(Answers!H327="","",IF(ISNUMBER(IFERROR(VALUE(Answers!H327),"")),IF(AND(VALUE(Answers!H327)&gt;=1,VALUE(Answers!H327)&lt;=5,VALUE(Answers!H327)=INT(VALUE(Answers!H327))),VALUE(Answers!H327),"unread"),IFERROR(MATCH(TRIM(SUBSTITUTE(SUBSTITUTE(SUBSTITUTE(SUBSTITUTE(Answers!H327,"’","'"),"‘","'"),"“",""""),"”","""")),'Scoring key'!$B$5:$B$9,0),"unread")))</f>
        <v/>
      </c>
      <c r="R327" s="1" t="str">
        <f aca="false">IF(Answers!I327="","",IF(ISNUMBER(IFERROR(VALUE(Answers!I327),"")),IF(AND(VALUE(Answers!I327)&gt;=1,VALUE(Answers!I327)&lt;=5,VALUE(Answers!I327)=INT(VALUE(Answers!I327))),VALUE(Answers!I327),"unread"),IFERROR(MATCH(TRIM(SUBSTITUTE(SUBSTITUTE(SUBSTITUTE(SUBSTITUTE(Answers!I327,"’","'"),"‘","'"),"“",""""),"”","""")),'Scoring key'!$B$5:$B$9,0),"unread")))</f>
        <v/>
      </c>
      <c r="S327" s="1" t="str">
        <f aca="false">IF(Answers!J327="","",IF(ISNUMBER(IFERROR(VALUE(Answers!J327),"")),IF(AND(VALUE(Answers!J327)&gt;=1,VALUE(Answers!J327)&lt;=5,VALUE(Answers!J327)=INT(VALUE(Answers!J327))),VALUE(Answers!J327),"unread"),IFERROR(MATCH(TRIM(SUBSTITUTE(SUBSTITUTE(SUBSTITUTE(SUBSTITUTE(Answers!J327,"’","'"),"‘","'"),"“",""""),"”","""")),'Scoring key'!$B$5:$B$9,0),"unread")))</f>
        <v/>
      </c>
      <c r="T327" s="1" t="str">
        <f aca="false">IF(Answers!K327="","",IF(ISNUMBER(IFERROR(VALUE(Answers!K327),"")),IF(AND(VALUE(Answers!K327)&gt;=1,VALUE(Answers!K327)&lt;=5,VALUE(Answers!K327)=INT(VALUE(Answers!K327))),VALUE(Answers!K327),"unread"),IFERROR(MATCH(TRIM(SUBSTITUTE(SUBSTITUTE(SUBSTITUTE(SUBSTITUTE(Answers!K327,"’","'"),"‘","'"),"“",""""),"”","""")),'Scoring key'!$B$5:$B$9,0),"unread")))</f>
        <v/>
      </c>
      <c r="U327" s="1" t="str">
        <f aca="false">IF(Answers!M327="","",IF(ISNUMBER(IFERROR(VALUE(Answers!M327),"")),IF(AND(VALUE(Answers!M327)&gt;=1,VALUE(Answers!M327)&lt;=5,VALUE(Answers!M327)=INT(VALUE(Answers!M327))),VALUE(Answers!M327),"unread"),IFERROR(MATCH(TRIM(SUBSTITUTE(SUBSTITUTE(SUBSTITUTE(SUBSTITUTE(Answers!M327,"’","'"),"‘","'"),"“",""""),"”","""")),'Scoring key'!$B$5:$B$9,0),"unread")))</f>
        <v/>
      </c>
      <c r="V327" s="1" t="str">
        <f aca="false">IF(Answers!P327="","",IF(ISNUMBER(IFERROR(VALUE(Answers!P327),"")),IF(AND(VALUE(Answers!P327)&gt;=1,VALUE(Answers!P327)&lt;=5,VALUE(Answers!P327)=INT(VALUE(Answers!P327))),VALUE(Answers!P327),"unread"),IFERROR(MATCH(TRIM(SUBSTITUTE(SUBSTITUTE(SUBSTITUTE(SUBSTITUTE(Answers!P327,"’","'"),"‘","'"),"“",""""),"”","""")),'Scoring key'!$B$5:$B$9,0),"unread")))</f>
        <v/>
      </c>
      <c r="W327" s="1" t="str">
        <f aca="false">IF(Answers!Q327="","",IF(ISNUMBER(IFERROR(VALUE(Answers!Q327),"")),IF(AND(VALUE(Answers!Q327)&gt;=1,VALUE(Answers!Q327)&lt;=5,VALUE(Answers!Q327)=INT(VALUE(Answers!Q327))),VALUE(Answers!Q327),"unread"),IFERROR(MATCH(TRIM(SUBSTITUTE(SUBSTITUTE(SUBSTITUTE(SUBSTITUTE(Answers!Q327,"’","'"),"‘","'"),"“",""""),"”","""")),'Scoring key'!$B$5:$B$9,0),"unread")))</f>
        <v/>
      </c>
      <c r="X327" s="1" t="str">
        <f aca="false">IF(Answers!B327="","",ISNUMBER(SEARCH("Drafting or editing emails and documents",TRIM(SUBSTITUTE(SUBSTITUTE(SUBSTITUTE(SUBSTITUTE(Answers!B327,"’","'"),"‘","'"),"“",""""),"”",""""))))*1+ISNUMBER(SEARCH("Summarizing documents, threads or meetings",TRIM(SUBSTITUTE(SUBSTITUTE(SUBSTITUTE(SUBSTITUTE(Answers!B327,"’","'"),"‘","'"),"“",""""),"”",""""))))*1+ISNUMBER(SEARCH("Research, or explaining something unfamiliar",TRIM(SUBSTITUTE(SUBSTITUTE(SUBSTITUTE(SUBSTITUTE(Answers!B327,"’","'"),"‘","'"),"“",""""),"”",""""))))*1+ISNUMBER(SEARCH("Working with data or spreadsheets",TRIM(SUBSTITUTE(SUBSTITUTE(SUBSTITUTE(SUBSTITUTE(Answers!B327,"’","'"),"‘","'"),"“",""""),"”",""""))))*1+ISNUMBER(SEARCH("Writing or reviewing code or scripts",TRIM(SUBSTITUTE(SUBSTITUTE(SUBSTITUTE(SUBSTITUTE(Answers!B327,"’","'"),"‘","'"),"“",""""),"”",""""))))*1+ISNUMBER(SEARCH("Brainstorming or planning",TRIM(SUBSTITUTE(SUBSTITUTE(SUBSTITUTE(SUBSTITUTE(Answers!B327,"’","'"),"‘","'"),"“",""""),"”",""""))))*1+ISNUMBER(SEARCH("Something else",TRIM(SUBSTITUTE(SUBSTITUTE(SUBSTITUTE(SUBSTITUTE(Answers!B327,"’","'"),"‘","'"),"“",""""),"”",""""))))*1)</f>
        <v/>
      </c>
      <c r="Y327" s="1" t="str">
        <f aca="false">IF(X327="","",IF(X327=0,IF(ISNUMBER(SEARCH("I don't use AI tools for work",TRIM(SUBSTITUTE(SUBSTITUTE(SUBSTITUTE(SUBSTITUTE(Answers!B327,"’","'"),"‘","'"),"“",""""),"”","""")))),1,"unread"),MIN(X327+1,5)))</f>
        <v/>
      </c>
      <c r="Z327" s="1" t="n">
        <f aca="false">IF(ISNUMBER(SEARCH("Clear guidance on what's allowed and what information can go in",TRIM(SUBSTITUTE(SUBSTITUTE(SUBSTITUTE(SUBSTITUTE(Answers!R327,"’","'"),"‘","'"),"“",""""),"”","""")))),1,0)</f>
        <v>0</v>
      </c>
      <c r="AA327" s="1" t="n">
        <f aca="false">IF(ISNUMBER(SEARCH("An approved AI tool with a work account",TRIM(SUBSTITUTE(SUBSTITUTE(SUBSTITUTE(SUBSTITUTE(Answers!R327,"’","'"),"‘","'"),"“",""""),"”","""")))),1,0)</f>
        <v>0</v>
      </c>
      <c r="AB327" s="1" t="n">
        <f aca="false">IF(ISNUMBER(SEARCH("Hands-on training using my own work tasks",TRIM(SUBSTITUTE(SUBSTITUTE(SUBSTITUTE(SUBSTITUTE(Answers!R327,"’","'"),"‘","'"),"“",""""),"”","""")))),1,0)</f>
        <v>0</v>
      </c>
      <c r="AC327" s="1" t="n">
        <f aca="false">IF(ISNUMBER(SEARCH("Ready-made prompts and templates for common tasks",TRIM(SUBSTITUTE(SUBSTITUTE(SUBSTITUTE(SUBSTITUTE(Answers!R327,"’","'"),"‘","'"),"“",""""),"”","""")))),1,0)</f>
        <v>0</v>
      </c>
      <c r="AD327" s="1" t="n">
        <f aca="false">IF(ISNUMBER(SEARCH("Help setting up an AI agent for my role",TRIM(SUBSTITUTE(SUBSTITUTE(SUBSTITUTE(SUBSTITUTE(Answers!R327,"’","'"),"‘","'"),"“",""""),"”","""")))),1,0)</f>
        <v>0</v>
      </c>
      <c r="AE327" s="1" t="n">
        <f aca="false">IF(ISNUMBER(SEARCH("Examples from people in jobs like mine",TRIM(SUBSTITUTE(SUBSTITUTE(SUBSTITUTE(SUBSTITUTE(Answers!R327,"’","'"),"‘","'"),"“",""""),"”","""")))),1,0)</f>
        <v>0</v>
      </c>
      <c r="AF327" s="1" t="n">
        <f aca="false">IF(ISNUMBER(SEARCH("Time set aside to practice",TRIM(SUBSTITUTE(SUBSTITUTE(SUBSTITUTE(SUBSTITUTE(Answers!R327,"’","'"),"‘","'"),"“",""""),"”","""")))),1,0)</f>
        <v>0</v>
      </c>
      <c r="AG327" s="1" t="n">
        <f aca="false">IF(ISNUMBER(SEARCH("I don't need help right now",TRIM(SUBSTITUTE(SUBSTITUTE(SUBSTITUTE(SUBSTITUTE(Answers!R327,"’","'"),"‘","'"),"“",""""),"”","""")))),1,0)</f>
        <v>0</v>
      </c>
      <c r="AH327" s="1" t="str">
        <f aca="false">IF(Answers!R327="","",IF(Z327+AA327+AB327+AC327+AD327+AE327+AF327+AG327=0,"unread",""))</f>
        <v/>
      </c>
      <c r="AI327" s="1" t="n">
        <f aca="false">IF(OR(D327=5,E327=5),1,0)</f>
        <v>0</v>
      </c>
    </row>
    <row r="328" customFormat="false" ht="15" hidden="false" customHeight="true" outlineLevel="0" collapsed="false">
      <c r="A328" s="1" t="n">
        <f aca="false">Answers!T328</f>
        <v>0</v>
      </c>
      <c r="B328" s="1" t="str">
        <f aca="false">IF(Answers!A328="","",IFERROR(MATCH(TRIM(SUBSTITUTE(SUBSTITUTE(SUBSTITUTE(SUBSTITUTE(Answers!A328,"’","'"),"‘","'"),"“",""""),"”","""")),'Scoring key'!$B$10:$B$14,0),"unread"))</f>
        <v/>
      </c>
      <c r="C328" s="1" t="str">
        <f aca="false">IF(Answers!C328="","",IFERROR(MATCH(TRIM(SUBSTITUTE(SUBSTITUTE(SUBSTITUTE(SUBSTITUTE(Answers!C328,"’","'"),"‘","'"),"“",""""),"”","""")),'Scoring key'!$B$15:$B$19,0),"unread"))</f>
        <v/>
      </c>
      <c r="D328" s="1" t="str">
        <f aca="false">IF(Answers!D328="","",IFERROR(MATCH(TRIM(SUBSTITUTE(SUBSTITUTE(SUBSTITUTE(SUBSTITUTE(Answers!D328,"’","'"),"‘","'"),"“",""""),"”","""")),'Scoring key'!$B$20:$B$24,0),"unread"))</f>
        <v/>
      </c>
      <c r="E328" s="1" t="str">
        <f aca="false">IF(Answers!E328="","",IFERROR(MATCH(TRIM(SUBSTITUTE(SUBSTITUTE(SUBSTITUTE(SUBSTITUTE(Answers!E328,"’","'"),"‘","'"),"“",""""),"”","""")),'Scoring key'!$B$25:$B$29,0),"unread"))</f>
        <v/>
      </c>
      <c r="F328" s="1" t="str">
        <f aca="false">IF(Answers!L328="","",IFERROR(MATCH(TRIM(SUBSTITUTE(SUBSTITUTE(SUBSTITUTE(SUBSTITUTE(Answers!L328,"’","'"),"‘","'"),"“",""""),"”","""")),'Scoring key'!$B$30:$B$34,0),"unread"))</f>
        <v/>
      </c>
      <c r="G328" s="1" t="str">
        <f aca="false">IF(Answers!N328="","",IFERROR(MATCH(TRIM(SUBSTITUTE(SUBSTITUTE(SUBSTITUTE(SUBSTITUTE(Answers!N328,"’","'"),"‘","'"),"“",""""),"”","""")),'Scoring key'!$B$35:$B$38,0),"unread"))</f>
        <v/>
      </c>
      <c r="H328" s="1" t="str">
        <f aca="false">IF(Answers!O328="","",IFERROR(MATCH(TRIM(SUBSTITUTE(SUBSTITUTE(SUBSTITUTE(SUBSTITUTE(Answers!O328,"’","'"),"‘","'"),"“",""""),"”","""")),'Scoring key'!$B$39:$B$42,0),"unread"))</f>
        <v/>
      </c>
      <c r="I328" s="1" t="str">
        <f aca="false">IF(Answers!S328="","",IFERROR(MATCH(TRIM(SUBSTITUTE(SUBSTITUTE(SUBSTITUTE(SUBSTITUTE(Answers!S328,"’","'"),"‘","'"),"“",""""),"”","""")),'Scoring key'!$B$43:$B$46,0),"unread"))</f>
        <v/>
      </c>
      <c r="J328" s="1" t="str">
        <f aca="false">IF(ISNUMBER(B328),IF(INDEX('Scoring key'!$C$10:$C$14,B328)="","",INDEX('Scoring key'!$C$10:$C$14,B328)),"")</f>
        <v/>
      </c>
      <c r="K328" s="1" t="str">
        <f aca="false">IF(ISNUMBER(E328),IF(INDEX('Scoring key'!$C$25:$C$29,E328)="","",INDEX('Scoring key'!$C$25:$C$29,E328)),"")</f>
        <v/>
      </c>
      <c r="L328" s="1" t="str">
        <f aca="false">IF(ISNUMBER(F328),IF(INDEX('Scoring key'!$C$30:$C$34,F328)="","",INDEX('Scoring key'!$C$30:$C$34,F328)),"")</f>
        <v/>
      </c>
      <c r="M328" s="1" t="str">
        <f aca="false">IF(ISNUMBER(G328),IF(INDEX('Scoring key'!$C$35:$C$38,G328)="","",INDEX('Scoring key'!$C$35:$C$38,G328)),"")</f>
        <v/>
      </c>
      <c r="N328" s="1" t="str">
        <f aca="false">IF(ISNUMBER(H328),IF(INDEX('Scoring key'!$C$39:$C$42,H328)="","",INDEX('Scoring key'!$C$39:$C$42,H328)),"")</f>
        <v/>
      </c>
      <c r="O328" s="1" t="str">
        <f aca="false">IF(Answers!F328="","",IF(ISNUMBER(IFERROR(VALUE(Answers!F328),"")),IF(AND(VALUE(Answers!F328)&gt;=1,VALUE(Answers!F328)&lt;=5,VALUE(Answers!F328)=INT(VALUE(Answers!F328))),VALUE(Answers!F328),"unread"),IFERROR(MATCH(TRIM(SUBSTITUTE(SUBSTITUTE(SUBSTITUTE(SUBSTITUTE(Answers!F328,"’","'"),"‘","'"),"“",""""),"”","""")),'Scoring key'!$B$5:$B$9,0),"unread")))</f>
        <v/>
      </c>
      <c r="P328" s="1" t="str">
        <f aca="false">IF(Answers!G328="","",IF(ISNUMBER(IFERROR(VALUE(Answers!G328),"")),IF(AND(VALUE(Answers!G328)&gt;=1,VALUE(Answers!G328)&lt;=5,VALUE(Answers!G328)=INT(VALUE(Answers!G328))),VALUE(Answers!G328),"unread"),IFERROR(MATCH(TRIM(SUBSTITUTE(SUBSTITUTE(SUBSTITUTE(SUBSTITUTE(Answers!G328,"’","'"),"‘","'"),"“",""""),"”","""")),'Scoring key'!$B$5:$B$9,0),"unread")))</f>
        <v/>
      </c>
      <c r="Q328" s="1" t="str">
        <f aca="false">IF(Answers!H328="","",IF(ISNUMBER(IFERROR(VALUE(Answers!H328),"")),IF(AND(VALUE(Answers!H328)&gt;=1,VALUE(Answers!H328)&lt;=5,VALUE(Answers!H328)=INT(VALUE(Answers!H328))),VALUE(Answers!H328),"unread"),IFERROR(MATCH(TRIM(SUBSTITUTE(SUBSTITUTE(SUBSTITUTE(SUBSTITUTE(Answers!H328,"’","'"),"‘","'"),"“",""""),"”","""")),'Scoring key'!$B$5:$B$9,0),"unread")))</f>
        <v/>
      </c>
      <c r="R328" s="1" t="str">
        <f aca="false">IF(Answers!I328="","",IF(ISNUMBER(IFERROR(VALUE(Answers!I328),"")),IF(AND(VALUE(Answers!I328)&gt;=1,VALUE(Answers!I328)&lt;=5,VALUE(Answers!I328)=INT(VALUE(Answers!I328))),VALUE(Answers!I328),"unread"),IFERROR(MATCH(TRIM(SUBSTITUTE(SUBSTITUTE(SUBSTITUTE(SUBSTITUTE(Answers!I328,"’","'"),"‘","'"),"“",""""),"”","""")),'Scoring key'!$B$5:$B$9,0),"unread")))</f>
        <v/>
      </c>
      <c r="S328" s="1" t="str">
        <f aca="false">IF(Answers!J328="","",IF(ISNUMBER(IFERROR(VALUE(Answers!J328),"")),IF(AND(VALUE(Answers!J328)&gt;=1,VALUE(Answers!J328)&lt;=5,VALUE(Answers!J328)=INT(VALUE(Answers!J328))),VALUE(Answers!J328),"unread"),IFERROR(MATCH(TRIM(SUBSTITUTE(SUBSTITUTE(SUBSTITUTE(SUBSTITUTE(Answers!J328,"’","'"),"‘","'"),"“",""""),"”","""")),'Scoring key'!$B$5:$B$9,0),"unread")))</f>
        <v/>
      </c>
      <c r="T328" s="1" t="str">
        <f aca="false">IF(Answers!K328="","",IF(ISNUMBER(IFERROR(VALUE(Answers!K328),"")),IF(AND(VALUE(Answers!K328)&gt;=1,VALUE(Answers!K328)&lt;=5,VALUE(Answers!K328)=INT(VALUE(Answers!K328))),VALUE(Answers!K328),"unread"),IFERROR(MATCH(TRIM(SUBSTITUTE(SUBSTITUTE(SUBSTITUTE(SUBSTITUTE(Answers!K328,"’","'"),"‘","'"),"“",""""),"”","""")),'Scoring key'!$B$5:$B$9,0),"unread")))</f>
        <v/>
      </c>
      <c r="U328" s="1" t="str">
        <f aca="false">IF(Answers!M328="","",IF(ISNUMBER(IFERROR(VALUE(Answers!M328),"")),IF(AND(VALUE(Answers!M328)&gt;=1,VALUE(Answers!M328)&lt;=5,VALUE(Answers!M328)=INT(VALUE(Answers!M328))),VALUE(Answers!M328),"unread"),IFERROR(MATCH(TRIM(SUBSTITUTE(SUBSTITUTE(SUBSTITUTE(SUBSTITUTE(Answers!M328,"’","'"),"‘","'"),"“",""""),"”","""")),'Scoring key'!$B$5:$B$9,0),"unread")))</f>
        <v/>
      </c>
      <c r="V328" s="1" t="str">
        <f aca="false">IF(Answers!P328="","",IF(ISNUMBER(IFERROR(VALUE(Answers!P328),"")),IF(AND(VALUE(Answers!P328)&gt;=1,VALUE(Answers!P328)&lt;=5,VALUE(Answers!P328)=INT(VALUE(Answers!P328))),VALUE(Answers!P328),"unread"),IFERROR(MATCH(TRIM(SUBSTITUTE(SUBSTITUTE(SUBSTITUTE(SUBSTITUTE(Answers!P328,"’","'"),"‘","'"),"“",""""),"”","""")),'Scoring key'!$B$5:$B$9,0),"unread")))</f>
        <v/>
      </c>
      <c r="W328" s="1" t="str">
        <f aca="false">IF(Answers!Q328="","",IF(ISNUMBER(IFERROR(VALUE(Answers!Q328),"")),IF(AND(VALUE(Answers!Q328)&gt;=1,VALUE(Answers!Q328)&lt;=5,VALUE(Answers!Q328)=INT(VALUE(Answers!Q328))),VALUE(Answers!Q328),"unread"),IFERROR(MATCH(TRIM(SUBSTITUTE(SUBSTITUTE(SUBSTITUTE(SUBSTITUTE(Answers!Q328,"’","'"),"‘","'"),"“",""""),"”","""")),'Scoring key'!$B$5:$B$9,0),"unread")))</f>
        <v/>
      </c>
      <c r="X328" s="1" t="str">
        <f aca="false">IF(Answers!B328="","",ISNUMBER(SEARCH("Drafting or editing emails and documents",TRIM(SUBSTITUTE(SUBSTITUTE(SUBSTITUTE(SUBSTITUTE(Answers!B328,"’","'"),"‘","'"),"“",""""),"”",""""))))*1+ISNUMBER(SEARCH("Summarizing documents, threads or meetings",TRIM(SUBSTITUTE(SUBSTITUTE(SUBSTITUTE(SUBSTITUTE(Answers!B328,"’","'"),"‘","'"),"“",""""),"”",""""))))*1+ISNUMBER(SEARCH("Research, or explaining something unfamiliar",TRIM(SUBSTITUTE(SUBSTITUTE(SUBSTITUTE(SUBSTITUTE(Answers!B328,"’","'"),"‘","'"),"“",""""),"”",""""))))*1+ISNUMBER(SEARCH("Working with data or spreadsheets",TRIM(SUBSTITUTE(SUBSTITUTE(SUBSTITUTE(SUBSTITUTE(Answers!B328,"’","'"),"‘","'"),"“",""""),"”",""""))))*1+ISNUMBER(SEARCH("Writing or reviewing code or scripts",TRIM(SUBSTITUTE(SUBSTITUTE(SUBSTITUTE(SUBSTITUTE(Answers!B328,"’","'"),"‘","'"),"“",""""),"”",""""))))*1+ISNUMBER(SEARCH("Brainstorming or planning",TRIM(SUBSTITUTE(SUBSTITUTE(SUBSTITUTE(SUBSTITUTE(Answers!B328,"’","'"),"‘","'"),"“",""""),"”",""""))))*1+ISNUMBER(SEARCH("Something else",TRIM(SUBSTITUTE(SUBSTITUTE(SUBSTITUTE(SUBSTITUTE(Answers!B328,"’","'"),"‘","'"),"“",""""),"”",""""))))*1)</f>
        <v/>
      </c>
      <c r="Y328" s="1" t="str">
        <f aca="false">IF(X328="","",IF(X328=0,IF(ISNUMBER(SEARCH("I don't use AI tools for work",TRIM(SUBSTITUTE(SUBSTITUTE(SUBSTITUTE(SUBSTITUTE(Answers!B328,"’","'"),"‘","'"),"“",""""),"”","""")))),1,"unread"),MIN(X328+1,5)))</f>
        <v/>
      </c>
      <c r="Z328" s="1" t="n">
        <f aca="false">IF(ISNUMBER(SEARCH("Clear guidance on what's allowed and what information can go in",TRIM(SUBSTITUTE(SUBSTITUTE(SUBSTITUTE(SUBSTITUTE(Answers!R328,"’","'"),"‘","'"),"“",""""),"”","""")))),1,0)</f>
        <v>0</v>
      </c>
      <c r="AA328" s="1" t="n">
        <f aca="false">IF(ISNUMBER(SEARCH("An approved AI tool with a work account",TRIM(SUBSTITUTE(SUBSTITUTE(SUBSTITUTE(SUBSTITUTE(Answers!R328,"’","'"),"‘","'"),"“",""""),"”","""")))),1,0)</f>
        <v>0</v>
      </c>
      <c r="AB328" s="1" t="n">
        <f aca="false">IF(ISNUMBER(SEARCH("Hands-on training using my own work tasks",TRIM(SUBSTITUTE(SUBSTITUTE(SUBSTITUTE(SUBSTITUTE(Answers!R328,"’","'"),"‘","'"),"“",""""),"”","""")))),1,0)</f>
        <v>0</v>
      </c>
      <c r="AC328" s="1" t="n">
        <f aca="false">IF(ISNUMBER(SEARCH("Ready-made prompts and templates for common tasks",TRIM(SUBSTITUTE(SUBSTITUTE(SUBSTITUTE(SUBSTITUTE(Answers!R328,"’","'"),"‘","'"),"“",""""),"”","""")))),1,0)</f>
        <v>0</v>
      </c>
      <c r="AD328" s="1" t="n">
        <f aca="false">IF(ISNUMBER(SEARCH("Help setting up an AI agent for my role",TRIM(SUBSTITUTE(SUBSTITUTE(SUBSTITUTE(SUBSTITUTE(Answers!R328,"’","'"),"‘","'"),"“",""""),"”","""")))),1,0)</f>
        <v>0</v>
      </c>
      <c r="AE328" s="1" t="n">
        <f aca="false">IF(ISNUMBER(SEARCH("Examples from people in jobs like mine",TRIM(SUBSTITUTE(SUBSTITUTE(SUBSTITUTE(SUBSTITUTE(Answers!R328,"’","'"),"‘","'"),"“",""""),"”","""")))),1,0)</f>
        <v>0</v>
      </c>
      <c r="AF328" s="1" t="n">
        <f aca="false">IF(ISNUMBER(SEARCH("Time set aside to practice",TRIM(SUBSTITUTE(SUBSTITUTE(SUBSTITUTE(SUBSTITUTE(Answers!R328,"’","'"),"‘","'"),"“",""""),"”","""")))),1,0)</f>
        <v>0</v>
      </c>
      <c r="AG328" s="1" t="n">
        <f aca="false">IF(ISNUMBER(SEARCH("I don't need help right now",TRIM(SUBSTITUTE(SUBSTITUTE(SUBSTITUTE(SUBSTITUTE(Answers!R328,"’","'"),"‘","'"),"“",""""),"”","""")))),1,0)</f>
        <v>0</v>
      </c>
      <c r="AH328" s="1" t="str">
        <f aca="false">IF(Answers!R328="","",IF(Z328+AA328+AB328+AC328+AD328+AE328+AF328+AG328=0,"unread",""))</f>
        <v/>
      </c>
      <c r="AI328" s="1" t="n">
        <f aca="false">IF(OR(D328=5,E328=5),1,0)</f>
        <v>0</v>
      </c>
    </row>
    <row r="329" customFormat="false" ht="15" hidden="false" customHeight="true" outlineLevel="0" collapsed="false">
      <c r="A329" s="1" t="n">
        <f aca="false">Answers!T329</f>
        <v>0</v>
      </c>
      <c r="B329" s="1" t="str">
        <f aca="false">IF(Answers!A329="","",IFERROR(MATCH(TRIM(SUBSTITUTE(SUBSTITUTE(SUBSTITUTE(SUBSTITUTE(Answers!A329,"’","'"),"‘","'"),"“",""""),"”","""")),'Scoring key'!$B$10:$B$14,0),"unread"))</f>
        <v/>
      </c>
      <c r="C329" s="1" t="str">
        <f aca="false">IF(Answers!C329="","",IFERROR(MATCH(TRIM(SUBSTITUTE(SUBSTITUTE(SUBSTITUTE(SUBSTITUTE(Answers!C329,"’","'"),"‘","'"),"“",""""),"”","""")),'Scoring key'!$B$15:$B$19,0),"unread"))</f>
        <v/>
      </c>
      <c r="D329" s="1" t="str">
        <f aca="false">IF(Answers!D329="","",IFERROR(MATCH(TRIM(SUBSTITUTE(SUBSTITUTE(SUBSTITUTE(SUBSTITUTE(Answers!D329,"’","'"),"‘","'"),"“",""""),"”","""")),'Scoring key'!$B$20:$B$24,0),"unread"))</f>
        <v/>
      </c>
      <c r="E329" s="1" t="str">
        <f aca="false">IF(Answers!E329="","",IFERROR(MATCH(TRIM(SUBSTITUTE(SUBSTITUTE(SUBSTITUTE(SUBSTITUTE(Answers!E329,"’","'"),"‘","'"),"“",""""),"”","""")),'Scoring key'!$B$25:$B$29,0),"unread"))</f>
        <v/>
      </c>
      <c r="F329" s="1" t="str">
        <f aca="false">IF(Answers!L329="","",IFERROR(MATCH(TRIM(SUBSTITUTE(SUBSTITUTE(SUBSTITUTE(SUBSTITUTE(Answers!L329,"’","'"),"‘","'"),"“",""""),"”","""")),'Scoring key'!$B$30:$B$34,0),"unread"))</f>
        <v/>
      </c>
      <c r="G329" s="1" t="str">
        <f aca="false">IF(Answers!N329="","",IFERROR(MATCH(TRIM(SUBSTITUTE(SUBSTITUTE(SUBSTITUTE(SUBSTITUTE(Answers!N329,"’","'"),"‘","'"),"“",""""),"”","""")),'Scoring key'!$B$35:$B$38,0),"unread"))</f>
        <v/>
      </c>
      <c r="H329" s="1" t="str">
        <f aca="false">IF(Answers!O329="","",IFERROR(MATCH(TRIM(SUBSTITUTE(SUBSTITUTE(SUBSTITUTE(SUBSTITUTE(Answers!O329,"’","'"),"‘","'"),"“",""""),"”","""")),'Scoring key'!$B$39:$B$42,0),"unread"))</f>
        <v/>
      </c>
      <c r="I329" s="1" t="str">
        <f aca="false">IF(Answers!S329="","",IFERROR(MATCH(TRIM(SUBSTITUTE(SUBSTITUTE(SUBSTITUTE(SUBSTITUTE(Answers!S329,"’","'"),"‘","'"),"“",""""),"”","""")),'Scoring key'!$B$43:$B$46,0),"unread"))</f>
        <v/>
      </c>
      <c r="J329" s="1" t="str">
        <f aca="false">IF(ISNUMBER(B329),IF(INDEX('Scoring key'!$C$10:$C$14,B329)="","",INDEX('Scoring key'!$C$10:$C$14,B329)),"")</f>
        <v/>
      </c>
      <c r="K329" s="1" t="str">
        <f aca="false">IF(ISNUMBER(E329),IF(INDEX('Scoring key'!$C$25:$C$29,E329)="","",INDEX('Scoring key'!$C$25:$C$29,E329)),"")</f>
        <v/>
      </c>
      <c r="L329" s="1" t="str">
        <f aca="false">IF(ISNUMBER(F329),IF(INDEX('Scoring key'!$C$30:$C$34,F329)="","",INDEX('Scoring key'!$C$30:$C$34,F329)),"")</f>
        <v/>
      </c>
      <c r="M329" s="1" t="str">
        <f aca="false">IF(ISNUMBER(G329),IF(INDEX('Scoring key'!$C$35:$C$38,G329)="","",INDEX('Scoring key'!$C$35:$C$38,G329)),"")</f>
        <v/>
      </c>
      <c r="N329" s="1" t="str">
        <f aca="false">IF(ISNUMBER(H329),IF(INDEX('Scoring key'!$C$39:$C$42,H329)="","",INDEX('Scoring key'!$C$39:$C$42,H329)),"")</f>
        <v/>
      </c>
      <c r="O329" s="1" t="str">
        <f aca="false">IF(Answers!F329="","",IF(ISNUMBER(IFERROR(VALUE(Answers!F329),"")),IF(AND(VALUE(Answers!F329)&gt;=1,VALUE(Answers!F329)&lt;=5,VALUE(Answers!F329)=INT(VALUE(Answers!F329))),VALUE(Answers!F329),"unread"),IFERROR(MATCH(TRIM(SUBSTITUTE(SUBSTITUTE(SUBSTITUTE(SUBSTITUTE(Answers!F329,"’","'"),"‘","'"),"“",""""),"”","""")),'Scoring key'!$B$5:$B$9,0),"unread")))</f>
        <v/>
      </c>
      <c r="P329" s="1" t="str">
        <f aca="false">IF(Answers!G329="","",IF(ISNUMBER(IFERROR(VALUE(Answers!G329),"")),IF(AND(VALUE(Answers!G329)&gt;=1,VALUE(Answers!G329)&lt;=5,VALUE(Answers!G329)=INT(VALUE(Answers!G329))),VALUE(Answers!G329),"unread"),IFERROR(MATCH(TRIM(SUBSTITUTE(SUBSTITUTE(SUBSTITUTE(SUBSTITUTE(Answers!G329,"’","'"),"‘","'"),"“",""""),"”","""")),'Scoring key'!$B$5:$B$9,0),"unread")))</f>
        <v/>
      </c>
      <c r="Q329" s="1" t="str">
        <f aca="false">IF(Answers!H329="","",IF(ISNUMBER(IFERROR(VALUE(Answers!H329),"")),IF(AND(VALUE(Answers!H329)&gt;=1,VALUE(Answers!H329)&lt;=5,VALUE(Answers!H329)=INT(VALUE(Answers!H329))),VALUE(Answers!H329),"unread"),IFERROR(MATCH(TRIM(SUBSTITUTE(SUBSTITUTE(SUBSTITUTE(SUBSTITUTE(Answers!H329,"’","'"),"‘","'"),"“",""""),"”","""")),'Scoring key'!$B$5:$B$9,0),"unread")))</f>
        <v/>
      </c>
      <c r="R329" s="1" t="str">
        <f aca="false">IF(Answers!I329="","",IF(ISNUMBER(IFERROR(VALUE(Answers!I329),"")),IF(AND(VALUE(Answers!I329)&gt;=1,VALUE(Answers!I329)&lt;=5,VALUE(Answers!I329)=INT(VALUE(Answers!I329))),VALUE(Answers!I329),"unread"),IFERROR(MATCH(TRIM(SUBSTITUTE(SUBSTITUTE(SUBSTITUTE(SUBSTITUTE(Answers!I329,"’","'"),"‘","'"),"“",""""),"”","""")),'Scoring key'!$B$5:$B$9,0),"unread")))</f>
        <v/>
      </c>
      <c r="S329" s="1" t="str">
        <f aca="false">IF(Answers!J329="","",IF(ISNUMBER(IFERROR(VALUE(Answers!J329),"")),IF(AND(VALUE(Answers!J329)&gt;=1,VALUE(Answers!J329)&lt;=5,VALUE(Answers!J329)=INT(VALUE(Answers!J329))),VALUE(Answers!J329),"unread"),IFERROR(MATCH(TRIM(SUBSTITUTE(SUBSTITUTE(SUBSTITUTE(SUBSTITUTE(Answers!J329,"’","'"),"‘","'"),"“",""""),"”","""")),'Scoring key'!$B$5:$B$9,0),"unread")))</f>
        <v/>
      </c>
      <c r="T329" s="1" t="str">
        <f aca="false">IF(Answers!K329="","",IF(ISNUMBER(IFERROR(VALUE(Answers!K329),"")),IF(AND(VALUE(Answers!K329)&gt;=1,VALUE(Answers!K329)&lt;=5,VALUE(Answers!K329)=INT(VALUE(Answers!K329))),VALUE(Answers!K329),"unread"),IFERROR(MATCH(TRIM(SUBSTITUTE(SUBSTITUTE(SUBSTITUTE(SUBSTITUTE(Answers!K329,"’","'"),"‘","'"),"“",""""),"”","""")),'Scoring key'!$B$5:$B$9,0),"unread")))</f>
        <v/>
      </c>
      <c r="U329" s="1" t="str">
        <f aca="false">IF(Answers!M329="","",IF(ISNUMBER(IFERROR(VALUE(Answers!M329),"")),IF(AND(VALUE(Answers!M329)&gt;=1,VALUE(Answers!M329)&lt;=5,VALUE(Answers!M329)=INT(VALUE(Answers!M329))),VALUE(Answers!M329),"unread"),IFERROR(MATCH(TRIM(SUBSTITUTE(SUBSTITUTE(SUBSTITUTE(SUBSTITUTE(Answers!M329,"’","'"),"‘","'"),"“",""""),"”","""")),'Scoring key'!$B$5:$B$9,0),"unread")))</f>
        <v/>
      </c>
      <c r="V329" s="1" t="str">
        <f aca="false">IF(Answers!P329="","",IF(ISNUMBER(IFERROR(VALUE(Answers!P329),"")),IF(AND(VALUE(Answers!P329)&gt;=1,VALUE(Answers!P329)&lt;=5,VALUE(Answers!P329)=INT(VALUE(Answers!P329))),VALUE(Answers!P329),"unread"),IFERROR(MATCH(TRIM(SUBSTITUTE(SUBSTITUTE(SUBSTITUTE(SUBSTITUTE(Answers!P329,"’","'"),"‘","'"),"“",""""),"”","""")),'Scoring key'!$B$5:$B$9,0),"unread")))</f>
        <v/>
      </c>
      <c r="W329" s="1" t="str">
        <f aca="false">IF(Answers!Q329="","",IF(ISNUMBER(IFERROR(VALUE(Answers!Q329),"")),IF(AND(VALUE(Answers!Q329)&gt;=1,VALUE(Answers!Q329)&lt;=5,VALUE(Answers!Q329)=INT(VALUE(Answers!Q329))),VALUE(Answers!Q329),"unread"),IFERROR(MATCH(TRIM(SUBSTITUTE(SUBSTITUTE(SUBSTITUTE(SUBSTITUTE(Answers!Q329,"’","'"),"‘","'"),"“",""""),"”","""")),'Scoring key'!$B$5:$B$9,0),"unread")))</f>
        <v/>
      </c>
      <c r="X329" s="1" t="str">
        <f aca="false">IF(Answers!B329="","",ISNUMBER(SEARCH("Drafting or editing emails and documents",TRIM(SUBSTITUTE(SUBSTITUTE(SUBSTITUTE(SUBSTITUTE(Answers!B329,"’","'"),"‘","'"),"“",""""),"”",""""))))*1+ISNUMBER(SEARCH("Summarizing documents, threads or meetings",TRIM(SUBSTITUTE(SUBSTITUTE(SUBSTITUTE(SUBSTITUTE(Answers!B329,"’","'"),"‘","'"),"“",""""),"”",""""))))*1+ISNUMBER(SEARCH("Research, or explaining something unfamiliar",TRIM(SUBSTITUTE(SUBSTITUTE(SUBSTITUTE(SUBSTITUTE(Answers!B329,"’","'"),"‘","'"),"“",""""),"”",""""))))*1+ISNUMBER(SEARCH("Working with data or spreadsheets",TRIM(SUBSTITUTE(SUBSTITUTE(SUBSTITUTE(SUBSTITUTE(Answers!B329,"’","'"),"‘","'"),"“",""""),"”",""""))))*1+ISNUMBER(SEARCH("Writing or reviewing code or scripts",TRIM(SUBSTITUTE(SUBSTITUTE(SUBSTITUTE(SUBSTITUTE(Answers!B329,"’","'"),"‘","'"),"“",""""),"”",""""))))*1+ISNUMBER(SEARCH("Brainstorming or planning",TRIM(SUBSTITUTE(SUBSTITUTE(SUBSTITUTE(SUBSTITUTE(Answers!B329,"’","'"),"‘","'"),"“",""""),"”",""""))))*1+ISNUMBER(SEARCH("Something else",TRIM(SUBSTITUTE(SUBSTITUTE(SUBSTITUTE(SUBSTITUTE(Answers!B329,"’","'"),"‘","'"),"“",""""),"”",""""))))*1)</f>
        <v/>
      </c>
      <c r="Y329" s="1" t="str">
        <f aca="false">IF(X329="","",IF(X329=0,IF(ISNUMBER(SEARCH("I don't use AI tools for work",TRIM(SUBSTITUTE(SUBSTITUTE(SUBSTITUTE(SUBSTITUTE(Answers!B329,"’","'"),"‘","'"),"“",""""),"”","""")))),1,"unread"),MIN(X329+1,5)))</f>
        <v/>
      </c>
      <c r="Z329" s="1" t="n">
        <f aca="false">IF(ISNUMBER(SEARCH("Clear guidance on what's allowed and what information can go in",TRIM(SUBSTITUTE(SUBSTITUTE(SUBSTITUTE(SUBSTITUTE(Answers!R329,"’","'"),"‘","'"),"“",""""),"”","""")))),1,0)</f>
        <v>0</v>
      </c>
      <c r="AA329" s="1" t="n">
        <f aca="false">IF(ISNUMBER(SEARCH("An approved AI tool with a work account",TRIM(SUBSTITUTE(SUBSTITUTE(SUBSTITUTE(SUBSTITUTE(Answers!R329,"’","'"),"‘","'"),"“",""""),"”","""")))),1,0)</f>
        <v>0</v>
      </c>
      <c r="AB329" s="1" t="n">
        <f aca="false">IF(ISNUMBER(SEARCH("Hands-on training using my own work tasks",TRIM(SUBSTITUTE(SUBSTITUTE(SUBSTITUTE(SUBSTITUTE(Answers!R329,"’","'"),"‘","'"),"“",""""),"”","""")))),1,0)</f>
        <v>0</v>
      </c>
      <c r="AC329" s="1" t="n">
        <f aca="false">IF(ISNUMBER(SEARCH("Ready-made prompts and templates for common tasks",TRIM(SUBSTITUTE(SUBSTITUTE(SUBSTITUTE(SUBSTITUTE(Answers!R329,"’","'"),"‘","'"),"“",""""),"”","""")))),1,0)</f>
        <v>0</v>
      </c>
      <c r="AD329" s="1" t="n">
        <f aca="false">IF(ISNUMBER(SEARCH("Help setting up an AI agent for my role",TRIM(SUBSTITUTE(SUBSTITUTE(SUBSTITUTE(SUBSTITUTE(Answers!R329,"’","'"),"‘","'"),"“",""""),"”","""")))),1,0)</f>
        <v>0</v>
      </c>
      <c r="AE329" s="1" t="n">
        <f aca="false">IF(ISNUMBER(SEARCH("Examples from people in jobs like mine",TRIM(SUBSTITUTE(SUBSTITUTE(SUBSTITUTE(SUBSTITUTE(Answers!R329,"’","'"),"‘","'"),"“",""""),"”","""")))),1,0)</f>
        <v>0</v>
      </c>
      <c r="AF329" s="1" t="n">
        <f aca="false">IF(ISNUMBER(SEARCH("Time set aside to practice",TRIM(SUBSTITUTE(SUBSTITUTE(SUBSTITUTE(SUBSTITUTE(Answers!R329,"’","'"),"‘","'"),"“",""""),"”","""")))),1,0)</f>
        <v>0</v>
      </c>
      <c r="AG329" s="1" t="n">
        <f aca="false">IF(ISNUMBER(SEARCH("I don't need help right now",TRIM(SUBSTITUTE(SUBSTITUTE(SUBSTITUTE(SUBSTITUTE(Answers!R329,"’","'"),"‘","'"),"“",""""),"”","""")))),1,0)</f>
        <v>0</v>
      </c>
      <c r="AH329" s="1" t="str">
        <f aca="false">IF(Answers!R329="","",IF(Z329+AA329+AB329+AC329+AD329+AE329+AF329+AG329=0,"unread",""))</f>
        <v/>
      </c>
      <c r="AI329" s="1" t="n">
        <f aca="false">IF(OR(D329=5,E329=5),1,0)</f>
        <v>0</v>
      </c>
    </row>
    <row r="330" customFormat="false" ht="15" hidden="false" customHeight="true" outlineLevel="0" collapsed="false">
      <c r="A330" s="1" t="n">
        <f aca="false">Answers!T330</f>
        <v>0</v>
      </c>
      <c r="B330" s="1" t="str">
        <f aca="false">IF(Answers!A330="","",IFERROR(MATCH(TRIM(SUBSTITUTE(SUBSTITUTE(SUBSTITUTE(SUBSTITUTE(Answers!A330,"’","'"),"‘","'"),"“",""""),"”","""")),'Scoring key'!$B$10:$B$14,0),"unread"))</f>
        <v/>
      </c>
      <c r="C330" s="1" t="str">
        <f aca="false">IF(Answers!C330="","",IFERROR(MATCH(TRIM(SUBSTITUTE(SUBSTITUTE(SUBSTITUTE(SUBSTITUTE(Answers!C330,"’","'"),"‘","'"),"“",""""),"”","""")),'Scoring key'!$B$15:$B$19,0),"unread"))</f>
        <v/>
      </c>
      <c r="D330" s="1" t="str">
        <f aca="false">IF(Answers!D330="","",IFERROR(MATCH(TRIM(SUBSTITUTE(SUBSTITUTE(SUBSTITUTE(SUBSTITUTE(Answers!D330,"’","'"),"‘","'"),"“",""""),"”","""")),'Scoring key'!$B$20:$B$24,0),"unread"))</f>
        <v/>
      </c>
      <c r="E330" s="1" t="str">
        <f aca="false">IF(Answers!E330="","",IFERROR(MATCH(TRIM(SUBSTITUTE(SUBSTITUTE(SUBSTITUTE(SUBSTITUTE(Answers!E330,"’","'"),"‘","'"),"“",""""),"”","""")),'Scoring key'!$B$25:$B$29,0),"unread"))</f>
        <v/>
      </c>
      <c r="F330" s="1" t="str">
        <f aca="false">IF(Answers!L330="","",IFERROR(MATCH(TRIM(SUBSTITUTE(SUBSTITUTE(SUBSTITUTE(SUBSTITUTE(Answers!L330,"’","'"),"‘","'"),"“",""""),"”","""")),'Scoring key'!$B$30:$B$34,0),"unread"))</f>
        <v/>
      </c>
      <c r="G330" s="1" t="str">
        <f aca="false">IF(Answers!N330="","",IFERROR(MATCH(TRIM(SUBSTITUTE(SUBSTITUTE(SUBSTITUTE(SUBSTITUTE(Answers!N330,"’","'"),"‘","'"),"“",""""),"”","""")),'Scoring key'!$B$35:$B$38,0),"unread"))</f>
        <v/>
      </c>
      <c r="H330" s="1" t="str">
        <f aca="false">IF(Answers!O330="","",IFERROR(MATCH(TRIM(SUBSTITUTE(SUBSTITUTE(SUBSTITUTE(SUBSTITUTE(Answers!O330,"’","'"),"‘","'"),"“",""""),"”","""")),'Scoring key'!$B$39:$B$42,0),"unread"))</f>
        <v/>
      </c>
      <c r="I330" s="1" t="str">
        <f aca="false">IF(Answers!S330="","",IFERROR(MATCH(TRIM(SUBSTITUTE(SUBSTITUTE(SUBSTITUTE(SUBSTITUTE(Answers!S330,"’","'"),"‘","'"),"“",""""),"”","""")),'Scoring key'!$B$43:$B$46,0),"unread"))</f>
        <v/>
      </c>
      <c r="J330" s="1" t="str">
        <f aca="false">IF(ISNUMBER(B330),IF(INDEX('Scoring key'!$C$10:$C$14,B330)="","",INDEX('Scoring key'!$C$10:$C$14,B330)),"")</f>
        <v/>
      </c>
      <c r="K330" s="1" t="str">
        <f aca="false">IF(ISNUMBER(E330),IF(INDEX('Scoring key'!$C$25:$C$29,E330)="","",INDEX('Scoring key'!$C$25:$C$29,E330)),"")</f>
        <v/>
      </c>
      <c r="L330" s="1" t="str">
        <f aca="false">IF(ISNUMBER(F330),IF(INDEX('Scoring key'!$C$30:$C$34,F330)="","",INDEX('Scoring key'!$C$30:$C$34,F330)),"")</f>
        <v/>
      </c>
      <c r="M330" s="1" t="str">
        <f aca="false">IF(ISNUMBER(G330),IF(INDEX('Scoring key'!$C$35:$C$38,G330)="","",INDEX('Scoring key'!$C$35:$C$38,G330)),"")</f>
        <v/>
      </c>
      <c r="N330" s="1" t="str">
        <f aca="false">IF(ISNUMBER(H330),IF(INDEX('Scoring key'!$C$39:$C$42,H330)="","",INDEX('Scoring key'!$C$39:$C$42,H330)),"")</f>
        <v/>
      </c>
      <c r="O330" s="1" t="str">
        <f aca="false">IF(Answers!F330="","",IF(ISNUMBER(IFERROR(VALUE(Answers!F330),"")),IF(AND(VALUE(Answers!F330)&gt;=1,VALUE(Answers!F330)&lt;=5,VALUE(Answers!F330)=INT(VALUE(Answers!F330))),VALUE(Answers!F330),"unread"),IFERROR(MATCH(TRIM(SUBSTITUTE(SUBSTITUTE(SUBSTITUTE(SUBSTITUTE(Answers!F330,"’","'"),"‘","'"),"“",""""),"”","""")),'Scoring key'!$B$5:$B$9,0),"unread")))</f>
        <v/>
      </c>
      <c r="P330" s="1" t="str">
        <f aca="false">IF(Answers!G330="","",IF(ISNUMBER(IFERROR(VALUE(Answers!G330),"")),IF(AND(VALUE(Answers!G330)&gt;=1,VALUE(Answers!G330)&lt;=5,VALUE(Answers!G330)=INT(VALUE(Answers!G330))),VALUE(Answers!G330),"unread"),IFERROR(MATCH(TRIM(SUBSTITUTE(SUBSTITUTE(SUBSTITUTE(SUBSTITUTE(Answers!G330,"’","'"),"‘","'"),"“",""""),"”","""")),'Scoring key'!$B$5:$B$9,0),"unread")))</f>
        <v/>
      </c>
      <c r="Q330" s="1" t="str">
        <f aca="false">IF(Answers!H330="","",IF(ISNUMBER(IFERROR(VALUE(Answers!H330),"")),IF(AND(VALUE(Answers!H330)&gt;=1,VALUE(Answers!H330)&lt;=5,VALUE(Answers!H330)=INT(VALUE(Answers!H330))),VALUE(Answers!H330),"unread"),IFERROR(MATCH(TRIM(SUBSTITUTE(SUBSTITUTE(SUBSTITUTE(SUBSTITUTE(Answers!H330,"’","'"),"‘","'"),"“",""""),"”","""")),'Scoring key'!$B$5:$B$9,0),"unread")))</f>
        <v/>
      </c>
      <c r="R330" s="1" t="str">
        <f aca="false">IF(Answers!I330="","",IF(ISNUMBER(IFERROR(VALUE(Answers!I330),"")),IF(AND(VALUE(Answers!I330)&gt;=1,VALUE(Answers!I330)&lt;=5,VALUE(Answers!I330)=INT(VALUE(Answers!I330))),VALUE(Answers!I330),"unread"),IFERROR(MATCH(TRIM(SUBSTITUTE(SUBSTITUTE(SUBSTITUTE(SUBSTITUTE(Answers!I330,"’","'"),"‘","'"),"“",""""),"”","""")),'Scoring key'!$B$5:$B$9,0),"unread")))</f>
        <v/>
      </c>
      <c r="S330" s="1" t="str">
        <f aca="false">IF(Answers!J330="","",IF(ISNUMBER(IFERROR(VALUE(Answers!J330),"")),IF(AND(VALUE(Answers!J330)&gt;=1,VALUE(Answers!J330)&lt;=5,VALUE(Answers!J330)=INT(VALUE(Answers!J330))),VALUE(Answers!J330),"unread"),IFERROR(MATCH(TRIM(SUBSTITUTE(SUBSTITUTE(SUBSTITUTE(SUBSTITUTE(Answers!J330,"’","'"),"‘","'"),"“",""""),"”","""")),'Scoring key'!$B$5:$B$9,0),"unread")))</f>
        <v/>
      </c>
      <c r="T330" s="1" t="str">
        <f aca="false">IF(Answers!K330="","",IF(ISNUMBER(IFERROR(VALUE(Answers!K330),"")),IF(AND(VALUE(Answers!K330)&gt;=1,VALUE(Answers!K330)&lt;=5,VALUE(Answers!K330)=INT(VALUE(Answers!K330))),VALUE(Answers!K330),"unread"),IFERROR(MATCH(TRIM(SUBSTITUTE(SUBSTITUTE(SUBSTITUTE(SUBSTITUTE(Answers!K330,"’","'"),"‘","'"),"“",""""),"”","""")),'Scoring key'!$B$5:$B$9,0),"unread")))</f>
        <v/>
      </c>
      <c r="U330" s="1" t="str">
        <f aca="false">IF(Answers!M330="","",IF(ISNUMBER(IFERROR(VALUE(Answers!M330),"")),IF(AND(VALUE(Answers!M330)&gt;=1,VALUE(Answers!M330)&lt;=5,VALUE(Answers!M330)=INT(VALUE(Answers!M330))),VALUE(Answers!M330),"unread"),IFERROR(MATCH(TRIM(SUBSTITUTE(SUBSTITUTE(SUBSTITUTE(SUBSTITUTE(Answers!M330,"’","'"),"‘","'"),"“",""""),"”","""")),'Scoring key'!$B$5:$B$9,0),"unread")))</f>
        <v/>
      </c>
      <c r="V330" s="1" t="str">
        <f aca="false">IF(Answers!P330="","",IF(ISNUMBER(IFERROR(VALUE(Answers!P330),"")),IF(AND(VALUE(Answers!P330)&gt;=1,VALUE(Answers!P330)&lt;=5,VALUE(Answers!P330)=INT(VALUE(Answers!P330))),VALUE(Answers!P330),"unread"),IFERROR(MATCH(TRIM(SUBSTITUTE(SUBSTITUTE(SUBSTITUTE(SUBSTITUTE(Answers!P330,"’","'"),"‘","'"),"“",""""),"”","""")),'Scoring key'!$B$5:$B$9,0),"unread")))</f>
        <v/>
      </c>
      <c r="W330" s="1" t="str">
        <f aca="false">IF(Answers!Q330="","",IF(ISNUMBER(IFERROR(VALUE(Answers!Q330),"")),IF(AND(VALUE(Answers!Q330)&gt;=1,VALUE(Answers!Q330)&lt;=5,VALUE(Answers!Q330)=INT(VALUE(Answers!Q330))),VALUE(Answers!Q330),"unread"),IFERROR(MATCH(TRIM(SUBSTITUTE(SUBSTITUTE(SUBSTITUTE(SUBSTITUTE(Answers!Q330,"’","'"),"‘","'"),"“",""""),"”","""")),'Scoring key'!$B$5:$B$9,0),"unread")))</f>
        <v/>
      </c>
      <c r="X330" s="1" t="str">
        <f aca="false">IF(Answers!B330="","",ISNUMBER(SEARCH("Drafting or editing emails and documents",TRIM(SUBSTITUTE(SUBSTITUTE(SUBSTITUTE(SUBSTITUTE(Answers!B330,"’","'"),"‘","'"),"“",""""),"”",""""))))*1+ISNUMBER(SEARCH("Summarizing documents, threads or meetings",TRIM(SUBSTITUTE(SUBSTITUTE(SUBSTITUTE(SUBSTITUTE(Answers!B330,"’","'"),"‘","'"),"“",""""),"”",""""))))*1+ISNUMBER(SEARCH("Research, or explaining something unfamiliar",TRIM(SUBSTITUTE(SUBSTITUTE(SUBSTITUTE(SUBSTITUTE(Answers!B330,"’","'"),"‘","'"),"“",""""),"”",""""))))*1+ISNUMBER(SEARCH("Working with data or spreadsheets",TRIM(SUBSTITUTE(SUBSTITUTE(SUBSTITUTE(SUBSTITUTE(Answers!B330,"’","'"),"‘","'"),"“",""""),"”",""""))))*1+ISNUMBER(SEARCH("Writing or reviewing code or scripts",TRIM(SUBSTITUTE(SUBSTITUTE(SUBSTITUTE(SUBSTITUTE(Answers!B330,"’","'"),"‘","'"),"“",""""),"”",""""))))*1+ISNUMBER(SEARCH("Brainstorming or planning",TRIM(SUBSTITUTE(SUBSTITUTE(SUBSTITUTE(SUBSTITUTE(Answers!B330,"’","'"),"‘","'"),"“",""""),"”",""""))))*1+ISNUMBER(SEARCH("Something else",TRIM(SUBSTITUTE(SUBSTITUTE(SUBSTITUTE(SUBSTITUTE(Answers!B330,"’","'"),"‘","'"),"“",""""),"”",""""))))*1)</f>
        <v/>
      </c>
      <c r="Y330" s="1" t="str">
        <f aca="false">IF(X330="","",IF(X330=0,IF(ISNUMBER(SEARCH("I don't use AI tools for work",TRIM(SUBSTITUTE(SUBSTITUTE(SUBSTITUTE(SUBSTITUTE(Answers!B330,"’","'"),"‘","'"),"“",""""),"”","""")))),1,"unread"),MIN(X330+1,5)))</f>
        <v/>
      </c>
      <c r="Z330" s="1" t="n">
        <f aca="false">IF(ISNUMBER(SEARCH("Clear guidance on what's allowed and what information can go in",TRIM(SUBSTITUTE(SUBSTITUTE(SUBSTITUTE(SUBSTITUTE(Answers!R330,"’","'"),"‘","'"),"“",""""),"”","""")))),1,0)</f>
        <v>0</v>
      </c>
      <c r="AA330" s="1" t="n">
        <f aca="false">IF(ISNUMBER(SEARCH("An approved AI tool with a work account",TRIM(SUBSTITUTE(SUBSTITUTE(SUBSTITUTE(SUBSTITUTE(Answers!R330,"’","'"),"‘","'"),"“",""""),"”","""")))),1,0)</f>
        <v>0</v>
      </c>
      <c r="AB330" s="1" t="n">
        <f aca="false">IF(ISNUMBER(SEARCH("Hands-on training using my own work tasks",TRIM(SUBSTITUTE(SUBSTITUTE(SUBSTITUTE(SUBSTITUTE(Answers!R330,"’","'"),"‘","'"),"“",""""),"”","""")))),1,0)</f>
        <v>0</v>
      </c>
      <c r="AC330" s="1" t="n">
        <f aca="false">IF(ISNUMBER(SEARCH("Ready-made prompts and templates for common tasks",TRIM(SUBSTITUTE(SUBSTITUTE(SUBSTITUTE(SUBSTITUTE(Answers!R330,"’","'"),"‘","'"),"“",""""),"”","""")))),1,0)</f>
        <v>0</v>
      </c>
      <c r="AD330" s="1" t="n">
        <f aca="false">IF(ISNUMBER(SEARCH("Help setting up an AI agent for my role",TRIM(SUBSTITUTE(SUBSTITUTE(SUBSTITUTE(SUBSTITUTE(Answers!R330,"’","'"),"‘","'"),"“",""""),"”","""")))),1,0)</f>
        <v>0</v>
      </c>
      <c r="AE330" s="1" t="n">
        <f aca="false">IF(ISNUMBER(SEARCH("Examples from people in jobs like mine",TRIM(SUBSTITUTE(SUBSTITUTE(SUBSTITUTE(SUBSTITUTE(Answers!R330,"’","'"),"‘","'"),"“",""""),"”","""")))),1,0)</f>
        <v>0</v>
      </c>
      <c r="AF330" s="1" t="n">
        <f aca="false">IF(ISNUMBER(SEARCH("Time set aside to practice",TRIM(SUBSTITUTE(SUBSTITUTE(SUBSTITUTE(SUBSTITUTE(Answers!R330,"’","'"),"‘","'"),"“",""""),"”","""")))),1,0)</f>
        <v>0</v>
      </c>
      <c r="AG330" s="1" t="n">
        <f aca="false">IF(ISNUMBER(SEARCH("I don't need help right now",TRIM(SUBSTITUTE(SUBSTITUTE(SUBSTITUTE(SUBSTITUTE(Answers!R330,"’","'"),"‘","'"),"“",""""),"”","""")))),1,0)</f>
        <v>0</v>
      </c>
      <c r="AH330" s="1" t="str">
        <f aca="false">IF(Answers!R330="","",IF(Z330+AA330+AB330+AC330+AD330+AE330+AF330+AG330=0,"unread",""))</f>
        <v/>
      </c>
      <c r="AI330" s="1" t="n">
        <f aca="false">IF(OR(D330=5,E330=5),1,0)</f>
        <v>0</v>
      </c>
    </row>
    <row r="331" customFormat="false" ht="15" hidden="false" customHeight="true" outlineLevel="0" collapsed="false">
      <c r="A331" s="1" t="n">
        <f aca="false">Answers!T331</f>
        <v>0</v>
      </c>
      <c r="B331" s="1" t="str">
        <f aca="false">IF(Answers!A331="","",IFERROR(MATCH(TRIM(SUBSTITUTE(SUBSTITUTE(SUBSTITUTE(SUBSTITUTE(Answers!A331,"’","'"),"‘","'"),"“",""""),"”","""")),'Scoring key'!$B$10:$B$14,0),"unread"))</f>
        <v/>
      </c>
      <c r="C331" s="1" t="str">
        <f aca="false">IF(Answers!C331="","",IFERROR(MATCH(TRIM(SUBSTITUTE(SUBSTITUTE(SUBSTITUTE(SUBSTITUTE(Answers!C331,"’","'"),"‘","'"),"“",""""),"”","""")),'Scoring key'!$B$15:$B$19,0),"unread"))</f>
        <v/>
      </c>
      <c r="D331" s="1" t="str">
        <f aca="false">IF(Answers!D331="","",IFERROR(MATCH(TRIM(SUBSTITUTE(SUBSTITUTE(SUBSTITUTE(SUBSTITUTE(Answers!D331,"’","'"),"‘","'"),"“",""""),"”","""")),'Scoring key'!$B$20:$B$24,0),"unread"))</f>
        <v/>
      </c>
      <c r="E331" s="1" t="str">
        <f aca="false">IF(Answers!E331="","",IFERROR(MATCH(TRIM(SUBSTITUTE(SUBSTITUTE(SUBSTITUTE(SUBSTITUTE(Answers!E331,"’","'"),"‘","'"),"“",""""),"”","""")),'Scoring key'!$B$25:$B$29,0),"unread"))</f>
        <v/>
      </c>
      <c r="F331" s="1" t="str">
        <f aca="false">IF(Answers!L331="","",IFERROR(MATCH(TRIM(SUBSTITUTE(SUBSTITUTE(SUBSTITUTE(SUBSTITUTE(Answers!L331,"’","'"),"‘","'"),"“",""""),"”","""")),'Scoring key'!$B$30:$B$34,0),"unread"))</f>
        <v/>
      </c>
      <c r="G331" s="1" t="str">
        <f aca="false">IF(Answers!N331="","",IFERROR(MATCH(TRIM(SUBSTITUTE(SUBSTITUTE(SUBSTITUTE(SUBSTITUTE(Answers!N331,"’","'"),"‘","'"),"“",""""),"”","""")),'Scoring key'!$B$35:$B$38,0),"unread"))</f>
        <v/>
      </c>
      <c r="H331" s="1" t="str">
        <f aca="false">IF(Answers!O331="","",IFERROR(MATCH(TRIM(SUBSTITUTE(SUBSTITUTE(SUBSTITUTE(SUBSTITUTE(Answers!O331,"’","'"),"‘","'"),"“",""""),"”","""")),'Scoring key'!$B$39:$B$42,0),"unread"))</f>
        <v/>
      </c>
      <c r="I331" s="1" t="str">
        <f aca="false">IF(Answers!S331="","",IFERROR(MATCH(TRIM(SUBSTITUTE(SUBSTITUTE(SUBSTITUTE(SUBSTITUTE(Answers!S331,"’","'"),"‘","'"),"“",""""),"”","""")),'Scoring key'!$B$43:$B$46,0),"unread"))</f>
        <v/>
      </c>
      <c r="J331" s="1" t="str">
        <f aca="false">IF(ISNUMBER(B331),IF(INDEX('Scoring key'!$C$10:$C$14,B331)="","",INDEX('Scoring key'!$C$10:$C$14,B331)),"")</f>
        <v/>
      </c>
      <c r="K331" s="1" t="str">
        <f aca="false">IF(ISNUMBER(E331),IF(INDEX('Scoring key'!$C$25:$C$29,E331)="","",INDEX('Scoring key'!$C$25:$C$29,E331)),"")</f>
        <v/>
      </c>
      <c r="L331" s="1" t="str">
        <f aca="false">IF(ISNUMBER(F331),IF(INDEX('Scoring key'!$C$30:$C$34,F331)="","",INDEX('Scoring key'!$C$30:$C$34,F331)),"")</f>
        <v/>
      </c>
      <c r="M331" s="1" t="str">
        <f aca="false">IF(ISNUMBER(G331),IF(INDEX('Scoring key'!$C$35:$C$38,G331)="","",INDEX('Scoring key'!$C$35:$C$38,G331)),"")</f>
        <v/>
      </c>
      <c r="N331" s="1" t="str">
        <f aca="false">IF(ISNUMBER(H331),IF(INDEX('Scoring key'!$C$39:$C$42,H331)="","",INDEX('Scoring key'!$C$39:$C$42,H331)),"")</f>
        <v/>
      </c>
      <c r="O331" s="1" t="str">
        <f aca="false">IF(Answers!F331="","",IF(ISNUMBER(IFERROR(VALUE(Answers!F331),"")),IF(AND(VALUE(Answers!F331)&gt;=1,VALUE(Answers!F331)&lt;=5,VALUE(Answers!F331)=INT(VALUE(Answers!F331))),VALUE(Answers!F331),"unread"),IFERROR(MATCH(TRIM(SUBSTITUTE(SUBSTITUTE(SUBSTITUTE(SUBSTITUTE(Answers!F331,"’","'"),"‘","'"),"“",""""),"”","""")),'Scoring key'!$B$5:$B$9,0),"unread")))</f>
        <v/>
      </c>
      <c r="P331" s="1" t="str">
        <f aca="false">IF(Answers!G331="","",IF(ISNUMBER(IFERROR(VALUE(Answers!G331),"")),IF(AND(VALUE(Answers!G331)&gt;=1,VALUE(Answers!G331)&lt;=5,VALUE(Answers!G331)=INT(VALUE(Answers!G331))),VALUE(Answers!G331),"unread"),IFERROR(MATCH(TRIM(SUBSTITUTE(SUBSTITUTE(SUBSTITUTE(SUBSTITUTE(Answers!G331,"’","'"),"‘","'"),"“",""""),"”","""")),'Scoring key'!$B$5:$B$9,0),"unread")))</f>
        <v/>
      </c>
      <c r="Q331" s="1" t="str">
        <f aca="false">IF(Answers!H331="","",IF(ISNUMBER(IFERROR(VALUE(Answers!H331),"")),IF(AND(VALUE(Answers!H331)&gt;=1,VALUE(Answers!H331)&lt;=5,VALUE(Answers!H331)=INT(VALUE(Answers!H331))),VALUE(Answers!H331),"unread"),IFERROR(MATCH(TRIM(SUBSTITUTE(SUBSTITUTE(SUBSTITUTE(SUBSTITUTE(Answers!H331,"’","'"),"‘","'"),"“",""""),"”","""")),'Scoring key'!$B$5:$B$9,0),"unread")))</f>
        <v/>
      </c>
      <c r="R331" s="1" t="str">
        <f aca="false">IF(Answers!I331="","",IF(ISNUMBER(IFERROR(VALUE(Answers!I331),"")),IF(AND(VALUE(Answers!I331)&gt;=1,VALUE(Answers!I331)&lt;=5,VALUE(Answers!I331)=INT(VALUE(Answers!I331))),VALUE(Answers!I331),"unread"),IFERROR(MATCH(TRIM(SUBSTITUTE(SUBSTITUTE(SUBSTITUTE(SUBSTITUTE(Answers!I331,"’","'"),"‘","'"),"“",""""),"”","""")),'Scoring key'!$B$5:$B$9,0),"unread")))</f>
        <v/>
      </c>
      <c r="S331" s="1" t="str">
        <f aca="false">IF(Answers!J331="","",IF(ISNUMBER(IFERROR(VALUE(Answers!J331),"")),IF(AND(VALUE(Answers!J331)&gt;=1,VALUE(Answers!J331)&lt;=5,VALUE(Answers!J331)=INT(VALUE(Answers!J331))),VALUE(Answers!J331),"unread"),IFERROR(MATCH(TRIM(SUBSTITUTE(SUBSTITUTE(SUBSTITUTE(SUBSTITUTE(Answers!J331,"’","'"),"‘","'"),"“",""""),"”","""")),'Scoring key'!$B$5:$B$9,0),"unread")))</f>
        <v/>
      </c>
      <c r="T331" s="1" t="str">
        <f aca="false">IF(Answers!K331="","",IF(ISNUMBER(IFERROR(VALUE(Answers!K331),"")),IF(AND(VALUE(Answers!K331)&gt;=1,VALUE(Answers!K331)&lt;=5,VALUE(Answers!K331)=INT(VALUE(Answers!K331))),VALUE(Answers!K331),"unread"),IFERROR(MATCH(TRIM(SUBSTITUTE(SUBSTITUTE(SUBSTITUTE(SUBSTITUTE(Answers!K331,"’","'"),"‘","'"),"“",""""),"”","""")),'Scoring key'!$B$5:$B$9,0),"unread")))</f>
        <v/>
      </c>
      <c r="U331" s="1" t="str">
        <f aca="false">IF(Answers!M331="","",IF(ISNUMBER(IFERROR(VALUE(Answers!M331),"")),IF(AND(VALUE(Answers!M331)&gt;=1,VALUE(Answers!M331)&lt;=5,VALUE(Answers!M331)=INT(VALUE(Answers!M331))),VALUE(Answers!M331),"unread"),IFERROR(MATCH(TRIM(SUBSTITUTE(SUBSTITUTE(SUBSTITUTE(SUBSTITUTE(Answers!M331,"’","'"),"‘","'"),"“",""""),"”","""")),'Scoring key'!$B$5:$B$9,0),"unread")))</f>
        <v/>
      </c>
      <c r="V331" s="1" t="str">
        <f aca="false">IF(Answers!P331="","",IF(ISNUMBER(IFERROR(VALUE(Answers!P331),"")),IF(AND(VALUE(Answers!P331)&gt;=1,VALUE(Answers!P331)&lt;=5,VALUE(Answers!P331)=INT(VALUE(Answers!P331))),VALUE(Answers!P331),"unread"),IFERROR(MATCH(TRIM(SUBSTITUTE(SUBSTITUTE(SUBSTITUTE(SUBSTITUTE(Answers!P331,"’","'"),"‘","'"),"“",""""),"”","""")),'Scoring key'!$B$5:$B$9,0),"unread")))</f>
        <v/>
      </c>
      <c r="W331" s="1" t="str">
        <f aca="false">IF(Answers!Q331="","",IF(ISNUMBER(IFERROR(VALUE(Answers!Q331),"")),IF(AND(VALUE(Answers!Q331)&gt;=1,VALUE(Answers!Q331)&lt;=5,VALUE(Answers!Q331)=INT(VALUE(Answers!Q331))),VALUE(Answers!Q331),"unread"),IFERROR(MATCH(TRIM(SUBSTITUTE(SUBSTITUTE(SUBSTITUTE(SUBSTITUTE(Answers!Q331,"’","'"),"‘","'"),"“",""""),"”","""")),'Scoring key'!$B$5:$B$9,0),"unread")))</f>
        <v/>
      </c>
      <c r="X331" s="1" t="str">
        <f aca="false">IF(Answers!B331="","",ISNUMBER(SEARCH("Drafting or editing emails and documents",TRIM(SUBSTITUTE(SUBSTITUTE(SUBSTITUTE(SUBSTITUTE(Answers!B331,"’","'"),"‘","'"),"“",""""),"”",""""))))*1+ISNUMBER(SEARCH("Summarizing documents, threads or meetings",TRIM(SUBSTITUTE(SUBSTITUTE(SUBSTITUTE(SUBSTITUTE(Answers!B331,"’","'"),"‘","'"),"“",""""),"”",""""))))*1+ISNUMBER(SEARCH("Research, or explaining something unfamiliar",TRIM(SUBSTITUTE(SUBSTITUTE(SUBSTITUTE(SUBSTITUTE(Answers!B331,"’","'"),"‘","'"),"“",""""),"”",""""))))*1+ISNUMBER(SEARCH("Working with data or spreadsheets",TRIM(SUBSTITUTE(SUBSTITUTE(SUBSTITUTE(SUBSTITUTE(Answers!B331,"’","'"),"‘","'"),"“",""""),"”",""""))))*1+ISNUMBER(SEARCH("Writing or reviewing code or scripts",TRIM(SUBSTITUTE(SUBSTITUTE(SUBSTITUTE(SUBSTITUTE(Answers!B331,"’","'"),"‘","'"),"“",""""),"”",""""))))*1+ISNUMBER(SEARCH("Brainstorming or planning",TRIM(SUBSTITUTE(SUBSTITUTE(SUBSTITUTE(SUBSTITUTE(Answers!B331,"’","'"),"‘","'"),"“",""""),"”",""""))))*1+ISNUMBER(SEARCH("Something else",TRIM(SUBSTITUTE(SUBSTITUTE(SUBSTITUTE(SUBSTITUTE(Answers!B331,"’","'"),"‘","'"),"“",""""),"”",""""))))*1)</f>
        <v/>
      </c>
      <c r="Y331" s="1" t="str">
        <f aca="false">IF(X331="","",IF(X331=0,IF(ISNUMBER(SEARCH("I don't use AI tools for work",TRIM(SUBSTITUTE(SUBSTITUTE(SUBSTITUTE(SUBSTITUTE(Answers!B331,"’","'"),"‘","'"),"“",""""),"”","""")))),1,"unread"),MIN(X331+1,5)))</f>
        <v/>
      </c>
      <c r="Z331" s="1" t="n">
        <f aca="false">IF(ISNUMBER(SEARCH("Clear guidance on what's allowed and what information can go in",TRIM(SUBSTITUTE(SUBSTITUTE(SUBSTITUTE(SUBSTITUTE(Answers!R331,"’","'"),"‘","'"),"“",""""),"”","""")))),1,0)</f>
        <v>0</v>
      </c>
      <c r="AA331" s="1" t="n">
        <f aca="false">IF(ISNUMBER(SEARCH("An approved AI tool with a work account",TRIM(SUBSTITUTE(SUBSTITUTE(SUBSTITUTE(SUBSTITUTE(Answers!R331,"’","'"),"‘","'"),"“",""""),"”","""")))),1,0)</f>
        <v>0</v>
      </c>
      <c r="AB331" s="1" t="n">
        <f aca="false">IF(ISNUMBER(SEARCH("Hands-on training using my own work tasks",TRIM(SUBSTITUTE(SUBSTITUTE(SUBSTITUTE(SUBSTITUTE(Answers!R331,"’","'"),"‘","'"),"“",""""),"”","""")))),1,0)</f>
        <v>0</v>
      </c>
      <c r="AC331" s="1" t="n">
        <f aca="false">IF(ISNUMBER(SEARCH("Ready-made prompts and templates for common tasks",TRIM(SUBSTITUTE(SUBSTITUTE(SUBSTITUTE(SUBSTITUTE(Answers!R331,"’","'"),"‘","'"),"“",""""),"”","""")))),1,0)</f>
        <v>0</v>
      </c>
      <c r="AD331" s="1" t="n">
        <f aca="false">IF(ISNUMBER(SEARCH("Help setting up an AI agent for my role",TRIM(SUBSTITUTE(SUBSTITUTE(SUBSTITUTE(SUBSTITUTE(Answers!R331,"’","'"),"‘","'"),"“",""""),"”","""")))),1,0)</f>
        <v>0</v>
      </c>
      <c r="AE331" s="1" t="n">
        <f aca="false">IF(ISNUMBER(SEARCH("Examples from people in jobs like mine",TRIM(SUBSTITUTE(SUBSTITUTE(SUBSTITUTE(SUBSTITUTE(Answers!R331,"’","'"),"‘","'"),"“",""""),"”","""")))),1,0)</f>
        <v>0</v>
      </c>
      <c r="AF331" s="1" t="n">
        <f aca="false">IF(ISNUMBER(SEARCH("Time set aside to practice",TRIM(SUBSTITUTE(SUBSTITUTE(SUBSTITUTE(SUBSTITUTE(Answers!R331,"’","'"),"‘","'"),"“",""""),"”","""")))),1,0)</f>
        <v>0</v>
      </c>
      <c r="AG331" s="1" t="n">
        <f aca="false">IF(ISNUMBER(SEARCH("I don't need help right now",TRIM(SUBSTITUTE(SUBSTITUTE(SUBSTITUTE(SUBSTITUTE(Answers!R331,"’","'"),"‘","'"),"“",""""),"”","""")))),1,0)</f>
        <v>0</v>
      </c>
      <c r="AH331" s="1" t="str">
        <f aca="false">IF(Answers!R331="","",IF(Z331+AA331+AB331+AC331+AD331+AE331+AF331+AG331=0,"unread",""))</f>
        <v/>
      </c>
      <c r="AI331" s="1" t="n">
        <f aca="false">IF(OR(D331=5,E331=5),1,0)</f>
        <v>0</v>
      </c>
    </row>
    <row r="332" customFormat="false" ht="15" hidden="false" customHeight="true" outlineLevel="0" collapsed="false">
      <c r="A332" s="1" t="n">
        <f aca="false">Answers!T332</f>
        <v>0</v>
      </c>
      <c r="B332" s="1" t="str">
        <f aca="false">IF(Answers!A332="","",IFERROR(MATCH(TRIM(SUBSTITUTE(SUBSTITUTE(SUBSTITUTE(SUBSTITUTE(Answers!A332,"’","'"),"‘","'"),"“",""""),"”","""")),'Scoring key'!$B$10:$B$14,0),"unread"))</f>
        <v/>
      </c>
      <c r="C332" s="1" t="str">
        <f aca="false">IF(Answers!C332="","",IFERROR(MATCH(TRIM(SUBSTITUTE(SUBSTITUTE(SUBSTITUTE(SUBSTITUTE(Answers!C332,"’","'"),"‘","'"),"“",""""),"”","""")),'Scoring key'!$B$15:$B$19,0),"unread"))</f>
        <v/>
      </c>
      <c r="D332" s="1" t="str">
        <f aca="false">IF(Answers!D332="","",IFERROR(MATCH(TRIM(SUBSTITUTE(SUBSTITUTE(SUBSTITUTE(SUBSTITUTE(Answers!D332,"’","'"),"‘","'"),"“",""""),"”","""")),'Scoring key'!$B$20:$B$24,0),"unread"))</f>
        <v/>
      </c>
      <c r="E332" s="1" t="str">
        <f aca="false">IF(Answers!E332="","",IFERROR(MATCH(TRIM(SUBSTITUTE(SUBSTITUTE(SUBSTITUTE(SUBSTITUTE(Answers!E332,"’","'"),"‘","'"),"“",""""),"”","""")),'Scoring key'!$B$25:$B$29,0),"unread"))</f>
        <v/>
      </c>
      <c r="F332" s="1" t="str">
        <f aca="false">IF(Answers!L332="","",IFERROR(MATCH(TRIM(SUBSTITUTE(SUBSTITUTE(SUBSTITUTE(SUBSTITUTE(Answers!L332,"’","'"),"‘","'"),"“",""""),"”","""")),'Scoring key'!$B$30:$B$34,0),"unread"))</f>
        <v/>
      </c>
      <c r="G332" s="1" t="str">
        <f aca="false">IF(Answers!N332="","",IFERROR(MATCH(TRIM(SUBSTITUTE(SUBSTITUTE(SUBSTITUTE(SUBSTITUTE(Answers!N332,"’","'"),"‘","'"),"“",""""),"”","""")),'Scoring key'!$B$35:$B$38,0),"unread"))</f>
        <v/>
      </c>
      <c r="H332" s="1" t="str">
        <f aca="false">IF(Answers!O332="","",IFERROR(MATCH(TRIM(SUBSTITUTE(SUBSTITUTE(SUBSTITUTE(SUBSTITUTE(Answers!O332,"’","'"),"‘","'"),"“",""""),"”","""")),'Scoring key'!$B$39:$B$42,0),"unread"))</f>
        <v/>
      </c>
      <c r="I332" s="1" t="str">
        <f aca="false">IF(Answers!S332="","",IFERROR(MATCH(TRIM(SUBSTITUTE(SUBSTITUTE(SUBSTITUTE(SUBSTITUTE(Answers!S332,"’","'"),"‘","'"),"“",""""),"”","""")),'Scoring key'!$B$43:$B$46,0),"unread"))</f>
        <v/>
      </c>
      <c r="J332" s="1" t="str">
        <f aca="false">IF(ISNUMBER(B332),IF(INDEX('Scoring key'!$C$10:$C$14,B332)="","",INDEX('Scoring key'!$C$10:$C$14,B332)),"")</f>
        <v/>
      </c>
      <c r="K332" s="1" t="str">
        <f aca="false">IF(ISNUMBER(E332),IF(INDEX('Scoring key'!$C$25:$C$29,E332)="","",INDEX('Scoring key'!$C$25:$C$29,E332)),"")</f>
        <v/>
      </c>
      <c r="L332" s="1" t="str">
        <f aca="false">IF(ISNUMBER(F332),IF(INDEX('Scoring key'!$C$30:$C$34,F332)="","",INDEX('Scoring key'!$C$30:$C$34,F332)),"")</f>
        <v/>
      </c>
      <c r="M332" s="1" t="str">
        <f aca="false">IF(ISNUMBER(G332),IF(INDEX('Scoring key'!$C$35:$C$38,G332)="","",INDEX('Scoring key'!$C$35:$C$38,G332)),"")</f>
        <v/>
      </c>
      <c r="N332" s="1" t="str">
        <f aca="false">IF(ISNUMBER(H332),IF(INDEX('Scoring key'!$C$39:$C$42,H332)="","",INDEX('Scoring key'!$C$39:$C$42,H332)),"")</f>
        <v/>
      </c>
      <c r="O332" s="1" t="str">
        <f aca="false">IF(Answers!F332="","",IF(ISNUMBER(IFERROR(VALUE(Answers!F332),"")),IF(AND(VALUE(Answers!F332)&gt;=1,VALUE(Answers!F332)&lt;=5,VALUE(Answers!F332)=INT(VALUE(Answers!F332))),VALUE(Answers!F332),"unread"),IFERROR(MATCH(TRIM(SUBSTITUTE(SUBSTITUTE(SUBSTITUTE(SUBSTITUTE(Answers!F332,"’","'"),"‘","'"),"“",""""),"”","""")),'Scoring key'!$B$5:$B$9,0),"unread")))</f>
        <v/>
      </c>
      <c r="P332" s="1" t="str">
        <f aca="false">IF(Answers!G332="","",IF(ISNUMBER(IFERROR(VALUE(Answers!G332),"")),IF(AND(VALUE(Answers!G332)&gt;=1,VALUE(Answers!G332)&lt;=5,VALUE(Answers!G332)=INT(VALUE(Answers!G332))),VALUE(Answers!G332),"unread"),IFERROR(MATCH(TRIM(SUBSTITUTE(SUBSTITUTE(SUBSTITUTE(SUBSTITUTE(Answers!G332,"’","'"),"‘","'"),"“",""""),"”","""")),'Scoring key'!$B$5:$B$9,0),"unread")))</f>
        <v/>
      </c>
      <c r="Q332" s="1" t="str">
        <f aca="false">IF(Answers!H332="","",IF(ISNUMBER(IFERROR(VALUE(Answers!H332),"")),IF(AND(VALUE(Answers!H332)&gt;=1,VALUE(Answers!H332)&lt;=5,VALUE(Answers!H332)=INT(VALUE(Answers!H332))),VALUE(Answers!H332),"unread"),IFERROR(MATCH(TRIM(SUBSTITUTE(SUBSTITUTE(SUBSTITUTE(SUBSTITUTE(Answers!H332,"’","'"),"‘","'"),"“",""""),"”","""")),'Scoring key'!$B$5:$B$9,0),"unread")))</f>
        <v/>
      </c>
      <c r="R332" s="1" t="str">
        <f aca="false">IF(Answers!I332="","",IF(ISNUMBER(IFERROR(VALUE(Answers!I332),"")),IF(AND(VALUE(Answers!I332)&gt;=1,VALUE(Answers!I332)&lt;=5,VALUE(Answers!I332)=INT(VALUE(Answers!I332))),VALUE(Answers!I332),"unread"),IFERROR(MATCH(TRIM(SUBSTITUTE(SUBSTITUTE(SUBSTITUTE(SUBSTITUTE(Answers!I332,"’","'"),"‘","'"),"“",""""),"”","""")),'Scoring key'!$B$5:$B$9,0),"unread")))</f>
        <v/>
      </c>
      <c r="S332" s="1" t="str">
        <f aca="false">IF(Answers!J332="","",IF(ISNUMBER(IFERROR(VALUE(Answers!J332),"")),IF(AND(VALUE(Answers!J332)&gt;=1,VALUE(Answers!J332)&lt;=5,VALUE(Answers!J332)=INT(VALUE(Answers!J332))),VALUE(Answers!J332),"unread"),IFERROR(MATCH(TRIM(SUBSTITUTE(SUBSTITUTE(SUBSTITUTE(SUBSTITUTE(Answers!J332,"’","'"),"‘","'"),"“",""""),"”","""")),'Scoring key'!$B$5:$B$9,0),"unread")))</f>
        <v/>
      </c>
      <c r="T332" s="1" t="str">
        <f aca="false">IF(Answers!K332="","",IF(ISNUMBER(IFERROR(VALUE(Answers!K332),"")),IF(AND(VALUE(Answers!K332)&gt;=1,VALUE(Answers!K332)&lt;=5,VALUE(Answers!K332)=INT(VALUE(Answers!K332))),VALUE(Answers!K332),"unread"),IFERROR(MATCH(TRIM(SUBSTITUTE(SUBSTITUTE(SUBSTITUTE(SUBSTITUTE(Answers!K332,"’","'"),"‘","'"),"“",""""),"”","""")),'Scoring key'!$B$5:$B$9,0),"unread")))</f>
        <v/>
      </c>
      <c r="U332" s="1" t="str">
        <f aca="false">IF(Answers!M332="","",IF(ISNUMBER(IFERROR(VALUE(Answers!M332),"")),IF(AND(VALUE(Answers!M332)&gt;=1,VALUE(Answers!M332)&lt;=5,VALUE(Answers!M332)=INT(VALUE(Answers!M332))),VALUE(Answers!M332),"unread"),IFERROR(MATCH(TRIM(SUBSTITUTE(SUBSTITUTE(SUBSTITUTE(SUBSTITUTE(Answers!M332,"’","'"),"‘","'"),"“",""""),"”","""")),'Scoring key'!$B$5:$B$9,0),"unread")))</f>
        <v/>
      </c>
      <c r="V332" s="1" t="str">
        <f aca="false">IF(Answers!P332="","",IF(ISNUMBER(IFERROR(VALUE(Answers!P332),"")),IF(AND(VALUE(Answers!P332)&gt;=1,VALUE(Answers!P332)&lt;=5,VALUE(Answers!P332)=INT(VALUE(Answers!P332))),VALUE(Answers!P332),"unread"),IFERROR(MATCH(TRIM(SUBSTITUTE(SUBSTITUTE(SUBSTITUTE(SUBSTITUTE(Answers!P332,"’","'"),"‘","'"),"“",""""),"”","""")),'Scoring key'!$B$5:$B$9,0),"unread")))</f>
        <v/>
      </c>
      <c r="W332" s="1" t="str">
        <f aca="false">IF(Answers!Q332="","",IF(ISNUMBER(IFERROR(VALUE(Answers!Q332),"")),IF(AND(VALUE(Answers!Q332)&gt;=1,VALUE(Answers!Q332)&lt;=5,VALUE(Answers!Q332)=INT(VALUE(Answers!Q332))),VALUE(Answers!Q332),"unread"),IFERROR(MATCH(TRIM(SUBSTITUTE(SUBSTITUTE(SUBSTITUTE(SUBSTITUTE(Answers!Q332,"’","'"),"‘","'"),"“",""""),"”","""")),'Scoring key'!$B$5:$B$9,0),"unread")))</f>
        <v/>
      </c>
      <c r="X332" s="1" t="str">
        <f aca="false">IF(Answers!B332="","",ISNUMBER(SEARCH("Drafting or editing emails and documents",TRIM(SUBSTITUTE(SUBSTITUTE(SUBSTITUTE(SUBSTITUTE(Answers!B332,"’","'"),"‘","'"),"“",""""),"”",""""))))*1+ISNUMBER(SEARCH("Summarizing documents, threads or meetings",TRIM(SUBSTITUTE(SUBSTITUTE(SUBSTITUTE(SUBSTITUTE(Answers!B332,"’","'"),"‘","'"),"“",""""),"”",""""))))*1+ISNUMBER(SEARCH("Research, or explaining something unfamiliar",TRIM(SUBSTITUTE(SUBSTITUTE(SUBSTITUTE(SUBSTITUTE(Answers!B332,"’","'"),"‘","'"),"“",""""),"”",""""))))*1+ISNUMBER(SEARCH("Working with data or spreadsheets",TRIM(SUBSTITUTE(SUBSTITUTE(SUBSTITUTE(SUBSTITUTE(Answers!B332,"’","'"),"‘","'"),"“",""""),"”",""""))))*1+ISNUMBER(SEARCH("Writing or reviewing code or scripts",TRIM(SUBSTITUTE(SUBSTITUTE(SUBSTITUTE(SUBSTITUTE(Answers!B332,"’","'"),"‘","'"),"“",""""),"”",""""))))*1+ISNUMBER(SEARCH("Brainstorming or planning",TRIM(SUBSTITUTE(SUBSTITUTE(SUBSTITUTE(SUBSTITUTE(Answers!B332,"’","'"),"‘","'"),"“",""""),"”",""""))))*1+ISNUMBER(SEARCH("Something else",TRIM(SUBSTITUTE(SUBSTITUTE(SUBSTITUTE(SUBSTITUTE(Answers!B332,"’","'"),"‘","'"),"“",""""),"”",""""))))*1)</f>
        <v/>
      </c>
      <c r="Y332" s="1" t="str">
        <f aca="false">IF(X332="","",IF(X332=0,IF(ISNUMBER(SEARCH("I don't use AI tools for work",TRIM(SUBSTITUTE(SUBSTITUTE(SUBSTITUTE(SUBSTITUTE(Answers!B332,"’","'"),"‘","'"),"“",""""),"”","""")))),1,"unread"),MIN(X332+1,5)))</f>
        <v/>
      </c>
      <c r="Z332" s="1" t="n">
        <f aca="false">IF(ISNUMBER(SEARCH("Clear guidance on what's allowed and what information can go in",TRIM(SUBSTITUTE(SUBSTITUTE(SUBSTITUTE(SUBSTITUTE(Answers!R332,"’","'"),"‘","'"),"“",""""),"”","""")))),1,0)</f>
        <v>0</v>
      </c>
      <c r="AA332" s="1" t="n">
        <f aca="false">IF(ISNUMBER(SEARCH("An approved AI tool with a work account",TRIM(SUBSTITUTE(SUBSTITUTE(SUBSTITUTE(SUBSTITUTE(Answers!R332,"’","'"),"‘","'"),"“",""""),"”","""")))),1,0)</f>
        <v>0</v>
      </c>
      <c r="AB332" s="1" t="n">
        <f aca="false">IF(ISNUMBER(SEARCH("Hands-on training using my own work tasks",TRIM(SUBSTITUTE(SUBSTITUTE(SUBSTITUTE(SUBSTITUTE(Answers!R332,"’","'"),"‘","'"),"“",""""),"”","""")))),1,0)</f>
        <v>0</v>
      </c>
      <c r="AC332" s="1" t="n">
        <f aca="false">IF(ISNUMBER(SEARCH("Ready-made prompts and templates for common tasks",TRIM(SUBSTITUTE(SUBSTITUTE(SUBSTITUTE(SUBSTITUTE(Answers!R332,"’","'"),"‘","'"),"“",""""),"”","""")))),1,0)</f>
        <v>0</v>
      </c>
      <c r="AD332" s="1" t="n">
        <f aca="false">IF(ISNUMBER(SEARCH("Help setting up an AI agent for my role",TRIM(SUBSTITUTE(SUBSTITUTE(SUBSTITUTE(SUBSTITUTE(Answers!R332,"’","'"),"‘","'"),"“",""""),"”","""")))),1,0)</f>
        <v>0</v>
      </c>
      <c r="AE332" s="1" t="n">
        <f aca="false">IF(ISNUMBER(SEARCH("Examples from people in jobs like mine",TRIM(SUBSTITUTE(SUBSTITUTE(SUBSTITUTE(SUBSTITUTE(Answers!R332,"’","'"),"‘","'"),"“",""""),"”","""")))),1,0)</f>
        <v>0</v>
      </c>
      <c r="AF332" s="1" t="n">
        <f aca="false">IF(ISNUMBER(SEARCH("Time set aside to practice",TRIM(SUBSTITUTE(SUBSTITUTE(SUBSTITUTE(SUBSTITUTE(Answers!R332,"’","'"),"‘","'"),"“",""""),"”","""")))),1,0)</f>
        <v>0</v>
      </c>
      <c r="AG332" s="1" t="n">
        <f aca="false">IF(ISNUMBER(SEARCH("I don't need help right now",TRIM(SUBSTITUTE(SUBSTITUTE(SUBSTITUTE(SUBSTITUTE(Answers!R332,"’","'"),"‘","'"),"“",""""),"”","""")))),1,0)</f>
        <v>0</v>
      </c>
      <c r="AH332" s="1" t="str">
        <f aca="false">IF(Answers!R332="","",IF(Z332+AA332+AB332+AC332+AD332+AE332+AF332+AG332=0,"unread",""))</f>
        <v/>
      </c>
      <c r="AI332" s="1" t="n">
        <f aca="false">IF(OR(D332=5,E332=5),1,0)</f>
        <v>0</v>
      </c>
    </row>
    <row r="333" customFormat="false" ht="15" hidden="false" customHeight="true" outlineLevel="0" collapsed="false">
      <c r="A333" s="1" t="n">
        <f aca="false">Answers!T333</f>
        <v>0</v>
      </c>
      <c r="B333" s="1" t="str">
        <f aca="false">IF(Answers!A333="","",IFERROR(MATCH(TRIM(SUBSTITUTE(SUBSTITUTE(SUBSTITUTE(SUBSTITUTE(Answers!A333,"’","'"),"‘","'"),"“",""""),"”","""")),'Scoring key'!$B$10:$B$14,0),"unread"))</f>
        <v/>
      </c>
      <c r="C333" s="1" t="str">
        <f aca="false">IF(Answers!C333="","",IFERROR(MATCH(TRIM(SUBSTITUTE(SUBSTITUTE(SUBSTITUTE(SUBSTITUTE(Answers!C333,"’","'"),"‘","'"),"“",""""),"”","""")),'Scoring key'!$B$15:$B$19,0),"unread"))</f>
        <v/>
      </c>
      <c r="D333" s="1" t="str">
        <f aca="false">IF(Answers!D333="","",IFERROR(MATCH(TRIM(SUBSTITUTE(SUBSTITUTE(SUBSTITUTE(SUBSTITUTE(Answers!D333,"’","'"),"‘","'"),"“",""""),"”","""")),'Scoring key'!$B$20:$B$24,0),"unread"))</f>
        <v/>
      </c>
      <c r="E333" s="1" t="str">
        <f aca="false">IF(Answers!E333="","",IFERROR(MATCH(TRIM(SUBSTITUTE(SUBSTITUTE(SUBSTITUTE(SUBSTITUTE(Answers!E333,"’","'"),"‘","'"),"“",""""),"”","""")),'Scoring key'!$B$25:$B$29,0),"unread"))</f>
        <v/>
      </c>
      <c r="F333" s="1" t="str">
        <f aca="false">IF(Answers!L333="","",IFERROR(MATCH(TRIM(SUBSTITUTE(SUBSTITUTE(SUBSTITUTE(SUBSTITUTE(Answers!L333,"’","'"),"‘","'"),"“",""""),"”","""")),'Scoring key'!$B$30:$B$34,0),"unread"))</f>
        <v/>
      </c>
      <c r="G333" s="1" t="str">
        <f aca="false">IF(Answers!N333="","",IFERROR(MATCH(TRIM(SUBSTITUTE(SUBSTITUTE(SUBSTITUTE(SUBSTITUTE(Answers!N333,"’","'"),"‘","'"),"“",""""),"”","""")),'Scoring key'!$B$35:$B$38,0),"unread"))</f>
        <v/>
      </c>
      <c r="H333" s="1" t="str">
        <f aca="false">IF(Answers!O333="","",IFERROR(MATCH(TRIM(SUBSTITUTE(SUBSTITUTE(SUBSTITUTE(SUBSTITUTE(Answers!O333,"’","'"),"‘","'"),"“",""""),"”","""")),'Scoring key'!$B$39:$B$42,0),"unread"))</f>
        <v/>
      </c>
      <c r="I333" s="1" t="str">
        <f aca="false">IF(Answers!S333="","",IFERROR(MATCH(TRIM(SUBSTITUTE(SUBSTITUTE(SUBSTITUTE(SUBSTITUTE(Answers!S333,"’","'"),"‘","'"),"“",""""),"”","""")),'Scoring key'!$B$43:$B$46,0),"unread"))</f>
        <v/>
      </c>
      <c r="J333" s="1" t="str">
        <f aca="false">IF(ISNUMBER(B333),IF(INDEX('Scoring key'!$C$10:$C$14,B333)="","",INDEX('Scoring key'!$C$10:$C$14,B333)),"")</f>
        <v/>
      </c>
      <c r="K333" s="1" t="str">
        <f aca="false">IF(ISNUMBER(E333),IF(INDEX('Scoring key'!$C$25:$C$29,E333)="","",INDEX('Scoring key'!$C$25:$C$29,E333)),"")</f>
        <v/>
      </c>
      <c r="L333" s="1" t="str">
        <f aca="false">IF(ISNUMBER(F333),IF(INDEX('Scoring key'!$C$30:$C$34,F333)="","",INDEX('Scoring key'!$C$30:$C$34,F333)),"")</f>
        <v/>
      </c>
      <c r="M333" s="1" t="str">
        <f aca="false">IF(ISNUMBER(G333),IF(INDEX('Scoring key'!$C$35:$C$38,G333)="","",INDEX('Scoring key'!$C$35:$C$38,G333)),"")</f>
        <v/>
      </c>
      <c r="N333" s="1" t="str">
        <f aca="false">IF(ISNUMBER(H333),IF(INDEX('Scoring key'!$C$39:$C$42,H333)="","",INDEX('Scoring key'!$C$39:$C$42,H333)),"")</f>
        <v/>
      </c>
      <c r="O333" s="1" t="str">
        <f aca="false">IF(Answers!F333="","",IF(ISNUMBER(IFERROR(VALUE(Answers!F333),"")),IF(AND(VALUE(Answers!F333)&gt;=1,VALUE(Answers!F333)&lt;=5,VALUE(Answers!F333)=INT(VALUE(Answers!F333))),VALUE(Answers!F333),"unread"),IFERROR(MATCH(TRIM(SUBSTITUTE(SUBSTITUTE(SUBSTITUTE(SUBSTITUTE(Answers!F333,"’","'"),"‘","'"),"“",""""),"”","""")),'Scoring key'!$B$5:$B$9,0),"unread")))</f>
        <v/>
      </c>
      <c r="P333" s="1" t="str">
        <f aca="false">IF(Answers!G333="","",IF(ISNUMBER(IFERROR(VALUE(Answers!G333),"")),IF(AND(VALUE(Answers!G333)&gt;=1,VALUE(Answers!G333)&lt;=5,VALUE(Answers!G333)=INT(VALUE(Answers!G333))),VALUE(Answers!G333),"unread"),IFERROR(MATCH(TRIM(SUBSTITUTE(SUBSTITUTE(SUBSTITUTE(SUBSTITUTE(Answers!G333,"’","'"),"‘","'"),"“",""""),"”","""")),'Scoring key'!$B$5:$B$9,0),"unread")))</f>
        <v/>
      </c>
      <c r="Q333" s="1" t="str">
        <f aca="false">IF(Answers!H333="","",IF(ISNUMBER(IFERROR(VALUE(Answers!H333),"")),IF(AND(VALUE(Answers!H333)&gt;=1,VALUE(Answers!H333)&lt;=5,VALUE(Answers!H333)=INT(VALUE(Answers!H333))),VALUE(Answers!H333),"unread"),IFERROR(MATCH(TRIM(SUBSTITUTE(SUBSTITUTE(SUBSTITUTE(SUBSTITUTE(Answers!H333,"’","'"),"‘","'"),"“",""""),"”","""")),'Scoring key'!$B$5:$B$9,0),"unread")))</f>
        <v/>
      </c>
      <c r="R333" s="1" t="str">
        <f aca="false">IF(Answers!I333="","",IF(ISNUMBER(IFERROR(VALUE(Answers!I333),"")),IF(AND(VALUE(Answers!I333)&gt;=1,VALUE(Answers!I333)&lt;=5,VALUE(Answers!I333)=INT(VALUE(Answers!I333))),VALUE(Answers!I333),"unread"),IFERROR(MATCH(TRIM(SUBSTITUTE(SUBSTITUTE(SUBSTITUTE(SUBSTITUTE(Answers!I333,"’","'"),"‘","'"),"“",""""),"”","""")),'Scoring key'!$B$5:$B$9,0),"unread")))</f>
        <v/>
      </c>
      <c r="S333" s="1" t="str">
        <f aca="false">IF(Answers!J333="","",IF(ISNUMBER(IFERROR(VALUE(Answers!J333),"")),IF(AND(VALUE(Answers!J333)&gt;=1,VALUE(Answers!J333)&lt;=5,VALUE(Answers!J333)=INT(VALUE(Answers!J333))),VALUE(Answers!J333),"unread"),IFERROR(MATCH(TRIM(SUBSTITUTE(SUBSTITUTE(SUBSTITUTE(SUBSTITUTE(Answers!J333,"’","'"),"‘","'"),"“",""""),"”","""")),'Scoring key'!$B$5:$B$9,0),"unread")))</f>
        <v/>
      </c>
      <c r="T333" s="1" t="str">
        <f aca="false">IF(Answers!K333="","",IF(ISNUMBER(IFERROR(VALUE(Answers!K333),"")),IF(AND(VALUE(Answers!K333)&gt;=1,VALUE(Answers!K333)&lt;=5,VALUE(Answers!K333)=INT(VALUE(Answers!K333))),VALUE(Answers!K333),"unread"),IFERROR(MATCH(TRIM(SUBSTITUTE(SUBSTITUTE(SUBSTITUTE(SUBSTITUTE(Answers!K333,"’","'"),"‘","'"),"“",""""),"”","""")),'Scoring key'!$B$5:$B$9,0),"unread")))</f>
        <v/>
      </c>
      <c r="U333" s="1" t="str">
        <f aca="false">IF(Answers!M333="","",IF(ISNUMBER(IFERROR(VALUE(Answers!M333),"")),IF(AND(VALUE(Answers!M333)&gt;=1,VALUE(Answers!M333)&lt;=5,VALUE(Answers!M333)=INT(VALUE(Answers!M333))),VALUE(Answers!M333),"unread"),IFERROR(MATCH(TRIM(SUBSTITUTE(SUBSTITUTE(SUBSTITUTE(SUBSTITUTE(Answers!M333,"’","'"),"‘","'"),"“",""""),"”","""")),'Scoring key'!$B$5:$B$9,0),"unread")))</f>
        <v/>
      </c>
      <c r="V333" s="1" t="str">
        <f aca="false">IF(Answers!P333="","",IF(ISNUMBER(IFERROR(VALUE(Answers!P333),"")),IF(AND(VALUE(Answers!P333)&gt;=1,VALUE(Answers!P333)&lt;=5,VALUE(Answers!P333)=INT(VALUE(Answers!P333))),VALUE(Answers!P333),"unread"),IFERROR(MATCH(TRIM(SUBSTITUTE(SUBSTITUTE(SUBSTITUTE(SUBSTITUTE(Answers!P333,"’","'"),"‘","'"),"“",""""),"”","""")),'Scoring key'!$B$5:$B$9,0),"unread")))</f>
        <v/>
      </c>
      <c r="W333" s="1" t="str">
        <f aca="false">IF(Answers!Q333="","",IF(ISNUMBER(IFERROR(VALUE(Answers!Q333),"")),IF(AND(VALUE(Answers!Q333)&gt;=1,VALUE(Answers!Q333)&lt;=5,VALUE(Answers!Q333)=INT(VALUE(Answers!Q333))),VALUE(Answers!Q333),"unread"),IFERROR(MATCH(TRIM(SUBSTITUTE(SUBSTITUTE(SUBSTITUTE(SUBSTITUTE(Answers!Q333,"’","'"),"‘","'"),"“",""""),"”","""")),'Scoring key'!$B$5:$B$9,0),"unread")))</f>
        <v/>
      </c>
      <c r="X333" s="1" t="str">
        <f aca="false">IF(Answers!B333="","",ISNUMBER(SEARCH("Drafting or editing emails and documents",TRIM(SUBSTITUTE(SUBSTITUTE(SUBSTITUTE(SUBSTITUTE(Answers!B333,"’","'"),"‘","'"),"“",""""),"”",""""))))*1+ISNUMBER(SEARCH("Summarizing documents, threads or meetings",TRIM(SUBSTITUTE(SUBSTITUTE(SUBSTITUTE(SUBSTITUTE(Answers!B333,"’","'"),"‘","'"),"“",""""),"”",""""))))*1+ISNUMBER(SEARCH("Research, or explaining something unfamiliar",TRIM(SUBSTITUTE(SUBSTITUTE(SUBSTITUTE(SUBSTITUTE(Answers!B333,"’","'"),"‘","'"),"“",""""),"”",""""))))*1+ISNUMBER(SEARCH("Working with data or spreadsheets",TRIM(SUBSTITUTE(SUBSTITUTE(SUBSTITUTE(SUBSTITUTE(Answers!B333,"’","'"),"‘","'"),"“",""""),"”",""""))))*1+ISNUMBER(SEARCH("Writing or reviewing code or scripts",TRIM(SUBSTITUTE(SUBSTITUTE(SUBSTITUTE(SUBSTITUTE(Answers!B333,"’","'"),"‘","'"),"“",""""),"”",""""))))*1+ISNUMBER(SEARCH("Brainstorming or planning",TRIM(SUBSTITUTE(SUBSTITUTE(SUBSTITUTE(SUBSTITUTE(Answers!B333,"’","'"),"‘","'"),"“",""""),"”",""""))))*1+ISNUMBER(SEARCH("Something else",TRIM(SUBSTITUTE(SUBSTITUTE(SUBSTITUTE(SUBSTITUTE(Answers!B333,"’","'"),"‘","'"),"“",""""),"”",""""))))*1)</f>
        <v/>
      </c>
      <c r="Y333" s="1" t="str">
        <f aca="false">IF(X333="","",IF(X333=0,IF(ISNUMBER(SEARCH("I don't use AI tools for work",TRIM(SUBSTITUTE(SUBSTITUTE(SUBSTITUTE(SUBSTITUTE(Answers!B333,"’","'"),"‘","'"),"“",""""),"”","""")))),1,"unread"),MIN(X333+1,5)))</f>
        <v/>
      </c>
      <c r="Z333" s="1" t="n">
        <f aca="false">IF(ISNUMBER(SEARCH("Clear guidance on what's allowed and what information can go in",TRIM(SUBSTITUTE(SUBSTITUTE(SUBSTITUTE(SUBSTITUTE(Answers!R333,"’","'"),"‘","'"),"“",""""),"”","""")))),1,0)</f>
        <v>0</v>
      </c>
      <c r="AA333" s="1" t="n">
        <f aca="false">IF(ISNUMBER(SEARCH("An approved AI tool with a work account",TRIM(SUBSTITUTE(SUBSTITUTE(SUBSTITUTE(SUBSTITUTE(Answers!R333,"’","'"),"‘","'"),"“",""""),"”","""")))),1,0)</f>
        <v>0</v>
      </c>
      <c r="AB333" s="1" t="n">
        <f aca="false">IF(ISNUMBER(SEARCH("Hands-on training using my own work tasks",TRIM(SUBSTITUTE(SUBSTITUTE(SUBSTITUTE(SUBSTITUTE(Answers!R333,"’","'"),"‘","'"),"“",""""),"”","""")))),1,0)</f>
        <v>0</v>
      </c>
      <c r="AC333" s="1" t="n">
        <f aca="false">IF(ISNUMBER(SEARCH("Ready-made prompts and templates for common tasks",TRIM(SUBSTITUTE(SUBSTITUTE(SUBSTITUTE(SUBSTITUTE(Answers!R333,"’","'"),"‘","'"),"“",""""),"”","""")))),1,0)</f>
        <v>0</v>
      </c>
      <c r="AD333" s="1" t="n">
        <f aca="false">IF(ISNUMBER(SEARCH("Help setting up an AI agent for my role",TRIM(SUBSTITUTE(SUBSTITUTE(SUBSTITUTE(SUBSTITUTE(Answers!R333,"’","'"),"‘","'"),"“",""""),"”","""")))),1,0)</f>
        <v>0</v>
      </c>
      <c r="AE333" s="1" t="n">
        <f aca="false">IF(ISNUMBER(SEARCH("Examples from people in jobs like mine",TRIM(SUBSTITUTE(SUBSTITUTE(SUBSTITUTE(SUBSTITUTE(Answers!R333,"’","'"),"‘","'"),"“",""""),"”","""")))),1,0)</f>
        <v>0</v>
      </c>
      <c r="AF333" s="1" t="n">
        <f aca="false">IF(ISNUMBER(SEARCH("Time set aside to practice",TRIM(SUBSTITUTE(SUBSTITUTE(SUBSTITUTE(SUBSTITUTE(Answers!R333,"’","'"),"‘","'"),"“",""""),"”","""")))),1,0)</f>
        <v>0</v>
      </c>
      <c r="AG333" s="1" t="n">
        <f aca="false">IF(ISNUMBER(SEARCH("I don't need help right now",TRIM(SUBSTITUTE(SUBSTITUTE(SUBSTITUTE(SUBSTITUTE(Answers!R333,"’","'"),"‘","'"),"“",""""),"”","""")))),1,0)</f>
        <v>0</v>
      </c>
      <c r="AH333" s="1" t="str">
        <f aca="false">IF(Answers!R333="","",IF(Z333+AA333+AB333+AC333+AD333+AE333+AF333+AG333=0,"unread",""))</f>
        <v/>
      </c>
      <c r="AI333" s="1" t="n">
        <f aca="false">IF(OR(D333=5,E333=5),1,0)</f>
        <v>0</v>
      </c>
    </row>
    <row r="334" customFormat="false" ht="15" hidden="false" customHeight="true" outlineLevel="0" collapsed="false">
      <c r="A334" s="1" t="n">
        <f aca="false">Answers!T334</f>
        <v>0</v>
      </c>
      <c r="B334" s="1" t="str">
        <f aca="false">IF(Answers!A334="","",IFERROR(MATCH(TRIM(SUBSTITUTE(SUBSTITUTE(SUBSTITUTE(SUBSTITUTE(Answers!A334,"’","'"),"‘","'"),"“",""""),"”","""")),'Scoring key'!$B$10:$B$14,0),"unread"))</f>
        <v/>
      </c>
      <c r="C334" s="1" t="str">
        <f aca="false">IF(Answers!C334="","",IFERROR(MATCH(TRIM(SUBSTITUTE(SUBSTITUTE(SUBSTITUTE(SUBSTITUTE(Answers!C334,"’","'"),"‘","'"),"“",""""),"”","""")),'Scoring key'!$B$15:$B$19,0),"unread"))</f>
        <v/>
      </c>
      <c r="D334" s="1" t="str">
        <f aca="false">IF(Answers!D334="","",IFERROR(MATCH(TRIM(SUBSTITUTE(SUBSTITUTE(SUBSTITUTE(SUBSTITUTE(Answers!D334,"’","'"),"‘","'"),"“",""""),"”","""")),'Scoring key'!$B$20:$B$24,0),"unread"))</f>
        <v/>
      </c>
      <c r="E334" s="1" t="str">
        <f aca="false">IF(Answers!E334="","",IFERROR(MATCH(TRIM(SUBSTITUTE(SUBSTITUTE(SUBSTITUTE(SUBSTITUTE(Answers!E334,"’","'"),"‘","'"),"“",""""),"”","""")),'Scoring key'!$B$25:$B$29,0),"unread"))</f>
        <v/>
      </c>
      <c r="F334" s="1" t="str">
        <f aca="false">IF(Answers!L334="","",IFERROR(MATCH(TRIM(SUBSTITUTE(SUBSTITUTE(SUBSTITUTE(SUBSTITUTE(Answers!L334,"’","'"),"‘","'"),"“",""""),"”","""")),'Scoring key'!$B$30:$B$34,0),"unread"))</f>
        <v/>
      </c>
      <c r="G334" s="1" t="str">
        <f aca="false">IF(Answers!N334="","",IFERROR(MATCH(TRIM(SUBSTITUTE(SUBSTITUTE(SUBSTITUTE(SUBSTITUTE(Answers!N334,"’","'"),"‘","'"),"“",""""),"”","""")),'Scoring key'!$B$35:$B$38,0),"unread"))</f>
        <v/>
      </c>
      <c r="H334" s="1" t="str">
        <f aca="false">IF(Answers!O334="","",IFERROR(MATCH(TRIM(SUBSTITUTE(SUBSTITUTE(SUBSTITUTE(SUBSTITUTE(Answers!O334,"’","'"),"‘","'"),"“",""""),"”","""")),'Scoring key'!$B$39:$B$42,0),"unread"))</f>
        <v/>
      </c>
      <c r="I334" s="1" t="str">
        <f aca="false">IF(Answers!S334="","",IFERROR(MATCH(TRIM(SUBSTITUTE(SUBSTITUTE(SUBSTITUTE(SUBSTITUTE(Answers!S334,"’","'"),"‘","'"),"“",""""),"”","""")),'Scoring key'!$B$43:$B$46,0),"unread"))</f>
        <v/>
      </c>
      <c r="J334" s="1" t="str">
        <f aca="false">IF(ISNUMBER(B334),IF(INDEX('Scoring key'!$C$10:$C$14,B334)="","",INDEX('Scoring key'!$C$10:$C$14,B334)),"")</f>
        <v/>
      </c>
      <c r="K334" s="1" t="str">
        <f aca="false">IF(ISNUMBER(E334),IF(INDEX('Scoring key'!$C$25:$C$29,E334)="","",INDEX('Scoring key'!$C$25:$C$29,E334)),"")</f>
        <v/>
      </c>
      <c r="L334" s="1" t="str">
        <f aca="false">IF(ISNUMBER(F334),IF(INDEX('Scoring key'!$C$30:$C$34,F334)="","",INDEX('Scoring key'!$C$30:$C$34,F334)),"")</f>
        <v/>
      </c>
      <c r="M334" s="1" t="str">
        <f aca="false">IF(ISNUMBER(G334),IF(INDEX('Scoring key'!$C$35:$C$38,G334)="","",INDEX('Scoring key'!$C$35:$C$38,G334)),"")</f>
        <v/>
      </c>
      <c r="N334" s="1" t="str">
        <f aca="false">IF(ISNUMBER(H334),IF(INDEX('Scoring key'!$C$39:$C$42,H334)="","",INDEX('Scoring key'!$C$39:$C$42,H334)),"")</f>
        <v/>
      </c>
      <c r="O334" s="1" t="str">
        <f aca="false">IF(Answers!F334="","",IF(ISNUMBER(IFERROR(VALUE(Answers!F334),"")),IF(AND(VALUE(Answers!F334)&gt;=1,VALUE(Answers!F334)&lt;=5,VALUE(Answers!F334)=INT(VALUE(Answers!F334))),VALUE(Answers!F334),"unread"),IFERROR(MATCH(TRIM(SUBSTITUTE(SUBSTITUTE(SUBSTITUTE(SUBSTITUTE(Answers!F334,"’","'"),"‘","'"),"“",""""),"”","""")),'Scoring key'!$B$5:$B$9,0),"unread")))</f>
        <v/>
      </c>
      <c r="P334" s="1" t="str">
        <f aca="false">IF(Answers!G334="","",IF(ISNUMBER(IFERROR(VALUE(Answers!G334),"")),IF(AND(VALUE(Answers!G334)&gt;=1,VALUE(Answers!G334)&lt;=5,VALUE(Answers!G334)=INT(VALUE(Answers!G334))),VALUE(Answers!G334),"unread"),IFERROR(MATCH(TRIM(SUBSTITUTE(SUBSTITUTE(SUBSTITUTE(SUBSTITUTE(Answers!G334,"’","'"),"‘","'"),"“",""""),"”","""")),'Scoring key'!$B$5:$B$9,0),"unread")))</f>
        <v/>
      </c>
      <c r="Q334" s="1" t="str">
        <f aca="false">IF(Answers!H334="","",IF(ISNUMBER(IFERROR(VALUE(Answers!H334),"")),IF(AND(VALUE(Answers!H334)&gt;=1,VALUE(Answers!H334)&lt;=5,VALUE(Answers!H334)=INT(VALUE(Answers!H334))),VALUE(Answers!H334),"unread"),IFERROR(MATCH(TRIM(SUBSTITUTE(SUBSTITUTE(SUBSTITUTE(SUBSTITUTE(Answers!H334,"’","'"),"‘","'"),"“",""""),"”","""")),'Scoring key'!$B$5:$B$9,0),"unread")))</f>
        <v/>
      </c>
      <c r="R334" s="1" t="str">
        <f aca="false">IF(Answers!I334="","",IF(ISNUMBER(IFERROR(VALUE(Answers!I334),"")),IF(AND(VALUE(Answers!I334)&gt;=1,VALUE(Answers!I334)&lt;=5,VALUE(Answers!I334)=INT(VALUE(Answers!I334))),VALUE(Answers!I334),"unread"),IFERROR(MATCH(TRIM(SUBSTITUTE(SUBSTITUTE(SUBSTITUTE(SUBSTITUTE(Answers!I334,"’","'"),"‘","'"),"“",""""),"”","""")),'Scoring key'!$B$5:$B$9,0),"unread")))</f>
        <v/>
      </c>
      <c r="S334" s="1" t="str">
        <f aca="false">IF(Answers!J334="","",IF(ISNUMBER(IFERROR(VALUE(Answers!J334),"")),IF(AND(VALUE(Answers!J334)&gt;=1,VALUE(Answers!J334)&lt;=5,VALUE(Answers!J334)=INT(VALUE(Answers!J334))),VALUE(Answers!J334),"unread"),IFERROR(MATCH(TRIM(SUBSTITUTE(SUBSTITUTE(SUBSTITUTE(SUBSTITUTE(Answers!J334,"’","'"),"‘","'"),"“",""""),"”","""")),'Scoring key'!$B$5:$B$9,0),"unread")))</f>
        <v/>
      </c>
      <c r="T334" s="1" t="str">
        <f aca="false">IF(Answers!K334="","",IF(ISNUMBER(IFERROR(VALUE(Answers!K334),"")),IF(AND(VALUE(Answers!K334)&gt;=1,VALUE(Answers!K334)&lt;=5,VALUE(Answers!K334)=INT(VALUE(Answers!K334))),VALUE(Answers!K334),"unread"),IFERROR(MATCH(TRIM(SUBSTITUTE(SUBSTITUTE(SUBSTITUTE(SUBSTITUTE(Answers!K334,"’","'"),"‘","'"),"“",""""),"”","""")),'Scoring key'!$B$5:$B$9,0),"unread")))</f>
        <v/>
      </c>
      <c r="U334" s="1" t="str">
        <f aca="false">IF(Answers!M334="","",IF(ISNUMBER(IFERROR(VALUE(Answers!M334),"")),IF(AND(VALUE(Answers!M334)&gt;=1,VALUE(Answers!M334)&lt;=5,VALUE(Answers!M334)=INT(VALUE(Answers!M334))),VALUE(Answers!M334),"unread"),IFERROR(MATCH(TRIM(SUBSTITUTE(SUBSTITUTE(SUBSTITUTE(SUBSTITUTE(Answers!M334,"’","'"),"‘","'"),"“",""""),"”","""")),'Scoring key'!$B$5:$B$9,0),"unread")))</f>
        <v/>
      </c>
      <c r="V334" s="1" t="str">
        <f aca="false">IF(Answers!P334="","",IF(ISNUMBER(IFERROR(VALUE(Answers!P334),"")),IF(AND(VALUE(Answers!P334)&gt;=1,VALUE(Answers!P334)&lt;=5,VALUE(Answers!P334)=INT(VALUE(Answers!P334))),VALUE(Answers!P334),"unread"),IFERROR(MATCH(TRIM(SUBSTITUTE(SUBSTITUTE(SUBSTITUTE(SUBSTITUTE(Answers!P334,"’","'"),"‘","'"),"“",""""),"”","""")),'Scoring key'!$B$5:$B$9,0),"unread")))</f>
        <v/>
      </c>
      <c r="W334" s="1" t="str">
        <f aca="false">IF(Answers!Q334="","",IF(ISNUMBER(IFERROR(VALUE(Answers!Q334),"")),IF(AND(VALUE(Answers!Q334)&gt;=1,VALUE(Answers!Q334)&lt;=5,VALUE(Answers!Q334)=INT(VALUE(Answers!Q334))),VALUE(Answers!Q334),"unread"),IFERROR(MATCH(TRIM(SUBSTITUTE(SUBSTITUTE(SUBSTITUTE(SUBSTITUTE(Answers!Q334,"’","'"),"‘","'"),"“",""""),"”","""")),'Scoring key'!$B$5:$B$9,0),"unread")))</f>
        <v/>
      </c>
      <c r="X334" s="1" t="str">
        <f aca="false">IF(Answers!B334="","",ISNUMBER(SEARCH("Drafting or editing emails and documents",TRIM(SUBSTITUTE(SUBSTITUTE(SUBSTITUTE(SUBSTITUTE(Answers!B334,"’","'"),"‘","'"),"“",""""),"”",""""))))*1+ISNUMBER(SEARCH("Summarizing documents, threads or meetings",TRIM(SUBSTITUTE(SUBSTITUTE(SUBSTITUTE(SUBSTITUTE(Answers!B334,"’","'"),"‘","'"),"“",""""),"”",""""))))*1+ISNUMBER(SEARCH("Research, or explaining something unfamiliar",TRIM(SUBSTITUTE(SUBSTITUTE(SUBSTITUTE(SUBSTITUTE(Answers!B334,"’","'"),"‘","'"),"“",""""),"”",""""))))*1+ISNUMBER(SEARCH("Working with data or spreadsheets",TRIM(SUBSTITUTE(SUBSTITUTE(SUBSTITUTE(SUBSTITUTE(Answers!B334,"’","'"),"‘","'"),"“",""""),"”",""""))))*1+ISNUMBER(SEARCH("Writing or reviewing code or scripts",TRIM(SUBSTITUTE(SUBSTITUTE(SUBSTITUTE(SUBSTITUTE(Answers!B334,"’","'"),"‘","'"),"“",""""),"”",""""))))*1+ISNUMBER(SEARCH("Brainstorming or planning",TRIM(SUBSTITUTE(SUBSTITUTE(SUBSTITUTE(SUBSTITUTE(Answers!B334,"’","'"),"‘","'"),"“",""""),"”",""""))))*1+ISNUMBER(SEARCH("Something else",TRIM(SUBSTITUTE(SUBSTITUTE(SUBSTITUTE(SUBSTITUTE(Answers!B334,"’","'"),"‘","'"),"“",""""),"”",""""))))*1)</f>
        <v/>
      </c>
      <c r="Y334" s="1" t="str">
        <f aca="false">IF(X334="","",IF(X334=0,IF(ISNUMBER(SEARCH("I don't use AI tools for work",TRIM(SUBSTITUTE(SUBSTITUTE(SUBSTITUTE(SUBSTITUTE(Answers!B334,"’","'"),"‘","'"),"“",""""),"”","""")))),1,"unread"),MIN(X334+1,5)))</f>
        <v/>
      </c>
      <c r="Z334" s="1" t="n">
        <f aca="false">IF(ISNUMBER(SEARCH("Clear guidance on what's allowed and what information can go in",TRIM(SUBSTITUTE(SUBSTITUTE(SUBSTITUTE(SUBSTITUTE(Answers!R334,"’","'"),"‘","'"),"“",""""),"”","""")))),1,0)</f>
        <v>0</v>
      </c>
      <c r="AA334" s="1" t="n">
        <f aca="false">IF(ISNUMBER(SEARCH("An approved AI tool with a work account",TRIM(SUBSTITUTE(SUBSTITUTE(SUBSTITUTE(SUBSTITUTE(Answers!R334,"’","'"),"‘","'"),"“",""""),"”","""")))),1,0)</f>
        <v>0</v>
      </c>
      <c r="AB334" s="1" t="n">
        <f aca="false">IF(ISNUMBER(SEARCH("Hands-on training using my own work tasks",TRIM(SUBSTITUTE(SUBSTITUTE(SUBSTITUTE(SUBSTITUTE(Answers!R334,"’","'"),"‘","'"),"“",""""),"”","""")))),1,0)</f>
        <v>0</v>
      </c>
      <c r="AC334" s="1" t="n">
        <f aca="false">IF(ISNUMBER(SEARCH("Ready-made prompts and templates for common tasks",TRIM(SUBSTITUTE(SUBSTITUTE(SUBSTITUTE(SUBSTITUTE(Answers!R334,"’","'"),"‘","'"),"“",""""),"”","""")))),1,0)</f>
        <v>0</v>
      </c>
      <c r="AD334" s="1" t="n">
        <f aca="false">IF(ISNUMBER(SEARCH("Help setting up an AI agent for my role",TRIM(SUBSTITUTE(SUBSTITUTE(SUBSTITUTE(SUBSTITUTE(Answers!R334,"’","'"),"‘","'"),"“",""""),"”","""")))),1,0)</f>
        <v>0</v>
      </c>
      <c r="AE334" s="1" t="n">
        <f aca="false">IF(ISNUMBER(SEARCH("Examples from people in jobs like mine",TRIM(SUBSTITUTE(SUBSTITUTE(SUBSTITUTE(SUBSTITUTE(Answers!R334,"’","'"),"‘","'"),"“",""""),"”","""")))),1,0)</f>
        <v>0</v>
      </c>
      <c r="AF334" s="1" t="n">
        <f aca="false">IF(ISNUMBER(SEARCH("Time set aside to practice",TRIM(SUBSTITUTE(SUBSTITUTE(SUBSTITUTE(SUBSTITUTE(Answers!R334,"’","'"),"‘","'"),"“",""""),"”","""")))),1,0)</f>
        <v>0</v>
      </c>
      <c r="AG334" s="1" t="n">
        <f aca="false">IF(ISNUMBER(SEARCH("I don't need help right now",TRIM(SUBSTITUTE(SUBSTITUTE(SUBSTITUTE(SUBSTITUTE(Answers!R334,"’","'"),"‘","'"),"“",""""),"”","""")))),1,0)</f>
        <v>0</v>
      </c>
      <c r="AH334" s="1" t="str">
        <f aca="false">IF(Answers!R334="","",IF(Z334+AA334+AB334+AC334+AD334+AE334+AF334+AG334=0,"unread",""))</f>
        <v/>
      </c>
      <c r="AI334" s="1" t="n">
        <f aca="false">IF(OR(D334=5,E334=5),1,0)</f>
        <v>0</v>
      </c>
    </row>
    <row r="335" customFormat="false" ht="15" hidden="false" customHeight="true" outlineLevel="0" collapsed="false">
      <c r="A335" s="1" t="n">
        <f aca="false">Answers!T335</f>
        <v>0</v>
      </c>
      <c r="B335" s="1" t="str">
        <f aca="false">IF(Answers!A335="","",IFERROR(MATCH(TRIM(SUBSTITUTE(SUBSTITUTE(SUBSTITUTE(SUBSTITUTE(Answers!A335,"’","'"),"‘","'"),"“",""""),"”","""")),'Scoring key'!$B$10:$B$14,0),"unread"))</f>
        <v/>
      </c>
      <c r="C335" s="1" t="str">
        <f aca="false">IF(Answers!C335="","",IFERROR(MATCH(TRIM(SUBSTITUTE(SUBSTITUTE(SUBSTITUTE(SUBSTITUTE(Answers!C335,"’","'"),"‘","'"),"“",""""),"”","""")),'Scoring key'!$B$15:$B$19,0),"unread"))</f>
        <v/>
      </c>
      <c r="D335" s="1" t="str">
        <f aca="false">IF(Answers!D335="","",IFERROR(MATCH(TRIM(SUBSTITUTE(SUBSTITUTE(SUBSTITUTE(SUBSTITUTE(Answers!D335,"’","'"),"‘","'"),"“",""""),"”","""")),'Scoring key'!$B$20:$B$24,0),"unread"))</f>
        <v/>
      </c>
      <c r="E335" s="1" t="str">
        <f aca="false">IF(Answers!E335="","",IFERROR(MATCH(TRIM(SUBSTITUTE(SUBSTITUTE(SUBSTITUTE(SUBSTITUTE(Answers!E335,"’","'"),"‘","'"),"“",""""),"”","""")),'Scoring key'!$B$25:$B$29,0),"unread"))</f>
        <v/>
      </c>
      <c r="F335" s="1" t="str">
        <f aca="false">IF(Answers!L335="","",IFERROR(MATCH(TRIM(SUBSTITUTE(SUBSTITUTE(SUBSTITUTE(SUBSTITUTE(Answers!L335,"’","'"),"‘","'"),"“",""""),"”","""")),'Scoring key'!$B$30:$B$34,0),"unread"))</f>
        <v/>
      </c>
      <c r="G335" s="1" t="str">
        <f aca="false">IF(Answers!N335="","",IFERROR(MATCH(TRIM(SUBSTITUTE(SUBSTITUTE(SUBSTITUTE(SUBSTITUTE(Answers!N335,"’","'"),"‘","'"),"“",""""),"”","""")),'Scoring key'!$B$35:$B$38,0),"unread"))</f>
        <v/>
      </c>
      <c r="H335" s="1" t="str">
        <f aca="false">IF(Answers!O335="","",IFERROR(MATCH(TRIM(SUBSTITUTE(SUBSTITUTE(SUBSTITUTE(SUBSTITUTE(Answers!O335,"’","'"),"‘","'"),"“",""""),"”","""")),'Scoring key'!$B$39:$B$42,0),"unread"))</f>
        <v/>
      </c>
      <c r="I335" s="1" t="str">
        <f aca="false">IF(Answers!S335="","",IFERROR(MATCH(TRIM(SUBSTITUTE(SUBSTITUTE(SUBSTITUTE(SUBSTITUTE(Answers!S335,"’","'"),"‘","'"),"“",""""),"”","""")),'Scoring key'!$B$43:$B$46,0),"unread"))</f>
        <v/>
      </c>
      <c r="J335" s="1" t="str">
        <f aca="false">IF(ISNUMBER(B335),IF(INDEX('Scoring key'!$C$10:$C$14,B335)="","",INDEX('Scoring key'!$C$10:$C$14,B335)),"")</f>
        <v/>
      </c>
      <c r="K335" s="1" t="str">
        <f aca="false">IF(ISNUMBER(E335),IF(INDEX('Scoring key'!$C$25:$C$29,E335)="","",INDEX('Scoring key'!$C$25:$C$29,E335)),"")</f>
        <v/>
      </c>
      <c r="L335" s="1" t="str">
        <f aca="false">IF(ISNUMBER(F335),IF(INDEX('Scoring key'!$C$30:$C$34,F335)="","",INDEX('Scoring key'!$C$30:$C$34,F335)),"")</f>
        <v/>
      </c>
      <c r="M335" s="1" t="str">
        <f aca="false">IF(ISNUMBER(G335),IF(INDEX('Scoring key'!$C$35:$C$38,G335)="","",INDEX('Scoring key'!$C$35:$C$38,G335)),"")</f>
        <v/>
      </c>
      <c r="N335" s="1" t="str">
        <f aca="false">IF(ISNUMBER(H335),IF(INDEX('Scoring key'!$C$39:$C$42,H335)="","",INDEX('Scoring key'!$C$39:$C$42,H335)),"")</f>
        <v/>
      </c>
      <c r="O335" s="1" t="str">
        <f aca="false">IF(Answers!F335="","",IF(ISNUMBER(IFERROR(VALUE(Answers!F335),"")),IF(AND(VALUE(Answers!F335)&gt;=1,VALUE(Answers!F335)&lt;=5,VALUE(Answers!F335)=INT(VALUE(Answers!F335))),VALUE(Answers!F335),"unread"),IFERROR(MATCH(TRIM(SUBSTITUTE(SUBSTITUTE(SUBSTITUTE(SUBSTITUTE(Answers!F335,"’","'"),"‘","'"),"“",""""),"”","""")),'Scoring key'!$B$5:$B$9,0),"unread")))</f>
        <v/>
      </c>
      <c r="P335" s="1" t="str">
        <f aca="false">IF(Answers!G335="","",IF(ISNUMBER(IFERROR(VALUE(Answers!G335),"")),IF(AND(VALUE(Answers!G335)&gt;=1,VALUE(Answers!G335)&lt;=5,VALUE(Answers!G335)=INT(VALUE(Answers!G335))),VALUE(Answers!G335),"unread"),IFERROR(MATCH(TRIM(SUBSTITUTE(SUBSTITUTE(SUBSTITUTE(SUBSTITUTE(Answers!G335,"’","'"),"‘","'"),"“",""""),"”","""")),'Scoring key'!$B$5:$B$9,0),"unread")))</f>
        <v/>
      </c>
      <c r="Q335" s="1" t="str">
        <f aca="false">IF(Answers!H335="","",IF(ISNUMBER(IFERROR(VALUE(Answers!H335),"")),IF(AND(VALUE(Answers!H335)&gt;=1,VALUE(Answers!H335)&lt;=5,VALUE(Answers!H335)=INT(VALUE(Answers!H335))),VALUE(Answers!H335),"unread"),IFERROR(MATCH(TRIM(SUBSTITUTE(SUBSTITUTE(SUBSTITUTE(SUBSTITUTE(Answers!H335,"’","'"),"‘","'"),"“",""""),"”","""")),'Scoring key'!$B$5:$B$9,0),"unread")))</f>
        <v/>
      </c>
      <c r="R335" s="1" t="str">
        <f aca="false">IF(Answers!I335="","",IF(ISNUMBER(IFERROR(VALUE(Answers!I335),"")),IF(AND(VALUE(Answers!I335)&gt;=1,VALUE(Answers!I335)&lt;=5,VALUE(Answers!I335)=INT(VALUE(Answers!I335))),VALUE(Answers!I335),"unread"),IFERROR(MATCH(TRIM(SUBSTITUTE(SUBSTITUTE(SUBSTITUTE(SUBSTITUTE(Answers!I335,"’","'"),"‘","'"),"“",""""),"”","""")),'Scoring key'!$B$5:$B$9,0),"unread")))</f>
        <v/>
      </c>
      <c r="S335" s="1" t="str">
        <f aca="false">IF(Answers!J335="","",IF(ISNUMBER(IFERROR(VALUE(Answers!J335),"")),IF(AND(VALUE(Answers!J335)&gt;=1,VALUE(Answers!J335)&lt;=5,VALUE(Answers!J335)=INT(VALUE(Answers!J335))),VALUE(Answers!J335),"unread"),IFERROR(MATCH(TRIM(SUBSTITUTE(SUBSTITUTE(SUBSTITUTE(SUBSTITUTE(Answers!J335,"’","'"),"‘","'"),"“",""""),"”","""")),'Scoring key'!$B$5:$B$9,0),"unread")))</f>
        <v/>
      </c>
      <c r="T335" s="1" t="str">
        <f aca="false">IF(Answers!K335="","",IF(ISNUMBER(IFERROR(VALUE(Answers!K335),"")),IF(AND(VALUE(Answers!K335)&gt;=1,VALUE(Answers!K335)&lt;=5,VALUE(Answers!K335)=INT(VALUE(Answers!K335))),VALUE(Answers!K335),"unread"),IFERROR(MATCH(TRIM(SUBSTITUTE(SUBSTITUTE(SUBSTITUTE(SUBSTITUTE(Answers!K335,"’","'"),"‘","'"),"“",""""),"”","""")),'Scoring key'!$B$5:$B$9,0),"unread")))</f>
        <v/>
      </c>
      <c r="U335" s="1" t="str">
        <f aca="false">IF(Answers!M335="","",IF(ISNUMBER(IFERROR(VALUE(Answers!M335),"")),IF(AND(VALUE(Answers!M335)&gt;=1,VALUE(Answers!M335)&lt;=5,VALUE(Answers!M335)=INT(VALUE(Answers!M335))),VALUE(Answers!M335),"unread"),IFERROR(MATCH(TRIM(SUBSTITUTE(SUBSTITUTE(SUBSTITUTE(SUBSTITUTE(Answers!M335,"’","'"),"‘","'"),"“",""""),"”","""")),'Scoring key'!$B$5:$B$9,0),"unread")))</f>
        <v/>
      </c>
      <c r="V335" s="1" t="str">
        <f aca="false">IF(Answers!P335="","",IF(ISNUMBER(IFERROR(VALUE(Answers!P335),"")),IF(AND(VALUE(Answers!P335)&gt;=1,VALUE(Answers!P335)&lt;=5,VALUE(Answers!P335)=INT(VALUE(Answers!P335))),VALUE(Answers!P335),"unread"),IFERROR(MATCH(TRIM(SUBSTITUTE(SUBSTITUTE(SUBSTITUTE(SUBSTITUTE(Answers!P335,"’","'"),"‘","'"),"“",""""),"”","""")),'Scoring key'!$B$5:$B$9,0),"unread")))</f>
        <v/>
      </c>
      <c r="W335" s="1" t="str">
        <f aca="false">IF(Answers!Q335="","",IF(ISNUMBER(IFERROR(VALUE(Answers!Q335),"")),IF(AND(VALUE(Answers!Q335)&gt;=1,VALUE(Answers!Q335)&lt;=5,VALUE(Answers!Q335)=INT(VALUE(Answers!Q335))),VALUE(Answers!Q335),"unread"),IFERROR(MATCH(TRIM(SUBSTITUTE(SUBSTITUTE(SUBSTITUTE(SUBSTITUTE(Answers!Q335,"’","'"),"‘","'"),"“",""""),"”","""")),'Scoring key'!$B$5:$B$9,0),"unread")))</f>
        <v/>
      </c>
      <c r="X335" s="1" t="str">
        <f aca="false">IF(Answers!B335="","",ISNUMBER(SEARCH("Drafting or editing emails and documents",TRIM(SUBSTITUTE(SUBSTITUTE(SUBSTITUTE(SUBSTITUTE(Answers!B335,"’","'"),"‘","'"),"“",""""),"”",""""))))*1+ISNUMBER(SEARCH("Summarizing documents, threads or meetings",TRIM(SUBSTITUTE(SUBSTITUTE(SUBSTITUTE(SUBSTITUTE(Answers!B335,"’","'"),"‘","'"),"“",""""),"”",""""))))*1+ISNUMBER(SEARCH("Research, or explaining something unfamiliar",TRIM(SUBSTITUTE(SUBSTITUTE(SUBSTITUTE(SUBSTITUTE(Answers!B335,"’","'"),"‘","'"),"“",""""),"”",""""))))*1+ISNUMBER(SEARCH("Working with data or spreadsheets",TRIM(SUBSTITUTE(SUBSTITUTE(SUBSTITUTE(SUBSTITUTE(Answers!B335,"’","'"),"‘","'"),"“",""""),"”",""""))))*1+ISNUMBER(SEARCH("Writing or reviewing code or scripts",TRIM(SUBSTITUTE(SUBSTITUTE(SUBSTITUTE(SUBSTITUTE(Answers!B335,"’","'"),"‘","'"),"“",""""),"”",""""))))*1+ISNUMBER(SEARCH("Brainstorming or planning",TRIM(SUBSTITUTE(SUBSTITUTE(SUBSTITUTE(SUBSTITUTE(Answers!B335,"’","'"),"‘","'"),"“",""""),"”",""""))))*1+ISNUMBER(SEARCH("Something else",TRIM(SUBSTITUTE(SUBSTITUTE(SUBSTITUTE(SUBSTITUTE(Answers!B335,"’","'"),"‘","'"),"“",""""),"”",""""))))*1)</f>
        <v/>
      </c>
      <c r="Y335" s="1" t="str">
        <f aca="false">IF(X335="","",IF(X335=0,IF(ISNUMBER(SEARCH("I don't use AI tools for work",TRIM(SUBSTITUTE(SUBSTITUTE(SUBSTITUTE(SUBSTITUTE(Answers!B335,"’","'"),"‘","'"),"“",""""),"”","""")))),1,"unread"),MIN(X335+1,5)))</f>
        <v/>
      </c>
      <c r="Z335" s="1" t="n">
        <f aca="false">IF(ISNUMBER(SEARCH("Clear guidance on what's allowed and what information can go in",TRIM(SUBSTITUTE(SUBSTITUTE(SUBSTITUTE(SUBSTITUTE(Answers!R335,"’","'"),"‘","'"),"“",""""),"”","""")))),1,0)</f>
        <v>0</v>
      </c>
      <c r="AA335" s="1" t="n">
        <f aca="false">IF(ISNUMBER(SEARCH("An approved AI tool with a work account",TRIM(SUBSTITUTE(SUBSTITUTE(SUBSTITUTE(SUBSTITUTE(Answers!R335,"’","'"),"‘","'"),"“",""""),"”","""")))),1,0)</f>
        <v>0</v>
      </c>
      <c r="AB335" s="1" t="n">
        <f aca="false">IF(ISNUMBER(SEARCH("Hands-on training using my own work tasks",TRIM(SUBSTITUTE(SUBSTITUTE(SUBSTITUTE(SUBSTITUTE(Answers!R335,"’","'"),"‘","'"),"“",""""),"”","""")))),1,0)</f>
        <v>0</v>
      </c>
      <c r="AC335" s="1" t="n">
        <f aca="false">IF(ISNUMBER(SEARCH("Ready-made prompts and templates for common tasks",TRIM(SUBSTITUTE(SUBSTITUTE(SUBSTITUTE(SUBSTITUTE(Answers!R335,"’","'"),"‘","'"),"“",""""),"”","""")))),1,0)</f>
        <v>0</v>
      </c>
      <c r="AD335" s="1" t="n">
        <f aca="false">IF(ISNUMBER(SEARCH("Help setting up an AI agent for my role",TRIM(SUBSTITUTE(SUBSTITUTE(SUBSTITUTE(SUBSTITUTE(Answers!R335,"’","'"),"‘","'"),"“",""""),"”","""")))),1,0)</f>
        <v>0</v>
      </c>
      <c r="AE335" s="1" t="n">
        <f aca="false">IF(ISNUMBER(SEARCH("Examples from people in jobs like mine",TRIM(SUBSTITUTE(SUBSTITUTE(SUBSTITUTE(SUBSTITUTE(Answers!R335,"’","'"),"‘","'"),"“",""""),"”","""")))),1,0)</f>
        <v>0</v>
      </c>
      <c r="AF335" s="1" t="n">
        <f aca="false">IF(ISNUMBER(SEARCH("Time set aside to practice",TRIM(SUBSTITUTE(SUBSTITUTE(SUBSTITUTE(SUBSTITUTE(Answers!R335,"’","'"),"‘","'"),"“",""""),"”","""")))),1,0)</f>
        <v>0</v>
      </c>
      <c r="AG335" s="1" t="n">
        <f aca="false">IF(ISNUMBER(SEARCH("I don't need help right now",TRIM(SUBSTITUTE(SUBSTITUTE(SUBSTITUTE(SUBSTITUTE(Answers!R335,"’","'"),"‘","'"),"“",""""),"”","""")))),1,0)</f>
        <v>0</v>
      </c>
      <c r="AH335" s="1" t="str">
        <f aca="false">IF(Answers!R335="","",IF(Z335+AA335+AB335+AC335+AD335+AE335+AF335+AG335=0,"unread",""))</f>
        <v/>
      </c>
      <c r="AI335" s="1" t="n">
        <f aca="false">IF(OR(D335=5,E335=5),1,0)</f>
        <v>0</v>
      </c>
    </row>
    <row r="336" customFormat="false" ht="15" hidden="false" customHeight="true" outlineLevel="0" collapsed="false">
      <c r="A336" s="1" t="n">
        <f aca="false">Answers!T336</f>
        <v>0</v>
      </c>
      <c r="B336" s="1" t="str">
        <f aca="false">IF(Answers!A336="","",IFERROR(MATCH(TRIM(SUBSTITUTE(SUBSTITUTE(SUBSTITUTE(SUBSTITUTE(Answers!A336,"’","'"),"‘","'"),"“",""""),"”","""")),'Scoring key'!$B$10:$B$14,0),"unread"))</f>
        <v/>
      </c>
      <c r="C336" s="1" t="str">
        <f aca="false">IF(Answers!C336="","",IFERROR(MATCH(TRIM(SUBSTITUTE(SUBSTITUTE(SUBSTITUTE(SUBSTITUTE(Answers!C336,"’","'"),"‘","'"),"“",""""),"”","""")),'Scoring key'!$B$15:$B$19,0),"unread"))</f>
        <v/>
      </c>
      <c r="D336" s="1" t="str">
        <f aca="false">IF(Answers!D336="","",IFERROR(MATCH(TRIM(SUBSTITUTE(SUBSTITUTE(SUBSTITUTE(SUBSTITUTE(Answers!D336,"’","'"),"‘","'"),"“",""""),"”","""")),'Scoring key'!$B$20:$B$24,0),"unread"))</f>
        <v/>
      </c>
      <c r="E336" s="1" t="str">
        <f aca="false">IF(Answers!E336="","",IFERROR(MATCH(TRIM(SUBSTITUTE(SUBSTITUTE(SUBSTITUTE(SUBSTITUTE(Answers!E336,"’","'"),"‘","'"),"“",""""),"”","""")),'Scoring key'!$B$25:$B$29,0),"unread"))</f>
        <v/>
      </c>
      <c r="F336" s="1" t="str">
        <f aca="false">IF(Answers!L336="","",IFERROR(MATCH(TRIM(SUBSTITUTE(SUBSTITUTE(SUBSTITUTE(SUBSTITUTE(Answers!L336,"’","'"),"‘","'"),"“",""""),"”","""")),'Scoring key'!$B$30:$B$34,0),"unread"))</f>
        <v/>
      </c>
      <c r="G336" s="1" t="str">
        <f aca="false">IF(Answers!N336="","",IFERROR(MATCH(TRIM(SUBSTITUTE(SUBSTITUTE(SUBSTITUTE(SUBSTITUTE(Answers!N336,"’","'"),"‘","'"),"“",""""),"”","""")),'Scoring key'!$B$35:$B$38,0),"unread"))</f>
        <v/>
      </c>
      <c r="H336" s="1" t="str">
        <f aca="false">IF(Answers!O336="","",IFERROR(MATCH(TRIM(SUBSTITUTE(SUBSTITUTE(SUBSTITUTE(SUBSTITUTE(Answers!O336,"’","'"),"‘","'"),"“",""""),"”","""")),'Scoring key'!$B$39:$B$42,0),"unread"))</f>
        <v/>
      </c>
      <c r="I336" s="1" t="str">
        <f aca="false">IF(Answers!S336="","",IFERROR(MATCH(TRIM(SUBSTITUTE(SUBSTITUTE(SUBSTITUTE(SUBSTITUTE(Answers!S336,"’","'"),"‘","'"),"“",""""),"”","""")),'Scoring key'!$B$43:$B$46,0),"unread"))</f>
        <v/>
      </c>
      <c r="J336" s="1" t="str">
        <f aca="false">IF(ISNUMBER(B336),IF(INDEX('Scoring key'!$C$10:$C$14,B336)="","",INDEX('Scoring key'!$C$10:$C$14,B336)),"")</f>
        <v/>
      </c>
      <c r="K336" s="1" t="str">
        <f aca="false">IF(ISNUMBER(E336),IF(INDEX('Scoring key'!$C$25:$C$29,E336)="","",INDEX('Scoring key'!$C$25:$C$29,E336)),"")</f>
        <v/>
      </c>
      <c r="L336" s="1" t="str">
        <f aca="false">IF(ISNUMBER(F336),IF(INDEX('Scoring key'!$C$30:$C$34,F336)="","",INDEX('Scoring key'!$C$30:$C$34,F336)),"")</f>
        <v/>
      </c>
      <c r="M336" s="1" t="str">
        <f aca="false">IF(ISNUMBER(G336),IF(INDEX('Scoring key'!$C$35:$C$38,G336)="","",INDEX('Scoring key'!$C$35:$C$38,G336)),"")</f>
        <v/>
      </c>
      <c r="N336" s="1" t="str">
        <f aca="false">IF(ISNUMBER(H336),IF(INDEX('Scoring key'!$C$39:$C$42,H336)="","",INDEX('Scoring key'!$C$39:$C$42,H336)),"")</f>
        <v/>
      </c>
      <c r="O336" s="1" t="str">
        <f aca="false">IF(Answers!F336="","",IF(ISNUMBER(IFERROR(VALUE(Answers!F336),"")),IF(AND(VALUE(Answers!F336)&gt;=1,VALUE(Answers!F336)&lt;=5,VALUE(Answers!F336)=INT(VALUE(Answers!F336))),VALUE(Answers!F336),"unread"),IFERROR(MATCH(TRIM(SUBSTITUTE(SUBSTITUTE(SUBSTITUTE(SUBSTITUTE(Answers!F336,"’","'"),"‘","'"),"“",""""),"”","""")),'Scoring key'!$B$5:$B$9,0),"unread")))</f>
        <v/>
      </c>
      <c r="P336" s="1" t="str">
        <f aca="false">IF(Answers!G336="","",IF(ISNUMBER(IFERROR(VALUE(Answers!G336),"")),IF(AND(VALUE(Answers!G336)&gt;=1,VALUE(Answers!G336)&lt;=5,VALUE(Answers!G336)=INT(VALUE(Answers!G336))),VALUE(Answers!G336),"unread"),IFERROR(MATCH(TRIM(SUBSTITUTE(SUBSTITUTE(SUBSTITUTE(SUBSTITUTE(Answers!G336,"’","'"),"‘","'"),"“",""""),"”","""")),'Scoring key'!$B$5:$B$9,0),"unread")))</f>
        <v/>
      </c>
      <c r="Q336" s="1" t="str">
        <f aca="false">IF(Answers!H336="","",IF(ISNUMBER(IFERROR(VALUE(Answers!H336),"")),IF(AND(VALUE(Answers!H336)&gt;=1,VALUE(Answers!H336)&lt;=5,VALUE(Answers!H336)=INT(VALUE(Answers!H336))),VALUE(Answers!H336),"unread"),IFERROR(MATCH(TRIM(SUBSTITUTE(SUBSTITUTE(SUBSTITUTE(SUBSTITUTE(Answers!H336,"’","'"),"‘","'"),"“",""""),"”","""")),'Scoring key'!$B$5:$B$9,0),"unread")))</f>
        <v/>
      </c>
      <c r="R336" s="1" t="str">
        <f aca="false">IF(Answers!I336="","",IF(ISNUMBER(IFERROR(VALUE(Answers!I336),"")),IF(AND(VALUE(Answers!I336)&gt;=1,VALUE(Answers!I336)&lt;=5,VALUE(Answers!I336)=INT(VALUE(Answers!I336))),VALUE(Answers!I336),"unread"),IFERROR(MATCH(TRIM(SUBSTITUTE(SUBSTITUTE(SUBSTITUTE(SUBSTITUTE(Answers!I336,"’","'"),"‘","'"),"“",""""),"”","""")),'Scoring key'!$B$5:$B$9,0),"unread")))</f>
        <v/>
      </c>
      <c r="S336" s="1" t="str">
        <f aca="false">IF(Answers!J336="","",IF(ISNUMBER(IFERROR(VALUE(Answers!J336),"")),IF(AND(VALUE(Answers!J336)&gt;=1,VALUE(Answers!J336)&lt;=5,VALUE(Answers!J336)=INT(VALUE(Answers!J336))),VALUE(Answers!J336),"unread"),IFERROR(MATCH(TRIM(SUBSTITUTE(SUBSTITUTE(SUBSTITUTE(SUBSTITUTE(Answers!J336,"’","'"),"‘","'"),"“",""""),"”","""")),'Scoring key'!$B$5:$B$9,0),"unread")))</f>
        <v/>
      </c>
      <c r="T336" s="1" t="str">
        <f aca="false">IF(Answers!K336="","",IF(ISNUMBER(IFERROR(VALUE(Answers!K336),"")),IF(AND(VALUE(Answers!K336)&gt;=1,VALUE(Answers!K336)&lt;=5,VALUE(Answers!K336)=INT(VALUE(Answers!K336))),VALUE(Answers!K336),"unread"),IFERROR(MATCH(TRIM(SUBSTITUTE(SUBSTITUTE(SUBSTITUTE(SUBSTITUTE(Answers!K336,"’","'"),"‘","'"),"“",""""),"”","""")),'Scoring key'!$B$5:$B$9,0),"unread")))</f>
        <v/>
      </c>
      <c r="U336" s="1" t="str">
        <f aca="false">IF(Answers!M336="","",IF(ISNUMBER(IFERROR(VALUE(Answers!M336),"")),IF(AND(VALUE(Answers!M336)&gt;=1,VALUE(Answers!M336)&lt;=5,VALUE(Answers!M336)=INT(VALUE(Answers!M336))),VALUE(Answers!M336),"unread"),IFERROR(MATCH(TRIM(SUBSTITUTE(SUBSTITUTE(SUBSTITUTE(SUBSTITUTE(Answers!M336,"’","'"),"‘","'"),"“",""""),"”","""")),'Scoring key'!$B$5:$B$9,0),"unread")))</f>
        <v/>
      </c>
      <c r="V336" s="1" t="str">
        <f aca="false">IF(Answers!P336="","",IF(ISNUMBER(IFERROR(VALUE(Answers!P336),"")),IF(AND(VALUE(Answers!P336)&gt;=1,VALUE(Answers!P336)&lt;=5,VALUE(Answers!P336)=INT(VALUE(Answers!P336))),VALUE(Answers!P336),"unread"),IFERROR(MATCH(TRIM(SUBSTITUTE(SUBSTITUTE(SUBSTITUTE(SUBSTITUTE(Answers!P336,"’","'"),"‘","'"),"“",""""),"”","""")),'Scoring key'!$B$5:$B$9,0),"unread")))</f>
        <v/>
      </c>
      <c r="W336" s="1" t="str">
        <f aca="false">IF(Answers!Q336="","",IF(ISNUMBER(IFERROR(VALUE(Answers!Q336),"")),IF(AND(VALUE(Answers!Q336)&gt;=1,VALUE(Answers!Q336)&lt;=5,VALUE(Answers!Q336)=INT(VALUE(Answers!Q336))),VALUE(Answers!Q336),"unread"),IFERROR(MATCH(TRIM(SUBSTITUTE(SUBSTITUTE(SUBSTITUTE(SUBSTITUTE(Answers!Q336,"’","'"),"‘","'"),"“",""""),"”","""")),'Scoring key'!$B$5:$B$9,0),"unread")))</f>
        <v/>
      </c>
      <c r="X336" s="1" t="str">
        <f aca="false">IF(Answers!B336="","",ISNUMBER(SEARCH("Drafting or editing emails and documents",TRIM(SUBSTITUTE(SUBSTITUTE(SUBSTITUTE(SUBSTITUTE(Answers!B336,"’","'"),"‘","'"),"“",""""),"”",""""))))*1+ISNUMBER(SEARCH("Summarizing documents, threads or meetings",TRIM(SUBSTITUTE(SUBSTITUTE(SUBSTITUTE(SUBSTITUTE(Answers!B336,"’","'"),"‘","'"),"“",""""),"”",""""))))*1+ISNUMBER(SEARCH("Research, or explaining something unfamiliar",TRIM(SUBSTITUTE(SUBSTITUTE(SUBSTITUTE(SUBSTITUTE(Answers!B336,"’","'"),"‘","'"),"“",""""),"”",""""))))*1+ISNUMBER(SEARCH("Working with data or spreadsheets",TRIM(SUBSTITUTE(SUBSTITUTE(SUBSTITUTE(SUBSTITUTE(Answers!B336,"’","'"),"‘","'"),"“",""""),"”",""""))))*1+ISNUMBER(SEARCH("Writing or reviewing code or scripts",TRIM(SUBSTITUTE(SUBSTITUTE(SUBSTITUTE(SUBSTITUTE(Answers!B336,"’","'"),"‘","'"),"“",""""),"”",""""))))*1+ISNUMBER(SEARCH("Brainstorming or planning",TRIM(SUBSTITUTE(SUBSTITUTE(SUBSTITUTE(SUBSTITUTE(Answers!B336,"’","'"),"‘","'"),"“",""""),"”",""""))))*1+ISNUMBER(SEARCH("Something else",TRIM(SUBSTITUTE(SUBSTITUTE(SUBSTITUTE(SUBSTITUTE(Answers!B336,"’","'"),"‘","'"),"“",""""),"”",""""))))*1)</f>
        <v/>
      </c>
      <c r="Y336" s="1" t="str">
        <f aca="false">IF(X336="","",IF(X336=0,IF(ISNUMBER(SEARCH("I don't use AI tools for work",TRIM(SUBSTITUTE(SUBSTITUTE(SUBSTITUTE(SUBSTITUTE(Answers!B336,"’","'"),"‘","'"),"“",""""),"”","""")))),1,"unread"),MIN(X336+1,5)))</f>
        <v/>
      </c>
      <c r="Z336" s="1" t="n">
        <f aca="false">IF(ISNUMBER(SEARCH("Clear guidance on what's allowed and what information can go in",TRIM(SUBSTITUTE(SUBSTITUTE(SUBSTITUTE(SUBSTITUTE(Answers!R336,"’","'"),"‘","'"),"“",""""),"”","""")))),1,0)</f>
        <v>0</v>
      </c>
      <c r="AA336" s="1" t="n">
        <f aca="false">IF(ISNUMBER(SEARCH("An approved AI tool with a work account",TRIM(SUBSTITUTE(SUBSTITUTE(SUBSTITUTE(SUBSTITUTE(Answers!R336,"’","'"),"‘","'"),"“",""""),"”","""")))),1,0)</f>
        <v>0</v>
      </c>
      <c r="AB336" s="1" t="n">
        <f aca="false">IF(ISNUMBER(SEARCH("Hands-on training using my own work tasks",TRIM(SUBSTITUTE(SUBSTITUTE(SUBSTITUTE(SUBSTITUTE(Answers!R336,"’","'"),"‘","'"),"“",""""),"”","""")))),1,0)</f>
        <v>0</v>
      </c>
      <c r="AC336" s="1" t="n">
        <f aca="false">IF(ISNUMBER(SEARCH("Ready-made prompts and templates for common tasks",TRIM(SUBSTITUTE(SUBSTITUTE(SUBSTITUTE(SUBSTITUTE(Answers!R336,"’","'"),"‘","'"),"“",""""),"”","""")))),1,0)</f>
        <v>0</v>
      </c>
      <c r="AD336" s="1" t="n">
        <f aca="false">IF(ISNUMBER(SEARCH("Help setting up an AI agent for my role",TRIM(SUBSTITUTE(SUBSTITUTE(SUBSTITUTE(SUBSTITUTE(Answers!R336,"’","'"),"‘","'"),"“",""""),"”","""")))),1,0)</f>
        <v>0</v>
      </c>
      <c r="AE336" s="1" t="n">
        <f aca="false">IF(ISNUMBER(SEARCH("Examples from people in jobs like mine",TRIM(SUBSTITUTE(SUBSTITUTE(SUBSTITUTE(SUBSTITUTE(Answers!R336,"’","'"),"‘","'"),"“",""""),"”","""")))),1,0)</f>
        <v>0</v>
      </c>
      <c r="AF336" s="1" t="n">
        <f aca="false">IF(ISNUMBER(SEARCH("Time set aside to practice",TRIM(SUBSTITUTE(SUBSTITUTE(SUBSTITUTE(SUBSTITUTE(Answers!R336,"’","'"),"‘","'"),"“",""""),"”","""")))),1,0)</f>
        <v>0</v>
      </c>
      <c r="AG336" s="1" t="n">
        <f aca="false">IF(ISNUMBER(SEARCH("I don't need help right now",TRIM(SUBSTITUTE(SUBSTITUTE(SUBSTITUTE(SUBSTITUTE(Answers!R336,"’","'"),"‘","'"),"“",""""),"”","""")))),1,0)</f>
        <v>0</v>
      </c>
      <c r="AH336" s="1" t="str">
        <f aca="false">IF(Answers!R336="","",IF(Z336+AA336+AB336+AC336+AD336+AE336+AF336+AG336=0,"unread",""))</f>
        <v/>
      </c>
      <c r="AI336" s="1" t="n">
        <f aca="false">IF(OR(D336=5,E336=5),1,0)</f>
        <v>0</v>
      </c>
    </row>
    <row r="337" customFormat="false" ht="15" hidden="false" customHeight="true" outlineLevel="0" collapsed="false">
      <c r="A337" s="1" t="n">
        <f aca="false">Answers!T337</f>
        <v>0</v>
      </c>
      <c r="B337" s="1" t="str">
        <f aca="false">IF(Answers!A337="","",IFERROR(MATCH(TRIM(SUBSTITUTE(SUBSTITUTE(SUBSTITUTE(SUBSTITUTE(Answers!A337,"’","'"),"‘","'"),"“",""""),"”","""")),'Scoring key'!$B$10:$B$14,0),"unread"))</f>
        <v/>
      </c>
      <c r="C337" s="1" t="str">
        <f aca="false">IF(Answers!C337="","",IFERROR(MATCH(TRIM(SUBSTITUTE(SUBSTITUTE(SUBSTITUTE(SUBSTITUTE(Answers!C337,"’","'"),"‘","'"),"“",""""),"”","""")),'Scoring key'!$B$15:$B$19,0),"unread"))</f>
        <v/>
      </c>
      <c r="D337" s="1" t="str">
        <f aca="false">IF(Answers!D337="","",IFERROR(MATCH(TRIM(SUBSTITUTE(SUBSTITUTE(SUBSTITUTE(SUBSTITUTE(Answers!D337,"’","'"),"‘","'"),"“",""""),"”","""")),'Scoring key'!$B$20:$B$24,0),"unread"))</f>
        <v/>
      </c>
      <c r="E337" s="1" t="str">
        <f aca="false">IF(Answers!E337="","",IFERROR(MATCH(TRIM(SUBSTITUTE(SUBSTITUTE(SUBSTITUTE(SUBSTITUTE(Answers!E337,"’","'"),"‘","'"),"“",""""),"”","""")),'Scoring key'!$B$25:$B$29,0),"unread"))</f>
        <v/>
      </c>
      <c r="F337" s="1" t="str">
        <f aca="false">IF(Answers!L337="","",IFERROR(MATCH(TRIM(SUBSTITUTE(SUBSTITUTE(SUBSTITUTE(SUBSTITUTE(Answers!L337,"’","'"),"‘","'"),"“",""""),"”","""")),'Scoring key'!$B$30:$B$34,0),"unread"))</f>
        <v/>
      </c>
      <c r="G337" s="1" t="str">
        <f aca="false">IF(Answers!N337="","",IFERROR(MATCH(TRIM(SUBSTITUTE(SUBSTITUTE(SUBSTITUTE(SUBSTITUTE(Answers!N337,"’","'"),"‘","'"),"“",""""),"”","""")),'Scoring key'!$B$35:$B$38,0),"unread"))</f>
        <v/>
      </c>
      <c r="H337" s="1" t="str">
        <f aca="false">IF(Answers!O337="","",IFERROR(MATCH(TRIM(SUBSTITUTE(SUBSTITUTE(SUBSTITUTE(SUBSTITUTE(Answers!O337,"’","'"),"‘","'"),"“",""""),"”","""")),'Scoring key'!$B$39:$B$42,0),"unread"))</f>
        <v/>
      </c>
      <c r="I337" s="1" t="str">
        <f aca="false">IF(Answers!S337="","",IFERROR(MATCH(TRIM(SUBSTITUTE(SUBSTITUTE(SUBSTITUTE(SUBSTITUTE(Answers!S337,"’","'"),"‘","'"),"“",""""),"”","""")),'Scoring key'!$B$43:$B$46,0),"unread"))</f>
        <v/>
      </c>
      <c r="J337" s="1" t="str">
        <f aca="false">IF(ISNUMBER(B337),IF(INDEX('Scoring key'!$C$10:$C$14,B337)="","",INDEX('Scoring key'!$C$10:$C$14,B337)),"")</f>
        <v/>
      </c>
      <c r="K337" s="1" t="str">
        <f aca="false">IF(ISNUMBER(E337),IF(INDEX('Scoring key'!$C$25:$C$29,E337)="","",INDEX('Scoring key'!$C$25:$C$29,E337)),"")</f>
        <v/>
      </c>
      <c r="L337" s="1" t="str">
        <f aca="false">IF(ISNUMBER(F337),IF(INDEX('Scoring key'!$C$30:$C$34,F337)="","",INDEX('Scoring key'!$C$30:$C$34,F337)),"")</f>
        <v/>
      </c>
      <c r="M337" s="1" t="str">
        <f aca="false">IF(ISNUMBER(G337),IF(INDEX('Scoring key'!$C$35:$C$38,G337)="","",INDEX('Scoring key'!$C$35:$C$38,G337)),"")</f>
        <v/>
      </c>
      <c r="N337" s="1" t="str">
        <f aca="false">IF(ISNUMBER(H337),IF(INDEX('Scoring key'!$C$39:$C$42,H337)="","",INDEX('Scoring key'!$C$39:$C$42,H337)),"")</f>
        <v/>
      </c>
      <c r="O337" s="1" t="str">
        <f aca="false">IF(Answers!F337="","",IF(ISNUMBER(IFERROR(VALUE(Answers!F337),"")),IF(AND(VALUE(Answers!F337)&gt;=1,VALUE(Answers!F337)&lt;=5,VALUE(Answers!F337)=INT(VALUE(Answers!F337))),VALUE(Answers!F337),"unread"),IFERROR(MATCH(TRIM(SUBSTITUTE(SUBSTITUTE(SUBSTITUTE(SUBSTITUTE(Answers!F337,"’","'"),"‘","'"),"“",""""),"”","""")),'Scoring key'!$B$5:$B$9,0),"unread")))</f>
        <v/>
      </c>
      <c r="P337" s="1" t="str">
        <f aca="false">IF(Answers!G337="","",IF(ISNUMBER(IFERROR(VALUE(Answers!G337),"")),IF(AND(VALUE(Answers!G337)&gt;=1,VALUE(Answers!G337)&lt;=5,VALUE(Answers!G337)=INT(VALUE(Answers!G337))),VALUE(Answers!G337),"unread"),IFERROR(MATCH(TRIM(SUBSTITUTE(SUBSTITUTE(SUBSTITUTE(SUBSTITUTE(Answers!G337,"’","'"),"‘","'"),"“",""""),"”","""")),'Scoring key'!$B$5:$B$9,0),"unread")))</f>
        <v/>
      </c>
      <c r="Q337" s="1" t="str">
        <f aca="false">IF(Answers!H337="","",IF(ISNUMBER(IFERROR(VALUE(Answers!H337),"")),IF(AND(VALUE(Answers!H337)&gt;=1,VALUE(Answers!H337)&lt;=5,VALUE(Answers!H337)=INT(VALUE(Answers!H337))),VALUE(Answers!H337),"unread"),IFERROR(MATCH(TRIM(SUBSTITUTE(SUBSTITUTE(SUBSTITUTE(SUBSTITUTE(Answers!H337,"’","'"),"‘","'"),"“",""""),"”","""")),'Scoring key'!$B$5:$B$9,0),"unread")))</f>
        <v/>
      </c>
      <c r="R337" s="1" t="str">
        <f aca="false">IF(Answers!I337="","",IF(ISNUMBER(IFERROR(VALUE(Answers!I337),"")),IF(AND(VALUE(Answers!I337)&gt;=1,VALUE(Answers!I337)&lt;=5,VALUE(Answers!I337)=INT(VALUE(Answers!I337))),VALUE(Answers!I337),"unread"),IFERROR(MATCH(TRIM(SUBSTITUTE(SUBSTITUTE(SUBSTITUTE(SUBSTITUTE(Answers!I337,"’","'"),"‘","'"),"“",""""),"”","""")),'Scoring key'!$B$5:$B$9,0),"unread")))</f>
        <v/>
      </c>
      <c r="S337" s="1" t="str">
        <f aca="false">IF(Answers!J337="","",IF(ISNUMBER(IFERROR(VALUE(Answers!J337),"")),IF(AND(VALUE(Answers!J337)&gt;=1,VALUE(Answers!J337)&lt;=5,VALUE(Answers!J337)=INT(VALUE(Answers!J337))),VALUE(Answers!J337),"unread"),IFERROR(MATCH(TRIM(SUBSTITUTE(SUBSTITUTE(SUBSTITUTE(SUBSTITUTE(Answers!J337,"’","'"),"‘","'"),"“",""""),"”","""")),'Scoring key'!$B$5:$B$9,0),"unread")))</f>
        <v/>
      </c>
      <c r="T337" s="1" t="str">
        <f aca="false">IF(Answers!K337="","",IF(ISNUMBER(IFERROR(VALUE(Answers!K337),"")),IF(AND(VALUE(Answers!K337)&gt;=1,VALUE(Answers!K337)&lt;=5,VALUE(Answers!K337)=INT(VALUE(Answers!K337))),VALUE(Answers!K337),"unread"),IFERROR(MATCH(TRIM(SUBSTITUTE(SUBSTITUTE(SUBSTITUTE(SUBSTITUTE(Answers!K337,"’","'"),"‘","'"),"“",""""),"”","""")),'Scoring key'!$B$5:$B$9,0),"unread")))</f>
        <v/>
      </c>
      <c r="U337" s="1" t="str">
        <f aca="false">IF(Answers!M337="","",IF(ISNUMBER(IFERROR(VALUE(Answers!M337),"")),IF(AND(VALUE(Answers!M337)&gt;=1,VALUE(Answers!M337)&lt;=5,VALUE(Answers!M337)=INT(VALUE(Answers!M337))),VALUE(Answers!M337),"unread"),IFERROR(MATCH(TRIM(SUBSTITUTE(SUBSTITUTE(SUBSTITUTE(SUBSTITUTE(Answers!M337,"’","'"),"‘","'"),"“",""""),"”","""")),'Scoring key'!$B$5:$B$9,0),"unread")))</f>
        <v/>
      </c>
      <c r="V337" s="1" t="str">
        <f aca="false">IF(Answers!P337="","",IF(ISNUMBER(IFERROR(VALUE(Answers!P337),"")),IF(AND(VALUE(Answers!P337)&gt;=1,VALUE(Answers!P337)&lt;=5,VALUE(Answers!P337)=INT(VALUE(Answers!P337))),VALUE(Answers!P337),"unread"),IFERROR(MATCH(TRIM(SUBSTITUTE(SUBSTITUTE(SUBSTITUTE(SUBSTITUTE(Answers!P337,"’","'"),"‘","'"),"“",""""),"”","""")),'Scoring key'!$B$5:$B$9,0),"unread")))</f>
        <v/>
      </c>
      <c r="W337" s="1" t="str">
        <f aca="false">IF(Answers!Q337="","",IF(ISNUMBER(IFERROR(VALUE(Answers!Q337),"")),IF(AND(VALUE(Answers!Q337)&gt;=1,VALUE(Answers!Q337)&lt;=5,VALUE(Answers!Q337)=INT(VALUE(Answers!Q337))),VALUE(Answers!Q337),"unread"),IFERROR(MATCH(TRIM(SUBSTITUTE(SUBSTITUTE(SUBSTITUTE(SUBSTITUTE(Answers!Q337,"’","'"),"‘","'"),"“",""""),"”","""")),'Scoring key'!$B$5:$B$9,0),"unread")))</f>
        <v/>
      </c>
      <c r="X337" s="1" t="str">
        <f aca="false">IF(Answers!B337="","",ISNUMBER(SEARCH("Drafting or editing emails and documents",TRIM(SUBSTITUTE(SUBSTITUTE(SUBSTITUTE(SUBSTITUTE(Answers!B337,"’","'"),"‘","'"),"“",""""),"”",""""))))*1+ISNUMBER(SEARCH("Summarizing documents, threads or meetings",TRIM(SUBSTITUTE(SUBSTITUTE(SUBSTITUTE(SUBSTITUTE(Answers!B337,"’","'"),"‘","'"),"“",""""),"”",""""))))*1+ISNUMBER(SEARCH("Research, or explaining something unfamiliar",TRIM(SUBSTITUTE(SUBSTITUTE(SUBSTITUTE(SUBSTITUTE(Answers!B337,"’","'"),"‘","'"),"“",""""),"”",""""))))*1+ISNUMBER(SEARCH("Working with data or spreadsheets",TRIM(SUBSTITUTE(SUBSTITUTE(SUBSTITUTE(SUBSTITUTE(Answers!B337,"’","'"),"‘","'"),"“",""""),"”",""""))))*1+ISNUMBER(SEARCH("Writing or reviewing code or scripts",TRIM(SUBSTITUTE(SUBSTITUTE(SUBSTITUTE(SUBSTITUTE(Answers!B337,"’","'"),"‘","'"),"“",""""),"”",""""))))*1+ISNUMBER(SEARCH("Brainstorming or planning",TRIM(SUBSTITUTE(SUBSTITUTE(SUBSTITUTE(SUBSTITUTE(Answers!B337,"’","'"),"‘","'"),"“",""""),"”",""""))))*1+ISNUMBER(SEARCH("Something else",TRIM(SUBSTITUTE(SUBSTITUTE(SUBSTITUTE(SUBSTITUTE(Answers!B337,"’","'"),"‘","'"),"“",""""),"”",""""))))*1)</f>
        <v/>
      </c>
      <c r="Y337" s="1" t="str">
        <f aca="false">IF(X337="","",IF(X337=0,IF(ISNUMBER(SEARCH("I don't use AI tools for work",TRIM(SUBSTITUTE(SUBSTITUTE(SUBSTITUTE(SUBSTITUTE(Answers!B337,"’","'"),"‘","'"),"“",""""),"”","""")))),1,"unread"),MIN(X337+1,5)))</f>
        <v/>
      </c>
      <c r="Z337" s="1" t="n">
        <f aca="false">IF(ISNUMBER(SEARCH("Clear guidance on what's allowed and what information can go in",TRIM(SUBSTITUTE(SUBSTITUTE(SUBSTITUTE(SUBSTITUTE(Answers!R337,"’","'"),"‘","'"),"“",""""),"”","""")))),1,0)</f>
        <v>0</v>
      </c>
      <c r="AA337" s="1" t="n">
        <f aca="false">IF(ISNUMBER(SEARCH("An approved AI tool with a work account",TRIM(SUBSTITUTE(SUBSTITUTE(SUBSTITUTE(SUBSTITUTE(Answers!R337,"’","'"),"‘","'"),"“",""""),"”","""")))),1,0)</f>
        <v>0</v>
      </c>
      <c r="AB337" s="1" t="n">
        <f aca="false">IF(ISNUMBER(SEARCH("Hands-on training using my own work tasks",TRIM(SUBSTITUTE(SUBSTITUTE(SUBSTITUTE(SUBSTITUTE(Answers!R337,"’","'"),"‘","'"),"“",""""),"”","""")))),1,0)</f>
        <v>0</v>
      </c>
      <c r="AC337" s="1" t="n">
        <f aca="false">IF(ISNUMBER(SEARCH("Ready-made prompts and templates for common tasks",TRIM(SUBSTITUTE(SUBSTITUTE(SUBSTITUTE(SUBSTITUTE(Answers!R337,"’","'"),"‘","'"),"“",""""),"”","""")))),1,0)</f>
        <v>0</v>
      </c>
      <c r="AD337" s="1" t="n">
        <f aca="false">IF(ISNUMBER(SEARCH("Help setting up an AI agent for my role",TRIM(SUBSTITUTE(SUBSTITUTE(SUBSTITUTE(SUBSTITUTE(Answers!R337,"’","'"),"‘","'"),"“",""""),"”","""")))),1,0)</f>
        <v>0</v>
      </c>
      <c r="AE337" s="1" t="n">
        <f aca="false">IF(ISNUMBER(SEARCH("Examples from people in jobs like mine",TRIM(SUBSTITUTE(SUBSTITUTE(SUBSTITUTE(SUBSTITUTE(Answers!R337,"’","'"),"‘","'"),"“",""""),"”","""")))),1,0)</f>
        <v>0</v>
      </c>
      <c r="AF337" s="1" t="n">
        <f aca="false">IF(ISNUMBER(SEARCH("Time set aside to practice",TRIM(SUBSTITUTE(SUBSTITUTE(SUBSTITUTE(SUBSTITUTE(Answers!R337,"’","'"),"‘","'"),"“",""""),"”","""")))),1,0)</f>
        <v>0</v>
      </c>
      <c r="AG337" s="1" t="n">
        <f aca="false">IF(ISNUMBER(SEARCH("I don't need help right now",TRIM(SUBSTITUTE(SUBSTITUTE(SUBSTITUTE(SUBSTITUTE(Answers!R337,"’","'"),"‘","'"),"“",""""),"”","""")))),1,0)</f>
        <v>0</v>
      </c>
      <c r="AH337" s="1" t="str">
        <f aca="false">IF(Answers!R337="","",IF(Z337+AA337+AB337+AC337+AD337+AE337+AF337+AG337=0,"unread",""))</f>
        <v/>
      </c>
      <c r="AI337" s="1" t="n">
        <f aca="false">IF(OR(D337=5,E337=5),1,0)</f>
        <v>0</v>
      </c>
    </row>
    <row r="338" customFormat="false" ht="15" hidden="false" customHeight="true" outlineLevel="0" collapsed="false">
      <c r="A338" s="1" t="n">
        <f aca="false">Answers!T338</f>
        <v>0</v>
      </c>
      <c r="B338" s="1" t="str">
        <f aca="false">IF(Answers!A338="","",IFERROR(MATCH(TRIM(SUBSTITUTE(SUBSTITUTE(SUBSTITUTE(SUBSTITUTE(Answers!A338,"’","'"),"‘","'"),"“",""""),"”","""")),'Scoring key'!$B$10:$B$14,0),"unread"))</f>
        <v/>
      </c>
      <c r="C338" s="1" t="str">
        <f aca="false">IF(Answers!C338="","",IFERROR(MATCH(TRIM(SUBSTITUTE(SUBSTITUTE(SUBSTITUTE(SUBSTITUTE(Answers!C338,"’","'"),"‘","'"),"“",""""),"”","""")),'Scoring key'!$B$15:$B$19,0),"unread"))</f>
        <v/>
      </c>
      <c r="D338" s="1" t="str">
        <f aca="false">IF(Answers!D338="","",IFERROR(MATCH(TRIM(SUBSTITUTE(SUBSTITUTE(SUBSTITUTE(SUBSTITUTE(Answers!D338,"’","'"),"‘","'"),"“",""""),"”","""")),'Scoring key'!$B$20:$B$24,0),"unread"))</f>
        <v/>
      </c>
      <c r="E338" s="1" t="str">
        <f aca="false">IF(Answers!E338="","",IFERROR(MATCH(TRIM(SUBSTITUTE(SUBSTITUTE(SUBSTITUTE(SUBSTITUTE(Answers!E338,"’","'"),"‘","'"),"“",""""),"”","""")),'Scoring key'!$B$25:$B$29,0),"unread"))</f>
        <v/>
      </c>
      <c r="F338" s="1" t="str">
        <f aca="false">IF(Answers!L338="","",IFERROR(MATCH(TRIM(SUBSTITUTE(SUBSTITUTE(SUBSTITUTE(SUBSTITUTE(Answers!L338,"’","'"),"‘","'"),"“",""""),"”","""")),'Scoring key'!$B$30:$B$34,0),"unread"))</f>
        <v/>
      </c>
      <c r="G338" s="1" t="str">
        <f aca="false">IF(Answers!N338="","",IFERROR(MATCH(TRIM(SUBSTITUTE(SUBSTITUTE(SUBSTITUTE(SUBSTITUTE(Answers!N338,"’","'"),"‘","'"),"“",""""),"”","""")),'Scoring key'!$B$35:$B$38,0),"unread"))</f>
        <v/>
      </c>
      <c r="H338" s="1" t="str">
        <f aca="false">IF(Answers!O338="","",IFERROR(MATCH(TRIM(SUBSTITUTE(SUBSTITUTE(SUBSTITUTE(SUBSTITUTE(Answers!O338,"’","'"),"‘","'"),"“",""""),"”","""")),'Scoring key'!$B$39:$B$42,0),"unread"))</f>
        <v/>
      </c>
      <c r="I338" s="1" t="str">
        <f aca="false">IF(Answers!S338="","",IFERROR(MATCH(TRIM(SUBSTITUTE(SUBSTITUTE(SUBSTITUTE(SUBSTITUTE(Answers!S338,"’","'"),"‘","'"),"“",""""),"”","""")),'Scoring key'!$B$43:$B$46,0),"unread"))</f>
        <v/>
      </c>
      <c r="J338" s="1" t="str">
        <f aca="false">IF(ISNUMBER(B338),IF(INDEX('Scoring key'!$C$10:$C$14,B338)="","",INDEX('Scoring key'!$C$10:$C$14,B338)),"")</f>
        <v/>
      </c>
      <c r="K338" s="1" t="str">
        <f aca="false">IF(ISNUMBER(E338),IF(INDEX('Scoring key'!$C$25:$C$29,E338)="","",INDEX('Scoring key'!$C$25:$C$29,E338)),"")</f>
        <v/>
      </c>
      <c r="L338" s="1" t="str">
        <f aca="false">IF(ISNUMBER(F338),IF(INDEX('Scoring key'!$C$30:$C$34,F338)="","",INDEX('Scoring key'!$C$30:$C$34,F338)),"")</f>
        <v/>
      </c>
      <c r="M338" s="1" t="str">
        <f aca="false">IF(ISNUMBER(G338),IF(INDEX('Scoring key'!$C$35:$C$38,G338)="","",INDEX('Scoring key'!$C$35:$C$38,G338)),"")</f>
        <v/>
      </c>
      <c r="N338" s="1" t="str">
        <f aca="false">IF(ISNUMBER(H338),IF(INDEX('Scoring key'!$C$39:$C$42,H338)="","",INDEX('Scoring key'!$C$39:$C$42,H338)),"")</f>
        <v/>
      </c>
      <c r="O338" s="1" t="str">
        <f aca="false">IF(Answers!F338="","",IF(ISNUMBER(IFERROR(VALUE(Answers!F338),"")),IF(AND(VALUE(Answers!F338)&gt;=1,VALUE(Answers!F338)&lt;=5,VALUE(Answers!F338)=INT(VALUE(Answers!F338))),VALUE(Answers!F338),"unread"),IFERROR(MATCH(TRIM(SUBSTITUTE(SUBSTITUTE(SUBSTITUTE(SUBSTITUTE(Answers!F338,"’","'"),"‘","'"),"“",""""),"”","""")),'Scoring key'!$B$5:$B$9,0),"unread")))</f>
        <v/>
      </c>
      <c r="P338" s="1" t="str">
        <f aca="false">IF(Answers!G338="","",IF(ISNUMBER(IFERROR(VALUE(Answers!G338),"")),IF(AND(VALUE(Answers!G338)&gt;=1,VALUE(Answers!G338)&lt;=5,VALUE(Answers!G338)=INT(VALUE(Answers!G338))),VALUE(Answers!G338),"unread"),IFERROR(MATCH(TRIM(SUBSTITUTE(SUBSTITUTE(SUBSTITUTE(SUBSTITUTE(Answers!G338,"’","'"),"‘","'"),"“",""""),"”","""")),'Scoring key'!$B$5:$B$9,0),"unread")))</f>
        <v/>
      </c>
      <c r="Q338" s="1" t="str">
        <f aca="false">IF(Answers!H338="","",IF(ISNUMBER(IFERROR(VALUE(Answers!H338),"")),IF(AND(VALUE(Answers!H338)&gt;=1,VALUE(Answers!H338)&lt;=5,VALUE(Answers!H338)=INT(VALUE(Answers!H338))),VALUE(Answers!H338),"unread"),IFERROR(MATCH(TRIM(SUBSTITUTE(SUBSTITUTE(SUBSTITUTE(SUBSTITUTE(Answers!H338,"’","'"),"‘","'"),"“",""""),"”","""")),'Scoring key'!$B$5:$B$9,0),"unread")))</f>
        <v/>
      </c>
      <c r="R338" s="1" t="str">
        <f aca="false">IF(Answers!I338="","",IF(ISNUMBER(IFERROR(VALUE(Answers!I338),"")),IF(AND(VALUE(Answers!I338)&gt;=1,VALUE(Answers!I338)&lt;=5,VALUE(Answers!I338)=INT(VALUE(Answers!I338))),VALUE(Answers!I338),"unread"),IFERROR(MATCH(TRIM(SUBSTITUTE(SUBSTITUTE(SUBSTITUTE(SUBSTITUTE(Answers!I338,"’","'"),"‘","'"),"“",""""),"”","""")),'Scoring key'!$B$5:$B$9,0),"unread")))</f>
        <v/>
      </c>
      <c r="S338" s="1" t="str">
        <f aca="false">IF(Answers!J338="","",IF(ISNUMBER(IFERROR(VALUE(Answers!J338),"")),IF(AND(VALUE(Answers!J338)&gt;=1,VALUE(Answers!J338)&lt;=5,VALUE(Answers!J338)=INT(VALUE(Answers!J338))),VALUE(Answers!J338),"unread"),IFERROR(MATCH(TRIM(SUBSTITUTE(SUBSTITUTE(SUBSTITUTE(SUBSTITUTE(Answers!J338,"’","'"),"‘","'"),"“",""""),"”","""")),'Scoring key'!$B$5:$B$9,0),"unread")))</f>
        <v/>
      </c>
      <c r="T338" s="1" t="str">
        <f aca="false">IF(Answers!K338="","",IF(ISNUMBER(IFERROR(VALUE(Answers!K338),"")),IF(AND(VALUE(Answers!K338)&gt;=1,VALUE(Answers!K338)&lt;=5,VALUE(Answers!K338)=INT(VALUE(Answers!K338))),VALUE(Answers!K338),"unread"),IFERROR(MATCH(TRIM(SUBSTITUTE(SUBSTITUTE(SUBSTITUTE(SUBSTITUTE(Answers!K338,"’","'"),"‘","'"),"“",""""),"”","""")),'Scoring key'!$B$5:$B$9,0),"unread")))</f>
        <v/>
      </c>
      <c r="U338" s="1" t="str">
        <f aca="false">IF(Answers!M338="","",IF(ISNUMBER(IFERROR(VALUE(Answers!M338),"")),IF(AND(VALUE(Answers!M338)&gt;=1,VALUE(Answers!M338)&lt;=5,VALUE(Answers!M338)=INT(VALUE(Answers!M338))),VALUE(Answers!M338),"unread"),IFERROR(MATCH(TRIM(SUBSTITUTE(SUBSTITUTE(SUBSTITUTE(SUBSTITUTE(Answers!M338,"’","'"),"‘","'"),"“",""""),"”","""")),'Scoring key'!$B$5:$B$9,0),"unread")))</f>
        <v/>
      </c>
      <c r="V338" s="1" t="str">
        <f aca="false">IF(Answers!P338="","",IF(ISNUMBER(IFERROR(VALUE(Answers!P338),"")),IF(AND(VALUE(Answers!P338)&gt;=1,VALUE(Answers!P338)&lt;=5,VALUE(Answers!P338)=INT(VALUE(Answers!P338))),VALUE(Answers!P338),"unread"),IFERROR(MATCH(TRIM(SUBSTITUTE(SUBSTITUTE(SUBSTITUTE(SUBSTITUTE(Answers!P338,"’","'"),"‘","'"),"“",""""),"”","""")),'Scoring key'!$B$5:$B$9,0),"unread")))</f>
        <v/>
      </c>
      <c r="W338" s="1" t="str">
        <f aca="false">IF(Answers!Q338="","",IF(ISNUMBER(IFERROR(VALUE(Answers!Q338),"")),IF(AND(VALUE(Answers!Q338)&gt;=1,VALUE(Answers!Q338)&lt;=5,VALUE(Answers!Q338)=INT(VALUE(Answers!Q338))),VALUE(Answers!Q338),"unread"),IFERROR(MATCH(TRIM(SUBSTITUTE(SUBSTITUTE(SUBSTITUTE(SUBSTITUTE(Answers!Q338,"’","'"),"‘","'"),"“",""""),"”","""")),'Scoring key'!$B$5:$B$9,0),"unread")))</f>
        <v/>
      </c>
      <c r="X338" s="1" t="str">
        <f aca="false">IF(Answers!B338="","",ISNUMBER(SEARCH("Drafting or editing emails and documents",TRIM(SUBSTITUTE(SUBSTITUTE(SUBSTITUTE(SUBSTITUTE(Answers!B338,"’","'"),"‘","'"),"“",""""),"”",""""))))*1+ISNUMBER(SEARCH("Summarizing documents, threads or meetings",TRIM(SUBSTITUTE(SUBSTITUTE(SUBSTITUTE(SUBSTITUTE(Answers!B338,"’","'"),"‘","'"),"“",""""),"”",""""))))*1+ISNUMBER(SEARCH("Research, or explaining something unfamiliar",TRIM(SUBSTITUTE(SUBSTITUTE(SUBSTITUTE(SUBSTITUTE(Answers!B338,"’","'"),"‘","'"),"“",""""),"”",""""))))*1+ISNUMBER(SEARCH("Working with data or spreadsheets",TRIM(SUBSTITUTE(SUBSTITUTE(SUBSTITUTE(SUBSTITUTE(Answers!B338,"’","'"),"‘","'"),"“",""""),"”",""""))))*1+ISNUMBER(SEARCH("Writing or reviewing code or scripts",TRIM(SUBSTITUTE(SUBSTITUTE(SUBSTITUTE(SUBSTITUTE(Answers!B338,"’","'"),"‘","'"),"“",""""),"”",""""))))*1+ISNUMBER(SEARCH("Brainstorming or planning",TRIM(SUBSTITUTE(SUBSTITUTE(SUBSTITUTE(SUBSTITUTE(Answers!B338,"’","'"),"‘","'"),"“",""""),"”",""""))))*1+ISNUMBER(SEARCH("Something else",TRIM(SUBSTITUTE(SUBSTITUTE(SUBSTITUTE(SUBSTITUTE(Answers!B338,"’","'"),"‘","'"),"“",""""),"”",""""))))*1)</f>
        <v/>
      </c>
      <c r="Y338" s="1" t="str">
        <f aca="false">IF(X338="","",IF(X338=0,IF(ISNUMBER(SEARCH("I don't use AI tools for work",TRIM(SUBSTITUTE(SUBSTITUTE(SUBSTITUTE(SUBSTITUTE(Answers!B338,"’","'"),"‘","'"),"“",""""),"”","""")))),1,"unread"),MIN(X338+1,5)))</f>
        <v/>
      </c>
      <c r="Z338" s="1" t="n">
        <f aca="false">IF(ISNUMBER(SEARCH("Clear guidance on what's allowed and what information can go in",TRIM(SUBSTITUTE(SUBSTITUTE(SUBSTITUTE(SUBSTITUTE(Answers!R338,"’","'"),"‘","'"),"“",""""),"”","""")))),1,0)</f>
        <v>0</v>
      </c>
      <c r="AA338" s="1" t="n">
        <f aca="false">IF(ISNUMBER(SEARCH("An approved AI tool with a work account",TRIM(SUBSTITUTE(SUBSTITUTE(SUBSTITUTE(SUBSTITUTE(Answers!R338,"’","'"),"‘","'"),"“",""""),"”","""")))),1,0)</f>
        <v>0</v>
      </c>
      <c r="AB338" s="1" t="n">
        <f aca="false">IF(ISNUMBER(SEARCH("Hands-on training using my own work tasks",TRIM(SUBSTITUTE(SUBSTITUTE(SUBSTITUTE(SUBSTITUTE(Answers!R338,"’","'"),"‘","'"),"“",""""),"”","""")))),1,0)</f>
        <v>0</v>
      </c>
      <c r="AC338" s="1" t="n">
        <f aca="false">IF(ISNUMBER(SEARCH("Ready-made prompts and templates for common tasks",TRIM(SUBSTITUTE(SUBSTITUTE(SUBSTITUTE(SUBSTITUTE(Answers!R338,"’","'"),"‘","'"),"“",""""),"”","""")))),1,0)</f>
        <v>0</v>
      </c>
      <c r="AD338" s="1" t="n">
        <f aca="false">IF(ISNUMBER(SEARCH("Help setting up an AI agent for my role",TRIM(SUBSTITUTE(SUBSTITUTE(SUBSTITUTE(SUBSTITUTE(Answers!R338,"’","'"),"‘","'"),"“",""""),"”","""")))),1,0)</f>
        <v>0</v>
      </c>
      <c r="AE338" s="1" t="n">
        <f aca="false">IF(ISNUMBER(SEARCH("Examples from people in jobs like mine",TRIM(SUBSTITUTE(SUBSTITUTE(SUBSTITUTE(SUBSTITUTE(Answers!R338,"’","'"),"‘","'"),"“",""""),"”","""")))),1,0)</f>
        <v>0</v>
      </c>
      <c r="AF338" s="1" t="n">
        <f aca="false">IF(ISNUMBER(SEARCH("Time set aside to practice",TRIM(SUBSTITUTE(SUBSTITUTE(SUBSTITUTE(SUBSTITUTE(Answers!R338,"’","'"),"‘","'"),"“",""""),"”","""")))),1,0)</f>
        <v>0</v>
      </c>
      <c r="AG338" s="1" t="n">
        <f aca="false">IF(ISNUMBER(SEARCH("I don't need help right now",TRIM(SUBSTITUTE(SUBSTITUTE(SUBSTITUTE(SUBSTITUTE(Answers!R338,"’","'"),"‘","'"),"“",""""),"”","""")))),1,0)</f>
        <v>0</v>
      </c>
      <c r="AH338" s="1" t="str">
        <f aca="false">IF(Answers!R338="","",IF(Z338+AA338+AB338+AC338+AD338+AE338+AF338+AG338=0,"unread",""))</f>
        <v/>
      </c>
      <c r="AI338" s="1" t="n">
        <f aca="false">IF(OR(D338=5,E338=5),1,0)</f>
        <v>0</v>
      </c>
    </row>
    <row r="339" customFormat="false" ht="15" hidden="false" customHeight="true" outlineLevel="0" collapsed="false">
      <c r="A339" s="1" t="n">
        <f aca="false">Answers!T339</f>
        <v>0</v>
      </c>
      <c r="B339" s="1" t="str">
        <f aca="false">IF(Answers!A339="","",IFERROR(MATCH(TRIM(SUBSTITUTE(SUBSTITUTE(SUBSTITUTE(SUBSTITUTE(Answers!A339,"’","'"),"‘","'"),"“",""""),"”","""")),'Scoring key'!$B$10:$B$14,0),"unread"))</f>
        <v/>
      </c>
      <c r="C339" s="1" t="str">
        <f aca="false">IF(Answers!C339="","",IFERROR(MATCH(TRIM(SUBSTITUTE(SUBSTITUTE(SUBSTITUTE(SUBSTITUTE(Answers!C339,"’","'"),"‘","'"),"“",""""),"”","""")),'Scoring key'!$B$15:$B$19,0),"unread"))</f>
        <v/>
      </c>
      <c r="D339" s="1" t="str">
        <f aca="false">IF(Answers!D339="","",IFERROR(MATCH(TRIM(SUBSTITUTE(SUBSTITUTE(SUBSTITUTE(SUBSTITUTE(Answers!D339,"’","'"),"‘","'"),"“",""""),"”","""")),'Scoring key'!$B$20:$B$24,0),"unread"))</f>
        <v/>
      </c>
      <c r="E339" s="1" t="str">
        <f aca="false">IF(Answers!E339="","",IFERROR(MATCH(TRIM(SUBSTITUTE(SUBSTITUTE(SUBSTITUTE(SUBSTITUTE(Answers!E339,"’","'"),"‘","'"),"“",""""),"”","""")),'Scoring key'!$B$25:$B$29,0),"unread"))</f>
        <v/>
      </c>
      <c r="F339" s="1" t="str">
        <f aca="false">IF(Answers!L339="","",IFERROR(MATCH(TRIM(SUBSTITUTE(SUBSTITUTE(SUBSTITUTE(SUBSTITUTE(Answers!L339,"’","'"),"‘","'"),"“",""""),"”","""")),'Scoring key'!$B$30:$B$34,0),"unread"))</f>
        <v/>
      </c>
      <c r="G339" s="1" t="str">
        <f aca="false">IF(Answers!N339="","",IFERROR(MATCH(TRIM(SUBSTITUTE(SUBSTITUTE(SUBSTITUTE(SUBSTITUTE(Answers!N339,"’","'"),"‘","'"),"“",""""),"”","""")),'Scoring key'!$B$35:$B$38,0),"unread"))</f>
        <v/>
      </c>
      <c r="H339" s="1" t="str">
        <f aca="false">IF(Answers!O339="","",IFERROR(MATCH(TRIM(SUBSTITUTE(SUBSTITUTE(SUBSTITUTE(SUBSTITUTE(Answers!O339,"’","'"),"‘","'"),"“",""""),"”","""")),'Scoring key'!$B$39:$B$42,0),"unread"))</f>
        <v/>
      </c>
      <c r="I339" s="1" t="str">
        <f aca="false">IF(Answers!S339="","",IFERROR(MATCH(TRIM(SUBSTITUTE(SUBSTITUTE(SUBSTITUTE(SUBSTITUTE(Answers!S339,"’","'"),"‘","'"),"“",""""),"”","""")),'Scoring key'!$B$43:$B$46,0),"unread"))</f>
        <v/>
      </c>
      <c r="J339" s="1" t="str">
        <f aca="false">IF(ISNUMBER(B339),IF(INDEX('Scoring key'!$C$10:$C$14,B339)="","",INDEX('Scoring key'!$C$10:$C$14,B339)),"")</f>
        <v/>
      </c>
      <c r="K339" s="1" t="str">
        <f aca="false">IF(ISNUMBER(E339),IF(INDEX('Scoring key'!$C$25:$C$29,E339)="","",INDEX('Scoring key'!$C$25:$C$29,E339)),"")</f>
        <v/>
      </c>
      <c r="L339" s="1" t="str">
        <f aca="false">IF(ISNUMBER(F339),IF(INDEX('Scoring key'!$C$30:$C$34,F339)="","",INDEX('Scoring key'!$C$30:$C$34,F339)),"")</f>
        <v/>
      </c>
      <c r="M339" s="1" t="str">
        <f aca="false">IF(ISNUMBER(G339),IF(INDEX('Scoring key'!$C$35:$C$38,G339)="","",INDEX('Scoring key'!$C$35:$C$38,G339)),"")</f>
        <v/>
      </c>
      <c r="N339" s="1" t="str">
        <f aca="false">IF(ISNUMBER(H339),IF(INDEX('Scoring key'!$C$39:$C$42,H339)="","",INDEX('Scoring key'!$C$39:$C$42,H339)),"")</f>
        <v/>
      </c>
      <c r="O339" s="1" t="str">
        <f aca="false">IF(Answers!F339="","",IF(ISNUMBER(IFERROR(VALUE(Answers!F339),"")),IF(AND(VALUE(Answers!F339)&gt;=1,VALUE(Answers!F339)&lt;=5,VALUE(Answers!F339)=INT(VALUE(Answers!F339))),VALUE(Answers!F339),"unread"),IFERROR(MATCH(TRIM(SUBSTITUTE(SUBSTITUTE(SUBSTITUTE(SUBSTITUTE(Answers!F339,"’","'"),"‘","'"),"“",""""),"”","""")),'Scoring key'!$B$5:$B$9,0),"unread")))</f>
        <v/>
      </c>
      <c r="P339" s="1" t="str">
        <f aca="false">IF(Answers!G339="","",IF(ISNUMBER(IFERROR(VALUE(Answers!G339),"")),IF(AND(VALUE(Answers!G339)&gt;=1,VALUE(Answers!G339)&lt;=5,VALUE(Answers!G339)=INT(VALUE(Answers!G339))),VALUE(Answers!G339),"unread"),IFERROR(MATCH(TRIM(SUBSTITUTE(SUBSTITUTE(SUBSTITUTE(SUBSTITUTE(Answers!G339,"’","'"),"‘","'"),"“",""""),"”","""")),'Scoring key'!$B$5:$B$9,0),"unread")))</f>
        <v/>
      </c>
      <c r="Q339" s="1" t="str">
        <f aca="false">IF(Answers!H339="","",IF(ISNUMBER(IFERROR(VALUE(Answers!H339),"")),IF(AND(VALUE(Answers!H339)&gt;=1,VALUE(Answers!H339)&lt;=5,VALUE(Answers!H339)=INT(VALUE(Answers!H339))),VALUE(Answers!H339),"unread"),IFERROR(MATCH(TRIM(SUBSTITUTE(SUBSTITUTE(SUBSTITUTE(SUBSTITUTE(Answers!H339,"’","'"),"‘","'"),"“",""""),"”","""")),'Scoring key'!$B$5:$B$9,0),"unread")))</f>
        <v/>
      </c>
      <c r="R339" s="1" t="str">
        <f aca="false">IF(Answers!I339="","",IF(ISNUMBER(IFERROR(VALUE(Answers!I339),"")),IF(AND(VALUE(Answers!I339)&gt;=1,VALUE(Answers!I339)&lt;=5,VALUE(Answers!I339)=INT(VALUE(Answers!I339))),VALUE(Answers!I339),"unread"),IFERROR(MATCH(TRIM(SUBSTITUTE(SUBSTITUTE(SUBSTITUTE(SUBSTITUTE(Answers!I339,"’","'"),"‘","'"),"“",""""),"”","""")),'Scoring key'!$B$5:$B$9,0),"unread")))</f>
        <v/>
      </c>
      <c r="S339" s="1" t="str">
        <f aca="false">IF(Answers!J339="","",IF(ISNUMBER(IFERROR(VALUE(Answers!J339),"")),IF(AND(VALUE(Answers!J339)&gt;=1,VALUE(Answers!J339)&lt;=5,VALUE(Answers!J339)=INT(VALUE(Answers!J339))),VALUE(Answers!J339),"unread"),IFERROR(MATCH(TRIM(SUBSTITUTE(SUBSTITUTE(SUBSTITUTE(SUBSTITUTE(Answers!J339,"’","'"),"‘","'"),"“",""""),"”","""")),'Scoring key'!$B$5:$B$9,0),"unread")))</f>
        <v/>
      </c>
      <c r="T339" s="1" t="str">
        <f aca="false">IF(Answers!K339="","",IF(ISNUMBER(IFERROR(VALUE(Answers!K339),"")),IF(AND(VALUE(Answers!K339)&gt;=1,VALUE(Answers!K339)&lt;=5,VALUE(Answers!K339)=INT(VALUE(Answers!K339))),VALUE(Answers!K339),"unread"),IFERROR(MATCH(TRIM(SUBSTITUTE(SUBSTITUTE(SUBSTITUTE(SUBSTITUTE(Answers!K339,"’","'"),"‘","'"),"“",""""),"”","""")),'Scoring key'!$B$5:$B$9,0),"unread")))</f>
        <v/>
      </c>
      <c r="U339" s="1" t="str">
        <f aca="false">IF(Answers!M339="","",IF(ISNUMBER(IFERROR(VALUE(Answers!M339),"")),IF(AND(VALUE(Answers!M339)&gt;=1,VALUE(Answers!M339)&lt;=5,VALUE(Answers!M339)=INT(VALUE(Answers!M339))),VALUE(Answers!M339),"unread"),IFERROR(MATCH(TRIM(SUBSTITUTE(SUBSTITUTE(SUBSTITUTE(SUBSTITUTE(Answers!M339,"’","'"),"‘","'"),"“",""""),"”","""")),'Scoring key'!$B$5:$B$9,0),"unread")))</f>
        <v/>
      </c>
      <c r="V339" s="1" t="str">
        <f aca="false">IF(Answers!P339="","",IF(ISNUMBER(IFERROR(VALUE(Answers!P339),"")),IF(AND(VALUE(Answers!P339)&gt;=1,VALUE(Answers!P339)&lt;=5,VALUE(Answers!P339)=INT(VALUE(Answers!P339))),VALUE(Answers!P339),"unread"),IFERROR(MATCH(TRIM(SUBSTITUTE(SUBSTITUTE(SUBSTITUTE(SUBSTITUTE(Answers!P339,"’","'"),"‘","'"),"“",""""),"”","""")),'Scoring key'!$B$5:$B$9,0),"unread")))</f>
        <v/>
      </c>
      <c r="W339" s="1" t="str">
        <f aca="false">IF(Answers!Q339="","",IF(ISNUMBER(IFERROR(VALUE(Answers!Q339),"")),IF(AND(VALUE(Answers!Q339)&gt;=1,VALUE(Answers!Q339)&lt;=5,VALUE(Answers!Q339)=INT(VALUE(Answers!Q339))),VALUE(Answers!Q339),"unread"),IFERROR(MATCH(TRIM(SUBSTITUTE(SUBSTITUTE(SUBSTITUTE(SUBSTITUTE(Answers!Q339,"’","'"),"‘","'"),"“",""""),"”","""")),'Scoring key'!$B$5:$B$9,0),"unread")))</f>
        <v/>
      </c>
      <c r="X339" s="1" t="str">
        <f aca="false">IF(Answers!B339="","",ISNUMBER(SEARCH("Drafting or editing emails and documents",TRIM(SUBSTITUTE(SUBSTITUTE(SUBSTITUTE(SUBSTITUTE(Answers!B339,"’","'"),"‘","'"),"“",""""),"”",""""))))*1+ISNUMBER(SEARCH("Summarizing documents, threads or meetings",TRIM(SUBSTITUTE(SUBSTITUTE(SUBSTITUTE(SUBSTITUTE(Answers!B339,"’","'"),"‘","'"),"“",""""),"”",""""))))*1+ISNUMBER(SEARCH("Research, or explaining something unfamiliar",TRIM(SUBSTITUTE(SUBSTITUTE(SUBSTITUTE(SUBSTITUTE(Answers!B339,"’","'"),"‘","'"),"“",""""),"”",""""))))*1+ISNUMBER(SEARCH("Working with data or spreadsheets",TRIM(SUBSTITUTE(SUBSTITUTE(SUBSTITUTE(SUBSTITUTE(Answers!B339,"’","'"),"‘","'"),"“",""""),"”",""""))))*1+ISNUMBER(SEARCH("Writing or reviewing code or scripts",TRIM(SUBSTITUTE(SUBSTITUTE(SUBSTITUTE(SUBSTITUTE(Answers!B339,"’","'"),"‘","'"),"“",""""),"”",""""))))*1+ISNUMBER(SEARCH("Brainstorming or planning",TRIM(SUBSTITUTE(SUBSTITUTE(SUBSTITUTE(SUBSTITUTE(Answers!B339,"’","'"),"‘","'"),"“",""""),"”",""""))))*1+ISNUMBER(SEARCH("Something else",TRIM(SUBSTITUTE(SUBSTITUTE(SUBSTITUTE(SUBSTITUTE(Answers!B339,"’","'"),"‘","'"),"“",""""),"”",""""))))*1)</f>
        <v/>
      </c>
      <c r="Y339" s="1" t="str">
        <f aca="false">IF(X339="","",IF(X339=0,IF(ISNUMBER(SEARCH("I don't use AI tools for work",TRIM(SUBSTITUTE(SUBSTITUTE(SUBSTITUTE(SUBSTITUTE(Answers!B339,"’","'"),"‘","'"),"“",""""),"”","""")))),1,"unread"),MIN(X339+1,5)))</f>
        <v/>
      </c>
      <c r="Z339" s="1" t="n">
        <f aca="false">IF(ISNUMBER(SEARCH("Clear guidance on what's allowed and what information can go in",TRIM(SUBSTITUTE(SUBSTITUTE(SUBSTITUTE(SUBSTITUTE(Answers!R339,"’","'"),"‘","'"),"“",""""),"”","""")))),1,0)</f>
        <v>0</v>
      </c>
      <c r="AA339" s="1" t="n">
        <f aca="false">IF(ISNUMBER(SEARCH("An approved AI tool with a work account",TRIM(SUBSTITUTE(SUBSTITUTE(SUBSTITUTE(SUBSTITUTE(Answers!R339,"’","'"),"‘","'"),"“",""""),"”","""")))),1,0)</f>
        <v>0</v>
      </c>
      <c r="AB339" s="1" t="n">
        <f aca="false">IF(ISNUMBER(SEARCH("Hands-on training using my own work tasks",TRIM(SUBSTITUTE(SUBSTITUTE(SUBSTITUTE(SUBSTITUTE(Answers!R339,"’","'"),"‘","'"),"“",""""),"”","""")))),1,0)</f>
        <v>0</v>
      </c>
      <c r="AC339" s="1" t="n">
        <f aca="false">IF(ISNUMBER(SEARCH("Ready-made prompts and templates for common tasks",TRIM(SUBSTITUTE(SUBSTITUTE(SUBSTITUTE(SUBSTITUTE(Answers!R339,"’","'"),"‘","'"),"“",""""),"”","""")))),1,0)</f>
        <v>0</v>
      </c>
      <c r="AD339" s="1" t="n">
        <f aca="false">IF(ISNUMBER(SEARCH("Help setting up an AI agent for my role",TRIM(SUBSTITUTE(SUBSTITUTE(SUBSTITUTE(SUBSTITUTE(Answers!R339,"’","'"),"‘","'"),"“",""""),"”","""")))),1,0)</f>
        <v>0</v>
      </c>
      <c r="AE339" s="1" t="n">
        <f aca="false">IF(ISNUMBER(SEARCH("Examples from people in jobs like mine",TRIM(SUBSTITUTE(SUBSTITUTE(SUBSTITUTE(SUBSTITUTE(Answers!R339,"’","'"),"‘","'"),"“",""""),"”","""")))),1,0)</f>
        <v>0</v>
      </c>
      <c r="AF339" s="1" t="n">
        <f aca="false">IF(ISNUMBER(SEARCH("Time set aside to practice",TRIM(SUBSTITUTE(SUBSTITUTE(SUBSTITUTE(SUBSTITUTE(Answers!R339,"’","'"),"‘","'"),"“",""""),"”","""")))),1,0)</f>
        <v>0</v>
      </c>
      <c r="AG339" s="1" t="n">
        <f aca="false">IF(ISNUMBER(SEARCH("I don't need help right now",TRIM(SUBSTITUTE(SUBSTITUTE(SUBSTITUTE(SUBSTITUTE(Answers!R339,"’","'"),"‘","'"),"“",""""),"”","""")))),1,0)</f>
        <v>0</v>
      </c>
      <c r="AH339" s="1" t="str">
        <f aca="false">IF(Answers!R339="","",IF(Z339+AA339+AB339+AC339+AD339+AE339+AF339+AG339=0,"unread",""))</f>
        <v/>
      </c>
      <c r="AI339" s="1" t="n">
        <f aca="false">IF(OR(D339=5,E339=5),1,0)</f>
        <v>0</v>
      </c>
    </row>
    <row r="340" customFormat="false" ht="15" hidden="false" customHeight="true" outlineLevel="0" collapsed="false">
      <c r="A340" s="1" t="n">
        <f aca="false">Answers!T340</f>
        <v>0</v>
      </c>
      <c r="B340" s="1" t="str">
        <f aca="false">IF(Answers!A340="","",IFERROR(MATCH(TRIM(SUBSTITUTE(SUBSTITUTE(SUBSTITUTE(SUBSTITUTE(Answers!A340,"’","'"),"‘","'"),"“",""""),"”","""")),'Scoring key'!$B$10:$B$14,0),"unread"))</f>
        <v/>
      </c>
      <c r="C340" s="1" t="str">
        <f aca="false">IF(Answers!C340="","",IFERROR(MATCH(TRIM(SUBSTITUTE(SUBSTITUTE(SUBSTITUTE(SUBSTITUTE(Answers!C340,"’","'"),"‘","'"),"“",""""),"”","""")),'Scoring key'!$B$15:$B$19,0),"unread"))</f>
        <v/>
      </c>
      <c r="D340" s="1" t="str">
        <f aca="false">IF(Answers!D340="","",IFERROR(MATCH(TRIM(SUBSTITUTE(SUBSTITUTE(SUBSTITUTE(SUBSTITUTE(Answers!D340,"’","'"),"‘","'"),"“",""""),"”","""")),'Scoring key'!$B$20:$B$24,0),"unread"))</f>
        <v/>
      </c>
      <c r="E340" s="1" t="str">
        <f aca="false">IF(Answers!E340="","",IFERROR(MATCH(TRIM(SUBSTITUTE(SUBSTITUTE(SUBSTITUTE(SUBSTITUTE(Answers!E340,"’","'"),"‘","'"),"“",""""),"”","""")),'Scoring key'!$B$25:$B$29,0),"unread"))</f>
        <v/>
      </c>
      <c r="F340" s="1" t="str">
        <f aca="false">IF(Answers!L340="","",IFERROR(MATCH(TRIM(SUBSTITUTE(SUBSTITUTE(SUBSTITUTE(SUBSTITUTE(Answers!L340,"’","'"),"‘","'"),"“",""""),"”","""")),'Scoring key'!$B$30:$B$34,0),"unread"))</f>
        <v/>
      </c>
      <c r="G340" s="1" t="str">
        <f aca="false">IF(Answers!N340="","",IFERROR(MATCH(TRIM(SUBSTITUTE(SUBSTITUTE(SUBSTITUTE(SUBSTITUTE(Answers!N340,"’","'"),"‘","'"),"“",""""),"”","""")),'Scoring key'!$B$35:$B$38,0),"unread"))</f>
        <v/>
      </c>
      <c r="H340" s="1" t="str">
        <f aca="false">IF(Answers!O340="","",IFERROR(MATCH(TRIM(SUBSTITUTE(SUBSTITUTE(SUBSTITUTE(SUBSTITUTE(Answers!O340,"’","'"),"‘","'"),"“",""""),"”","""")),'Scoring key'!$B$39:$B$42,0),"unread"))</f>
        <v/>
      </c>
      <c r="I340" s="1" t="str">
        <f aca="false">IF(Answers!S340="","",IFERROR(MATCH(TRIM(SUBSTITUTE(SUBSTITUTE(SUBSTITUTE(SUBSTITUTE(Answers!S340,"’","'"),"‘","'"),"“",""""),"”","""")),'Scoring key'!$B$43:$B$46,0),"unread"))</f>
        <v/>
      </c>
      <c r="J340" s="1" t="str">
        <f aca="false">IF(ISNUMBER(B340),IF(INDEX('Scoring key'!$C$10:$C$14,B340)="","",INDEX('Scoring key'!$C$10:$C$14,B340)),"")</f>
        <v/>
      </c>
      <c r="K340" s="1" t="str">
        <f aca="false">IF(ISNUMBER(E340),IF(INDEX('Scoring key'!$C$25:$C$29,E340)="","",INDEX('Scoring key'!$C$25:$C$29,E340)),"")</f>
        <v/>
      </c>
      <c r="L340" s="1" t="str">
        <f aca="false">IF(ISNUMBER(F340),IF(INDEX('Scoring key'!$C$30:$C$34,F340)="","",INDEX('Scoring key'!$C$30:$C$34,F340)),"")</f>
        <v/>
      </c>
      <c r="M340" s="1" t="str">
        <f aca="false">IF(ISNUMBER(G340),IF(INDEX('Scoring key'!$C$35:$C$38,G340)="","",INDEX('Scoring key'!$C$35:$C$38,G340)),"")</f>
        <v/>
      </c>
      <c r="N340" s="1" t="str">
        <f aca="false">IF(ISNUMBER(H340),IF(INDEX('Scoring key'!$C$39:$C$42,H340)="","",INDEX('Scoring key'!$C$39:$C$42,H340)),"")</f>
        <v/>
      </c>
      <c r="O340" s="1" t="str">
        <f aca="false">IF(Answers!F340="","",IF(ISNUMBER(IFERROR(VALUE(Answers!F340),"")),IF(AND(VALUE(Answers!F340)&gt;=1,VALUE(Answers!F340)&lt;=5,VALUE(Answers!F340)=INT(VALUE(Answers!F340))),VALUE(Answers!F340),"unread"),IFERROR(MATCH(TRIM(SUBSTITUTE(SUBSTITUTE(SUBSTITUTE(SUBSTITUTE(Answers!F340,"’","'"),"‘","'"),"“",""""),"”","""")),'Scoring key'!$B$5:$B$9,0),"unread")))</f>
        <v/>
      </c>
      <c r="P340" s="1" t="str">
        <f aca="false">IF(Answers!G340="","",IF(ISNUMBER(IFERROR(VALUE(Answers!G340),"")),IF(AND(VALUE(Answers!G340)&gt;=1,VALUE(Answers!G340)&lt;=5,VALUE(Answers!G340)=INT(VALUE(Answers!G340))),VALUE(Answers!G340),"unread"),IFERROR(MATCH(TRIM(SUBSTITUTE(SUBSTITUTE(SUBSTITUTE(SUBSTITUTE(Answers!G340,"’","'"),"‘","'"),"“",""""),"”","""")),'Scoring key'!$B$5:$B$9,0),"unread")))</f>
        <v/>
      </c>
      <c r="Q340" s="1" t="str">
        <f aca="false">IF(Answers!H340="","",IF(ISNUMBER(IFERROR(VALUE(Answers!H340),"")),IF(AND(VALUE(Answers!H340)&gt;=1,VALUE(Answers!H340)&lt;=5,VALUE(Answers!H340)=INT(VALUE(Answers!H340))),VALUE(Answers!H340),"unread"),IFERROR(MATCH(TRIM(SUBSTITUTE(SUBSTITUTE(SUBSTITUTE(SUBSTITUTE(Answers!H340,"’","'"),"‘","'"),"“",""""),"”","""")),'Scoring key'!$B$5:$B$9,0),"unread")))</f>
        <v/>
      </c>
      <c r="R340" s="1" t="str">
        <f aca="false">IF(Answers!I340="","",IF(ISNUMBER(IFERROR(VALUE(Answers!I340),"")),IF(AND(VALUE(Answers!I340)&gt;=1,VALUE(Answers!I340)&lt;=5,VALUE(Answers!I340)=INT(VALUE(Answers!I340))),VALUE(Answers!I340),"unread"),IFERROR(MATCH(TRIM(SUBSTITUTE(SUBSTITUTE(SUBSTITUTE(SUBSTITUTE(Answers!I340,"’","'"),"‘","'"),"“",""""),"”","""")),'Scoring key'!$B$5:$B$9,0),"unread")))</f>
        <v/>
      </c>
      <c r="S340" s="1" t="str">
        <f aca="false">IF(Answers!J340="","",IF(ISNUMBER(IFERROR(VALUE(Answers!J340),"")),IF(AND(VALUE(Answers!J340)&gt;=1,VALUE(Answers!J340)&lt;=5,VALUE(Answers!J340)=INT(VALUE(Answers!J340))),VALUE(Answers!J340),"unread"),IFERROR(MATCH(TRIM(SUBSTITUTE(SUBSTITUTE(SUBSTITUTE(SUBSTITUTE(Answers!J340,"’","'"),"‘","'"),"“",""""),"”","""")),'Scoring key'!$B$5:$B$9,0),"unread")))</f>
        <v/>
      </c>
      <c r="T340" s="1" t="str">
        <f aca="false">IF(Answers!K340="","",IF(ISNUMBER(IFERROR(VALUE(Answers!K340),"")),IF(AND(VALUE(Answers!K340)&gt;=1,VALUE(Answers!K340)&lt;=5,VALUE(Answers!K340)=INT(VALUE(Answers!K340))),VALUE(Answers!K340),"unread"),IFERROR(MATCH(TRIM(SUBSTITUTE(SUBSTITUTE(SUBSTITUTE(SUBSTITUTE(Answers!K340,"’","'"),"‘","'"),"“",""""),"”","""")),'Scoring key'!$B$5:$B$9,0),"unread")))</f>
        <v/>
      </c>
      <c r="U340" s="1" t="str">
        <f aca="false">IF(Answers!M340="","",IF(ISNUMBER(IFERROR(VALUE(Answers!M340),"")),IF(AND(VALUE(Answers!M340)&gt;=1,VALUE(Answers!M340)&lt;=5,VALUE(Answers!M340)=INT(VALUE(Answers!M340))),VALUE(Answers!M340),"unread"),IFERROR(MATCH(TRIM(SUBSTITUTE(SUBSTITUTE(SUBSTITUTE(SUBSTITUTE(Answers!M340,"’","'"),"‘","'"),"“",""""),"”","""")),'Scoring key'!$B$5:$B$9,0),"unread")))</f>
        <v/>
      </c>
      <c r="V340" s="1" t="str">
        <f aca="false">IF(Answers!P340="","",IF(ISNUMBER(IFERROR(VALUE(Answers!P340),"")),IF(AND(VALUE(Answers!P340)&gt;=1,VALUE(Answers!P340)&lt;=5,VALUE(Answers!P340)=INT(VALUE(Answers!P340))),VALUE(Answers!P340),"unread"),IFERROR(MATCH(TRIM(SUBSTITUTE(SUBSTITUTE(SUBSTITUTE(SUBSTITUTE(Answers!P340,"’","'"),"‘","'"),"“",""""),"”","""")),'Scoring key'!$B$5:$B$9,0),"unread")))</f>
        <v/>
      </c>
      <c r="W340" s="1" t="str">
        <f aca="false">IF(Answers!Q340="","",IF(ISNUMBER(IFERROR(VALUE(Answers!Q340),"")),IF(AND(VALUE(Answers!Q340)&gt;=1,VALUE(Answers!Q340)&lt;=5,VALUE(Answers!Q340)=INT(VALUE(Answers!Q340))),VALUE(Answers!Q340),"unread"),IFERROR(MATCH(TRIM(SUBSTITUTE(SUBSTITUTE(SUBSTITUTE(SUBSTITUTE(Answers!Q340,"’","'"),"‘","'"),"“",""""),"”","""")),'Scoring key'!$B$5:$B$9,0),"unread")))</f>
        <v/>
      </c>
      <c r="X340" s="1" t="str">
        <f aca="false">IF(Answers!B340="","",ISNUMBER(SEARCH("Drafting or editing emails and documents",TRIM(SUBSTITUTE(SUBSTITUTE(SUBSTITUTE(SUBSTITUTE(Answers!B340,"’","'"),"‘","'"),"“",""""),"”",""""))))*1+ISNUMBER(SEARCH("Summarizing documents, threads or meetings",TRIM(SUBSTITUTE(SUBSTITUTE(SUBSTITUTE(SUBSTITUTE(Answers!B340,"’","'"),"‘","'"),"“",""""),"”",""""))))*1+ISNUMBER(SEARCH("Research, or explaining something unfamiliar",TRIM(SUBSTITUTE(SUBSTITUTE(SUBSTITUTE(SUBSTITUTE(Answers!B340,"’","'"),"‘","'"),"“",""""),"”",""""))))*1+ISNUMBER(SEARCH("Working with data or spreadsheets",TRIM(SUBSTITUTE(SUBSTITUTE(SUBSTITUTE(SUBSTITUTE(Answers!B340,"’","'"),"‘","'"),"“",""""),"”",""""))))*1+ISNUMBER(SEARCH("Writing or reviewing code or scripts",TRIM(SUBSTITUTE(SUBSTITUTE(SUBSTITUTE(SUBSTITUTE(Answers!B340,"’","'"),"‘","'"),"“",""""),"”",""""))))*1+ISNUMBER(SEARCH("Brainstorming or planning",TRIM(SUBSTITUTE(SUBSTITUTE(SUBSTITUTE(SUBSTITUTE(Answers!B340,"’","'"),"‘","'"),"“",""""),"”",""""))))*1+ISNUMBER(SEARCH("Something else",TRIM(SUBSTITUTE(SUBSTITUTE(SUBSTITUTE(SUBSTITUTE(Answers!B340,"’","'"),"‘","'"),"“",""""),"”",""""))))*1)</f>
        <v/>
      </c>
      <c r="Y340" s="1" t="str">
        <f aca="false">IF(X340="","",IF(X340=0,IF(ISNUMBER(SEARCH("I don't use AI tools for work",TRIM(SUBSTITUTE(SUBSTITUTE(SUBSTITUTE(SUBSTITUTE(Answers!B340,"’","'"),"‘","'"),"“",""""),"”","""")))),1,"unread"),MIN(X340+1,5)))</f>
        <v/>
      </c>
      <c r="Z340" s="1" t="n">
        <f aca="false">IF(ISNUMBER(SEARCH("Clear guidance on what's allowed and what information can go in",TRIM(SUBSTITUTE(SUBSTITUTE(SUBSTITUTE(SUBSTITUTE(Answers!R340,"’","'"),"‘","'"),"“",""""),"”","""")))),1,0)</f>
        <v>0</v>
      </c>
      <c r="AA340" s="1" t="n">
        <f aca="false">IF(ISNUMBER(SEARCH("An approved AI tool with a work account",TRIM(SUBSTITUTE(SUBSTITUTE(SUBSTITUTE(SUBSTITUTE(Answers!R340,"’","'"),"‘","'"),"“",""""),"”","""")))),1,0)</f>
        <v>0</v>
      </c>
      <c r="AB340" s="1" t="n">
        <f aca="false">IF(ISNUMBER(SEARCH("Hands-on training using my own work tasks",TRIM(SUBSTITUTE(SUBSTITUTE(SUBSTITUTE(SUBSTITUTE(Answers!R340,"’","'"),"‘","'"),"“",""""),"”","""")))),1,0)</f>
        <v>0</v>
      </c>
      <c r="AC340" s="1" t="n">
        <f aca="false">IF(ISNUMBER(SEARCH("Ready-made prompts and templates for common tasks",TRIM(SUBSTITUTE(SUBSTITUTE(SUBSTITUTE(SUBSTITUTE(Answers!R340,"’","'"),"‘","'"),"“",""""),"”","""")))),1,0)</f>
        <v>0</v>
      </c>
      <c r="AD340" s="1" t="n">
        <f aca="false">IF(ISNUMBER(SEARCH("Help setting up an AI agent for my role",TRIM(SUBSTITUTE(SUBSTITUTE(SUBSTITUTE(SUBSTITUTE(Answers!R340,"’","'"),"‘","'"),"“",""""),"”","""")))),1,0)</f>
        <v>0</v>
      </c>
      <c r="AE340" s="1" t="n">
        <f aca="false">IF(ISNUMBER(SEARCH("Examples from people in jobs like mine",TRIM(SUBSTITUTE(SUBSTITUTE(SUBSTITUTE(SUBSTITUTE(Answers!R340,"’","'"),"‘","'"),"“",""""),"”","""")))),1,0)</f>
        <v>0</v>
      </c>
      <c r="AF340" s="1" t="n">
        <f aca="false">IF(ISNUMBER(SEARCH("Time set aside to practice",TRIM(SUBSTITUTE(SUBSTITUTE(SUBSTITUTE(SUBSTITUTE(Answers!R340,"’","'"),"‘","'"),"“",""""),"”","""")))),1,0)</f>
        <v>0</v>
      </c>
      <c r="AG340" s="1" t="n">
        <f aca="false">IF(ISNUMBER(SEARCH("I don't need help right now",TRIM(SUBSTITUTE(SUBSTITUTE(SUBSTITUTE(SUBSTITUTE(Answers!R340,"’","'"),"‘","'"),"“",""""),"”","""")))),1,0)</f>
        <v>0</v>
      </c>
      <c r="AH340" s="1" t="str">
        <f aca="false">IF(Answers!R340="","",IF(Z340+AA340+AB340+AC340+AD340+AE340+AF340+AG340=0,"unread",""))</f>
        <v/>
      </c>
      <c r="AI340" s="1" t="n">
        <f aca="false">IF(OR(D340=5,E340=5),1,0)</f>
        <v>0</v>
      </c>
    </row>
    <row r="341" customFormat="false" ht="15" hidden="false" customHeight="true" outlineLevel="0" collapsed="false">
      <c r="A341" s="1" t="n">
        <f aca="false">Answers!T341</f>
        <v>0</v>
      </c>
      <c r="B341" s="1" t="str">
        <f aca="false">IF(Answers!A341="","",IFERROR(MATCH(TRIM(SUBSTITUTE(SUBSTITUTE(SUBSTITUTE(SUBSTITUTE(Answers!A341,"’","'"),"‘","'"),"“",""""),"”","""")),'Scoring key'!$B$10:$B$14,0),"unread"))</f>
        <v/>
      </c>
      <c r="C341" s="1" t="str">
        <f aca="false">IF(Answers!C341="","",IFERROR(MATCH(TRIM(SUBSTITUTE(SUBSTITUTE(SUBSTITUTE(SUBSTITUTE(Answers!C341,"’","'"),"‘","'"),"“",""""),"”","""")),'Scoring key'!$B$15:$B$19,0),"unread"))</f>
        <v/>
      </c>
      <c r="D341" s="1" t="str">
        <f aca="false">IF(Answers!D341="","",IFERROR(MATCH(TRIM(SUBSTITUTE(SUBSTITUTE(SUBSTITUTE(SUBSTITUTE(Answers!D341,"’","'"),"‘","'"),"“",""""),"”","""")),'Scoring key'!$B$20:$B$24,0),"unread"))</f>
        <v/>
      </c>
      <c r="E341" s="1" t="str">
        <f aca="false">IF(Answers!E341="","",IFERROR(MATCH(TRIM(SUBSTITUTE(SUBSTITUTE(SUBSTITUTE(SUBSTITUTE(Answers!E341,"’","'"),"‘","'"),"“",""""),"”","""")),'Scoring key'!$B$25:$B$29,0),"unread"))</f>
        <v/>
      </c>
      <c r="F341" s="1" t="str">
        <f aca="false">IF(Answers!L341="","",IFERROR(MATCH(TRIM(SUBSTITUTE(SUBSTITUTE(SUBSTITUTE(SUBSTITUTE(Answers!L341,"’","'"),"‘","'"),"“",""""),"”","""")),'Scoring key'!$B$30:$B$34,0),"unread"))</f>
        <v/>
      </c>
      <c r="G341" s="1" t="str">
        <f aca="false">IF(Answers!N341="","",IFERROR(MATCH(TRIM(SUBSTITUTE(SUBSTITUTE(SUBSTITUTE(SUBSTITUTE(Answers!N341,"’","'"),"‘","'"),"“",""""),"”","""")),'Scoring key'!$B$35:$B$38,0),"unread"))</f>
        <v/>
      </c>
      <c r="H341" s="1" t="str">
        <f aca="false">IF(Answers!O341="","",IFERROR(MATCH(TRIM(SUBSTITUTE(SUBSTITUTE(SUBSTITUTE(SUBSTITUTE(Answers!O341,"’","'"),"‘","'"),"“",""""),"”","""")),'Scoring key'!$B$39:$B$42,0),"unread"))</f>
        <v/>
      </c>
      <c r="I341" s="1" t="str">
        <f aca="false">IF(Answers!S341="","",IFERROR(MATCH(TRIM(SUBSTITUTE(SUBSTITUTE(SUBSTITUTE(SUBSTITUTE(Answers!S341,"’","'"),"‘","'"),"“",""""),"”","""")),'Scoring key'!$B$43:$B$46,0),"unread"))</f>
        <v/>
      </c>
      <c r="J341" s="1" t="str">
        <f aca="false">IF(ISNUMBER(B341),IF(INDEX('Scoring key'!$C$10:$C$14,B341)="","",INDEX('Scoring key'!$C$10:$C$14,B341)),"")</f>
        <v/>
      </c>
      <c r="K341" s="1" t="str">
        <f aca="false">IF(ISNUMBER(E341),IF(INDEX('Scoring key'!$C$25:$C$29,E341)="","",INDEX('Scoring key'!$C$25:$C$29,E341)),"")</f>
        <v/>
      </c>
      <c r="L341" s="1" t="str">
        <f aca="false">IF(ISNUMBER(F341),IF(INDEX('Scoring key'!$C$30:$C$34,F341)="","",INDEX('Scoring key'!$C$30:$C$34,F341)),"")</f>
        <v/>
      </c>
      <c r="M341" s="1" t="str">
        <f aca="false">IF(ISNUMBER(G341),IF(INDEX('Scoring key'!$C$35:$C$38,G341)="","",INDEX('Scoring key'!$C$35:$C$38,G341)),"")</f>
        <v/>
      </c>
      <c r="N341" s="1" t="str">
        <f aca="false">IF(ISNUMBER(H341),IF(INDEX('Scoring key'!$C$39:$C$42,H341)="","",INDEX('Scoring key'!$C$39:$C$42,H341)),"")</f>
        <v/>
      </c>
      <c r="O341" s="1" t="str">
        <f aca="false">IF(Answers!F341="","",IF(ISNUMBER(IFERROR(VALUE(Answers!F341),"")),IF(AND(VALUE(Answers!F341)&gt;=1,VALUE(Answers!F341)&lt;=5,VALUE(Answers!F341)=INT(VALUE(Answers!F341))),VALUE(Answers!F341),"unread"),IFERROR(MATCH(TRIM(SUBSTITUTE(SUBSTITUTE(SUBSTITUTE(SUBSTITUTE(Answers!F341,"’","'"),"‘","'"),"“",""""),"”","""")),'Scoring key'!$B$5:$B$9,0),"unread")))</f>
        <v/>
      </c>
      <c r="P341" s="1" t="str">
        <f aca="false">IF(Answers!G341="","",IF(ISNUMBER(IFERROR(VALUE(Answers!G341),"")),IF(AND(VALUE(Answers!G341)&gt;=1,VALUE(Answers!G341)&lt;=5,VALUE(Answers!G341)=INT(VALUE(Answers!G341))),VALUE(Answers!G341),"unread"),IFERROR(MATCH(TRIM(SUBSTITUTE(SUBSTITUTE(SUBSTITUTE(SUBSTITUTE(Answers!G341,"’","'"),"‘","'"),"“",""""),"”","""")),'Scoring key'!$B$5:$B$9,0),"unread")))</f>
        <v/>
      </c>
      <c r="Q341" s="1" t="str">
        <f aca="false">IF(Answers!H341="","",IF(ISNUMBER(IFERROR(VALUE(Answers!H341),"")),IF(AND(VALUE(Answers!H341)&gt;=1,VALUE(Answers!H341)&lt;=5,VALUE(Answers!H341)=INT(VALUE(Answers!H341))),VALUE(Answers!H341),"unread"),IFERROR(MATCH(TRIM(SUBSTITUTE(SUBSTITUTE(SUBSTITUTE(SUBSTITUTE(Answers!H341,"’","'"),"‘","'"),"“",""""),"”","""")),'Scoring key'!$B$5:$B$9,0),"unread")))</f>
        <v/>
      </c>
      <c r="R341" s="1" t="str">
        <f aca="false">IF(Answers!I341="","",IF(ISNUMBER(IFERROR(VALUE(Answers!I341),"")),IF(AND(VALUE(Answers!I341)&gt;=1,VALUE(Answers!I341)&lt;=5,VALUE(Answers!I341)=INT(VALUE(Answers!I341))),VALUE(Answers!I341),"unread"),IFERROR(MATCH(TRIM(SUBSTITUTE(SUBSTITUTE(SUBSTITUTE(SUBSTITUTE(Answers!I341,"’","'"),"‘","'"),"“",""""),"”","""")),'Scoring key'!$B$5:$B$9,0),"unread")))</f>
        <v/>
      </c>
      <c r="S341" s="1" t="str">
        <f aca="false">IF(Answers!J341="","",IF(ISNUMBER(IFERROR(VALUE(Answers!J341),"")),IF(AND(VALUE(Answers!J341)&gt;=1,VALUE(Answers!J341)&lt;=5,VALUE(Answers!J341)=INT(VALUE(Answers!J341))),VALUE(Answers!J341),"unread"),IFERROR(MATCH(TRIM(SUBSTITUTE(SUBSTITUTE(SUBSTITUTE(SUBSTITUTE(Answers!J341,"’","'"),"‘","'"),"“",""""),"”","""")),'Scoring key'!$B$5:$B$9,0),"unread")))</f>
        <v/>
      </c>
      <c r="T341" s="1" t="str">
        <f aca="false">IF(Answers!K341="","",IF(ISNUMBER(IFERROR(VALUE(Answers!K341),"")),IF(AND(VALUE(Answers!K341)&gt;=1,VALUE(Answers!K341)&lt;=5,VALUE(Answers!K341)=INT(VALUE(Answers!K341))),VALUE(Answers!K341),"unread"),IFERROR(MATCH(TRIM(SUBSTITUTE(SUBSTITUTE(SUBSTITUTE(SUBSTITUTE(Answers!K341,"’","'"),"‘","'"),"“",""""),"”","""")),'Scoring key'!$B$5:$B$9,0),"unread")))</f>
        <v/>
      </c>
      <c r="U341" s="1" t="str">
        <f aca="false">IF(Answers!M341="","",IF(ISNUMBER(IFERROR(VALUE(Answers!M341),"")),IF(AND(VALUE(Answers!M341)&gt;=1,VALUE(Answers!M341)&lt;=5,VALUE(Answers!M341)=INT(VALUE(Answers!M341))),VALUE(Answers!M341),"unread"),IFERROR(MATCH(TRIM(SUBSTITUTE(SUBSTITUTE(SUBSTITUTE(SUBSTITUTE(Answers!M341,"’","'"),"‘","'"),"“",""""),"”","""")),'Scoring key'!$B$5:$B$9,0),"unread")))</f>
        <v/>
      </c>
      <c r="V341" s="1" t="str">
        <f aca="false">IF(Answers!P341="","",IF(ISNUMBER(IFERROR(VALUE(Answers!P341),"")),IF(AND(VALUE(Answers!P341)&gt;=1,VALUE(Answers!P341)&lt;=5,VALUE(Answers!P341)=INT(VALUE(Answers!P341))),VALUE(Answers!P341),"unread"),IFERROR(MATCH(TRIM(SUBSTITUTE(SUBSTITUTE(SUBSTITUTE(SUBSTITUTE(Answers!P341,"’","'"),"‘","'"),"“",""""),"”","""")),'Scoring key'!$B$5:$B$9,0),"unread")))</f>
        <v/>
      </c>
      <c r="W341" s="1" t="str">
        <f aca="false">IF(Answers!Q341="","",IF(ISNUMBER(IFERROR(VALUE(Answers!Q341),"")),IF(AND(VALUE(Answers!Q341)&gt;=1,VALUE(Answers!Q341)&lt;=5,VALUE(Answers!Q341)=INT(VALUE(Answers!Q341))),VALUE(Answers!Q341),"unread"),IFERROR(MATCH(TRIM(SUBSTITUTE(SUBSTITUTE(SUBSTITUTE(SUBSTITUTE(Answers!Q341,"’","'"),"‘","'"),"“",""""),"”","""")),'Scoring key'!$B$5:$B$9,0),"unread")))</f>
        <v/>
      </c>
      <c r="X341" s="1" t="str">
        <f aca="false">IF(Answers!B341="","",ISNUMBER(SEARCH("Drafting or editing emails and documents",TRIM(SUBSTITUTE(SUBSTITUTE(SUBSTITUTE(SUBSTITUTE(Answers!B341,"’","'"),"‘","'"),"“",""""),"”",""""))))*1+ISNUMBER(SEARCH("Summarizing documents, threads or meetings",TRIM(SUBSTITUTE(SUBSTITUTE(SUBSTITUTE(SUBSTITUTE(Answers!B341,"’","'"),"‘","'"),"“",""""),"”",""""))))*1+ISNUMBER(SEARCH("Research, or explaining something unfamiliar",TRIM(SUBSTITUTE(SUBSTITUTE(SUBSTITUTE(SUBSTITUTE(Answers!B341,"’","'"),"‘","'"),"“",""""),"”",""""))))*1+ISNUMBER(SEARCH("Working with data or spreadsheets",TRIM(SUBSTITUTE(SUBSTITUTE(SUBSTITUTE(SUBSTITUTE(Answers!B341,"’","'"),"‘","'"),"“",""""),"”",""""))))*1+ISNUMBER(SEARCH("Writing or reviewing code or scripts",TRIM(SUBSTITUTE(SUBSTITUTE(SUBSTITUTE(SUBSTITUTE(Answers!B341,"’","'"),"‘","'"),"“",""""),"”",""""))))*1+ISNUMBER(SEARCH("Brainstorming or planning",TRIM(SUBSTITUTE(SUBSTITUTE(SUBSTITUTE(SUBSTITUTE(Answers!B341,"’","'"),"‘","'"),"“",""""),"”",""""))))*1+ISNUMBER(SEARCH("Something else",TRIM(SUBSTITUTE(SUBSTITUTE(SUBSTITUTE(SUBSTITUTE(Answers!B341,"’","'"),"‘","'"),"“",""""),"”",""""))))*1)</f>
        <v/>
      </c>
      <c r="Y341" s="1" t="str">
        <f aca="false">IF(X341="","",IF(X341=0,IF(ISNUMBER(SEARCH("I don't use AI tools for work",TRIM(SUBSTITUTE(SUBSTITUTE(SUBSTITUTE(SUBSTITUTE(Answers!B341,"’","'"),"‘","'"),"“",""""),"”","""")))),1,"unread"),MIN(X341+1,5)))</f>
        <v/>
      </c>
      <c r="Z341" s="1" t="n">
        <f aca="false">IF(ISNUMBER(SEARCH("Clear guidance on what's allowed and what information can go in",TRIM(SUBSTITUTE(SUBSTITUTE(SUBSTITUTE(SUBSTITUTE(Answers!R341,"’","'"),"‘","'"),"“",""""),"”","""")))),1,0)</f>
        <v>0</v>
      </c>
      <c r="AA341" s="1" t="n">
        <f aca="false">IF(ISNUMBER(SEARCH("An approved AI tool with a work account",TRIM(SUBSTITUTE(SUBSTITUTE(SUBSTITUTE(SUBSTITUTE(Answers!R341,"’","'"),"‘","'"),"“",""""),"”","""")))),1,0)</f>
        <v>0</v>
      </c>
      <c r="AB341" s="1" t="n">
        <f aca="false">IF(ISNUMBER(SEARCH("Hands-on training using my own work tasks",TRIM(SUBSTITUTE(SUBSTITUTE(SUBSTITUTE(SUBSTITUTE(Answers!R341,"’","'"),"‘","'"),"“",""""),"”","""")))),1,0)</f>
        <v>0</v>
      </c>
      <c r="AC341" s="1" t="n">
        <f aca="false">IF(ISNUMBER(SEARCH("Ready-made prompts and templates for common tasks",TRIM(SUBSTITUTE(SUBSTITUTE(SUBSTITUTE(SUBSTITUTE(Answers!R341,"’","'"),"‘","'"),"“",""""),"”","""")))),1,0)</f>
        <v>0</v>
      </c>
      <c r="AD341" s="1" t="n">
        <f aca="false">IF(ISNUMBER(SEARCH("Help setting up an AI agent for my role",TRIM(SUBSTITUTE(SUBSTITUTE(SUBSTITUTE(SUBSTITUTE(Answers!R341,"’","'"),"‘","'"),"“",""""),"”","""")))),1,0)</f>
        <v>0</v>
      </c>
      <c r="AE341" s="1" t="n">
        <f aca="false">IF(ISNUMBER(SEARCH("Examples from people in jobs like mine",TRIM(SUBSTITUTE(SUBSTITUTE(SUBSTITUTE(SUBSTITUTE(Answers!R341,"’","'"),"‘","'"),"“",""""),"”","""")))),1,0)</f>
        <v>0</v>
      </c>
      <c r="AF341" s="1" t="n">
        <f aca="false">IF(ISNUMBER(SEARCH("Time set aside to practice",TRIM(SUBSTITUTE(SUBSTITUTE(SUBSTITUTE(SUBSTITUTE(Answers!R341,"’","'"),"‘","'"),"“",""""),"”","""")))),1,0)</f>
        <v>0</v>
      </c>
      <c r="AG341" s="1" t="n">
        <f aca="false">IF(ISNUMBER(SEARCH("I don't need help right now",TRIM(SUBSTITUTE(SUBSTITUTE(SUBSTITUTE(SUBSTITUTE(Answers!R341,"’","'"),"‘","'"),"“",""""),"”","""")))),1,0)</f>
        <v>0</v>
      </c>
      <c r="AH341" s="1" t="str">
        <f aca="false">IF(Answers!R341="","",IF(Z341+AA341+AB341+AC341+AD341+AE341+AF341+AG341=0,"unread",""))</f>
        <v/>
      </c>
      <c r="AI341" s="1" t="n">
        <f aca="false">IF(OR(D341=5,E341=5),1,0)</f>
        <v>0</v>
      </c>
    </row>
    <row r="342" customFormat="false" ht="15" hidden="false" customHeight="true" outlineLevel="0" collapsed="false">
      <c r="A342" s="1" t="n">
        <f aca="false">Answers!T342</f>
        <v>0</v>
      </c>
      <c r="B342" s="1" t="str">
        <f aca="false">IF(Answers!A342="","",IFERROR(MATCH(TRIM(SUBSTITUTE(SUBSTITUTE(SUBSTITUTE(SUBSTITUTE(Answers!A342,"’","'"),"‘","'"),"“",""""),"”","""")),'Scoring key'!$B$10:$B$14,0),"unread"))</f>
        <v/>
      </c>
      <c r="C342" s="1" t="str">
        <f aca="false">IF(Answers!C342="","",IFERROR(MATCH(TRIM(SUBSTITUTE(SUBSTITUTE(SUBSTITUTE(SUBSTITUTE(Answers!C342,"’","'"),"‘","'"),"“",""""),"”","""")),'Scoring key'!$B$15:$B$19,0),"unread"))</f>
        <v/>
      </c>
      <c r="D342" s="1" t="str">
        <f aca="false">IF(Answers!D342="","",IFERROR(MATCH(TRIM(SUBSTITUTE(SUBSTITUTE(SUBSTITUTE(SUBSTITUTE(Answers!D342,"’","'"),"‘","'"),"“",""""),"”","""")),'Scoring key'!$B$20:$B$24,0),"unread"))</f>
        <v/>
      </c>
      <c r="E342" s="1" t="str">
        <f aca="false">IF(Answers!E342="","",IFERROR(MATCH(TRIM(SUBSTITUTE(SUBSTITUTE(SUBSTITUTE(SUBSTITUTE(Answers!E342,"’","'"),"‘","'"),"“",""""),"”","""")),'Scoring key'!$B$25:$B$29,0),"unread"))</f>
        <v/>
      </c>
      <c r="F342" s="1" t="str">
        <f aca="false">IF(Answers!L342="","",IFERROR(MATCH(TRIM(SUBSTITUTE(SUBSTITUTE(SUBSTITUTE(SUBSTITUTE(Answers!L342,"’","'"),"‘","'"),"“",""""),"”","""")),'Scoring key'!$B$30:$B$34,0),"unread"))</f>
        <v/>
      </c>
      <c r="G342" s="1" t="str">
        <f aca="false">IF(Answers!N342="","",IFERROR(MATCH(TRIM(SUBSTITUTE(SUBSTITUTE(SUBSTITUTE(SUBSTITUTE(Answers!N342,"’","'"),"‘","'"),"“",""""),"”","""")),'Scoring key'!$B$35:$B$38,0),"unread"))</f>
        <v/>
      </c>
      <c r="H342" s="1" t="str">
        <f aca="false">IF(Answers!O342="","",IFERROR(MATCH(TRIM(SUBSTITUTE(SUBSTITUTE(SUBSTITUTE(SUBSTITUTE(Answers!O342,"’","'"),"‘","'"),"“",""""),"”","""")),'Scoring key'!$B$39:$B$42,0),"unread"))</f>
        <v/>
      </c>
      <c r="I342" s="1" t="str">
        <f aca="false">IF(Answers!S342="","",IFERROR(MATCH(TRIM(SUBSTITUTE(SUBSTITUTE(SUBSTITUTE(SUBSTITUTE(Answers!S342,"’","'"),"‘","'"),"“",""""),"”","""")),'Scoring key'!$B$43:$B$46,0),"unread"))</f>
        <v/>
      </c>
      <c r="J342" s="1" t="str">
        <f aca="false">IF(ISNUMBER(B342),IF(INDEX('Scoring key'!$C$10:$C$14,B342)="","",INDEX('Scoring key'!$C$10:$C$14,B342)),"")</f>
        <v/>
      </c>
      <c r="K342" s="1" t="str">
        <f aca="false">IF(ISNUMBER(E342),IF(INDEX('Scoring key'!$C$25:$C$29,E342)="","",INDEX('Scoring key'!$C$25:$C$29,E342)),"")</f>
        <v/>
      </c>
      <c r="L342" s="1" t="str">
        <f aca="false">IF(ISNUMBER(F342),IF(INDEX('Scoring key'!$C$30:$C$34,F342)="","",INDEX('Scoring key'!$C$30:$C$34,F342)),"")</f>
        <v/>
      </c>
      <c r="M342" s="1" t="str">
        <f aca="false">IF(ISNUMBER(G342),IF(INDEX('Scoring key'!$C$35:$C$38,G342)="","",INDEX('Scoring key'!$C$35:$C$38,G342)),"")</f>
        <v/>
      </c>
      <c r="N342" s="1" t="str">
        <f aca="false">IF(ISNUMBER(H342),IF(INDEX('Scoring key'!$C$39:$C$42,H342)="","",INDEX('Scoring key'!$C$39:$C$42,H342)),"")</f>
        <v/>
      </c>
      <c r="O342" s="1" t="str">
        <f aca="false">IF(Answers!F342="","",IF(ISNUMBER(IFERROR(VALUE(Answers!F342),"")),IF(AND(VALUE(Answers!F342)&gt;=1,VALUE(Answers!F342)&lt;=5,VALUE(Answers!F342)=INT(VALUE(Answers!F342))),VALUE(Answers!F342),"unread"),IFERROR(MATCH(TRIM(SUBSTITUTE(SUBSTITUTE(SUBSTITUTE(SUBSTITUTE(Answers!F342,"’","'"),"‘","'"),"“",""""),"”","""")),'Scoring key'!$B$5:$B$9,0),"unread")))</f>
        <v/>
      </c>
      <c r="P342" s="1" t="str">
        <f aca="false">IF(Answers!G342="","",IF(ISNUMBER(IFERROR(VALUE(Answers!G342),"")),IF(AND(VALUE(Answers!G342)&gt;=1,VALUE(Answers!G342)&lt;=5,VALUE(Answers!G342)=INT(VALUE(Answers!G342))),VALUE(Answers!G342),"unread"),IFERROR(MATCH(TRIM(SUBSTITUTE(SUBSTITUTE(SUBSTITUTE(SUBSTITUTE(Answers!G342,"’","'"),"‘","'"),"“",""""),"”","""")),'Scoring key'!$B$5:$B$9,0),"unread")))</f>
        <v/>
      </c>
      <c r="Q342" s="1" t="str">
        <f aca="false">IF(Answers!H342="","",IF(ISNUMBER(IFERROR(VALUE(Answers!H342),"")),IF(AND(VALUE(Answers!H342)&gt;=1,VALUE(Answers!H342)&lt;=5,VALUE(Answers!H342)=INT(VALUE(Answers!H342))),VALUE(Answers!H342),"unread"),IFERROR(MATCH(TRIM(SUBSTITUTE(SUBSTITUTE(SUBSTITUTE(SUBSTITUTE(Answers!H342,"’","'"),"‘","'"),"“",""""),"”","""")),'Scoring key'!$B$5:$B$9,0),"unread")))</f>
        <v/>
      </c>
      <c r="R342" s="1" t="str">
        <f aca="false">IF(Answers!I342="","",IF(ISNUMBER(IFERROR(VALUE(Answers!I342),"")),IF(AND(VALUE(Answers!I342)&gt;=1,VALUE(Answers!I342)&lt;=5,VALUE(Answers!I342)=INT(VALUE(Answers!I342))),VALUE(Answers!I342),"unread"),IFERROR(MATCH(TRIM(SUBSTITUTE(SUBSTITUTE(SUBSTITUTE(SUBSTITUTE(Answers!I342,"’","'"),"‘","'"),"“",""""),"”","""")),'Scoring key'!$B$5:$B$9,0),"unread")))</f>
        <v/>
      </c>
      <c r="S342" s="1" t="str">
        <f aca="false">IF(Answers!J342="","",IF(ISNUMBER(IFERROR(VALUE(Answers!J342),"")),IF(AND(VALUE(Answers!J342)&gt;=1,VALUE(Answers!J342)&lt;=5,VALUE(Answers!J342)=INT(VALUE(Answers!J342))),VALUE(Answers!J342),"unread"),IFERROR(MATCH(TRIM(SUBSTITUTE(SUBSTITUTE(SUBSTITUTE(SUBSTITUTE(Answers!J342,"’","'"),"‘","'"),"“",""""),"”","""")),'Scoring key'!$B$5:$B$9,0),"unread")))</f>
        <v/>
      </c>
      <c r="T342" s="1" t="str">
        <f aca="false">IF(Answers!K342="","",IF(ISNUMBER(IFERROR(VALUE(Answers!K342),"")),IF(AND(VALUE(Answers!K342)&gt;=1,VALUE(Answers!K342)&lt;=5,VALUE(Answers!K342)=INT(VALUE(Answers!K342))),VALUE(Answers!K342),"unread"),IFERROR(MATCH(TRIM(SUBSTITUTE(SUBSTITUTE(SUBSTITUTE(SUBSTITUTE(Answers!K342,"’","'"),"‘","'"),"“",""""),"”","""")),'Scoring key'!$B$5:$B$9,0),"unread")))</f>
        <v/>
      </c>
      <c r="U342" s="1" t="str">
        <f aca="false">IF(Answers!M342="","",IF(ISNUMBER(IFERROR(VALUE(Answers!M342),"")),IF(AND(VALUE(Answers!M342)&gt;=1,VALUE(Answers!M342)&lt;=5,VALUE(Answers!M342)=INT(VALUE(Answers!M342))),VALUE(Answers!M342),"unread"),IFERROR(MATCH(TRIM(SUBSTITUTE(SUBSTITUTE(SUBSTITUTE(SUBSTITUTE(Answers!M342,"’","'"),"‘","'"),"“",""""),"”","""")),'Scoring key'!$B$5:$B$9,0),"unread")))</f>
        <v/>
      </c>
      <c r="V342" s="1" t="str">
        <f aca="false">IF(Answers!P342="","",IF(ISNUMBER(IFERROR(VALUE(Answers!P342),"")),IF(AND(VALUE(Answers!P342)&gt;=1,VALUE(Answers!P342)&lt;=5,VALUE(Answers!P342)=INT(VALUE(Answers!P342))),VALUE(Answers!P342),"unread"),IFERROR(MATCH(TRIM(SUBSTITUTE(SUBSTITUTE(SUBSTITUTE(SUBSTITUTE(Answers!P342,"’","'"),"‘","'"),"“",""""),"”","""")),'Scoring key'!$B$5:$B$9,0),"unread")))</f>
        <v/>
      </c>
      <c r="W342" s="1" t="str">
        <f aca="false">IF(Answers!Q342="","",IF(ISNUMBER(IFERROR(VALUE(Answers!Q342),"")),IF(AND(VALUE(Answers!Q342)&gt;=1,VALUE(Answers!Q342)&lt;=5,VALUE(Answers!Q342)=INT(VALUE(Answers!Q342))),VALUE(Answers!Q342),"unread"),IFERROR(MATCH(TRIM(SUBSTITUTE(SUBSTITUTE(SUBSTITUTE(SUBSTITUTE(Answers!Q342,"’","'"),"‘","'"),"“",""""),"”","""")),'Scoring key'!$B$5:$B$9,0),"unread")))</f>
        <v/>
      </c>
      <c r="X342" s="1" t="str">
        <f aca="false">IF(Answers!B342="","",ISNUMBER(SEARCH("Drafting or editing emails and documents",TRIM(SUBSTITUTE(SUBSTITUTE(SUBSTITUTE(SUBSTITUTE(Answers!B342,"’","'"),"‘","'"),"“",""""),"”",""""))))*1+ISNUMBER(SEARCH("Summarizing documents, threads or meetings",TRIM(SUBSTITUTE(SUBSTITUTE(SUBSTITUTE(SUBSTITUTE(Answers!B342,"’","'"),"‘","'"),"“",""""),"”",""""))))*1+ISNUMBER(SEARCH("Research, or explaining something unfamiliar",TRIM(SUBSTITUTE(SUBSTITUTE(SUBSTITUTE(SUBSTITUTE(Answers!B342,"’","'"),"‘","'"),"“",""""),"”",""""))))*1+ISNUMBER(SEARCH("Working with data or spreadsheets",TRIM(SUBSTITUTE(SUBSTITUTE(SUBSTITUTE(SUBSTITUTE(Answers!B342,"’","'"),"‘","'"),"“",""""),"”",""""))))*1+ISNUMBER(SEARCH("Writing or reviewing code or scripts",TRIM(SUBSTITUTE(SUBSTITUTE(SUBSTITUTE(SUBSTITUTE(Answers!B342,"’","'"),"‘","'"),"“",""""),"”",""""))))*1+ISNUMBER(SEARCH("Brainstorming or planning",TRIM(SUBSTITUTE(SUBSTITUTE(SUBSTITUTE(SUBSTITUTE(Answers!B342,"’","'"),"‘","'"),"“",""""),"”",""""))))*1+ISNUMBER(SEARCH("Something else",TRIM(SUBSTITUTE(SUBSTITUTE(SUBSTITUTE(SUBSTITUTE(Answers!B342,"’","'"),"‘","'"),"“",""""),"”",""""))))*1)</f>
        <v/>
      </c>
      <c r="Y342" s="1" t="str">
        <f aca="false">IF(X342="","",IF(X342=0,IF(ISNUMBER(SEARCH("I don't use AI tools for work",TRIM(SUBSTITUTE(SUBSTITUTE(SUBSTITUTE(SUBSTITUTE(Answers!B342,"’","'"),"‘","'"),"“",""""),"”","""")))),1,"unread"),MIN(X342+1,5)))</f>
        <v/>
      </c>
      <c r="Z342" s="1" t="n">
        <f aca="false">IF(ISNUMBER(SEARCH("Clear guidance on what's allowed and what information can go in",TRIM(SUBSTITUTE(SUBSTITUTE(SUBSTITUTE(SUBSTITUTE(Answers!R342,"’","'"),"‘","'"),"“",""""),"”","""")))),1,0)</f>
        <v>0</v>
      </c>
      <c r="AA342" s="1" t="n">
        <f aca="false">IF(ISNUMBER(SEARCH("An approved AI tool with a work account",TRIM(SUBSTITUTE(SUBSTITUTE(SUBSTITUTE(SUBSTITUTE(Answers!R342,"’","'"),"‘","'"),"“",""""),"”","""")))),1,0)</f>
        <v>0</v>
      </c>
      <c r="AB342" s="1" t="n">
        <f aca="false">IF(ISNUMBER(SEARCH("Hands-on training using my own work tasks",TRIM(SUBSTITUTE(SUBSTITUTE(SUBSTITUTE(SUBSTITUTE(Answers!R342,"’","'"),"‘","'"),"“",""""),"”","""")))),1,0)</f>
        <v>0</v>
      </c>
      <c r="AC342" s="1" t="n">
        <f aca="false">IF(ISNUMBER(SEARCH("Ready-made prompts and templates for common tasks",TRIM(SUBSTITUTE(SUBSTITUTE(SUBSTITUTE(SUBSTITUTE(Answers!R342,"’","'"),"‘","'"),"“",""""),"”","""")))),1,0)</f>
        <v>0</v>
      </c>
      <c r="AD342" s="1" t="n">
        <f aca="false">IF(ISNUMBER(SEARCH("Help setting up an AI agent for my role",TRIM(SUBSTITUTE(SUBSTITUTE(SUBSTITUTE(SUBSTITUTE(Answers!R342,"’","'"),"‘","'"),"“",""""),"”","""")))),1,0)</f>
        <v>0</v>
      </c>
      <c r="AE342" s="1" t="n">
        <f aca="false">IF(ISNUMBER(SEARCH("Examples from people in jobs like mine",TRIM(SUBSTITUTE(SUBSTITUTE(SUBSTITUTE(SUBSTITUTE(Answers!R342,"’","'"),"‘","'"),"“",""""),"”","""")))),1,0)</f>
        <v>0</v>
      </c>
      <c r="AF342" s="1" t="n">
        <f aca="false">IF(ISNUMBER(SEARCH("Time set aside to practice",TRIM(SUBSTITUTE(SUBSTITUTE(SUBSTITUTE(SUBSTITUTE(Answers!R342,"’","'"),"‘","'"),"“",""""),"”","""")))),1,0)</f>
        <v>0</v>
      </c>
      <c r="AG342" s="1" t="n">
        <f aca="false">IF(ISNUMBER(SEARCH("I don't need help right now",TRIM(SUBSTITUTE(SUBSTITUTE(SUBSTITUTE(SUBSTITUTE(Answers!R342,"’","'"),"‘","'"),"“",""""),"”","""")))),1,0)</f>
        <v>0</v>
      </c>
      <c r="AH342" s="1" t="str">
        <f aca="false">IF(Answers!R342="","",IF(Z342+AA342+AB342+AC342+AD342+AE342+AF342+AG342=0,"unread",""))</f>
        <v/>
      </c>
      <c r="AI342" s="1" t="n">
        <f aca="false">IF(OR(D342=5,E342=5),1,0)</f>
        <v>0</v>
      </c>
    </row>
    <row r="343" customFormat="false" ht="15" hidden="false" customHeight="true" outlineLevel="0" collapsed="false">
      <c r="A343" s="1" t="n">
        <f aca="false">Answers!T343</f>
        <v>0</v>
      </c>
      <c r="B343" s="1" t="str">
        <f aca="false">IF(Answers!A343="","",IFERROR(MATCH(TRIM(SUBSTITUTE(SUBSTITUTE(SUBSTITUTE(SUBSTITUTE(Answers!A343,"’","'"),"‘","'"),"“",""""),"”","""")),'Scoring key'!$B$10:$B$14,0),"unread"))</f>
        <v/>
      </c>
      <c r="C343" s="1" t="str">
        <f aca="false">IF(Answers!C343="","",IFERROR(MATCH(TRIM(SUBSTITUTE(SUBSTITUTE(SUBSTITUTE(SUBSTITUTE(Answers!C343,"’","'"),"‘","'"),"“",""""),"”","""")),'Scoring key'!$B$15:$B$19,0),"unread"))</f>
        <v/>
      </c>
      <c r="D343" s="1" t="str">
        <f aca="false">IF(Answers!D343="","",IFERROR(MATCH(TRIM(SUBSTITUTE(SUBSTITUTE(SUBSTITUTE(SUBSTITUTE(Answers!D343,"’","'"),"‘","'"),"“",""""),"”","""")),'Scoring key'!$B$20:$B$24,0),"unread"))</f>
        <v/>
      </c>
      <c r="E343" s="1" t="str">
        <f aca="false">IF(Answers!E343="","",IFERROR(MATCH(TRIM(SUBSTITUTE(SUBSTITUTE(SUBSTITUTE(SUBSTITUTE(Answers!E343,"’","'"),"‘","'"),"“",""""),"”","""")),'Scoring key'!$B$25:$B$29,0),"unread"))</f>
        <v/>
      </c>
      <c r="F343" s="1" t="str">
        <f aca="false">IF(Answers!L343="","",IFERROR(MATCH(TRIM(SUBSTITUTE(SUBSTITUTE(SUBSTITUTE(SUBSTITUTE(Answers!L343,"’","'"),"‘","'"),"“",""""),"”","""")),'Scoring key'!$B$30:$B$34,0),"unread"))</f>
        <v/>
      </c>
      <c r="G343" s="1" t="str">
        <f aca="false">IF(Answers!N343="","",IFERROR(MATCH(TRIM(SUBSTITUTE(SUBSTITUTE(SUBSTITUTE(SUBSTITUTE(Answers!N343,"’","'"),"‘","'"),"“",""""),"”","""")),'Scoring key'!$B$35:$B$38,0),"unread"))</f>
        <v/>
      </c>
      <c r="H343" s="1" t="str">
        <f aca="false">IF(Answers!O343="","",IFERROR(MATCH(TRIM(SUBSTITUTE(SUBSTITUTE(SUBSTITUTE(SUBSTITUTE(Answers!O343,"’","'"),"‘","'"),"“",""""),"”","""")),'Scoring key'!$B$39:$B$42,0),"unread"))</f>
        <v/>
      </c>
      <c r="I343" s="1" t="str">
        <f aca="false">IF(Answers!S343="","",IFERROR(MATCH(TRIM(SUBSTITUTE(SUBSTITUTE(SUBSTITUTE(SUBSTITUTE(Answers!S343,"’","'"),"‘","'"),"“",""""),"”","""")),'Scoring key'!$B$43:$B$46,0),"unread"))</f>
        <v/>
      </c>
      <c r="J343" s="1" t="str">
        <f aca="false">IF(ISNUMBER(B343),IF(INDEX('Scoring key'!$C$10:$C$14,B343)="","",INDEX('Scoring key'!$C$10:$C$14,B343)),"")</f>
        <v/>
      </c>
      <c r="K343" s="1" t="str">
        <f aca="false">IF(ISNUMBER(E343),IF(INDEX('Scoring key'!$C$25:$C$29,E343)="","",INDEX('Scoring key'!$C$25:$C$29,E343)),"")</f>
        <v/>
      </c>
      <c r="L343" s="1" t="str">
        <f aca="false">IF(ISNUMBER(F343),IF(INDEX('Scoring key'!$C$30:$C$34,F343)="","",INDEX('Scoring key'!$C$30:$C$34,F343)),"")</f>
        <v/>
      </c>
      <c r="M343" s="1" t="str">
        <f aca="false">IF(ISNUMBER(G343),IF(INDEX('Scoring key'!$C$35:$C$38,G343)="","",INDEX('Scoring key'!$C$35:$C$38,G343)),"")</f>
        <v/>
      </c>
      <c r="N343" s="1" t="str">
        <f aca="false">IF(ISNUMBER(H343),IF(INDEX('Scoring key'!$C$39:$C$42,H343)="","",INDEX('Scoring key'!$C$39:$C$42,H343)),"")</f>
        <v/>
      </c>
      <c r="O343" s="1" t="str">
        <f aca="false">IF(Answers!F343="","",IF(ISNUMBER(IFERROR(VALUE(Answers!F343),"")),IF(AND(VALUE(Answers!F343)&gt;=1,VALUE(Answers!F343)&lt;=5,VALUE(Answers!F343)=INT(VALUE(Answers!F343))),VALUE(Answers!F343),"unread"),IFERROR(MATCH(TRIM(SUBSTITUTE(SUBSTITUTE(SUBSTITUTE(SUBSTITUTE(Answers!F343,"’","'"),"‘","'"),"“",""""),"”","""")),'Scoring key'!$B$5:$B$9,0),"unread")))</f>
        <v/>
      </c>
      <c r="P343" s="1" t="str">
        <f aca="false">IF(Answers!G343="","",IF(ISNUMBER(IFERROR(VALUE(Answers!G343),"")),IF(AND(VALUE(Answers!G343)&gt;=1,VALUE(Answers!G343)&lt;=5,VALUE(Answers!G343)=INT(VALUE(Answers!G343))),VALUE(Answers!G343),"unread"),IFERROR(MATCH(TRIM(SUBSTITUTE(SUBSTITUTE(SUBSTITUTE(SUBSTITUTE(Answers!G343,"’","'"),"‘","'"),"“",""""),"”","""")),'Scoring key'!$B$5:$B$9,0),"unread")))</f>
        <v/>
      </c>
      <c r="Q343" s="1" t="str">
        <f aca="false">IF(Answers!H343="","",IF(ISNUMBER(IFERROR(VALUE(Answers!H343),"")),IF(AND(VALUE(Answers!H343)&gt;=1,VALUE(Answers!H343)&lt;=5,VALUE(Answers!H343)=INT(VALUE(Answers!H343))),VALUE(Answers!H343),"unread"),IFERROR(MATCH(TRIM(SUBSTITUTE(SUBSTITUTE(SUBSTITUTE(SUBSTITUTE(Answers!H343,"’","'"),"‘","'"),"“",""""),"”","""")),'Scoring key'!$B$5:$B$9,0),"unread")))</f>
        <v/>
      </c>
      <c r="R343" s="1" t="str">
        <f aca="false">IF(Answers!I343="","",IF(ISNUMBER(IFERROR(VALUE(Answers!I343),"")),IF(AND(VALUE(Answers!I343)&gt;=1,VALUE(Answers!I343)&lt;=5,VALUE(Answers!I343)=INT(VALUE(Answers!I343))),VALUE(Answers!I343),"unread"),IFERROR(MATCH(TRIM(SUBSTITUTE(SUBSTITUTE(SUBSTITUTE(SUBSTITUTE(Answers!I343,"’","'"),"‘","'"),"“",""""),"”","""")),'Scoring key'!$B$5:$B$9,0),"unread")))</f>
        <v/>
      </c>
      <c r="S343" s="1" t="str">
        <f aca="false">IF(Answers!J343="","",IF(ISNUMBER(IFERROR(VALUE(Answers!J343),"")),IF(AND(VALUE(Answers!J343)&gt;=1,VALUE(Answers!J343)&lt;=5,VALUE(Answers!J343)=INT(VALUE(Answers!J343))),VALUE(Answers!J343),"unread"),IFERROR(MATCH(TRIM(SUBSTITUTE(SUBSTITUTE(SUBSTITUTE(SUBSTITUTE(Answers!J343,"’","'"),"‘","'"),"“",""""),"”","""")),'Scoring key'!$B$5:$B$9,0),"unread")))</f>
        <v/>
      </c>
      <c r="T343" s="1" t="str">
        <f aca="false">IF(Answers!K343="","",IF(ISNUMBER(IFERROR(VALUE(Answers!K343),"")),IF(AND(VALUE(Answers!K343)&gt;=1,VALUE(Answers!K343)&lt;=5,VALUE(Answers!K343)=INT(VALUE(Answers!K343))),VALUE(Answers!K343),"unread"),IFERROR(MATCH(TRIM(SUBSTITUTE(SUBSTITUTE(SUBSTITUTE(SUBSTITUTE(Answers!K343,"’","'"),"‘","'"),"“",""""),"”","""")),'Scoring key'!$B$5:$B$9,0),"unread")))</f>
        <v/>
      </c>
      <c r="U343" s="1" t="str">
        <f aca="false">IF(Answers!M343="","",IF(ISNUMBER(IFERROR(VALUE(Answers!M343),"")),IF(AND(VALUE(Answers!M343)&gt;=1,VALUE(Answers!M343)&lt;=5,VALUE(Answers!M343)=INT(VALUE(Answers!M343))),VALUE(Answers!M343),"unread"),IFERROR(MATCH(TRIM(SUBSTITUTE(SUBSTITUTE(SUBSTITUTE(SUBSTITUTE(Answers!M343,"’","'"),"‘","'"),"“",""""),"”","""")),'Scoring key'!$B$5:$B$9,0),"unread")))</f>
        <v/>
      </c>
      <c r="V343" s="1" t="str">
        <f aca="false">IF(Answers!P343="","",IF(ISNUMBER(IFERROR(VALUE(Answers!P343),"")),IF(AND(VALUE(Answers!P343)&gt;=1,VALUE(Answers!P343)&lt;=5,VALUE(Answers!P343)=INT(VALUE(Answers!P343))),VALUE(Answers!P343),"unread"),IFERROR(MATCH(TRIM(SUBSTITUTE(SUBSTITUTE(SUBSTITUTE(SUBSTITUTE(Answers!P343,"’","'"),"‘","'"),"“",""""),"”","""")),'Scoring key'!$B$5:$B$9,0),"unread")))</f>
        <v/>
      </c>
      <c r="W343" s="1" t="str">
        <f aca="false">IF(Answers!Q343="","",IF(ISNUMBER(IFERROR(VALUE(Answers!Q343),"")),IF(AND(VALUE(Answers!Q343)&gt;=1,VALUE(Answers!Q343)&lt;=5,VALUE(Answers!Q343)=INT(VALUE(Answers!Q343))),VALUE(Answers!Q343),"unread"),IFERROR(MATCH(TRIM(SUBSTITUTE(SUBSTITUTE(SUBSTITUTE(SUBSTITUTE(Answers!Q343,"’","'"),"‘","'"),"“",""""),"”","""")),'Scoring key'!$B$5:$B$9,0),"unread")))</f>
        <v/>
      </c>
      <c r="X343" s="1" t="str">
        <f aca="false">IF(Answers!B343="","",ISNUMBER(SEARCH("Drafting or editing emails and documents",TRIM(SUBSTITUTE(SUBSTITUTE(SUBSTITUTE(SUBSTITUTE(Answers!B343,"’","'"),"‘","'"),"“",""""),"”",""""))))*1+ISNUMBER(SEARCH("Summarizing documents, threads or meetings",TRIM(SUBSTITUTE(SUBSTITUTE(SUBSTITUTE(SUBSTITUTE(Answers!B343,"’","'"),"‘","'"),"“",""""),"”",""""))))*1+ISNUMBER(SEARCH("Research, or explaining something unfamiliar",TRIM(SUBSTITUTE(SUBSTITUTE(SUBSTITUTE(SUBSTITUTE(Answers!B343,"’","'"),"‘","'"),"“",""""),"”",""""))))*1+ISNUMBER(SEARCH("Working with data or spreadsheets",TRIM(SUBSTITUTE(SUBSTITUTE(SUBSTITUTE(SUBSTITUTE(Answers!B343,"’","'"),"‘","'"),"“",""""),"”",""""))))*1+ISNUMBER(SEARCH("Writing or reviewing code or scripts",TRIM(SUBSTITUTE(SUBSTITUTE(SUBSTITUTE(SUBSTITUTE(Answers!B343,"’","'"),"‘","'"),"“",""""),"”",""""))))*1+ISNUMBER(SEARCH("Brainstorming or planning",TRIM(SUBSTITUTE(SUBSTITUTE(SUBSTITUTE(SUBSTITUTE(Answers!B343,"’","'"),"‘","'"),"“",""""),"”",""""))))*1+ISNUMBER(SEARCH("Something else",TRIM(SUBSTITUTE(SUBSTITUTE(SUBSTITUTE(SUBSTITUTE(Answers!B343,"’","'"),"‘","'"),"“",""""),"”",""""))))*1)</f>
        <v/>
      </c>
      <c r="Y343" s="1" t="str">
        <f aca="false">IF(X343="","",IF(X343=0,IF(ISNUMBER(SEARCH("I don't use AI tools for work",TRIM(SUBSTITUTE(SUBSTITUTE(SUBSTITUTE(SUBSTITUTE(Answers!B343,"’","'"),"‘","'"),"“",""""),"”","""")))),1,"unread"),MIN(X343+1,5)))</f>
        <v/>
      </c>
      <c r="Z343" s="1" t="n">
        <f aca="false">IF(ISNUMBER(SEARCH("Clear guidance on what's allowed and what information can go in",TRIM(SUBSTITUTE(SUBSTITUTE(SUBSTITUTE(SUBSTITUTE(Answers!R343,"’","'"),"‘","'"),"“",""""),"”","""")))),1,0)</f>
        <v>0</v>
      </c>
      <c r="AA343" s="1" t="n">
        <f aca="false">IF(ISNUMBER(SEARCH("An approved AI tool with a work account",TRIM(SUBSTITUTE(SUBSTITUTE(SUBSTITUTE(SUBSTITUTE(Answers!R343,"’","'"),"‘","'"),"“",""""),"”","""")))),1,0)</f>
        <v>0</v>
      </c>
      <c r="AB343" s="1" t="n">
        <f aca="false">IF(ISNUMBER(SEARCH("Hands-on training using my own work tasks",TRIM(SUBSTITUTE(SUBSTITUTE(SUBSTITUTE(SUBSTITUTE(Answers!R343,"’","'"),"‘","'"),"“",""""),"”","""")))),1,0)</f>
        <v>0</v>
      </c>
      <c r="AC343" s="1" t="n">
        <f aca="false">IF(ISNUMBER(SEARCH("Ready-made prompts and templates for common tasks",TRIM(SUBSTITUTE(SUBSTITUTE(SUBSTITUTE(SUBSTITUTE(Answers!R343,"’","'"),"‘","'"),"“",""""),"”","""")))),1,0)</f>
        <v>0</v>
      </c>
      <c r="AD343" s="1" t="n">
        <f aca="false">IF(ISNUMBER(SEARCH("Help setting up an AI agent for my role",TRIM(SUBSTITUTE(SUBSTITUTE(SUBSTITUTE(SUBSTITUTE(Answers!R343,"’","'"),"‘","'"),"“",""""),"”","""")))),1,0)</f>
        <v>0</v>
      </c>
      <c r="AE343" s="1" t="n">
        <f aca="false">IF(ISNUMBER(SEARCH("Examples from people in jobs like mine",TRIM(SUBSTITUTE(SUBSTITUTE(SUBSTITUTE(SUBSTITUTE(Answers!R343,"’","'"),"‘","'"),"“",""""),"”","""")))),1,0)</f>
        <v>0</v>
      </c>
      <c r="AF343" s="1" t="n">
        <f aca="false">IF(ISNUMBER(SEARCH("Time set aside to practice",TRIM(SUBSTITUTE(SUBSTITUTE(SUBSTITUTE(SUBSTITUTE(Answers!R343,"’","'"),"‘","'"),"“",""""),"”","""")))),1,0)</f>
        <v>0</v>
      </c>
      <c r="AG343" s="1" t="n">
        <f aca="false">IF(ISNUMBER(SEARCH("I don't need help right now",TRIM(SUBSTITUTE(SUBSTITUTE(SUBSTITUTE(SUBSTITUTE(Answers!R343,"’","'"),"‘","'"),"“",""""),"”","""")))),1,0)</f>
        <v>0</v>
      </c>
      <c r="AH343" s="1" t="str">
        <f aca="false">IF(Answers!R343="","",IF(Z343+AA343+AB343+AC343+AD343+AE343+AF343+AG343=0,"unread",""))</f>
        <v/>
      </c>
      <c r="AI343" s="1" t="n">
        <f aca="false">IF(OR(D343=5,E343=5),1,0)</f>
        <v>0</v>
      </c>
    </row>
    <row r="344" customFormat="false" ht="15" hidden="false" customHeight="true" outlineLevel="0" collapsed="false">
      <c r="A344" s="1" t="n">
        <f aca="false">Answers!T344</f>
        <v>0</v>
      </c>
      <c r="B344" s="1" t="str">
        <f aca="false">IF(Answers!A344="","",IFERROR(MATCH(TRIM(SUBSTITUTE(SUBSTITUTE(SUBSTITUTE(SUBSTITUTE(Answers!A344,"’","'"),"‘","'"),"“",""""),"”","""")),'Scoring key'!$B$10:$B$14,0),"unread"))</f>
        <v/>
      </c>
      <c r="C344" s="1" t="str">
        <f aca="false">IF(Answers!C344="","",IFERROR(MATCH(TRIM(SUBSTITUTE(SUBSTITUTE(SUBSTITUTE(SUBSTITUTE(Answers!C344,"’","'"),"‘","'"),"“",""""),"”","""")),'Scoring key'!$B$15:$B$19,0),"unread"))</f>
        <v/>
      </c>
      <c r="D344" s="1" t="str">
        <f aca="false">IF(Answers!D344="","",IFERROR(MATCH(TRIM(SUBSTITUTE(SUBSTITUTE(SUBSTITUTE(SUBSTITUTE(Answers!D344,"’","'"),"‘","'"),"“",""""),"”","""")),'Scoring key'!$B$20:$B$24,0),"unread"))</f>
        <v/>
      </c>
      <c r="E344" s="1" t="str">
        <f aca="false">IF(Answers!E344="","",IFERROR(MATCH(TRIM(SUBSTITUTE(SUBSTITUTE(SUBSTITUTE(SUBSTITUTE(Answers!E344,"’","'"),"‘","'"),"“",""""),"”","""")),'Scoring key'!$B$25:$B$29,0),"unread"))</f>
        <v/>
      </c>
      <c r="F344" s="1" t="str">
        <f aca="false">IF(Answers!L344="","",IFERROR(MATCH(TRIM(SUBSTITUTE(SUBSTITUTE(SUBSTITUTE(SUBSTITUTE(Answers!L344,"’","'"),"‘","'"),"“",""""),"”","""")),'Scoring key'!$B$30:$B$34,0),"unread"))</f>
        <v/>
      </c>
      <c r="G344" s="1" t="str">
        <f aca="false">IF(Answers!N344="","",IFERROR(MATCH(TRIM(SUBSTITUTE(SUBSTITUTE(SUBSTITUTE(SUBSTITUTE(Answers!N344,"’","'"),"‘","'"),"“",""""),"”","""")),'Scoring key'!$B$35:$B$38,0),"unread"))</f>
        <v/>
      </c>
      <c r="H344" s="1" t="str">
        <f aca="false">IF(Answers!O344="","",IFERROR(MATCH(TRIM(SUBSTITUTE(SUBSTITUTE(SUBSTITUTE(SUBSTITUTE(Answers!O344,"’","'"),"‘","'"),"“",""""),"”","""")),'Scoring key'!$B$39:$B$42,0),"unread"))</f>
        <v/>
      </c>
      <c r="I344" s="1" t="str">
        <f aca="false">IF(Answers!S344="","",IFERROR(MATCH(TRIM(SUBSTITUTE(SUBSTITUTE(SUBSTITUTE(SUBSTITUTE(Answers!S344,"’","'"),"‘","'"),"“",""""),"”","""")),'Scoring key'!$B$43:$B$46,0),"unread"))</f>
        <v/>
      </c>
      <c r="J344" s="1" t="str">
        <f aca="false">IF(ISNUMBER(B344),IF(INDEX('Scoring key'!$C$10:$C$14,B344)="","",INDEX('Scoring key'!$C$10:$C$14,B344)),"")</f>
        <v/>
      </c>
      <c r="K344" s="1" t="str">
        <f aca="false">IF(ISNUMBER(E344),IF(INDEX('Scoring key'!$C$25:$C$29,E344)="","",INDEX('Scoring key'!$C$25:$C$29,E344)),"")</f>
        <v/>
      </c>
      <c r="L344" s="1" t="str">
        <f aca="false">IF(ISNUMBER(F344),IF(INDEX('Scoring key'!$C$30:$C$34,F344)="","",INDEX('Scoring key'!$C$30:$C$34,F344)),"")</f>
        <v/>
      </c>
      <c r="M344" s="1" t="str">
        <f aca="false">IF(ISNUMBER(G344),IF(INDEX('Scoring key'!$C$35:$C$38,G344)="","",INDEX('Scoring key'!$C$35:$C$38,G344)),"")</f>
        <v/>
      </c>
      <c r="N344" s="1" t="str">
        <f aca="false">IF(ISNUMBER(H344),IF(INDEX('Scoring key'!$C$39:$C$42,H344)="","",INDEX('Scoring key'!$C$39:$C$42,H344)),"")</f>
        <v/>
      </c>
      <c r="O344" s="1" t="str">
        <f aca="false">IF(Answers!F344="","",IF(ISNUMBER(IFERROR(VALUE(Answers!F344),"")),IF(AND(VALUE(Answers!F344)&gt;=1,VALUE(Answers!F344)&lt;=5,VALUE(Answers!F344)=INT(VALUE(Answers!F344))),VALUE(Answers!F344),"unread"),IFERROR(MATCH(TRIM(SUBSTITUTE(SUBSTITUTE(SUBSTITUTE(SUBSTITUTE(Answers!F344,"’","'"),"‘","'"),"“",""""),"”","""")),'Scoring key'!$B$5:$B$9,0),"unread")))</f>
        <v/>
      </c>
      <c r="P344" s="1" t="str">
        <f aca="false">IF(Answers!G344="","",IF(ISNUMBER(IFERROR(VALUE(Answers!G344),"")),IF(AND(VALUE(Answers!G344)&gt;=1,VALUE(Answers!G344)&lt;=5,VALUE(Answers!G344)=INT(VALUE(Answers!G344))),VALUE(Answers!G344),"unread"),IFERROR(MATCH(TRIM(SUBSTITUTE(SUBSTITUTE(SUBSTITUTE(SUBSTITUTE(Answers!G344,"’","'"),"‘","'"),"“",""""),"”","""")),'Scoring key'!$B$5:$B$9,0),"unread")))</f>
        <v/>
      </c>
      <c r="Q344" s="1" t="str">
        <f aca="false">IF(Answers!H344="","",IF(ISNUMBER(IFERROR(VALUE(Answers!H344),"")),IF(AND(VALUE(Answers!H344)&gt;=1,VALUE(Answers!H344)&lt;=5,VALUE(Answers!H344)=INT(VALUE(Answers!H344))),VALUE(Answers!H344),"unread"),IFERROR(MATCH(TRIM(SUBSTITUTE(SUBSTITUTE(SUBSTITUTE(SUBSTITUTE(Answers!H344,"’","'"),"‘","'"),"“",""""),"”","""")),'Scoring key'!$B$5:$B$9,0),"unread")))</f>
        <v/>
      </c>
      <c r="R344" s="1" t="str">
        <f aca="false">IF(Answers!I344="","",IF(ISNUMBER(IFERROR(VALUE(Answers!I344),"")),IF(AND(VALUE(Answers!I344)&gt;=1,VALUE(Answers!I344)&lt;=5,VALUE(Answers!I344)=INT(VALUE(Answers!I344))),VALUE(Answers!I344),"unread"),IFERROR(MATCH(TRIM(SUBSTITUTE(SUBSTITUTE(SUBSTITUTE(SUBSTITUTE(Answers!I344,"’","'"),"‘","'"),"“",""""),"”","""")),'Scoring key'!$B$5:$B$9,0),"unread")))</f>
        <v/>
      </c>
      <c r="S344" s="1" t="str">
        <f aca="false">IF(Answers!J344="","",IF(ISNUMBER(IFERROR(VALUE(Answers!J344),"")),IF(AND(VALUE(Answers!J344)&gt;=1,VALUE(Answers!J344)&lt;=5,VALUE(Answers!J344)=INT(VALUE(Answers!J344))),VALUE(Answers!J344),"unread"),IFERROR(MATCH(TRIM(SUBSTITUTE(SUBSTITUTE(SUBSTITUTE(SUBSTITUTE(Answers!J344,"’","'"),"‘","'"),"“",""""),"”","""")),'Scoring key'!$B$5:$B$9,0),"unread")))</f>
        <v/>
      </c>
      <c r="T344" s="1" t="str">
        <f aca="false">IF(Answers!K344="","",IF(ISNUMBER(IFERROR(VALUE(Answers!K344),"")),IF(AND(VALUE(Answers!K344)&gt;=1,VALUE(Answers!K344)&lt;=5,VALUE(Answers!K344)=INT(VALUE(Answers!K344))),VALUE(Answers!K344),"unread"),IFERROR(MATCH(TRIM(SUBSTITUTE(SUBSTITUTE(SUBSTITUTE(SUBSTITUTE(Answers!K344,"’","'"),"‘","'"),"“",""""),"”","""")),'Scoring key'!$B$5:$B$9,0),"unread")))</f>
        <v/>
      </c>
      <c r="U344" s="1" t="str">
        <f aca="false">IF(Answers!M344="","",IF(ISNUMBER(IFERROR(VALUE(Answers!M344),"")),IF(AND(VALUE(Answers!M344)&gt;=1,VALUE(Answers!M344)&lt;=5,VALUE(Answers!M344)=INT(VALUE(Answers!M344))),VALUE(Answers!M344),"unread"),IFERROR(MATCH(TRIM(SUBSTITUTE(SUBSTITUTE(SUBSTITUTE(SUBSTITUTE(Answers!M344,"’","'"),"‘","'"),"“",""""),"”","""")),'Scoring key'!$B$5:$B$9,0),"unread")))</f>
        <v/>
      </c>
      <c r="V344" s="1" t="str">
        <f aca="false">IF(Answers!P344="","",IF(ISNUMBER(IFERROR(VALUE(Answers!P344),"")),IF(AND(VALUE(Answers!P344)&gt;=1,VALUE(Answers!P344)&lt;=5,VALUE(Answers!P344)=INT(VALUE(Answers!P344))),VALUE(Answers!P344),"unread"),IFERROR(MATCH(TRIM(SUBSTITUTE(SUBSTITUTE(SUBSTITUTE(SUBSTITUTE(Answers!P344,"’","'"),"‘","'"),"“",""""),"”","""")),'Scoring key'!$B$5:$B$9,0),"unread")))</f>
        <v/>
      </c>
      <c r="W344" s="1" t="str">
        <f aca="false">IF(Answers!Q344="","",IF(ISNUMBER(IFERROR(VALUE(Answers!Q344),"")),IF(AND(VALUE(Answers!Q344)&gt;=1,VALUE(Answers!Q344)&lt;=5,VALUE(Answers!Q344)=INT(VALUE(Answers!Q344))),VALUE(Answers!Q344),"unread"),IFERROR(MATCH(TRIM(SUBSTITUTE(SUBSTITUTE(SUBSTITUTE(SUBSTITUTE(Answers!Q344,"’","'"),"‘","'"),"“",""""),"”","""")),'Scoring key'!$B$5:$B$9,0),"unread")))</f>
        <v/>
      </c>
      <c r="X344" s="1" t="str">
        <f aca="false">IF(Answers!B344="","",ISNUMBER(SEARCH("Drafting or editing emails and documents",TRIM(SUBSTITUTE(SUBSTITUTE(SUBSTITUTE(SUBSTITUTE(Answers!B344,"’","'"),"‘","'"),"“",""""),"”",""""))))*1+ISNUMBER(SEARCH("Summarizing documents, threads or meetings",TRIM(SUBSTITUTE(SUBSTITUTE(SUBSTITUTE(SUBSTITUTE(Answers!B344,"’","'"),"‘","'"),"“",""""),"”",""""))))*1+ISNUMBER(SEARCH("Research, or explaining something unfamiliar",TRIM(SUBSTITUTE(SUBSTITUTE(SUBSTITUTE(SUBSTITUTE(Answers!B344,"’","'"),"‘","'"),"“",""""),"”",""""))))*1+ISNUMBER(SEARCH("Working with data or spreadsheets",TRIM(SUBSTITUTE(SUBSTITUTE(SUBSTITUTE(SUBSTITUTE(Answers!B344,"’","'"),"‘","'"),"“",""""),"”",""""))))*1+ISNUMBER(SEARCH("Writing or reviewing code or scripts",TRIM(SUBSTITUTE(SUBSTITUTE(SUBSTITUTE(SUBSTITUTE(Answers!B344,"’","'"),"‘","'"),"“",""""),"”",""""))))*1+ISNUMBER(SEARCH("Brainstorming or planning",TRIM(SUBSTITUTE(SUBSTITUTE(SUBSTITUTE(SUBSTITUTE(Answers!B344,"’","'"),"‘","'"),"“",""""),"”",""""))))*1+ISNUMBER(SEARCH("Something else",TRIM(SUBSTITUTE(SUBSTITUTE(SUBSTITUTE(SUBSTITUTE(Answers!B344,"’","'"),"‘","'"),"“",""""),"”",""""))))*1)</f>
        <v/>
      </c>
      <c r="Y344" s="1" t="str">
        <f aca="false">IF(X344="","",IF(X344=0,IF(ISNUMBER(SEARCH("I don't use AI tools for work",TRIM(SUBSTITUTE(SUBSTITUTE(SUBSTITUTE(SUBSTITUTE(Answers!B344,"’","'"),"‘","'"),"“",""""),"”","""")))),1,"unread"),MIN(X344+1,5)))</f>
        <v/>
      </c>
      <c r="Z344" s="1" t="n">
        <f aca="false">IF(ISNUMBER(SEARCH("Clear guidance on what's allowed and what information can go in",TRIM(SUBSTITUTE(SUBSTITUTE(SUBSTITUTE(SUBSTITUTE(Answers!R344,"’","'"),"‘","'"),"“",""""),"”","""")))),1,0)</f>
        <v>0</v>
      </c>
      <c r="AA344" s="1" t="n">
        <f aca="false">IF(ISNUMBER(SEARCH("An approved AI tool with a work account",TRIM(SUBSTITUTE(SUBSTITUTE(SUBSTITUTE(SUBSTITUTE(Answers!R344,"’","'"),"‘","'"),"“",""""),"”","""")))),1,0)</f>
        <v>0</v>
      </c>
      <c r="AB344" s="1" t="n">
        <f aca="false">IF(ISNUMBER(SEARCH("Hands-on training using my own work tasks",TRIM(SUBSTITUTE(SUBSTITUTE(SUBSTITUTE(SUBSTITUTE(Answers!R344,"’","'"),"‘","'"),"“",""""),"”","""")))),1,0)</f>
        <v>0</v>
      </c>
      <c r="AC344" s="1" t="n">
        <f aca="false">IF(ISNUMBER(SEARCH("Ready-made prompts and templates for common tasks",TRIM(SUBSTITUTE(SUBSTITUTE(SUBSTITUTE(SUBSTITUTE(Answers!R344,"’","'"),"‘","'"),"“",""""),"”","""")))),1,0)</f>
        <v>0</v>
      </c>
      <c r="AD344" s="1" t="n">
        <f aca="false">IF(ISNUMBER(SEARCH("Help setting up an AI agent for my role",TRIM(SUBSTITUTE(SUBSTITUTE(SUBSTITUTE(SUBSTITUTE(Answers!R344,"’","'"),"‘","'"),"“",""""),"”","""")))),1,0)</f>
        <v>0</v>
      </c>
      <c r="AE344" s="1" t="n">
        <f aca="false">IF(ISNUMBER(SEARCH("Examples from people in jobs like mine",TRIM(SUBSTITUTE(SUBSTITUTE(SUBSTITUTE(SUBSTITUTE(Answers!R344,"’","'"),"‘","'"),"“",""""),"”","""")))),1,0)</f>
        <v>0</v>
      </c>
      <c r="AF344" s="1" t="n">
        <f aca="false">IF(ISNUMBER(SEARCH("Time set aside to practice",TRIM(SUBSTITUTE(SUBSTITUTE(SUBSTITUTE(SUBSTITUTE(Answers!R344,"’","'"),"‘","'"),"“",""""),"”","""")))),1,0)</f>
        <v>0</v>
      </c>
      <c r="AG344" s="1" t="n">
        <f aca="false">IF(ISNUMBER(SEARCH("I don't need help right now",TRIM(SUBSTITUTE(SUBSTITUTE(SUBSTITUTE(SUBSTITUTE(Answers!R344,"’","'"),"‘","'"),"“",""""),"”","""")))),1,0)</f>
        <v>0</v>
      </c>
      <c r="AH344" s="1" t="str">
        <f aca="false">IF(Answers!R344="","",IF(Z344+AA344+AB344+AC344+AD344+AE344+AF344+AG344=0,"unread",""))</f>
        <v/>
      </c>
      <c r="AI344" s="1" t="n">
        <f aca="false">IF(OR(D344=5,E344=5),1,0)</f>
        <v>0</v>
      </c>
    </row>
    <row r="345" customFormat="false" ht="15" hidden="false" customHeight="true" outlineLevel="0" collapsed="false">
      <c r="A345" s="1" t="n">
        <f aca="false">Answers!T345</f>
        <v>0</v>
      </c>
      <c r="B345" s="1" t="str">
        <f aca="false">IF(Answers!A345="","",IFERROR(MATCH(TRIM(SUBSTITUTE(SUBSTITUTE(SUBSTITUTE(SUBSTITUTE(Answers!A345,"’","'"),"‘","'"),"“",""""),"”","""")),'Scoring key'!$B$10:$B$14,0),"unread"))</f>
        <v/>
      </c>
      <c r="C345" s="1" t="str">
        <f aca="false">IF(Answers!C345="","",IFERROR(MATCH(TRIM(SUBSTITUTE(SUBSTITUTE(SUBSTITUTE(SUBSTITUTE(Answers!C345,"’","'"),"‘","'"),"“",""""),"”","""")),'Scoring key'!$B$15:$B$19,0),"unread"))</f>
        <v/>
      </c>
      <c r="D345" s="1" t="str">
        <f aca="false">IF(Answers!D345="","",IFERROR(MATCH(TRIM(SUBSTITUTE(SUBSTITUTE(SUBSTITUTE(SUBSTITUTE(Answers!D345,"’","'"),"‘","'"),"“",""""),"”","""")),'Scoring key'!$B$20:$B$24,0),"unread"))</f>
        <v/>
      </c>
      <c r="E345" s="1" t="str">
        <f aca="false">IF(Answers!E345="","",IFERROR(MATCH(TRIM(SUBSTITUTE(SUBSTITUTE(SUBSTITUTE(SUBSTITUTE(Answers!E345,"’","'"),"‘","'"),"“",""""),"”","""")),'Scoring key'!$B$25:$B$29,0),"unread"))</f>
        <v/>
      </c>
      <c r="F345" s="1" t="str">
        <f aca="false">IF(Answers!L345="","",IFERROR(MATCH(TRIM(SUBSTITUTE(SUBSTITUTE(SUBSTITUTE(SUBSTITUTE(Answers!L345,"’","'"),"‘","'"),"“",""""),"”","""")),'Scoring key'!$B$30:$B$34,0),"unread"))</f>
        <v/>
      </c>
      <c r="G345" s="1" t="str">
        <f aca="false">IF(Answers!N345="","",IFERROR(MATCH(TRIM(SUBSTITUTE(SUBSTITUTE(SUBSTITUTE(SUBSTITUTE(Answers!N345,"’","'"),"‘","'"),"“",""""),"”","""")),'Scoring key'!$B$35:$B$38,0),"unread"))</f>
        <v/>
      </c>
      <c r="H345" s="1" t="str">
        <f aca="false">IF(Answers!O345="","",IFERROR(MATCH(TRIM(SUBSTITUTE(SUBSTITUTE(SUBSTITUTE(SUBSTITUTE(Answers!O345,"’","'"),"‘","'"),"“",""""),"”","""")),'Scoring key'!$B$39:$B$42,0),"unread"))</f>
        <v/>
      </c>
      <c r="I345" s="1" t="str">
        <f aca="false">IF(Answers!S345="","",IFERROR(MATCH(TRIM(SUBSTITUTE(SUBSTITUTE(SUBSTITUTE(SUBSTITUTE(Answers!S345,"’","'"),"‘","'"),"“",""""),"”","""")),'Scoring key'!$B$43:$B$46,0),"unread"))</f>
        <v/>
      </c>
      <c r="J345" s="1" t="str">
        <f aca="false">IF(ISNUMBER(B345),IF(INDEX('Scoring key'!$C$10:$C$14,B345)="","",INDEX('Scoring key'!$C$10:$C$14,B345)),"")</f>
        <v/>
      </c>
      <c r="K345" s="1" t="str">
        <f aca="false">IF(ISNUMBER(E345),IF(INDEX('Scoring key'!$C$25:$C$29,E345)="","",INDEX('Scoring key'!$C$25:$C$29,E345)),"")</f>
        <v/>
      </c>
      <c r="L345" s="1" t="str">
        <f aca="false">IF(ISNUMBER(F345),IF(INDEX('Scoring key'!$C$30:$C$34,F345)="","",INDEX('Scoring key'!$C$30:$C$34,F345)),"")</f>
        <v/>
      </c>
      <c r="M345" s="1" t="str">
        <f aca="false">IF(ISNUMBER(G345),IF(INDEX('Scoring key'!$C$35:$C$38,G345)="","",INDEX('Scoring key'!$C$35:$C$38,G345)),"")</f>
        <v/>
      </c>
      <c r="N345" s="1" t="str">
        <f aca="false">IF(ISNUMBER(H345),IF(INDEX('Scoring key'!$C$39:$C$42,H345)="","",INDEX('Scoring key'!$C$39:$C$42,H345)),"")</f>
        <v/>
      </c>
      <c r="O345" s="1" t="str">
        <f aca="false">IF(Answers!F345="","",IF(ISNUMBER(IFERROR(VALUE(Answers!F345),"")),IF(AND(VALUE(Answers!F345)&gt;=1,VALUE(Answers!F345)&lt;=5,VALUE(Answers!F345)=INT(VALUE(Answers!F345))),VALUE(Answers!F345),"unread"),IFERROR(MATCH(TRIM(SUBSTITUTE(SUBSTITUTE(SUBSTITUTE(SUBSTITUTE(Answers!F345,"’","'"),"‘","'"),"“",""""),"”","""")),'Scoring key'!$B$5:$B$9,0),"unread")))</f>
        <v/>
      </c>
      <c r="P345" s="1" t="str">
        <f aca="false">IF(Answers!G345="","",IF(ISNUMBER(IFERROR(VALUE(Answers!G345),"")),IF(AND(VALUE(Answers!G345)&gt;=1,VALUE(Answers!G345)&lt;=5,VALUE(Answers!G345)=INT(VALUE(Answers!G345))),VALUE(Answers!G345),"unread"),IFERROR(MATCH(TRIM(SUBSTITUTE(SUBSTITUTE(SUBSTITUTE(SUBSTITUTE(Answers!G345,"’","'"),"‘","'"),"“",""""),"”","""")),'Scoring key'!$B$5:$B$9,0),"unread")))</f>
        <v/>
      </c>
      <c r="Q345" s="1" t="str">
        <f aca="false">IF(Answers!H345="","",IF(ISNUMBER(IFERROR(VALUE(Answers!H345),"")),IF(AND(VALUE(Answers!H345)&gt;=1,VALUE(Answers!H345)&lt;=5,VALUE(Answers!H345)=INT(VALUE(Answers!H345))),VALUE(Answers!H345),"unread"),IFERROR(MATCH(TRIM(SUBSTITUTE(SUBSTITUTE(SUBSTITUTE(SUBSTITUTE(Answers!H345,"’","'"),"‘","'"),"“",""""),"”","""")),'Scoring key'!$B$5:$B$9,0),"unread")))</f>
        <v/>
      </c>
      <c r="R345" s="1" t="str">
        <f aca="false">IF(Answers!I345="","",IF(ISNUMBER(IFERROR(VALUE(Answers!I345),"")),IF(AND(VALUE(Answers!I345)&gt;=1,VALUE(Answers!I345)&lt;=5,VALUE(Answers!I345)=INT(VALUE(Answers!I345))),VALUE(Answers!I345),"unread"),IFERROR(MATCH(TRIM(SUBSTITUTE(SUBSTITUTE(SUBSTITUTE(SUBSTITUTE(Answers!I345,"’","'"),"‘","'"),"“",""""),"”","""")),'Scoring key'!$B$5:$B$9,0),"unread")))</f>
        <v/>
      </c>
      <c r="S345" s="1" t="str">
        <f aca="false">IF(Answers!J345="","",IF(ISNUMBER(IFERROR(VALUE(Answers!J345),"")),IF(AND(VALUE(Answers!J345)&gt;=1,VALUE(Answers!J345)&lt;=5,VALUE(Answers!J345)=INT(VALUE(Answers!J345))),VALUE(Answers!J345),"unread"),IFERROR(MATCH(TRIM(SUBSTITUTE(SUBSTITUTE(SUBSTITUTE(SUBSTITUTE(Answers!J345,"’","'"),"‘","'"),"“",""""),"”","""")),'Scoring key'!$B$5:$B$9,0),"unread")))</f>
        <v/>
      </c>
      <c r="T345" s="1" t="str">
        <f aca="false">IF(Answers!K345="","",IF(ISNUMBER(IFERROR(VALUE(Answers!K345),"")),IF(AND(VALUE(Answers!K345)&gt;=1,VALUE(Answers!K345)&lt;=5,VALUE(Answers!K345)=INT(VALUE(Answers!K345))),VALUE(Answers!K345),"unread"),IFERROR(MATCH(TRIM(SUBSTITUTE(SUBSTITUTE(SUBSTITUTE(SUBSTITUTE(Answers!K345,"’","'"),"‘","'"),"“",""""),"”","""")),'Scoring key'!$B$5:$B$9,0),"unread")))</f>
        <v/>
      </c>
      <c r="U345" s="1" t="str">
        <f aca="false">IF(Answers!M345="","",IF(ISNUMBER(IFERROR(VALUE(Answers!M345),"")),IF(AND(VALUE(Answers!M345)&gt;=1,VALUE(Answers!M345)&lt;=5,VALUE(Answers!M345)=INT(VALUE(Answers!M345))),VALUE(Answers!M345),"unread"),IFERROR(MATCH(TRIM(SUBSTITUTE(SUBSTITUTE(SUBSTITUTE(SUBSTITUTE(Answers!M345,"’","'"),"‘","'"),"“",""""),"”","""")),'Scoring key'!$B$5:$B$9,0),"unread")))</f>
        <v/>
      </c>
      <c r="V345" s="1" t="str">
        <f aca="false">IF(Answers!P345="","",IF(ISNUMBER(IFERROR(VALUE(Answers!P345),"")),IF(AND(VALUE(Answers!P345)&gt;=1,VALUE(Answers!P345)&lt;=5,VALUE(Answers!P345)=INT(VALUE(Answers!P345))),VALUE(Answers!P345),"unread"),IFERROR(MATCH(TRIM(SUBSTITUTE(SUBSTITUTE(SUBSTITUTE(SUBSTITUTE(Answers!P345,"’","'"),"‘","'"),"“",""""),"”","""")),'Scoring key'!$B$5:$B$9,0),"unread")))</f>
        <v/>
      </c>
      <c r="W345" s="1" t="str">
        <f aca="false">IF(Answers!Q345="","",IF(ISNUMBER(IFERROR(VALUE(Answers!Q345),"")),IF(AND(VALUE(Answers!Q345)&gt;=1,VALUE(Answers!Q345)&lt;=5,VALUE(Answers!Q345)=INT(VALUE(Answers!Q345))),VALUE(Answers!Q345),"unread"),IFERROR(MATCH(TRIM(SUBSTITUTE(SUBSTITUTE(SUBSTITUTE(SUBSTITUTE(Answers!Q345,"’","'"),"‘","'"),"“",""""),"”","""")),'Scoring key'!$B$5:$B$9,0),"unread")))</f>
        <v/>
      </c>
      <c r="X345" s="1" t="str">
        <f aca="false">IF(Answers!B345="","",ISNUMBER(SEARCH("Drafting or editing emails and documents",TRIM(SUBSTITUTE(SUBSTITUTE(SUBSTITUTE(SUBSTITUTE(Answers!B345,"’","'"),"‘","'"),"“",""""),"”",""""))))*1+ISNUMBER(SEARCH("Summarizing documents, threads or meetings",TRIM(SUBSTITUTE(SUBSTITUTE(SUBSTITUTE(SUBSTITUTE(Answers!B345,"’","'"),"‘","'"),"“",""""),"”",""""))))*1+ISNUMBER(SEARCH("Research, or explaining something unfamiliar",TRIM(SUBSTITUTE(SUBSTITUTE(SUBSTITUTE(SUBSTITUTE(Answers!B345,"’","'"),"‘","'"),"“",""""),"”",""""))))*1+ISNUMBER(SEARCH("Working with data or spreadsheets",TRIM(SUBSTITUTE(SUBSTITUTE(SUBSTITUTE(SUBSTITUTE(Answers!B345,"’","'"),"‘","'"),"“",""""),"”",""""))))*1+ISNUMBER(SEARCH("Writing or reviewing code or scripts",TRIM(SUBSTITUTE(SUBSTITUTE(SUBSTITUTE(SUBSTITUTE(Answers!B345,"’","'"),"‘","'"),"“",""""),"”",""""))))*1+ISNUMBER(SEARCH("Brainstorming or planning",TRIM(SUBSTITUTE(SUBSTITUTE(SUBSTITUTE(SUBSTITUTE(Answers!B345,"’","'"),"‘","'"),"“",""""),"”",""""))))*1+ISNUMBER(SEARCH("Something else",TRIM(SUBSTITUTE(SUBSTITUTE(SUBSTITUTE(SUBSTITUTE(Answers!B345,"’","'"),"‘","'"),"“",""""),"”",""""))))*1)</f>
        <v/>
      </c>
      <c r="Y345" s="1" t="str">
        <f aca="false">IF(X345="","",IF(X345=0,IF(ISNUMBER(SEARCH("I don't use AI tools for work",TRIM(SUBSTITUTE(SUBSTITUTE(SUBSTITUTE(SUBSTITUTE(Answers!B345,"’","'"),"‘","'"),"“",""""),"”","""")))),1,"unread"),MIN(X345+1,5)))</f>
        <v/>
      </c>
      <c r="Z345" s="1" t="n">
        <f aca="false">IF(ISNUMBER(SEARCH("Clear guidance on what's allowed and what information can go in",TRIM(SUBSTITUTE(SUBSTITUTE(SUBSTITUTE(SUBSTITUTE(Answers!R345,"’","'"),"‘","'"),"“",""""),"”","""")))),1,0)</f>
        <v>0</v>
      </c>
      <c r="AA345" s="1" t="n">
        <f aca="false">IF(ISNUMBER(SEARCH("An approved AI tool with a work account",TRIM(SUBSTITUTE(SUBSTITUTE(SUBSTITUTE(SUBSTITUTE(Answers!R345,"’","'"),"‘","'"),"“",""""),"”","""")))),1,0)</f>
        <v>0</v>
      </c>
      <c r="AB345" s="1" t="n">
        <f aca="false">IF(ISNUMBER(SEARCH("Hands-on training using my own work tasks",TRIM(SUBSTITUTE(SUBSTITUTE(SUBSTITUTE(SUBSTITUTE(Answers!R345,"’","'"),"‘","'"),"“",""""),"”","""")))),1,0)</f>
        <v>0</v>
      </c>
      <c r="AC345" s="1" t="n">
        <f aca="false">IF(ISNUMBER(SEARCH("Ready-made prompts and templates for common tasks",TRIM(SUBSTITUTE(SUBSTITUTE(SUBSTITUTE(SUBSTITUTE(Answers!R345,"’","'"),"‘","'"),"“",""""),"”","""")))),1,0)</f>
        <v>0</v>
      </c>
      <c r="AD345" s="1" t="n">
        <f aca="false">IF(ISNUMBER(SEARCH("Help setting up an AI agent for my role",TRIM(SUBSTITUTE(SUBSTITUTE(SUBSTITUTE(SUBSTITUTE(Answers!R345,"’","'"),"‘","'"),"“",""""),"”","""")))),1,0)</f>
        <v>0</v>
      </c>
      <c r="AE345" s="1" t="n">
        <f aca="false">IF(ISNUMBER(SEARCH("Examples from people in jobs like mine",TRIM(SUBSTITUTE(SUBSTITUTE(SUBSTITUTE(SUBSTITUTE(Answers!R345,"’","'"),"‘","'"),"“",""""),"”","""")))),1,0)</f>
        <v>0</v>
      </c>
      <c r="AF345" s="1" t="n">
        <f aca="false">IF(ISNUMBER(SEARCH("Time set aside to practice",TRIM(SUBSTITUTE(SUBSTITUTE(SUBSTITUTE(SUBSTITUTE(Answers!R345,"’","'"),"‘","'"),"“",""""),"”","""")))),1,0)</f>
        <v>0</v>
      </c>
      <c r="AG345" s="1" t="n">
        <f aca="false">IF(ISNUMBER(SEARCH("I don't need help right now",TRIM(SUBSTITUTE(SUBSTITUTE(SUBSTITUTE(SUBSTITUTE(Answers!R345,"’","'"),"‘","'"),"“",""""),"”","""")))),1,0)</f>
        <v>0</v>
      </c>
      <c r="AH345" s="1" t="str">
        <f aca="false">IF(Answers!R345="","",IF(Z345+AA345+AB345+AC345+AD345+AE345+AF345+AG345=0,"unread",""))</f>
        <v/>
      </c>
      <c r="AI345" s="1" t="n">
        <f aca="false">IF(OR(D345=5,E345=5),1,0)</f>
        <v>0</v>
      </c>
    </row>
    <row r="346" customFormat="false" ht="15" hidden="false" customHeight="true" outlineLevel="0" collapsed="false">
      <c r="A346" s="1" t="n">
        <f aca="false">Answers!T346</f>
        <v>0</v>
      </c>
      <c r="B346" s="1" t="str">
        <f aca="false">IF(Answers!A346="","",IFERROR(MATCH(TRIM(SUBSTITUTE(SUBSTITUTE(SUBSTITUTE(SUBSTITUTE(Answers!A346,"’","'"),"‘","'"),"“",""""),"”","""")),'Scoring key'!$B$10:$B$14,0),"unread"))</f>
        <v/>
      </c>
      <c r="C346" s="1" t="str">
        <f aca="false">IF(Answers!C346="","",IFERROR(MATCH(TRIM(SUBSTITUTE(SUBSTITUTE(SUBSTITUTE(SUBSTITUTE(Answers!C346,"’","'"),"‘","'"),"“",""""),"”","""")),'Scoring key'!$B$15:$B$19,0),"unread"))</f>
        <v/>
      </c>
      <c r="D346" s="1" t="str">
        <f aca="false">IF(Answers!D346="","",IFERROR(MATCH(TRIM(SUBSTITUTE(SUBSTITUTE(SUBSTITUTE(SUBSTITUTE(Answers!D346,"’","'"),"‘","'"),"“",""""),"”","""")),'Scoring key'!$B$20:$B$24,0),"unread"))</f>
        <v/>
      </c>
      <c r="E346" s="1" t="str">
        <f aca="false">IF(Answers!E346="","",IFERROR(MATCH(TRIM(SUBSTITUTE(SUBSTITUTE(SUBSTITUTE(SUBSTITUTE(Answers!E346,"’","'"),"‘","'"),"“",""""),"”","""")),'Scoring key'!$B$25:$B$29,0),"unread"))</f>
        <v/>
      </c>
      <c r="F346" s="1" t="str">
        <f aca="false">IF(Answers!L346="","",IFERROR(MATCH(TRIM(SUBSTITUTE(SUBSTITUTE(SUBSTITUTE(SUBSTITUTE(Answers!L346,"’","'"),"‘","'"),"“",""""),"”","""")),'Scoring key'!$B$30:$B$34,0),"unread"))</f>
        <v/>
      </c>
      <c r="G346" s="1" t="str">
        <f aca="false">IF(Answers!N346="","",IFERROR(MATCH(TRIM(SUBSTITUTE(SUBSTITUTE(SUBSTITUTE(SUBSTITUTE(Answers!N346,"’","'"),"‘","'"),"“",""""),"”","""")),'Scoring key'!$B$35:$B$38,0),"unread"))</f>
        <v/>
      </c>
      <c r="H346" s="1" t="str">
        <f aca="false">IF(Answers!O346="","",IFERROR(MATCH(TRIM(SUBSTITUTE(SUBSTITUTE(SUBSTITUTE(SUBSTITUTE(Answers!O346,"’","'"),"‘","'"),"“",""""),"”","""")),'Scoring key'!$B$39:$B$42,0),"unread"))</f>
        <v/>
      </c>
      <c r="I346" s="1" t="str">
        <f aca="false">IF(Answers!S346="","",IFERROR(MATCH(TRIM(SUBSTITUTE(SUBSTITUTE(SUBSTITUTE(SUBSTITUTE(Answers!S346,"’","'"),"‘","'"),"“",""""),"”","""")),'Scoring key'!$B$43:$B$46,0),"unread"))</f>
        <v/>
      </c>
      <c r="J346" s="1" t="str">
        <f aca="false">IF(ISNUMBER(B346),IF(INDEX('Scoring key'!$C$10:$C$14,B346)="","",INDEX('Scoring key'!$C$10:$C$14,B346)),"")</f>
        <v/>
      </c>
      <c r="K346" s="1" t="str">
        <f aca="false">IF(ISNUMBER(E346),IF(INDEX('Scoring key'!$C$25:$C$29,E346)="","",INDEX('Scoring key'!$C$25:$C$29,E346)),"")</f>
        <v/>
      </c>
      <c r="L346" s="1" t="str">
        <f aca="false">IF(ISNUMBER(F346),IF(INDEX('Scoring key'!$C$30:$C$34,F346)="","",INDEX('Scoring key'!$C$30:$C$34,F346)),"")</f>
        <v/>
      </c>
      <c r="M346" s="1" t="str">
        <f aca="false">IF(ISNUMBER(G346),IF(INDEX('Scoring key'!$C$35:$C$38,G346)="","",INDEX('Scoring key'!$C$35:$C$38,G346)),"")</f>
        <v/>
      </c>
      <c r="N346" s="1" t="str">
        <f aca="false">IF(ISNUMBER(H346),IF(INDEX('Scoring key'!$C$39:$C$42,H346)="","",INDEX('Scoring key'!$C$39:$C$42,H346)),"")</f>
        <v/>
      </c>
      <c r="O346" s="1" t="str">
        <f aca="false">IF(Answers!F346="","",IF(ISNUMBER(IFERROR(VALUE(Answers!F346),"")),IF(AND(VALUE(Answers!F346)&gt;=1,VALUE(Answers!F346)&lt;=5,VALUE(Answers!F346)=INT(VALUE(Answers!F346))),VALUE(Answers!F346),"unread"),IFERROR(MATCH(TRIM(SUBSTITUTE(SUBSTITUTE(SUBSTITUTE(SUBSTITUTE(Answers!F346,"’","'"),"‘","'"),"“",""""),"”","""")),'Scoring key'!$B$5:$B$9,0),"unread")))</f>
        <v/>
      </c>
      <c r="P346" s="1" t="str">
        <f aca="false">IF(Answers!G346="","",IF(ISNUMBER(IFERROR(VALUE(Answers!G346),"")),IF(AND(VALUE(Answers!G346)&gt;=1,VALUE(Answers!G346)&lt;=5,VALUE(Answers!G346)=INT(VALUE(Answers!G346))),VALUE(Answers!G346),"unread"),IFERROR(MATCH(TRIM(SUBSTITUTE(SUBSTITUTE(SUBSTITUTE(SUBSTITUTE(Answers!G346,"’","'"),"‘","'"),"“",""""),"”","""")),'Scoring key'!$B$5:$B$9,0),"unread")))</f>
        <v/>
      </c>
      <c r="Q346" s="1" t="str">
        <f aca="false">IF(Answers!H346="","",IF(ISNUMBER(IFERROR(VALUE(Answers!H346),"")),IF(AND(VALUE(Answers!H346)&gt;=1,VALUE(Answers!H346)&lt;=5,VALUE(Answers!H346)=INT(VALUE(Answers!H346))),VALUE(Answers!H346),"unread"),IFERROR(MATCH(TRIM(SUBSTITUTE(SUBSTITUTE(SUBSTITUTE(SUBSTITUTE(Answers!H346,"’","'"),"‘","'"),"“",""""),"”","""")),'Scoring key'!$B$5:$B$9,0),"unread")))</f>
        <v/>
      </c>
      <c r="R346" s="1" t="str">
        <f aca="false">IF(Answers!I346="","",IF(ISNUMBER(IFERROR(VALUE(Answers!I346),"")),IF(AND(VALUE(Answers!I346)&gt;=1,VALUE(Answers!I346)&lt;=5,VALUE(Answers!I346)=INT(VALUE(Answers!I346))),VALUE(Answers!I346),"unread"),IFERROR(MATCH(TRIM(SUBSTITUTE(SUBSTITUTE(SUBSTITUTE(SUBSTITUTE(Answers!I346,"’","'"),"‘","'"),"“",""""),"”","""")),'Scoring key'!$B$5:$B$9,0),"unread")))</f>
        <v/>
      </c>
      <c r="S346" s="1" t="str">
        <f aca="false">IF(Answers!J346="","",IF(ISNUMBER(IFERROR(VALUE(Answers!J346),"")),IF(AND(VALUE(Answers!J346)&gt;=1,VALUE(Answers!J346)&lt;=5,VALUE(Answers!J346)=INT(VALUE(Answers!J346))),VALUE(Answers!J346),"unread"),IFERROR(MATCH(TRIM(SUBSTITUTE(SUBSTITUTE(SUBSTITUTE(SUBSTITUTE(Answers!J346,"’","'"),"‘","'"),"“",""""),"”","""")),'Scoring key'!$B$5:$B$9,0),"unread")))</f>
        <v/>
      </c>
      <c r="T346" s="1" t="str">
        <f aca="false">IF(Answers!K346="","",IF(ISNUMBER(IFERROR(VALUE(Answers!K346),"")),IF(AND(VALUE(Answers!K346)&gt;=1,VALUE(Answers!K346)&lt;=5,VALUE(Answers!K346)=INT(VALUE(Answers!K346))),VALUE(Answers!K346),"unread"),IFERROR(MATCH(TRIM(SUBSTITUTE(SUBSTITUTE(SUBSTITUTE(SUBSTITUTE(Answers!K346,"’","'"),"‘","'"),"“",""""),"”","""")),'Scoring key'!$B$5:$B$9,0),"unread")))</f>
        <v/>
      </c>
      <c r="U346" s="1" t="str">
        <f aca="false">IF(Answers!M346="","",IF(ISNUMBER(IFERROR(VALUE(Answers!M346),"")),IF(AND(VALUE(Answers!M346)&gt;=1,VALUE(Answers!M346)&lt;=5,VALUE(Answers!M346)=INT(VALUE(Answers!M346))),VALUE(Answers!M346),"unread"),IFERROR(MATCH(TRIM(SUBSTITUTE(SUBSTITUTE(SUBSTITUTE(SUBSTITUTE(Answers!M346,"’","'"),"‘","'"),"“",""""),"”","""")),'Scoring key'!$B$5:$B$9,0),"unread")))</f>
        <v/>
      </c>
      <c r="V346" s="1" t="str">
        <f aca="false">IF(Answers!P346="","",IF(ISNUMBER(IFERROR(VALUE(Answers!P346),"")),IF(AND(VALUE(Answers!P346)&gt;=1,VALUE(Answers!P346)&lt;=5,VALUE(Answers!P346)=INT(VALUE(Answers!P346))),VALUE(Answers!P346),"unread"),IFERROR(MATCH(TRIM(SUBSTITUTE(SUBSTITUTE(SUBSTITUTE(SUBSTITUTE(Answers!P346,"’","'"),"‘","'"),"“",""""),"”","""")),'Scoring key'!$B$5:$B$9,0),"unread")))</f>
        <v/>
      </c>
      <c r="W346" s="1" t="str">
        <f aca="false">IF(Answers!Q346="","",IF(ISNUMBER(IFERROR(VALUE(Answers!Q346),"")),IF(AND(VALUE(Answers!Q346)&gt;=1,VALUE(Answers!Q346)&lt;=5,VALUE(Answers!Q346)=INT(VALUE(Answers!Q346))),VALUE(Answers!Q346),"unread"),IFERROR(MATCH(TRIM(SUBSTITUTE(SUBSTITUTE(SUBSTITUTE(SUBSTITUTE(Answers!Q346,"’","'"),"‘","'"),"“",""""),"”","""")),'Scoring key'!$B$5:$B$9,0),"unread")))</f>
        <v/>
      </c>
      <c r="X346" s="1" t="str">
        <f aca="false">IF(Answers!B346="","",ISNUMBER(SEARCH("Drafting or editing emails and documents",TRIM(SUBSTITUTE(SUBSTITUTE(SUBSTITUTE(SUBSTITUTE(Answers!B346,"’","'"),"‘","'"),"“",""""),"”",""""))))*1+ISNUMBER(SEARCH("Summarizing documents, threads or meetings",TRIM(SUBSTITUTE(SUBSTITUTE(SUBSTITUTE(SUBSTITUTE(Answers!B346,"’","'"),"‘","'"),"“",""""),"”",""""))))*1+ISNUMBER(SEARCH("Research, or explaining something unfamiliar",TRIM(SUBSTITUTE(SUBSTITUTE(SUBSTITUTE(SUBSTITUTE(Answers!B346,"’","'"),"‘","'"),"“",""""),"”",""""))))*1+ISNUMBER(SEARCH("Working with data or spreadsheets",TRIM(SUBSTITUTE(SUBSTITUTE(SUBSTITUTE(SUBSTITUTE(Answers!B346,"’","'"),"‘","'"),"“",""""),"”",""""))))*1+ISNUMBER(SEARCH("Writing or reviewing code or scripts",TRIM(SUBSTITUTE(SUBSTITUTE(SUBSTITUTE(SUBSTITUTE(Answers!B346,"’","'"),"‘","'"),"“",""""),"”",""""))))*1+ISNUMBER(SEARCH("Brainstorming or planning",TRIM(SUBSTITUTE(SUBSTITUTE(SUBSTITUTE(SUBSTITUTE(Answers!B346,"’","'"),"‘","'"),"“",""""),"”",""""))))*1+ISNUMBER(SEARCH("Something else",TRIM(SUBSTITUTE(SUBSTITUTE(SUBSTITUTE(SUBSTITUTE(Answers!B346,"’","'"),"‘","'"),"“",""""),"”",""""))))*1)</f>
        <v/>
      </c>
      <c r="Y346" s="1" t="str">
        <f aca="false">IF(X346="","",IF(X346=0,IF(ISNUMBER(SEARCH("I don't use AI tools for work",TRIM(SUBSTITUTE(SUBSTITUTE(SUBSTITUTE(SUBSTITUTE(Answers!B346,"’","'"),"‘","'"),"“",""""),"”","""")))),1,"unread"),MIN(X346+1,5)))</f>
        <v/>
      </c>
      <c r="Z346" s="1" t="n">
        <f aca="false">IF(ISNUMBER(SEARCH("Clear guidance on what's allowed and what information can go in",TRIM(SUBSTITUTE(SUBSTITUTE(SUBSTITUTE(SUBSTITUTE(Answers!R346,"’","'"),"‘","'"),"“",""""),"”","""")))),1,0)</f>
        <v>0</v>
      </c>
      <c r="AA346" s="1" t="n">
        <f aca="false">IF(ISNUMBER(SEARCH("An approved AI tool with a work account",TRIM(SUBSTITUTE(SUBSTITUTE(SUBSTITUTE(SUBSTITUTE(Answers!R346,"’","'"),"‘","'"),"“",""""),"”","""")))),1,0)</f>
        <v>0</v>
      </c>
      <c r="AB346" s="1" t="n">
        <f aca="false">IF(ISNUMBER(SEARCH("Hands-on training using my own work tasks",TRIM(SUBSTITUTE(SUBSTITUTE(SUBSTITUTE(SUBSTITUTE(Answers!R346,"’","'"),"‘","'"),"“",""""),"”","""")))),1,0)</f>
        <v>0</v>
      </c>
      <c r="AC346" s="1" t="n">
        <f aca="false">IF(ISNUMBER(SEARCH("Ready-made prompts and templates for common tasks",TRIM(SUBSTITUTE(SUBSTITUTE(SUBSTITUTE(SUBSTITUTE(Answers!R346,"’","'"),"‘","'"),"“",""""),"”","""")))),1,0)</f>
        <v>0</v>
      </c>
      <c r="AD346" s="1" t="n">
        <f aca="false">IF(ISNUMBER(SEARCH("Help setting up an AI agent for my role",TRIM(SUBSTITUTE(SUBSTITUTE(SUBSTITUTE(SUBSTITUTE(Answers!R346,"’","'"),"‘","'"),"“",""""),"”","""")))),1,0)</f>
        <v>0</v>
      </c>
      <c r="AE346" s="1" t="n">
        <f aca="false">IF(ISNUMBER(SEARCH("Examples from people in jobs like mine",TRIM(SUBSTITUTE(SUBSTITUTE(SUBSTITUTE(SUBSTITUTE(Answers!R346,"’","'"),"‘","'"),"“",""""),"”","""")))),1,0)</f>
        <v>0</v>
      </c>
      <c r="AF346" s="1" t="n">
        <f aca="false">IF(ISNUMBER(SEARCH("Time set aside to practice",TRIM(SUBSTITUTE(SUBSTITUTE(SUBSTITUTE(SUBSTITUTE(Answers!R346,"’","'"),"‘","'"),"“",""""),"”","""")))),1,0)</f>
        <v>0</v>
      </c>
      <c r="AG346" s="1" t="n">
        <f aca="false">IF(ISNUMBER(SEARCH("I don't need help right now",TRIM(SUBSTITUTE(SUBSTITUTE(SUBSTITUTE(SUBSTITUTE(Answers!R346,"’","'"),"‘","'"),"“",""""),"”","""")))),1,0)</f>
        <v>0</v>
      </c>
      <c r="AH346" s="1" t="str">
        <f aca="false">IF(Answers!R346="","",IF(Z346+AA346+AB346+AC346+AD346+AE346+AF346+AG346=0,"unread",""))</f>
        <v/>
      </c>
      <c r="AI346" s="1" t="n">
        <f aca="false">IF(OR(D346=5,E346=5),1,0)</f>
        <v>0</v>
      </c>
    </row>
    <row r="347" customFormat="false" ht="15" hidden="false" customHeight="true" outlineLevel="0" collapsed="false">
      <c r="A347" s="1" t="n">
        <f aca="false">Answers!T347</f>
        <v>0</v>
      </c>
      <c r="B347" s="1" t="str">
        <f aca="false">IF(Answers!A347="","",IFERROR(MATCH(TRIM(SUBSTITUTE(SUBSTITUTE(SUBSTITUTE(SUBSTITUTE(Answers!A347,"’","'"),"‘","'"),"“",""""),"”","""")),'Scoring key'!$B$10:$B$14,0),"unread"))</f>
        <v/>
      </c>
      <c r="C347" s="1" t="str">
        <f aca="false">IF(Answers!C347="","",IFERROR(MATCH(TRIM(SUBSTITUTE(SUBSTITUTE(SUBSTITUTE(SUBSTITUTE(Answers!C347,"’","'"),"‘","'"),"“",""""),"”","""")),'Scoring key'!$B$15:$B$19,0),"unread"))</f>
        <v/>
      </c>
      <c r="D347" s="1" t="str">
        <f aca="false">IF(Answers!D347="","",IFERROR(MATCH(TRIM(SUBSTITUTE(SUBSTITUTE(SUBSTITUTE(SUBSTITUTE(Answers!D347,"’","'"),"‘","'"),"“",""""),"”","""")),'Scoring key'!$B$20:$B$24,0),"unread"))</f>
        <v/>
      </c>
      <c r="E347" s="1" t="str">
        <f aca="false">IF(Answers!E347="","",IFERROR(MATCH(TRIM(SUBSTITUTE(SUBSTITUTE(SUBSTITUTE(SUBSTITUTE(Answers!E347,"’","'"),"‘","'"),"“",""""),"”","""")),'Scoring key'!$B$25:$B$29,0),"unread"))</f>
        <v/>
      </c>
      <c r="F347" s="1" t="str">
        <f aca="false">IF(Answers!L347="","",IFERROR(MATCH(TRIM(SUBSTITUTE(SUBSTITUTE(SUBSTITUTE(SUBSTITUTE(Answers!L347,"’","'"),"‘","'"),"“",""""),"”","""")),'Scoring key'!$B$30:$B$34,0),"unread"))</f>
        <v/>
      </c>
      <c r="G347" s="1" t="str">
        <f aca="false">IF(Answers!N347="","",IFERROR(MATCH(TRIM(SUBSTITUTE(SUBSTITUTE(SUBSTITUTE(SUBSTITUTE(Answers!N347,"’","'"),"‘","'"),"“",""""),"”","""")),'Scoring key'!$B$35:$B$38,0),"unread"))</f>
        <v/>
      </c>
      <c r="H347" s="1" t="str">
        <f aca="false">IF(Answers!O347="","",IFERROR(MATCH(TRIM(SUBSTITUTE(SUBSTITUTE(SUBSTITUTE(SUBSTITUTE(Answers!O347,"’","'"),"‘","'"),"“",""""),"”","""")),'Scoring key'!$B$39:$B$42,0),"unread"))</f>
        <v/>
      </c>
      <c r="I347" s="1" t="str">
        <f aca="false">IF(Answers!S347="","",IFERROR(MATCH(TRIM(SUBSTITUTE(SUBSTITUTE(SUBSTITUTE(SUBSTITUTE(Answers!S347,"’","'"),"‘","'"),"“",""""),"”","""")),'Scoring key'!$B$43:$B$46,0),"unread"))</f>
        <v/>
      </c>
      <c r="J347" s="1" t="str">
        <f aca="false">IF(ISNUMBER(B347),IF(INDEX('Scoring key'!$C$10:$C$14,B347)="","",INDEX('Scoring key'!$C$10:$C$14,B347)),"")</f>
        <v/>
      </c>
      <c r="K347" s="1" t="str">
        <f aca="false">IF(ISNUMBER(E347),IF(INDEX('Scoring key'!$C$25:$C$29,E347)="","",INDEX('Scoring key'!$C$25:$C$29,E347)),"")</f>
        <v/>
      </c>
      <c r="L347" s="1" t="str">
        <f aca="false">IF(ISNUMBER(F347),IF(INDEX('Scoring key'!$C$30:$C$34,F347)="","",INDEX('Scoring key'!$C$30:$C$34,F347)),"")</f>
        <v/>
      </c>
      <c r="M347" s="1" t="str">
        <f aca="false">IF(ISNUMBER(G347),IF(INDEX('Scoring key'!$C$35:$C$38,G347)="","",INDEX('Scoring key'!$C$35:$C$38,G347)),"")</f>
        <v/>
      </c>
      <c r="N347" s="1" t="str">
        <f aca="false">IF(ISNUMBER(H347),IF(INDEX('Scoring key'!$C$39:$C$42,H347)="","",INDEX('Scoring key'!$C$39:$C$42,H347)),"")</f>
        <v/>
      </c>
      <c r="O347" s="1" t="str">
        <f aca="false">IF(Answers!F347="","",IF(ISNUMBER(IFERROR(VALUE(Answers!F347),"")),IF(AND(VALUE(Answers!F347)&gt;=1,VALUE(Answers!F347)&lt;=5,VALUE(Answers!F347)=INT(VALUE(Answers!F347))),VALUE(Answers!F347),"unread"),IFERROR(MATCH(TRIM(SUBSTITUTE(SUBSTITUTE(SUBSTITUTE(SUBSTITUTE(Answers!F347,"’","'"),"‘","'"),"“",""""),"”","""")),'Scoring key'!$B$5:$B$9,0),"unread")))</f>
        <v/>
      </c>
      <c r="P347" s="1" t="str">
        <f aca="false">IF(Answers!G347="","",IF(ISNUMBER(IFERROR(VALUE(Answers!G347),"")),IF(AND(VALUE(Answers!G347)&gt;=1,VALUE(Answers!G347)&lt;=5,VALUE(Answers!G347)=INT(VALUE(Answers!G347))),VALUE(Answers!G347),"unread"),IFERROR(MATCH(TRIM(SUBSTITUTE(SUBSTITUTE(SUBSTITUTE(SUBSTITUTE(Answers!G347,"’","'"),"‘","'"),"“",""""),"”","""")),'Scoring key'!$B$5:$B$9,0),"unread")))</f>
        <v/>
      </c>
      <c r="Q347" s="1" t="str">
        <f aca="false">IF(Answers!H347="","",IF(ISNUMBER(IFERROR(VALUE(Answers!H347),"")),IF(AND(VALUE(Answers!H347)&gt;=1,VALUE(Answers!H347)&lt;=5,VALUE(Answers!H347)=INT(VALUE(Answers!H347))),VALUE(Answers!H347),"unread"),IFERROR(MATCH(TRIM(SUBSTITUTE(SUBSTITUTE(SUBSTITUTE(SUBSTITUTE(Answers!H347,"’","'"),"‘","'"),"“",""""),"”","""")),'Scoring key'!$B$5:$B$9,0),"unread")))</f>
        <v/>
      </c>
      <c r="R347" s="1" t="str">
        <f aca="false">IF(Answers!I347="","",IF(ISNUMBER(IFERROR(VALUE(Answers!I347),"")),IF(AND(VALUE(Answers!I347)&gt;=1,VALUE(Answers!I347)&lt;=5,VALUE(Answers!I347)=INT(VALUE(Answers!I347))),VALUE(Answers!I347),"unread"),IFERROR(MATCH(TRIM(SUBSTITUTE(SUBSTITUTE(SUBSTITUTE(SUBSTITUTE(Answers!I347,"’","'"),"‘","'"),"“",""""),"”","""")),'Scoring key'!$B$5:$B$9,0),"unread")))</f>
        <v/>
      </c>
      <c r="S347" s="1" t="str">
        <f aca="false">IF(Answers!J347="","",IF(ISNUMBER(IFERROR(VALUE(Answers!J347),"")),IF(AND(VALUE(Answers!J347)&gt;=1,VALUE(Answers!J347)&lt;=5,VALUE(Answers!J347)=INT(VALUE(Answers!J347))),VALUE(Answers!J347),"unread"),IFERROR(MATCH(TRIM(SUBSTITUTE(SUBSTITUTE(SUBSTITUTE(SUBSTITUTE(Answers!J347,"’","'"),"‘","'"),"“",""""),"”","""")),'Scoring key'!$B$5:$B$9,0),"unread")))</f>
        <v/>
      </c>
      <c r="T347" s="1" t="str">
        <f aca="false">IF(Answers!K347="","",IF(ISNUMBER(IFERROR(VALUE(Answers!K347),"")),IF(AND(VALUE(Answers!K347)&gt;=1,VALUE(Answers!K347)&lt;=5,VALUE(Answers!K347)=INT(VALUE(Answers!K347))),VALUE(Answers!K347),"unread"),IFERROR(MATCH(TRIM(SUBSTITUTE(SUBSTITUTE(SUBSTITUTE(SUBSTITUTE(Answers!K347,"’","'"),"‘","'"),"“",""""),"”","""")),'Scoring key'!$B$5:$B$9,0),"unread")))</f>
        <v/>
      </c>
      <c r="U347" s="1" t="str">
        <f aca="false">IF(Answers!M347="","",IF(ISNUMBER(IFERROR(VALUE(Answers!M347),"")),IF(AND(VALUE(Answers!M347)&gt;=1,VALUE(Answers!M347)&lt;=5,VALUE(Answers!M347)=INT(VALUE(Answers!M347))),VALUE(Answers!M347),"unread"),IFERROR(MATCH(TRIM(SUBSTITUTE(SUBSTITUTE(SUBSTITUTE(SUBSTITUTE(Answers!M347,"’","'"),"‘","'"),"“",""""),"”","""")),'Scoring key'!$B$5:$B$9,0),"unread")))</f>
        <v/>
      </c>
      <c r="V347" s="1" t="str">
        <f aca="false">IF(Answers!P347="","",IF(ISNUMBER(IFERROR(VALUE(Answers!P347),"")),IF(AND(VALUE(Answers!P347)&gt;=1,VALUE(Answers!P347)&lt;=5,VALUE(Answers!P347)=INT(VALUE(Answers!P347))),VALUE(Answers!P347),"unread"),IFERROR(MATCH(TRIM(SUBSTITUTE(SUBSTITUTE(SUBSTITUTE(SUBSTITUTE(Answers!P347,"’","'"),"‘","'"),"“",""""),"”","""")),'Scoring key'!$B$5:$B$9,0),"unread")))</f>
        <v/>
      </c>
      <c r="W347" s="1" t="str">
        <f aca="false">IF(Answers!Q347="","",IF(ISNUMBER(IFERROR(VALUE(Answers!Q347),"")),IF(AND(VALUE(Answers!Q347)&gt;=1,VALUE(Answers!Q347)&lt;=5,VALUE(Answers!Q347)=INT(VALUE(Answers!Q347))),VALUE(Answers!Q347),"unread"),IFERROR(MATCH(TRIM(SUBSTITUTE(SUBSTITUTE(SUBSTITUTE(SUBSTITUTE(Answers!Q347,"’","'"),"‘","'"),"“",""""),"”","""")),'Scoring key'!$B$5:$B$9,0),"unread")))</f>
        <v/>
      </c>
      <c r="X347" s="1" t="str">
        <f aca="false">IF(Answers!B347="","",ISNUMBER(SEARCH("Drafting or editing emails and documents",TRIM(SUBSTITUTE(SUBSTITUTE(SUBSTITUTE(SUBSTITUTE(Answers!B347,"’","'"),"‘","'"),"“",""""),"”",""""))))*1+ISNUMBER(SEARCH("Summarizing documents, threads or meetings",TRIM(SUBSTITUTE(SUBSTITUTE(SUBSTITUTE(SUBSTITUTE(Answers!B347,"’","'"),"‘","'"),"“",""""),"”",""""))))*1+ISNUMBER(SEARCH("Research, or explaining something unfamiliar",TRIM(SUBSTITUTE(SUBSTITUTE(SUBSTITUTE(SUBSTITUTE(Answers!B347,"’","'"),"‘","'"),"“",""""),"”",""""))))*1+ISNUMBER(SEARCH("Working with data or spreadsheets",TRIM(SUBSTITUTE(SUBSTITUTE(SUBSTITUTE(SUBSTITUTE(Answers!B347,"’","'"),"‘","'"),"“",""""),"”",""""))))*1+ISNUMBER(SEARCH("Writing or reviewing code or scripts",TRIM(SUBSTITUTE(SUBSTITUTE(SUBSTITUTE(SUBSTITUTE(Answers!B347,"’","'"),"‘","'"),"“",""""),"”",""""))))*1+ISNUMBER(SEARCH("Brainstorming or planning",TRIM(SUBSTITUTE(SUBSTITUTE(SUBSTITUTE(SUBSTITUTE(Answers!B347,"’","'"),"‘","'"),"“",""""),"”",""""))))*1+ISNUMBER(SEARCH("Something else",TRIM(SUBSTITUTE(SUBSTITUTE(SUBSTITUTE(SUBSTITUTE(Answers!B347,"’","'"),"‘","'"),"“",""""),"”",""""))))*1)</f>
        <v/>
      </c>
      <c r="Y347" s="1" t="str">
        <f aca="false">IF(X347="","",IF(X347=0,IF(ISNUMBER(SEARCH("I don't use AI tools for work",TRIM(SUBSTITUTE(SUBSTITUTE(SUBSTITUTE(SUBSTITUTE(Answers!B347,"’","'"),"‘","'"),"“",""""),"”","""")))),1,"unread"),MIN(X347+1,5)))</f>
        <v/>
      </c>
      <c r="Z347" s="1" t="n">
        <f aca="false">IF(ISNUMBER(SEARCH("Clear guidance on what's allowed and what information can go in",TRIM(SUBSTITUTE(SUBSTITUTE(SUBSTITUTE(SUBSTITUTE(Answers!R347,"’","'"),"‘","'"),"“",""""),"”","""")))),1,0)</f>
        <v>0</v>
      </c>
      <c r="AA347" s="1" t="n">
        <f aca="false">IF(ISNUMBER(SEARCH("An approved AI tool with a work account",TRIM(SUBSTITUTE(SUBSTITUTE(SUBSTITUTE(SUBSTITUTE(Answers!R347,"’","'"),"‘","'"),"“",""""),"”","""")))),1,0)</f>
        <v>0</v>
      </c>
      <c r="AB347" s="1" t="n">
        <f aca="false">IF(ISNUMBER(SEARCH("Hands-on training using my own work tasks",TRIM(SUBSTITUTE(SUBSTITUTE(SUBSTITUTE(SUBSTITUTE(Answers!R347,"’","'"),"‘","'"),"“",""""),"”","""")))),1,0)</f>
        <v>0</v>
      </c>
      <c r="AC347" s="1" t="n">
        <f aca="false">IF(ISNUMBER(SEARCH("Ready-made prompts and templates for common tasks",TRIM(SUBSTITUTE(SUBSTITUTE(SUBSTITUTE(SUBSTITUTE(Answers!R347,"’","'"),"‘","'"),"“",""""),"”","""")))),1,0)</f>
        <v>0</v>
      </c>
      <c r="AD347" s="1" t="n">
        <f aca="false">IF(ISNUMBER(SEARCH("Help setting up an AI agent for my role",TRIM(SUBSTITUTE(SUBSTITUTE(SUBSTITUTE(SUBSTITUTE(Answers!R347,"’","'"),"‘","'"),"“",""""),"”","""")))),1,0)</f>
        <v>0</v>
      </c>
      <c r="AE347" s="1" t="n">
        <f aca="false">IF(ISNUMBER(SEARCH("Examples from people in jobs like mine",TRIM(SUBSTITUTE(SUBSTITUTE(SUBSTITUTE(SUBSTITUTE(Answers!R347,"’","'"),"‘","'"),"“",""""),"”","""")))),1,0)</f>
        <v>0</v>
      </c>
      <c r="AF347" s="1" t="n">
        <f aca="false">IF(ISNUMBER(SEARCH("Time set aside to practice",TRIM(SUBSTITUTE(SUBSTITUTE(SUBSTITUTE(SUBSTITUTE(Answers!R347,"’","'"),"‘","'"),"“",""""),"”","""")))),1,0)</f>
        <v>0</v>
      </c>
      <c r="AG347" s="1" t="n">
        <f aca="false">IF(ISNUMBER(SEARCH("I don't need help right now",TRIM(SUBSTITUTE(SUBSTITUTE(SUBSTITUTE(SUBSTITUTE(Answers!R347,"’","'"),"‘","'"),"“",""""),"”","""")))),1,0)</f>
        <v>0</v>
      </c>
      <c r="AH347" s="1" t="str">
        <f aca="false">IF(Answers!R347="","",IF(Z347+AA347+AB347+AC347+AD347+AE347+AF347+AG347=0,"unread",""))</f>
        <v/>
      </c>
      <c r="AI347" s="1" t="n">
        <f aca="false">IF(OR(D347=5,E347=5),1,0)</f>
        <v>0</v>
      </c>
    </row>
    <row r="348" customFormat="false" ht="15" hidden="false" customHeight="true" outlineLevel="0" collapsed="false">
      <c r="A348" s="1" t="n">
        <f aca="false">Answers!T348</f>
        <v>0</v>
      </c>
      <c r="B348" s="1" t="str">
        <f aca="false">IF(Answers!A348="","",IFERROR(MATCH(TRIM(SUBSTITUTE(SUBSTITUTE(SUBSTITUTE(SUBSTITUTE(Answers!A348,"’","'"),"‘","'"),"“",""""),"”","""")),'Scoring key'!$B$10:$B$14,0),"unread"))</f>
        <v/>
      </c>
      <c r="C348" s="1" t="str">
        <f aca="false">IF(Answers!C348="","",IFERROR(MATCH(TRIM(SUBSTITUTE(SUBSTITUTE(SUBSTITUTE(SUBSTITUTE(Answers!C348,"’","'"),"‘","'"),"“",""""),"”","""")),'Scoring key'!$B$15:$B$19,0),"unread"))</f>
        <v/>
      </c>
      <c r="D348" s="1" t="str">
        <f aca="false">IF(Answers!D348="","",IFERROR(MATCH(TRIM(SUBSTITUTE(SUBSTITUTE(SUBSTITUTE(SUBSTITUTE(Answers!D348,"’","'"),"‘","'"),"“",""""),"”","""")),'Scoring key'!$B$20:$B$24,0),"unread"))</f>
        <v/>
      </c>
      <c r="E348" s="1" t="str">
        <f aca="false">IF(Answers!E348="","",IFERROR(MATCH(TRIM(SUBSTITUTE(SUBSTITUTE(SUBSTITUTE(SUBSTITUTE(Answers!E348,"’","'"),"‘","'"),"“",""""),"”","""")),'Scoring key'!$B$25:$B$29,0),"unread"))</f>
        <v/>
      </c>
      <c r="F348" s="1" t="str">
        <f aca="false">IF(Answers!L348="","",IFERROR(MATCH(TRIM(SUBSTITUTE(SUBSTITUTE(SUBSTITUTE(SUBSTITUTE(Answers!L348,"’","'"),"‘","'"),"“",""""),"”","""")),'Scoring key'!$B$30:$B$34,0),"unread"))</f>
        <v/>
      </c>
      <c r="G348" s="1" t="str">
        <f aca="false">IF(Answers!N348="","",IFERROR(MATCH(TRIM(SUBSTITUTE(SUBSTITUTE(SUBSTITUTE(SUBSTITUTE(Answers!N348,"’","'"),"‘","'"),"“",""""),"”","""")),'Scoring key'!$B$35:$B$38,0),"unread"))</f>
        <v/>
      </c>
      <c r="H348" s="1" t="str">
        <f aca="false">IF(Answers!O348="","",IFERROR(MATCH(TRIM(SUBSTITUTE(SUBSTITUTE(SUBSTITUTE(SUBSTITUTE(Answers!O348,"’","'"),"‘","'"),"“",""""),"”","""")),'Scoring key'!$B$39:$B$42,0),"unread"))</f>
        <v/>
      </c>
      <c r="I348" s="1" t="str">
        <f aca="false">IF(Answers!S348="","",IFERROR(MATCH(TRIM(SUBSTITUTE(SUBSTITUTE(SUBSTITUTE(SUBSTITUTE(Answers!S348,"’","'"),"‘","'"),"“",""""),"”","""")),'Scoring key'!$B$43:$B$46,0),"unread"))</f>
        <v/>
      </c>
      <c r="J348" s="1" t="str">
        <f aca="false">IF(ISNUMBER(B348),IF(INDEX('Scoring key'!$C$10:$C$14,B348)="","",INDEX('Scoring key'!$C$10:$C$14,B348)),"")</f>
        <v/>
      </c>
      <c r="K348" s="1" t="str">
        <f aca="false">IF(ISNUMBER(E348),IF(INDEX('Scoring key'!$C$25:$C$29,E348)="","",INDEX('Scoring key'!$C$25:$C$29,E348)),"")</f>
        <v/>
      </c>
      <c r="L348" s="1" t="str">
        <f aca="false">IF(ISNUMBER(F348),IF(INDEX('Scoring key'!$C$30:$C$34,F348)="","",INDEX('Scoring key'!$C$30:$C$34,F348)),"")</f>
        <v/>
      </c>
      <c r="M348" s="1" t="str">
        <f aca="false">IF(ISNUMBER(G348),IF(INDEX('Scoring key'!$C$35:$C$38,G348)="","",INDEX('Scoring key'!$C$35:$C$38,G348)),"")</f>
        <v/>
      </c>
      <c r="N348" s="1" t="str">
        <f aca="false">IF(ISNUMBER(H348),IF(INDEX('Scoring key'!$C$39:$C$42,H348)="","",INDEX('Scoring key'!$C$39:$C$42,H348)),"")</f>
        <v/>
      </c>
      <c r="O348" s="1" t="str">
        <f aca="false">IF(Answers!F348="","",IF(ISNUMBER(IFERROR(VALUE(Answers!F348),"")),IF(AND(VALUE(Answers!F348)&gt;=1,VALUE(Answers!F348)&lt;=5,VALUE(Answers!F348)=INT(VALUE(Answers!F348))),VALUE(Answers!F348),"unread"),IFERROR(MATCH(TRIM(SUBSTITUTE(SUBSTITUTE(SUBSTITUTE(SUBSTITUTE(Answers!F348,"’","'"),"‘","'"),"“",""""),"”","""")),'Scoring key'!$B$5:$B$9,0),"unread")))</f>
        <v/>
      </c>
      <c r="P348" s="1" t="str">
        <f aca="false">IF(Answers!G348="","",IF(ISNUMBER(IFERROR(VALUE(Answers!G348),"")),IF(AND(VALUE(Answers!G348)&gt;=1,VALUE(Answers!G348)&lt;=5,VALUE(Answers!G348)=INT(VALUE(Answers!G348))),VALUE(Answers!G348),"unread"),IFERROR(MATCH(TRIM(SUBSTITUTE(SUBSTITUTE(SUBSTITUTE(SUBSTITUTE(Answers!G348,"’","'"),"‘","'"),"“",""""),"”","""")),'Scoring key'!$B$5:$B$9,0),"unread")))</f>
        <v/>
      </c>
      <c r="Q348" s="1" t="str">
        <f aca="false">IF(Answers!H348="","",IF(ISNUMBER(IFERROR(VALUE(Answers!H348),"")),IF(AND(VALUE(Answers!H348)&gt;=1,VALUE(Answers!H348)&lt;=5,VALUE(Answers!H348)=INT(VALUE(Answers!H348))),VALUE(Answers!H348),"unread"),IFERROR(MATCH(TRIM(SUBSTITUTE(SUBSTITUTE(SUBSTITUTE(SUBSTITUTE(Answers!H348,"’","'"),"‘","'"),"“",""""),"”","""")),'Scoring key'!$B$5:$B$9,0),"unread")))</f>
        <v/>
      </c>
      <c r="R348" s="1" t="str">
        <f aca="false">IF(Answers!I348="","",IF(ISNUMBER(IFERROR(VALUE(Answers!I348),"")),IF(AND(VALUE(Answers!I348)&gt;=1,VALUE(Answers!I348)&lt;=5,VALUE(Answers!I348)=INT(VALUE(Answers!I348))),VALUE(Answers!I348),"unread"),IFERROR(MATCH(TRIM(SUBSTITUTE(SUBSTITUTE(SUBSTITUTE(SUBSTITUTE(Answers!I348,"’","'"),"‘","'"),"“",""""),"”","""")),'Scoring key'!$B$5:$B$9,0),"unread")))</f>
        <v/>
      </c>
      <c r="S348" s="1" t="str">
        <f aca="false">IF(Answers!J348="","",IF(ISNUMBER(IFERROR(VALUE(Answers!J348),"")),IF(AND(VALUE(Answers!J348)&gt;=1,VALUE(Answers!J348)&lt;=5,VALUE(Answers!J348)=INT(VALUE(Answers!J348))),VALUE(Answers!J348),"unread"),IFERROR(MATCH(TRIM(SUBSTITUTE(SUBSTITUTE(SUBSTITUTE(SUBSTITUTE(Answers!J348,"’","'"),"‘","'"),"“",""""),"”","""")),'Scoring key'!$B$5:$B$9,0),"unread")))</f>
        <v/>
      </c>
      <c r="T348" s="1" t="str">
        <f aca="false">IF(Answers!K348="","",IF(ISNUMBER(IFERROR(VALUE(Answers!K348),"")),IF(AND(VALUE(Answers!K348)&gt;=1,VALUE(Answers!K348)&lt;=5,VALUE(Answers!K348)=INT(VALUE(Answers!K348))),VALUE(Answers!K348),"unread"),IFERROR(MATCH(TRIM(SUBSTITUTE(SUBSTITUTE(SUBSTITUTE(SUBSTITUTE(Answers!K348,"’","'"),"‘","'"),"“",""""),"”","""")),'Scoring key'!$B$5:$B$9,0),"unread")))</f>
        <v/>
      </c>
      <c r="U348" s="1" t="str">
        <f aca="false">IF(Answers!M348="","",IF(ISNUMBER(IFERROR(VALUE(Answers!M348),"")),IF(AND(VALUE(Answers!M348)&gt;=1,VALUE(Answers!M348)&lt;=5,VALUE(Answers!M348)=INT(VALUE(Answers!M348))),VALUE(Answers!M348),"unread"),IFERROR(MATCH(TRIM(SUBSTITUTE(SUBSTITUTE(SUBSTITUTE(SUBSTITUTE(Answers!M348,"’","'"),"‘","'"),"“",""""),"”","""")),'Scoring key'!$B$5:$B$9,0),"unread")))</f>
        <v/>
      </c>
      <c r="V348" s="1" t="str">
        <f aca="false">IF(Answers!P348="","",IF(ISNUMBER(IFERROR(VALUE(Answers!P348),"")),IF(AND(VALUE(Answers!P348)&gt;=1,VALUE(Answers!P348)&lt;=5,VALUE(Answers!P348)=INT(VALUE(Answers!P348))),VALUE(Answers!P348),"unread"),IFERROR(MATCH(TRIM(SUBSTITUTE(SUBSTITUTE(SUBSTITUTE(SUBSTITUTE(Answers!P348,"’","'"),"‘","'"),"“",""""),"”","""")),'Scoring key'!$B$5:$B$9,0),"unread")))</f>
        <v/>
      </c>
      <c r="W348" s="1" t="str">
        <f aca="false">IF(Answers!Q348="","",IF(ISNUMBER(IFERROR(VALUE(Answers!Q348),"")),IF(AND(VALUE(Answers!Q348)&gt;=1,VALUE(Answers!Q348)&lt;=5,VALUE(Answers!Q348)=INT(VALUE(Answers!Q348))),VALUE(Answers!Q348),"unread"),IFERROR(MATCH(TRIM(SUBSTITUTE(SUBSTITUTE(SUBSTITUTE(SUBSTITUTE(Answers!Q348,"’","'"),"‘","'"),"“",""""),"”","""")),'Scoring key'!$B$5:$B$9,0),"unread")))</f>
        <v/>
      </c>
      <c r="X348" s="1" t="str">
        <f aca="false">IF(Answers!B348="","",ISNUMBER(SEARCH("Drafting or editing emails and documents",TRIM(SUBSTITUTE(SUBSTITUTE(SUBSTITUTE(SUBSTITUTE(Answers!B348,"’","'"),"‘","'"),"“",""""),"”",""""))))*1+ISNUMBER(SEARCH("Summarizing documents, threads or meetings",TRIM(SUBSTITUTE(SUBSTITUTE(SUBSTITUTE(SUBSTITUTE(Answers!B348,"’","'"),"‘","'"),"“",""""),"”",""""))))*1+ISNUMBER(SEARCH("Research, or explaining something unfamiliar",TRIM(SUBSTITUTE(SUBSTITUTE(SUBSTITUTE(SUBSTITUTE(Answers!B348,"’","'"),"‘","'"),"“",""""),"”",""""))))*1+ISNUMBER(SEARCH("Working with data or spreadsheets",TRIM(SUBSTITUTE(SUBSTITUTE(SUBSTITUTE(SUBSTITUTE(Answers!B348,"’","'"),"‘","'"),"“",""""),"”",""""))))*1+ISNUMBER(SEARCH("Writing or reviewing code or scripts",TRIM(SUBSTITUTE(SUBSTITUTE(SUBSTITUTE(SUBSTITUTE(Answers!B348,"’","'"),"‘","'"),"“",""""),"”",""""))))*1+ISNUMBER(SEARCH("Brainstorming or planning",TRIM(SUBSTITUTE(SUBSTITUTE(SUBSTITUTE(SUBSTITUTE(Answers!B348,"’","'"),"‘","'"),"“",""""),"”",""""))))*1+ISNUMBER(SEARCH("Something else",TRIM(SUBSTITUTE(SUBSTITUTE(SUBSTITUTE(SUBSTITUTE(Answers!B348,"’","'"),"‘","'"),"“",""""),"”",""""))))*1)</f>
        <v/>
      </c>
      <c r="Y348" s="1" t="str">
        <f aca="false">IF(X348="","",IF(X348=0,IF(ISNUMBER(SEARCH("I don't use AI tools for work",TRIM(SUBSTITUTE(SUBSTITUTE(SUBSTITUTE(SUBSTITUTE(Answers!B348,"’","'"),"‘","'"),"“",""""),"”","""")))),1,"unread"),MIN(X348+1,5)))</f>
        <v/>
      </c>
      <c r="Z348" s="1" t="n">
        <f aca="false">IF(ISNUMBER(SEARCH("Clear guidance on what's allowed and what information can go in",TRIM(SUBSTITUTE(SUBSTITUTE(SUBSTITUTE(SUBSTITUTE(Answers!R348,"’","'"),"‘","'"),"“",""""),"”","""")))),1,0)</f>
        <v>0</v>
      </c>
      <c r="AA348" s="1" t="n">
        <f aca="false">IF(ISNUMBER(SEARCH("An approved AI tool with a work account",TRIM(SUBSTITUTE(SUBSTITUTE(SUBSTITUTE(SUBSTITUTE(Answers!R348,"’","'"),"‘","'"),"“",""""),"”","""")))),1,0)</f>
        <v>0</v>
      </c>
      <c r="AB348" s="1" t="n">
        <f aca="false">IF(ISNUMBER(SEARCH("Hands-on training using my own work tasks",TRIM(SUBSTITUTE(SUBSTITUTE(SUBSTITUTE(SUBSTITUTE(Answers!R348,"’","'"),"‘","'"),"“",""""),"”","""")))),1,0)</f>
        <v>0</v>
      </c>
      <c r="AC348" s="1" t="n">
        <f aca="false">IF(ISNUMBER(SEARCH("Ready-made prompts and templates for common tasks",TRIM(SUBSTITUTE(SUBSTITUTE(SUBSTITUTE(SUBSTITUTE(Answers!R348,"’","'"),"‘","'"),"“",""""),"”","""")))),1,0)</f>
        <v>0</v>
      </c>
      <c r="AD348" s="1" t="n">
        <f aca="false">IF(ISNUMBER(SEARCH("Help setting up an AI agent for my role",TRIM(SUBSTITUTE(SUBSTITUTE(SUBSTITUTE(SUBSTITUTE(Answers!R348,"’","'"),"‘","'"),"“",""""),"”","""")))),1,0)</f>
        <v>0</v>
      </c>
      <c r="AE348" s="1" t="n">
        <f aca="false">IF(ISNUMBER(SEARCH("Examples from people in jobs like mine",TRIM(SUBSTITUTE(SUBSTITUTE(SUBSTITUTE(SUBSTITUTE(Answers!R348,"’","'"),"‘","'"),"“",""""),"”","""")))),1,0)</f>
        <v>0</v>
      </c>
      <c r="AF348" s="1" t="n">
        <f aca="false">IF(ISNUMBER(SEARCH("Time set aside to practice",TRIM(SUBSTITUTE(SUBSTITUTE(SUBSTITUTE(SUBSTITUTE(Answers!R348,"’","'"),"‘","'"),"“",""""),"”","""")))),1,0)</f>
        <v>0</v>
      </c>
      <c r="AG348" s="1" t="n">
        <f aca="false">IF(ISNUMBER(SEARCH("I don't need help right now",TRIM(SUBSTITUTE(SUBSTITUTE(SUBSTITUTE(SUBSTITUTE(Answers!R348,"’","'"),"‘","'"),"“",""""),"”","""")))),1,0)</f>
        <v>0</v>
      </c>
      <c r="AH348" s="1" t="str">
        <f aca="false">IF(Answers!R348="","",IF(Z348+AA348+AB348+AC348+AD348+AE348+AF348+AG348=0,"unread",""))</f>
        <v/>
      </c>
      <c r="AI348" s="1" t="n">
        <f aca="false">IF(OR(D348=5,E348=5),1,0)</f>
        <v>0</v>
      </c>
    </row>
    <row r="349" customFormat="false" ht="15" hidden="false" customHeight="true" outlineLevel="0" collapsed="false">
      <c r="A349" s="1" t="n">
        <f aca="false">Answers!T349</f>
        <v>0</v>
      </c>
      <c r="B349" s="1" t="str">
        <f aca="false">IF(Answers!A349="","",IFERROR(MATCH(TRIM(SUBSTITUTE(SUBSTITUTE(SUBSTITUTE(SUBSTITUTE(Answers!A349,"’","'"),"‘","'"),"“",""""),"”","""")),'Scoring key'!$B$10:$B$14,0),"unread"))</f>
        <v/>
      </c>
      <c r="C349" s="1" t="str">
        <f aca="false">IF(Answers!C349="","",IFERROR(MATCH(TRIM(SUBSTITUTE(SUBSTITUTE(SUBSTITUTE(SUBSTITUTE(Answers!C349,"’","'"),"‘","'"),"“",""""),"”","""")),'Scoring key'!$B$15:$B$19,0),"unread"))</f>
        <v/>
      </c>
      <c r="D349" s="1" t="str">
        <f aca="false">IF(Answers!D349="","",IFERROR(MATCH(TRIM(SUBSTITUTE(SUBSTITUTE(SUBSTITUTE(SUBSTITUTE(Answers!D349,"’","'"),"‘","'"),"“",""""),"”","""")),'Scoring key'!$B$20:$B$24,0),"unread"))</f>
        <v/>
      </c>
      <c r="E349" s="1" t="str">
        <f aca="false">IF(Answers!E349="","",IFERROR(MATCH(TRIM(SUBSTITUTE(SUBSTITUTE(SUBSTITUTE(SUBSTITUTE(Answers!E349,"’","'"),"‘","'"),"“",""""),"”","""")),'Scoring key'!$B$25:$B$29,0),"unread"))</f>
        <v/>
      </c>
      <c r="F349" s="1" t="str">
        <f aca="false">IF(Answers!L349="","",IFERROR(MATCH(TRIM(SUBSTITUTE(SUBSTITUTE(SUBSTITUTE(SUBSTITUTE(Answers!L349,"’","'"),"‘","'"),"“",""""),"”","""")),'Scoring key'!$B$30:$B$34,0),"unread"))</f>
        <v/>
      </c>
      <c r="G349" s="1" t="str">
        <f aca="false">IF(Answers!N349="","",IFERROR(MATCH(TRIM(SUBSTITUTE(SUBSTITUTE(SUBSTITUTE(SUBSTITUTE(Answers!N349,"’","'"),"‘","'"),"“",""""),"”","""")),'Scoring key'!$B$35:$B$38,0),"unread"))</f>
        <v/>
      </c>
      <c r="H349" s="1" t="str">
        <f aca="false">IF(Answers!O349="","",IFERROR(MATCH(TRIM(SUBSTITUTE(SUBSTITUTE(SUBSTITUTE(SUBSTITUTE(Answers!O349,"’","'"),"‘","'"),"“",""""),"”","""")),'Scoring key'!$B$39:$B$42,0),"unread"))</f>
        <v/>
      </c>
      <c r="I349" s="1" t="str">
        <f aca="false">IF(Answers!S349="","",IFERROR(MATCH(TRIM(SUBSTITUTE(SUBSTITUTE(SUBSTITUTE(SUBSTITUTE(Answers!S349,"’","'"),"‘","'"),"“",""""),"”","""")),'Scoring key'!$B$43:$B$46,0),"unread"))</f>
        <v/>
      </c>
      <c r="J349" s="1" t="str">
        <f aca="false">IF(ISNUMBER(B349),IF(INDEX('Scoring key'!$C$10:$C$14,B349)="","",INDEX('Scoring key'!$C$10:$C$14,B349)),"")</f>
        <v/>
      </c>
      <c r="K349" s="1" t="str">
        <f aca="false">IF(ISNUMBER(E349),IF(INDEX('Scoring key'!$C$25:$C$29,E349)="","",INDEX('Scoring key'!$C$25:$C$29,E349)),"")</f>
        <v/>
      </c>
      <c r="L349" s="1" t="str">
        <f aca="false">IF(ISNUMBER(F349),IF(INDEX('Scoring key'!$C$30:$C$34,F349)="","",INDEX('Scoring key'!$C$30:$C$34,F349)),"")</f>
        <v/>
      </c>
      <c r="M349" s="1" t="str">
        <f aca="false">IF(ISNUMBER(G349),IF(INDEX('Scoring key'!$C$35:$C$38,G349)="","",INDEX('Scoring key'!$C$35:$C$38,G349)),"")</f>
        <v/>
      </c>
      <c r="N349" s="1" t="str">
        <f aca="false">IF(ISNUMBER(H349),IF(INDEX('Scoring key'!$C$39:$C$42,H349)="","",INDEX('Scoring key'!$C$39:$C$42,H349)),"")</f>
        <v/>
      </c>
      <c r="O349" s="1" t="str">
        <f aca="false">IF(Answers!F349="","",IF(ISNUMBER(IFERROR(VALUE(Answers!F349),"")),IF(AND(VALUE(Answers!F349)&gt;=1,VALUE(Answers!F349)&lt;=5,VALUE(Answers!F349)=INT(VALUE(Answers!F349))),VALUE(Answers!F349),"unread"),IFERROR(MATCH(TRIM(SUBSTITUTE(SUBSTITUTE(SUBSTITUTE(SUBSTITUTE(Answers!F349,"’","'"),"‘","'"),"“",""""),"”","""")),'Scoring key'!$B$5:$B$9,0),"unread")))</f>
        <v/>
      </c>
      <c r="P349" s="1" t="str">
        <f aca="false">IF(Answers!G349="","",IF(ISNUMBER(IFERROR(VALUE(Answers!G349),"")),IF(AND(VALUE(Answers!G349)&gt;=1,VALUE(Answers!G349)&lt;=5,VALUE(Answers!G349)=INT(VALUE(Answers!G349))),VALUE(Answers!G349),"unread"),IFERROR(MATCH(TRIM(SUBSTITUTE(SUBSTITUTE(SUBSTITUTE(SUBSTITUTE(Answers!G349,"’","'"),"‘","'"),"“",""""),"”","""")),'Scoring key'!$B$5:$B$9,0),"unread")))</f>
        <v/>
      </c>
      <c r="Q349" s="1" t="str">
        <f aca="false">IF(Answers!H349="","",IF(ISNUMBER(IFERROR(VALUE(Answers!H349),"")),IF(AND(VALUE(Answers!H349)&gt;=1,VALUE(Answers!H349)&lt;=5,VALUE(Answers!H349)=INT(VALUE(Answers!H349))),VALUE(Answers!H349),"unread"),IFERROR(MATCH(TRIM(SUBSTITUTE(SUBSTITUTE(SUBSTITUTE(SUBSTITUTE(Answers!H349,"’","'"),"‘","'"),"“",""""),"”","""")),'Scoring key'!$B$5:$B$9,0),"unread")))</f>
        <v/>
      </c>
      <c r="R349" s="1" t="str">
        <f aca="false">IF(Answers!I349="","",IF(ISNUMBER(IFERROR(VALUE(Answers!I349),"")),IF(AND(VALUE(Answers!I349)&gt;=1,VALUE(Answers!I349)&lt;=5,VALUE(Answers!I349)=INT(VALUE(Answers!I349))),VALUE(Answers!I349),"unread"),IFERROR(MATCH(TRIM(SUBSTITUTE(SUBSTITUTE(SUBSTITUTE(SUBSTITUTE(Answers!I349,"’","'"),"‘","'"),"“",""""),"”","""")),'Scoring key'!$B$5:$B$9,0),"unread")))</f>
        <v/>
      </c>
      <c r="S349" s="1" t="str">
        <f aca="false">IF(Answers!J349="","",IF(ISNUMBER(IFERROR(VALUE(Answers!J349),"")),IF(AND(VALUE(Answers!J349)&gt;=1,VALUE(Answers!J349)&lt;=5,VALUE(Answers!J349)=INT(VALUE(Answers!J349))),VALUE(Answers!J349),"unread"),IFERROR(MATCH(TRIM(SUBSTITUTE(SUBSTITUTE(SUBSTITUTE(SUBSTITUTE(Answers!J349,"’","'"),"‘","'"),"“",""""),"”","""")),'Scoring key'!$B$5:$B$9,0),"unread")))</f>
        <v/>
      </c>
      <c r="T349" s="1" t="str">
        <f aca="false">IF(Answers!K349="","",IF(ISNUMBER(IFERROR(VALUE(Answers!K349),"")),IF(AND(VALUE(Answers!K349)&gt;=1,VALUE(Answers!K349)&lt;=5,VALUE(Answers!K349)=INT(VALUE(Answers!K349))),VALUE(Answers!K349),"unread"),IFERROR(MATCH(TRIM(SUBSTITUTE(SUBSTITUTE(SUBSTITUTE(SUBSTITUTE(Answers!K349,"’","'"),"‘","'"),"“",""""),"”","""")),'Scoring key'!$B$5:$B$9,0),"unread")))</f>
        <v/>
      </c>
      <c r="U349" s="1" t="str">
        <f aca="false">IF(Answers!M349="","",IF(ISNUMBER(IFERROR(VALUE(Answers!M349),"")),IF(AND(VALUE(Answers!M349)&gt;=1,VALUE(Answers!M349)&lt;=5,VALUE(Answers!M349)=INT(VALUE(Answers!M349))),VALUE(Answers!M349),"unread"),IFERROR(MATCH(TRIM(SUBSTITUTE(SUBSTITUTE(SUBSTITUTE(SUBSTITUTE(Answers!M349,"’","'"),"‘","'"),"“",""""),"”","""")),'Scoring key'!$B$5:$B$9,0),"unread")))</f>
        <v/>
      </c>
      <c r="V349" s="1" t="str">
        <f aca="false">IF(Answers!P349="","",IF(ISNUMBER(IFERROR(VALUE(Answers!P349),"")),IF(AND(VALUE(Answers!P349)&gt;=1,VALUE(Answers!P349)&lt;=5,VALUE(Answers!P349)=INT(VALUE(Answers!P349))),VALUE(Answers!P349),"unread"),IFERROR(MATCH(TRIM(SUBSTITUTE(SUBSTITUTE(SUBSTITUTE(SUBSTITUTE(Answers!P349,"’","'"),"‘","'"),"“",""""),"”","""")),'Scoring key'!$B$5:$B$9,0),"unread")))</f>
        <v/>
      </c>
      <c r="W349" s="1" t="str">
        <f aca="false">IF(Answers!Q349="","",IF(ISNUMBER(IFERROR(VALUE(Answers!Q349),"")),IF(AND(VALUE(Answers!Q349)&gt;=1,VALUE(Answers!Q349)&lt;=5,VALUE(Answers!Q349)=INT(VALUE(Answers!Q349))),VALUE(Answers!Q349),"unread"),IFERROR(MATCH(TRIM(SUBSTITUTE(SUBSTITUTE(SUBSTITUTE(SUBSTITUTE(Answers!Q349,"’","'"),"‘","'"),"“",""""),"”","""")),'Scoring key'!$B$5:$B$9,0),"unread")))</f>
        <v/>
      </c>
      <c r="X349" s="1" t="str">
        <f aca="false">IF(Answers!B349="","",ISNUMBER(SEARCH("Drafting or editing emails and documents",TRIM(SUBSTITUTE(SUBSTITUTE(SUBSTITUTE(SUBSTITUTE(Answers!B349,"’","'"),"‘","'"),"“",""""),"”",""""))))*1+ISNUMBER(SEARCH("Summarizing documents, threads or meetings",TRIM(SUBSTITUTE(SUBSTITUTE(SUBSTITUTE(SUBSTITUTE(Answers!B349,"’","'"),"‘","'"),"“",""""),"”",""""))))*1+ISNUMBER(SEARCH("Research, or explaining something unfamiliar",TRIM(SUBSTITUTE(SUBSTITUTE(SUBSTITUTE(SUBSTITUTE(Answers!B349,"’","'"),"‘","'"),"“",""""),"”",""""))))*1+ISNUMBER(SEARCH("Working with data or spreadsheets",TRIM(SUBSTITUTE(SUBSTITUTE(SUBSTITUTE(SUBSTITUTE(Answers!B349,"’","'"),"‘","'"),"“",""""),"”",""""))))*1+ISNUMBER(SEARCH("Writing or reviewing code or scripts",TRIM(SUBSTITUTE(SUBSTITUTE(SUBSTITUTE(SUBSTITUTE(Answers!B349,"’","'"),"‘","'"),"“",""""),"”",""""))))*1+ISNUMBER(SEARCH("Brainstorming or planning",TRIM(SUBSTITUTE(SUBSTITUTE(SUBSTITUTE(SUBSTITUTE(Answers!B349,"’","'"),"‘","'"),"“",""""),"”",""""))))*1+ISNUMBER(SEARCH("Something else",TRIM(SUBSTITUTE(SUBSTITUTE(SUBSTITUTE(SUBSTITUTE(Answers!B349,"’","'"),"‘","'"),"“",""""),"”",""""))))*1)</f>
        <v/>
      </c>
      <c r="Y349" s="1" t="str">
        <f aca="false">IF(X349="","",IF(X349=0,IF(ISNUMBER(SEARCH("I don't use AI tools for work",TRIM(SUBSTITUTE(SUBSTITUTE(SUBSTITUTE(SUBSTITUTE(Answers!B349,"’","'"),"‘","'"),"“",""""),"”","""")))),1,"unread"),MIN(X349+1,5)))</f>
        <v/>
      </c>
      <c r="Z349" s="1" t="n">
        <f aca="false">IF(ISNUMBER(SEARCH("Clear guidance on what's allowed and what information can go in",TRIM(SUBSTITUTE(SUBSTITUTE(SUBSTITUTE(SUBSTITUTE(Answers!R349,"’","'"),"‘","'"),"“",""""),"”","""")))),1,0)</f>
        <v>0</v>
      </c>
      <c r="AA349" s="1" t="n">
        <f aca="false">IF(ISNUMBER(SEARCH("An approved AI tool with a work account",TRIM(SUBSTITUTE(SUBSTITUTE(SUBSTITUTE(SUBSTITUTE(Answers!R349,"’","'"),"‘","'"),"“",""""),"”","""")))),1,0)</f>
        <v>0</v>
      </c>
      <c r="AB349" s="1" t="n">
        <f aca="false">IF(ISNUMBER(SEARCH("Hands-on training using my own work tasks",TRIM(SUBSTITUTE(SUBSTITUTE(SUBSTITUTE(SUBSTITUTE(Answers!R349,"’","'"),"‘","'"),"“",""""),"”","""")))),1,0)</f>
        <v>0</v>
      </c>
      <c r="AC349" s="1" t="n">
        <f aca="false">IF(ISNUMBER(SEARCH("Ready-made prompts and templates for common tasks",TRIM(SUBSTITUTE(SUBSTITUTE(SUBSTITUTE(SUBSTITUTE(Answers!R349,"’","'"),"‘","'"),"“",""""),"”","""")))),1,0)</f>
        <v>0</v>
      </c>
      <c r="AD349" s="1" t="n">
        <f aca="false">IF(ISNUMBER(SEARCH("Help setting up an AI agent for my role",TRIM(SUBSTITUTE(SUBSTITUTE(SUBSTITUTE(SUBSTITUTE(Answers!R349,"’","'"),"‘","'"),"“",""""),"”","""")))),1,0)</f>
        <v>0</v>
      </c>
      <c r="AE349" s="1" t="n">
        <f aca="false">IF(ISNUMBER(SEARCH("Examples from people in jobs like mine",TRIM(SUBSTITUTE(SUBSTITUTE(SUBSTITUTE(SUBSTITUTE(Answers!R349,"’","'"),"‘","'"),"“",""""),"”","""")))),1,0)</f>
        <v>0</v>
      </c>
      <c r="AF349" s="1" t="n">
        <f aca="false">IF(ISNUMBER(SEARCH("Time set aside to practice",TRIM(SUBSTITUTE(SUBSTITUTE(SUBSTITUTE(SUBSTITUTE(Answers!R349,"’","'"),"‘","'"),"“",""""),"”","""")))),1,0)</f>
        <v>0</v>
      </c>
      <c r="AG349" s="1" t="n">
        <f aca="false">IF(ISNUMBER(SEARCH("I don't need help right now",TRIM(SUBSTITUTE(SUBSTITUTE(SUBSTITUTE(SUBSTITUTE(Answers!R349,"’","'"),"‘","'"),"“",""""),"”","""")))),1,0)</f>
        <v>0</v>
      </c>
      <c r="AH349" s="1" t="str">
        <f aca="false">IF(Answers!R349="","",IF(Z349+AA349+AB349+AC349+AD349+AE349+AF349+AG349=0,"unread",""))</f>
        <v/>
      </c>
      <c r="AI349" s="1" t="n">
        <f aca="false">IF(OR(D349=5,E349=5),1,0)</f>
        <v>0</v>
      </c>
    </row>
    <row r="350" customFormat="false" ht="15" hidden="false" customHeight="true" outlineLevel="0" collapsed="false">
      <c r="A350" s="1" t="n">
        <f aca="false">Answers!T350</f>
        <v>0</v>
      </c>
      <c r="B350" s="1" t="str">
        <f aca="false">IF(Answers!A350="","",IFERROR(MATCH(TRIM(SUBSTITUTE(SUBSTITUTE(SUBSTITUTE(SUBSTITUTE(Answers!A350,"’","'"),"‘","'"),"“",""""),"”","""")),'Scoring key'!$B$10:$B$14,0),"unread"))</f>
        <v/>
      </c>
      <c r="C350" s="1" t="str">
        <f aca="false">IF(Answers!C350="","",IFERROR(MATCH(TRIM(SUBSTITUTE(SUBSTITUTE(SUBSTITUTE(SUBSTITUTE(Answers!C350,"’","'"),"‘","'"),"“",""""),"”","""")),'Scoring key'!$B$15:$B$19,0),"unread"))</f>
        <v/>
      </c>
      <c r="D350" s="1" t="str">
        <f aca="false">IF(Answers!D350="","",IFERROR(MATCH(TRIM(SUBSTITUTE(SUBSTITUTE(SUBSTITUTE(SUBSTITUTE(Answers!D350,"’","'"),"‘","'"),"“",""""),"”","""")),'Scoring key'!$B$20:$B$24,0),"unread"))</f>
        <v/>
      </c>
      <c r="E350" s="1" t="str">
        <f aca="false">IF(Answers!E350="","",IFERROR(MATCH(TRIM(SUBSTITUTE(SUBSTITUTE(SUBSTITUTE(SUBSTITUTE(Answers!E350,"’","'"),"‘","'"),"“",""""),"”","""")),'Scoring key'!$B$25:$B$29,0),"unread"))</f>
        <v/>
      </c>
      <c r="F350" s="1" t="str">
        <f aca="false">IF(Answers!L350="","",IFERROR(MATCH(TRIM(SUBSTITUTE(SUBSTITUTE(SUBSTITUTE(SUBSTITUTE(Answers!L350,"’","'"),"‘","'"),"“",""""),"”","""")),'Scoring key'!$B$30:$B$34,0),"unread"))</f>
        <v/>
      </c>
      <c r="G350" s="1" t="str">
        <f aca="false">IF(Answers!N350="","",IFERROR(MATCH(TRIM(SUBSTITUTE(SUBSTITUTE(SUBSTITUTE(SUBSTITUTE(Answers!N350,"’","'"),"‘","'"),"“",""""),"”","""")),'Scoring key'!$B$35:$B$38,0),"unread"))</f>
        <v/>
      </c>
      <c r="H350" s="1" t="str">
        <f aca="false">IF(Answers!O350="","",IFERROR(MATCH(TRIM(SUBSTITUTE(SUBSTITUTE(SUBSTITUTE(SUBSTITUTE(Answers!O350,"’","'"),"‘","'"),"“",""""),"”","""")),'Scoring key'!$B$39:$B$42,0),"unread"))</f>
        <v/>
      </c>
      <c r="I350" s="1" t="str">
        <f aca="false">IF(Answers!S350="","",IFERROR(MATCH(TRIM(SUBSTITUTE(SUBSTITUTE(SUBSTITUTE(SUBSTITUTE(Answers!S350,"’","'"),"‘","'"),"“",""""),"”","""")),'Scoring key'!$B$43:$B$46,0),"unread"))</f>
        <v/>
      </c>
      <c r="J350" s="1" t="str">
        <f aca="false">IF(ISNUMBER(B350),IF(INDEX('Scoring key'!$C$10:$C$14,B350)="","",INDEX('Scoring key'!$C$10:$C$14,B350)),"")</f>
        <v/>
      </c>
      <c r="K350" s="1" t="str">
        <f aca="false">IF(ISNUMBER(E350),IF(INDEX('Scoring key'!$C$25:$C$29,E350)="","",INDEX('Scoring key'!$C$25:$C$29,E350)),"")</f>
        <v/>
      </c>
      <c r="L350" s="1" t="str">
        <f aca="false">IF(ISNUMBER(F350),IF(INDEX('Scoring key'!$C$30:$C$34,F350)="","",INDEX('Scoring key'!$C$30:$C$34,F350)),"")</f>
        <v/>
      </c>
      <c r="M350" s="1" t="str">
        <f aca="false">IF(ISNUMBER(G350),IF(INDEX('Scoring key'!$C$35:$C$38,G350)="","",INDEX('Scoring key'!$C$35:$C$38,G350)),"")</f>
        <v/>
      </c>
      <c r="N350" s="1" t="str">
        <f aca="false">IF(ISNUMBER(H350),IF(INDEX('Scoring key'!$C$39:$C$42,H350)="","",INDEX('Scoring key'!$C$39:$C$42,H350)),"")</f>
        <v/>
      </c>
      <c r="O350" s="1" t="str">
        <f aca="false">IF(Answers!F350="","",IF(ISNUMBER(IFERROR(VALUE(Answers!F350),"")),IF(AND(VALUE(Answers!F350)&gt;=1,VALUE(Answers!F350)&lt;=5,VALUE(Answers!F350)=INT(VALUE(Answers!F350))),VALUE(Answers!F350),"unread"),IFERROR(MATCH(TRIM(SUBSTITUTE(SUBSTITUTE(SUBSTITUTE(SUBSTITUTE(Answers!F350,"’","'"),"‘","'"),"“",""""),"”","""")),'Scoring key'!$B$5:$B$9,0),"unread")))</f>
        <v/>
      </c>
      <c r="P350" s="1" t="str">
        <f aca="false">IF(Answers!G350="","",IF(ISNUMBER(IFERROR(VALUE(Answers!G350),"")),IF(AND(VALUE(Answers!G350)&gt;=1,VALUE(Answers!G350)&lt;=5,VALUE(Answers!G350)=INT(VALUE(Answers!G350))),VALUE(Answers!G350),"unread"),IFERROR(MATCH(TRIM(SUBSTITUTE(SUBSTITUTE(SUBSTITUTE(SUBSTITUTE(Answers!G350,"’","'"),"‘","'"),"“",""""),"”","""")),'Scoring key'!$B$5:$B$9,0),"unread")))</f>
        <v/>
      </c>
      <c r="Q350" s="1" t="str">
        <f aca="false">IF(Answers!H350="","",IF(ISNUMBER(IFERROR(VALUE(Answers!H350),"")),IF(AND(VALUE(Answers!H350)&gt;=1,VALUE(Answers!H350)&lt;=5,VALUE(Answers!H350)=INT(VALUE(Answers!H350))),VALUE(Answers!H350),"unread"),IFERROR(MATCH(TRIM(SUBSTITUTE(SUBSTITUTE(SUBSTITUTE(SUBSTITUTE(Answers!H350,"’","'"),"‘","'"),"“",""""),"”","""")),'Scoring key'!$B$5:$B$9,0),"unread")))</f>
        <v/>
      </c>
      <c r="R350" s="1" t="str">
        <f aca="false">IF(Answers!I350="","",IF(ISNUMBER(IFERROR(VALUE(Answers!I350),"")),IF(AND(VALUE(Answers!I350)&gt;=1,VALUE(Answers!I350)&lt;=5,VALUE(Answers!I350)=INT(VALUE(Answers!I350))),VALUE(Answers!I350),"unread"),IFERROR(MATCH(TRIM(SUBSTITUTE(SUBSTITUTE(SUBSTITUTE(SUBSTITUTE(Answers!I350,"’","'"),"‘","'"),"“",""""),"”","""")),'Scoring key'!$B$5:$B$9,0),"unread")))</f>
        <v/>
      </c>
      <c r="S350" s="1" t="str">
        <f aca="false">IF(Answers!J350="","",IF(ISNUMBER(IFERROR(VALUE(Answers!J350),"")),IF(AND(VALUE(Answers!J350)&gt;=1,VALUE(Answers!J350)&lt;=5,VALUE(Answers!J350)=INT(VALUE(Answers!J350))),VALUE(Answers!J350),"unread"),IFERROR(MATCH(TRIM(SUBSTITUTE(SUBSTITUTE(SUBSTITUTE(SUBSTITUTE(Answers!J350,"’","'"),"‘","'"),"“",""""),"”","""")),'Scoring key'!$B$5:$B$9,0),"unread")))</f>
        <v/>
      </c>
      <c r="T350" s="1" t="str">
        <f aca="false">IF(Answers!K350="","",IF(ISNUMBER(IFERROR(VALUE(Answers!K350),"")),IF(AND(VALUE(Answers!K350)&gt;=1,VALUE(Answers!K350)&lt;=5,VALUE(Answers!K350)=INT(VALUE(Answers!K350))),VALUE(Answers!K350),"unread"),IFERROR(MATCH(TRIM(SUBSTITUTE(SUBSTITUTE(SUBSTITUTE(SUBSTITUTE(Answers!K350,"’","'"),"‘","'"),"“",""""),"”","""")),'Scoring key'!$B$5:$B$9,0),"unread")))</f>
        <v/>
      </c>
      <c r="U350" s="1" t="str">
        <f aca="false">IF(Answers!M350="","",IF(ISNUMBER(IFERROR(VALUE(Answers!M350),"")),IF(AND(VALUE(Answers!M350)&gt;=1,VALUE(Answers!M350)&lt;=5,VALUE(Answers!M350)=INT(VALUE(Answers!M350))),VALUE(Answers!M350),"unread"),IFERROR(MATCH(TRIM(SUBSTITUTE(SUBSTITUTE(SUBSTITUTE(SUBSTITUTE(Answers!M350,"’","'"),"‘","'"),"“",""""),"”","""")),'Scoring key'!$B$5:$B$9,0),"unread")))</f>
        <v/>
      </c>
      <c r="V350" s="1" t="str">
        <f aca="false">IF(Answers!P350="","",IF(ISNUMBER(IFERROR(VALUE(Answers!P350),"")),IF(AND(VALUE(Answers!P350)&gt;=1,VALUE(Answers!P350)&lt;=5,VALUE(Answers!P350)=INT(VALUE(Answers!P350))),VALUE(Answers!P350),"unread"),IFERROR(MATCH(TRIM(SUBSTITUTE(SUBSTITUTE(SUBSTITUTE(SUBSTITUTE(Answers!P350,"’","'"),"‘","'"),"“",""""),"”","""")),'Scoring key'!$B$5:$B$9,0),"unread")))</f>
        <v/>
      </c>
      <c r="W350" s="1" t="str">
        <f aca="false">IF(Answers!Q350="","",IF(ISNUMBER(IFERROR(VALUE(Answers!Q350),"")),IF(AND(VALUE(Answers!Q350)&gt;=1,VALUE(Answers!Q350)&lt;=5,VALUE(Answers!Q350)=INT(VALUE(Answers!Q350))),VALUE(Answers!Q350),"unread"),IFERROR(MATCH(TRIM(SUBSTITUTE(SUBSTITUTE(SUBSTITUTE(SUBSTITUTE(Answers!Q350,"’","'"),"‘","'"),"“",""""),"”","""")),'Scoring key'!$B$5:$B$9,0),"unread")))</f>
        <v/>
      </c>
      <c r="X350" s="1" t="str">
        <f aca="false">IF(Answers!B350="","",ISNUMBER(SEARCH("Drafting or editing emails and documents",TRIM(SUBSTITUTE(SUBSTITUTE(SUBSTITUTE(SUBSTITUTE(Answers!B350,"’","'"),"‘","'"),"“",""""),"”",""""))))*1+ISNUMBER(SEARCH("Summarizing documents, threads or meetings",TRIM(SUBSTITUTE(SUBSTITUTE(SUBSTITUTE(SUBSTITUTE(Answers!B350,"’","'"),"‘","'"),"“",""""),"”",""""))))*1+ISNUMBER(SEARCH("Research, or explaining something unfamiliar",TRIM(SUBSTITUTE(SUBSTITUTE(SUBSTITUTE(SUBSTITUTE(Answers!B350,"’","'"),"‘","'"),"“",""""),"”",""""))))*1+ISNUMBER(SEARCH("Working with data or spreadsheets",TRIM(SUBSTITUTE(SUBSTITUTE(SUBSTITUTE(SUBSTITUTE(Answers!B350,"’","'"),"‘","'"),"“",""""),"”",""""))))*1+ISNUMBER(SEARCH("Writing or reviewing code or scripts",TRIM(SUBSTITUTE(SUBSTITUTE(SUBSTITUTE(SUBSTITUTE(Answers!B350,"’","'"),"‘","'"),"“",""""),"”",""""))))*1+ISNUMBER(SEARCH("Brainstorming or planning",TRIM(SUBSTITUTE(SUBSTITUTE(SUBSTITUTE(SUBSTITUTE(Answers!B350,"’","'"),"‘","'"),"“",""""),"”",""""))))*1+ISNUMBER(SEARCH("Something else",TRIM(SUBSTITUTE(SUBSTITUTE(SUBSTITUTE(SUBSTITUTE(Answers!B350,"’","'"),"‘","'"),"“",""""),"”",""""))))*1)</f>
        <v/>
      </c>
      <c r="Y350" s="1" t="str">
        <f aca="false">IF(X350="","",IF(X350=0,IF(ISNUMBER(SEARCH("I don't use AI tools for work",TRIM(SUBSTITUTE(SUBSTITUTE(SUBSTITUTE(SUBSTITUTE(Answers!B350,"’","'"),"‘","'"),"“",""""),"”","""")))),1,"unread"),MIN(X350+1,5)))</f>
        <v/>
      </c>
      <c r="Z350" s="1" t="n">
        <f aca="false">IF(ISNUMBER(SEARCH("Clear guidance on what's allowed and what information can go in",TRIM(SUBSTITUTE(SUBSTITUTE(SUBSTITUTE(SUBSTITUTE(Answers!R350,"’","'"),"‘","'"),"“",""""),"”","""")))),1,0)</f>
        <v>0</v>
      </c>
      <c r="AA350" s="1" t="n">
        <f aca="false">IF(ISNUMBER(SEARCH("An approved AI tool with a work account",TRIM(SUBSTITUTE(SUBSTITUTE(SUBSTITUTE(SUBSTITUTE(Answers!R350,"’","'"),"‘","'"),"“",""""),"”","""")))),1,0)</f>
        <v>0</v>
      </c>
      <c r="AB350" s="1" t="n">
        <f aca="false">IF(ISNUMBER(SEARCH("Hands-on training using my own work tasks",TRIM(SUBSTITUTE(SUBSTITUTE(SUBSTITUTE(SUBSTITUTE(Answers!R350,"’","'"),"‘","'"),"“",""""),"”","""")))),1,0)</f>
        <v>0</v>
      </c>
      <c r="AC350" s="1" t="n">
        <f aca="false">IF(ISNUMBER(SEARCH("Ready-made prompts and templates for common tasks",TRIM(SUBSTITUTE(SUBSTITUTE(SUBSTITUTE(SUBSTITUTE(Answers!R350,"’","'"),"‘","'"),"“",""""),"”","""")))),1,0)</f>
        <v>0</v>
      </c>
      <c r="AD350" s="1" t="n">
        <f aca="false">IF(ISNUMBER(SEARCH("Help setting up an AI agent for my role",TRIM(SUBSTITUTE(SUBSTITUTE(SUBSTITUTE(SUBSTITUTE(Answers!R350,"’","'"),"‘","'"),"“",""""),"”","""")))),1,0)</f>
        <v>0</v>
      </c>
      <c r="AE350" s="1" t="n">
        <f aca="false">IF(ISNUMBER(SEARCH("Examples from people in jobs like mine",TRIM(SUBSTITUTE(SUBSTITUTE(SUBSTITUTE(SUBSTITUTE(Answers!R350,"’","'"),"‘","'"),"“",""""),"”","""")))),1,0)</f>
        <v>0</v>
      </c>
      <c r="AF350" s="1" t="n">
        <f aca="false">IF(ISNUMBER(SEARCH("Time set aside to practice",TRIM(SUBSTITUTE(SUBSTITUTE(SUBSTITUTE(SUBSTITUTE(Answers!R350,"’","'"),"‘","'"),"“",""""),"”","""")))),1,0)</f>
        <v>0</v>
      </c>
      <c r="AG350" s="1" t="n">
        <f aca="false">IF(ISNUMBER(SEARCH("I don't need help right now",TRIM(SUBSTITUTE(SUBSTITUTE(SUBSTITUTE(SUBSTITUTE(Answers!R350,"’","'"),"‘","'"),"“",""""),"”","""")))),1,0)</f>
        <v>0</v>
      </c>
      <c r="AH350" s="1" t="str">
        <f aca="false">IF(Answers!R350="","",IF(Z350+AA350+AB350+AC350+AD350+AE350+AF350+AG350=0,"unread",""))</f>
        <v/>
      </c>
      <c r="AI350" s="1" t="n">
        <f aca="false">IF(OR(D350=5,E350=5),1,0)</f>
        <v>0</v>
      </c>
    </row>
    <row r="351" customFormat="false" ht="15" hidden="false" customHeight="true" outlineLevel="0" collapsed="false">
      <c r="A351" s="1" t="n">
        <f aca="false">Answers!T351</f>
        <v>0</v>
      </c>
      <c r="B351" s="1" t="str">
        <f aca="false">IF(Answers!A351="","",IFERROR(MATCH(TRIM(SUBSTITUTE(SUBSTITUTE(SUBSTITUTE(SUBSTITUTE(Answers!A351,"’","'"),"‘","'"),"“",""""),"”","""")),'Scoring key'!$B$10:$B$14,0),"unread"))</f>
        <v/>
      </c>
      <c r="C351" s="1" t="str">
        <f aca="false">IF(Answers!C351="","",IFERROR(MATCH(TRIM(SUBSTITUTE(SUBSTITUTE(SUBSTITUTE(SUBSTITUTE(Answers!C351,"’","'"),"‘","'"),"“",""""),"”","""")),'Scoring key'!$B$15:$B$19,0),"unread"))</f>
        <v/>
      </c>
      <c r="D351" s="1" t="str">
        <f aca="false">IF(Answers!D351="","",IFERROR(MATCH(TRIM(SUBSTITUTE(SUBSTITUTE(SUBSTITUTE(SUBSTITUTE(Answers!D351,"’","'"),"‘","'"),"“",""""),"”","""")),'Scoring key'!$B$20:$B$24,0),"unread"))</f>
        <v/>
      </c>
      <c r="E351" s="1" t="str">
        <f aca="false">IF(Answers!E351="","",IFERROR(MATCH(TRIM(SUBSTITUTE(SUBSTITUTE(SUBSTITUTE(SUBSTITUTE(Answers!E351,"’","'"),"‘","'"),"“",""""),"”","""")),'Scoring key'!$B$25:$B$29,0),"unread"))</f>
        <v/>
      </c>
      <c r="F351" s="1" t="str">
        <f aca="false">IF(Answers!L351="","",IFERROR(MATCH(TRIM(SUBSTITUTE(SUBSTITUTE(SUBSTITUTE(SUBSTITUTE(Answers!L351,"’","'"),"‘","'"),"“",""""),"”","""")),'Scoring key'!$B$30:$B$34,0),"unread"))</f>
        <v/>
      </c>
      <c r="G351" s="1" t="str">
        <f aca="false">IF(Answers!N351="","",IFERROR(MATCH(TRIM(SUBSTITUTE(SUBSTITUTE(SUBSTITUTE(SUBSTITUTE(Answers!N351,"’","'"),"‘","'"),"“",""""),"”","""")),'Scoring key'!$B$35:$B$38,0),"unread"))</f>
        <v/>
      </c>
      <c r="H351" s="1" t="str">
        <f aca="false">IF(Answers!O351="","",IFERROR(MATCH(TRIM(SUBSTITUTE(SUBSTITUTE(SUBSTITUTE(SUBSTITUTE(Answers!O351,"’","'"),"‘","'"),"“",""""),"”","""")),'Scoring key'!$B$39:$B$42,0),"unread"))</f>
        <v/>
      </c>
      <c r="I351" s="1" t="str">
        <f aca="false">IF(Answers!S351="","",IFERROR(MATCH(TRIM(SUBSTITUTE(SUBSTITUTE(SUBSTITUTE(SUBSTITUTE(Answers!S351,"’","'"),"‘","'"),"“",""""),"”","""")),'Scoring key'!$B$43:$B$46,0),"unread"))</f>
        <v/>
      </c>
      <c r="J351" s="1" t="str">
        <f aca="false">IF(ISNUMBER(B351),IF(INDEX('Scoring key'!$C$10:$C$14,B351)="","",INDEX('Scoring key'!$C$10:$C$14,B351)),"")</f>
        <v/>
      </c>
      <c r="K351" s="1" t="str">
        <f aca="false">IF(ISNUMBER(E351),IF(INDEX('Scoring key'!$C$25:$C$29,E351)="","",INDEX('Scoring key'!$C$25:$C$29,E351)),"")</f>
        <v/>
      </c>
      <c r="L351" s="1" t="str">
        <f aca="false">IF(ISNUMBER(F351),IF(INDEX('Scoring key'!$C$30:$C$34,F351)="","",INDEX('Scoring key'!$C$30:$C$34,F351)),"")</f>
        <v/>
      </c>
      <c r="M351" s="1" t="str">
        <f aca="false">IF(ISNUMBER(G351),IF(INDEX('Scoring key'!$C$35:$C$38,G351)="","",INDEX('Scoring key'!$C$35:$C$38,G351)),"")</f>
        <v/>
      </c>
      <c r="N351" s="1" t="str">
        <f aca="false">IF(ISNUMBER(H351),IF(INDEX('Scoring key'!$C$39:$C$42,H351)="","",INDEX('Scoring key'!$C$39:$C$42,H351)),"")</f>
        <v/>
      </c>
      <c r="O351" s="1" t="str">
        <f aca="false">IF(Answers!F351="","",IF(ISNUMBER(IFERROR(VALUE(Answers!F351),"")),IF(AND(VALUE(Answers!F351)&gt;=1,VALUE(Answers!F351)&lt;=5,VALUE(Answers!F351)=INT(VALUE(Answers!F351))),VALUE(Answers!F351),"unread"),IFERROR(MATCH(TRIM(SUBSTITUTE(SUBSTITUTE(SUBSTITUTE(SUBSTITUTE(Answers!F351,"’","'"),"‘","'"),"“",""""),"”","""")),'Scoring key'!$B$5:$B$9,0),"unread")))</f>
        <v/>
      </c>
      <c r="P351" s="1" t="str">
        <f aca="false">IF(Answers!G351="","",IF(ISNUMBER(IFERROR(VALUE(Answers!G351),"")),IF(AND(VALUE(Answers!G351)&gt;=1,VALUE(Answers!G351)&lt;=5,VALUE(Answers!G351)=INT(VALUE(Answers!G351))),VALUE(Answers!G351),"unread"),IFERROR(MATCH(TRIM(SUBSTITUTE(SUBSTITUTE(SUBSTITUTE(SUBSTITUTE(Answers!G351,"’","'"),"‘","'"),"“",""""),"”","""")),'Scoring key'!$B$5:$B$9,0),"unread")))</f>
        <v/>
      </c>
      <c r="Q351" s="1" t="str">
        <f aca="false">IF(Answers!H351="","",IF(ISNUMBER(IFERROR(VALUE(Answers!H351),"")),IF(AND(VALUE(Answers!H351)&gt;=1,VALUE(Answers!H351)&lt;=5,VALUE(Answers!H351)=INT(VALUE(Answers!H351))),VALUE(Answers!H351),"unread"),IFERROR(MATCH(TRIM(SUBSTITUTE(SUBSTITUTE(SUBSTITUTE(SUBSTITUTE(Answers!H351,"’","'"),"‘","'"),"“",""""),"”","""")),'Scoring key'!$B$5:$B$9,0),"unread")))</f>
        <v/>
      </c>
      <c r="R351" s="1" t="str">
        <f aca="false">IF(Answers!I351="","",IF(ISNUMBER(IFERROR(VALUE(Answers!I351),"")),IF(AND(VALUE(Answers!I351)&gt;=1,VALUE(Answers!I351)&lt;=5,VALUE(Answers!I351)=INT(VALUE(Answers!I351))),VALUE(Answers!I351),"unread"),IFERROR(MATCH(TRIM(SUBSTITUTE(SUBSTITUTE(SUBSTITUTE(SUBSTITUTE(Answers!I351,"’","'"),"‘","'"),"“",""""),"”","""")),'Scoring key'!$B$5:$B$9,0),"unread")))</f>
        <v/>
      </c>
      <c r="S351" s="1" t="str">
        <f aca="false">IF(Answers!J351="","",IF(ISNUMBER(IFERROR(VALUE(Answers!J351),"")),IF(AND(VALUE(Answers!J351)&gt;=1,VALUE(Answers!J351)&lt;=5,VALUE(Answers!J351)=INT(VALUE(Answers!J351))),VALUE(Answers!J351),"unread"),IFERROR(MATCH(TRIM(SUBSTITUTE(SUBSTITUTE(SUBSTITUTE(SUBSTITUTE(Answers!J351,"’","'"),"‘","'"),"“",""""),"”","""")),'Scoring key'!$B$5:$B$9,0),"unread")))</f>
        <v/>
      </c>
      <c r="T351" s="1" t="str">
        <f aca="false">IF(Answers!K351="","",IF(ISNUMBER(IFERROR(VALUE(Answers!K351),"")),IF(AND(VALUE(Answers!K351)&gt;=1,VALUE(Answers!K351)&lt;=5,VALUE(Answers!K351)=INT(VALUE(Answers!K351))),VALUE(Answers!K351),"unread"),IFERROR(MATCH(TRIM(SUBSTITUTE(SUBSTITUTE(SUBSTITUTE(SUBSTITUTE(Answers!K351,"’","'"),"‘","'"),"“",""""),"”","""")),'Scoring key'!$B$5:$B$9,0),"unread")))</f>
        <v/>
      </c>
      <c r="U351" s="1" t="str">
        <f aca="false">IF(Answers!M351="","",IF(ISNUMBER(IFERROR(VALUE(Answers!M351),"")),IF(AND(VALUE(Answers!M351)&gt;=1,VALUE(Answers!M351)&lt;=5,VALUE(Answers!M351)=INT(VALUE(Answers!M351))),VALUE(Answers!M351),"unread"),IFERROR(MATCH(TRIM(SUBSTITUTE(SUBSTITUTE(SUBSTITUTE(SUBSTITUTE(Answers!M351,"’","'"),"‘","'"),"“",""""),"”","""")),'Scoring key'!$B$5:$B$9,0),"unread")))</f>
        <v/>
      </c>
      <c r="V351" s="1" t="str">
        <f aca="false">IF(Answers!P351="","",IF(ISNUMBER(IFERROR(VALUE(Answers!P351),"")),IF(AND(VALUE(Answers!P351)&gt;=1,VALUE(Answers!P351)&lt;=5,VALUE(Answers!P351)=INT(VALUE(Answers!P351))),VALUE(Answers!P351),"unread"),IFERROR(MATCH(TRIM(SUBSTITUTE(SUBSTITUTE(SUBSTITUTE(SUBSTITUTE(Answers!P351,"’","'"),"‘","'"),"“",""""),"”","""")),'Scoring key'!$B$5:$B$9,0),"unread")))</f>
        <v/>
      </c>
      <c r="W351" s="1" t="str">
        <f aca="false">IF(Answers!Q351="","",IF(ISNUMBER(IFERROR(VALUE(Answers!Q351),"")),IF(AND(VALUE(Answers!Q351)&gt;=1,VALUE(Answers!Q351)&lt;=5,VALUE(Answers!Q351)=INT(VALUE(Answers!Q351))),VALUE(Answers!Q351),"unread"),IFERROR(MATCH(TRIM(SUBSTITUTE(SUBSTITUTE(SUBSTITUTE(SUBSTITUTE(Answers!Q351,"’","'"),"‘","'"),"“",""""),"”","""")),'Scoring key'!$B$5:$B$9,0),"unread")))</f>
        <v/>
      </c>
      <c r="X351" s="1" t="str">
        <f aca="false">IF(Answers!B351="","",ISNUMBER(SEARCH("Drafting or editing emails and documents",TRIM(SUBSTITUTE(SUBSTITUTE(SUBSTITUTE(SUBSTITUTE(Answers!B351,"’","'"),"‘","'"),"“",""""),"”",""""))))*1+ISNUMBER(SEARCH("Summarizing documents, threads or meetings",TRIM(SUBSTITUTE(SUBSTITUTE(SUBSTITUTE(SUBSTITUTE(Answers!B351,"’","'"),"‘","'"),"“",""""),"”",""""))))*1+ISNUMBER(SEARCH("Research, or explaining something unfamiliar",TRIM(SUBSTITUTE(SUBSTITUTE(SUBSTITUTE(SUBSTITUTE(Answers!B351,"’","'"),"‘","'"),"“",""""),"”",""""))))*1+ISNUMBER(SEARCH("Working with data or spreadsheets",TRIM(SUBSTITUTE(SUBSTITUTE(SUBSTITUTE(SUBSTITUTE(Answers!B351,"’","'"),"‘","'"),"“",""""),"”",""""))))*1+ISNUMBER(SEARCH("Writing or reviewing code or scripts",TRIM(SUBSTITUTE(SUBSTITUTE(SUBSTITUTE(SUBSTITUTE(Answers!B351,"’","'"),"‘","'"),"“",""""),"”",""""))))*1+ISNUMBER(SEARCH("Brainstorming or planning",TRIM(SUBSTITUTE(SUBSTITUTE(SUBSTITUTE(SUBSTITUTE(Answers!B351,"’","'"),"‘","'"),"“",""""),"”",""""))))*1+ISNUMBER(SEARCH("Something else",TRIM(SUBSTITUTE(SUBSTITUTE(SUBSTITUTE(SUBSTITUTE(Answers!B351,"’","'"),"‘","'"),"“",""""),"”",""""))))*1)</f>
        <v/>
      </c>
      <c r="Y351" s="1" t="str">
        <f aca="false">IF(X351="","",IF(X351=0,IF(ISNUMBER(SEARCH("I don't use AI tools for work",TRIM(SUBSTITUTE(SUBSTITUTE(SUBSTITUTE(SUBSTITUTE(Answers!B351,"’","'"),"‘","'"),"“",""""),"”","""")))),1,"unread"),MIN(X351+1,5)))</f>
        <v/>
      </c>
      <c r="Z351" s="1" t="n">
        <f aca="false">IF(ISNUMBER(SEARCH("Clear guidance on what's allowed and what information can go in",TRIM(SUBSTITUTE(SUBSTITUTE(SUBSTITUTE(SUBSTITUTE(Answers!R351,"’","'"),"‘","'"),"“",""""),"”","""")))),1,0)</f>
        <v>0</v>
      </c>
      <c r="AA351" s="1" t="n">
        <f aca="false">IF(ISNUMBER(SEARCH("An approved AI tool with a work account",TRIM(SUBSTITUTE(SUBSTITUTE(SUBSTITUTE(SUBSTITUTE(Answers!R351,"’","'"),"‘","'"),"“",""""),"”","""")))),1,0)</f>
        <v>0</v>
      </c>
      <c r="AB351" s="1" t="n">
        <f aca="false">IF(ISNUMBER(SEARCH("Hands-on training using my own work tasks",TRIM(SUBSTITUTE(SUBSTITUTE(SUBSTITUTE(SUBSTITUTE(Answers!R351,"’","'"),"‘","'"),"“",""""),"”","""")))),1,0)</f>
        <v>0</v>
      </c>
      <c r="AC351" s="1" t="n">
        <f aca="false">IF(ISNUMBER(SEARCH("Ready-made prompts and templates for common tasks",TRIM(SUBSTITUTE(SUBSTITUTE(SUBSTITUTE(SUBSTITUTE(Answers!R351,"’","'"),"‘","'"),"“",""""),"”","""")))),1,0)</f>
        <v>0</v>
      </c>
      <c r="AD351" s="1" t="n">
        <f aca="false">IF(ISNUMBER(SEARCH("Help setting up an AI agent for my role",TRIM(SUBSTITUTE(SUBSTITUTE(SUBSTITUTE(SUBSTITUTE(Answers!R351,"’","'"),"‘","'"),"“",""""),"”","""")))),1,0)</f>
        <v>0</v>
      </c>
      <c r="AE351" s="1" t="n">
        <f aca="false">IF(ISNUMBER(SEARCH("Examples from people in jobs like mine",TRIM(SUBSTITUTE(SUBSTITUTE(SUBSTITUTE(SUBSTITUTE(Answers!R351,"’","'"),"‘","'"),"“",""""),"”","""")))),1,0)</f>
        <v>0</v>
      </c>
      <c r="AF351" s="1" t="n">
        <f aca="false">IF(ISNUMBER(SEARCH("Time set aside to practice",TRIM(SUBSTITUTE(SUBSTITUTE(SUBSTITUTE(SUBSTITUTE(Answers!R351,"’","'"),"‘","'"),"“",""""),"”","""")))),1,0)</f>
        <v>0</v>
      </c>
      <c r="AG351" s="1" t="n">
        <f aca="false">IF(ISNUMBER(SEARCH("I don't need help right now",TRIM(SUBSTITUTE(SUBSTITUTE(SUBSTITUTE(SUBSTITUTE(Answers!R351,"’","'"),"‘","'"),"“",""""),"”","""")))),1,0)</f>
        <v>0</v>
      </c>
      <c r="AH351" s="1" t="str">
        <f aca="false">IF(Answers!R351="","",IF(Z351+AA351+AB351+AC351+AD351+AE351+AF351+AG351=0,"unread",""))</f>
        <v/>
      </c>
      <c r="AI351" s="1" t="n">
        <f aca="false">IF(OR(D351=5,E351=5),1,0)</f>
        <v>0</v>
      </c>
    </row>
    <row r="352" customFormat="false" ht="15" hidden="false" customHeight="true" outlineLevel="0" collapsed="false">
      <c r="A352" s="1" t="n">
        <f aca="false">Answers!T352</f>
        <v>0</v>
      </c>
      <c r="B352" s="1" t="str">
        <f aca="false">IF(Answers!A352="","",IFERROR(MATCH(TRIM(SUBSTITUTE(SUBSTITUTE(SUBSTITUTE(SUBSTITUTE(Answers!A352,"’","'"),"‘","'"),"“",""""),"”","""")),'Scoring key'!$B$10:$B$14,0),"unread"))</f>
        <v/>
      </c>
      <c r="C352" s="1" t="str">
        <f aca="false">IF(Answers!C352="","",IFERROR(MATCH(TRIM(SUBSTITUTE(SUBSTITUTE(SUBSTITUTE(SUBSTITUTE(Answers!C352,"’","'"),"‘","'"),"“",""""),"”","""")),'Scoring key'!$B$15:$B$19,0),"unread"))</f>
        <v/>
      </c>
      <c r="D352" s="1" t="str">
        <f aca="false">IF(Answers!D352="","",IFERROR(MATCH(TRIM(SUBSTITUTE(SUBSTITUTE(SUBSTITUTE(SUBSTITUTE(Answers!D352,"’","'"),"‘","'"),"“",""""),"”","""")),'Scoring key'!$B$20:$B$24,0),"unread"))</f>
        <v/>
      </c>
      <c r="E352" s="1" t="str">
        <f aca="false">IF(Answers!E352="","",IFERROR(MATCH(TRIM(SUBSTITUTE(SUBSTITUTE(SUBSTITUTE(SUBSTITUTE(Answers!E352,"’","'"),"‘","'"),"“",""""),"”","""")),'Scoring key'!$B$25:$B$29,0),"unread"))</f>
        <v/>
      </c>
      <c r="F352" s="1" t="str">
        <f aca="false">IF(Answers!L352="","",IFERROR(MATCH(TRIM(SUBSTITUTE(SUBSTITUTE(SUBSTITUTE(SUBSTITUTE(Answers!L352,"’","'"),"‘","'"),"“",""""),"”","""")),'Scoring key'!$B$30:$B$34,0),"unread"))</f>
        <v/>
      </c>
      <c r="G352" s="1" t="str">
        <f aca="false">IF(Answers!N352="","",IFERROR(MATCH(TRIM(SUBSTITUTE(SUBSTITUTE(SUBSTITUTE(SUBSTITUTE(Answers!N352,"’","'"),"‘","'"),"“",""""),"”","""")),'Scoring key'!$B$35:$B$38,0),"unread"))</f>
        <v/>
      </c>
      <c r="H352" s="1" t="str">
        <f aca="false">IF(Answers!O352="","",IFERROR(MATCH(TRIM(SUBSTITUTE(SUBSTITUTE(SUBSTITUTE(SUBSTITUTE(Answers!O352,"’","'"),"‘","'"),"“",""""),"”","""")),'Scoring key'!$B$39:$B$42,0),"unread"))</f>
        <v/>
      </c>
      <c r="I352" s="1" t="str">
        <f aca="false">IF(Answers!S352="","",IFERROR(MATCH(TRIM(SUBSTITUTE(SUBSTITUTE(SUBSTITUTE(SUBSTITUTE(Answers!S352,"’","'"),"‘","'"),"“",""""),"”","""")),'Scoring key'!$B$43:$B$46,0),"unread"))</f>
        <v/>
      </c>
      <c r="J352" s="1" t="str">
        <f aca="false">IF(ISNUMBER(B352),IF(INDEX('Scoring key'!$C$10:$C$14,B352)="","",INDEX('Scoring key'!$C$10:$C$14,B352)),"")</f>
        <v/>
      </c>
      <c r="K352" s="1" t="str">
        <f aca="false">IF(ISNUMBER(E352),IF(INDEX('Scoring key'!$C$25:$C$29,E352)="","",INDEX('Scoring key'!$C$25:$C$29,E352)),"")</f>
        <v/>
      </c>
      <c r="L352" s="1" t="str">
        <f aca="false">IF(ISNUMBER(F352),IF(INDEX('Scoring key'!$C$30:$C$34,F352)="","",INDEX('Scoring key'!$C$30:$C$34,F352)),"")</f>
        <v/>
      </c>
      <c r="M352" s="1" t="str">
        <f aca="false">IF(ISNUMBER(G352),IF(INDEX('Scoring key'!$C$35:$C$38,G352)="","",INDEX('Scoring key'!$C$35:$C$38,G352)),"")</f>
        <v/>
      </c>
      <c r="N352" s="1" t="str">
        <f aca="false">IF(ISNUMBER(H352),IF(INDEX('Scoring key'!$C$39:$C$42,H352)="","",INDEX('Scoring key'!$C$39:$C$42,H352)),"")</f>
        <v/>
      </c>
      <c r="O352" s="1" t="str">
        <f aca="false">IF(Answers!F352="","",IF(ISNUMBER(IFERROR(VALUE(Answers!F352),"")),IF(AND(VALUE(Answers!F352)&gt;=1,VALUE(Answers!F352)&lt;=5,VALUE(Answers!F352)=INT(VALUE(Answers!F352))),VALUE(Answers!F352),"unread"),IFERROR(MATCH(TRIM(SUBSTITUTE(SUBSTITUTE(SUBSTITUTE(SUBSTITUTE(Answers!F352,"’","'"),"‘","'"),"“",""""),"”","""")),'Scoring key'!$B$5:$B$9,0),"unread")))</f>
        <v/>
      </c>
      <c r="P352" s="1" t="str">
        <f aca="false">IF(Answers!G352="","",IF(ISNUMBER(IFERROR(VALUE(Answers!G352),"")),IF(AND(VALUE(Answers!G352)&gt;=1,VALUE(Answers!G352)&lt;=5,VALUE(Answers!G352)=INT(VALUE(Answers!G352))),VALUE(Answers!G352),"unread"),IFERROR(MATCH(TRIM(SUBSTITUTE(SUBSTITUTE(SUBSTITUTE(SUBSTITUTE(Answers!G352,"’","'"),"‘","'"),"“",""""),"”","""")),'Scoring key'!$B$5:$B$9,0),"unread")))</f>
        <v/>
      </c>
      <c r="Q352" s="1" t="str">
        <f aca="false">IF(Answers!H352="","",IF(ISNUMBER(IFERROR(VALUE(Answers!H352),"")),IF(AND(VALUE(Answers!H352)&gt;=1,VALUE(Answers!H352)&lt;=5,VALUE(Answers!H352)=INT(VALUE(Answers!H352))),VALUE(Answers!H352),"unread"),IFERROR(MATCH(TRIM(SUBSTITUTE(SUBSTITUTE(SUBSTITUTE(SUBSTITUTE(Answers!H352,"’","'"),"‘","'"),"“",""""),"”","""")),'Scoring key'!$B$5:$B$9,0),"unread")))</f>
        <v/>
      </c>
      <c r="R352" s="1" t="str">
        <f aca="false">IF(Answers!I352="","",IF(ISNUMBER(IFERROR(VALUE(Answers!I352),"")),IF(AND(VALUE(Answers!I352)&gt;=1,VALUE(Answers!I352)&lt;=5,VALUE(Answers!I352)=INT(VALUE(Answers!I352))),VALUE(Answers!I352),"unread"),IFERROR(MATCH(TRIM(SUBSTITUTE(SUBSTITUTE(SUBSTITUTE(SUBSTITUTE(Answers!I352,"’","'"),"‘","'"),"“",""""),"”","""")),'Scoring key'!$B$5:$B$9,0),"unread")))</f>
        <v/>
      </c>
      <c r="S352" s="1" t="str">
        <f aca="false">IF(Answers!J352="","",IF(ISNUMBER(IFERROR(VALUE(Answers!J352),"")),IF(AND(VALUE(Answers!J352)&gt;=1,VALUE(Answers!J352)&lt;=5,VALUE(Answers!J352)=INT(VALUE(Answers!J352))),VALUE(Answers!J352),"unread"),IFERROR(MATCH(TRIM(SUBSTITUTE(SUBSTITUTE(SUBSTITUTE(SUBSTITUTE(Answers!J352,"’","'"),"‘","'"),"“",""""),"”","""")),'Scoring key'!$B$5:$B$9,0),"unread")))</f>
        <v/>
      </c>
      <c r="T352" s="1" t="str">
        <f aca="false">IF(Answers!K352="","",IF(ISNUMBER(IFERROR(VALUE(Answers!K352),"")),IF(AND(VALUE(Answers!K352)&gt;=1,VALUE(Answers!K352)&lt;=5,VALUE(Answers!K352)=INT(VALUE(Answers!K352))),VALUE(Answers!K352),"unread"),IFERROR(MATCH(TRIM(SUBSTITUTE(SUBSTITUTE(SUBSTITUTE(SUBSTITUTE(Answers!K352,"’","'"),"‘","'"),"“",""""),"”","""")),'Scoring key'!$B$5:$B$9,0),"unread")))</f>
        <v/>
      </c>
      <c r="U352" s="1" t="str">
        <f aca="false">IF(Answers!M352="","",IF(ISNUMBER(IFERROR(VALUE(Answers!M352),"")),IF(AND(VALUE(Answers!M352)&gt;=1,VALUE(Answers!M352)&lt;=5,VALUE(Answers!M352)=INT(VALUE(Answers!M352))),VALUE(Answers!M352),"unread"),IFERROR(MATCH(TRIM(SUBSTITUTE(SUBSTITUTE(SUBSTITUTE(SUBSTITUTE(Answers!M352,"’","'"),"‘","'"),"“",""""),"”","""")),'Scoring key'!$B$5:$B$9,0),"unread")))</f>
        <v/>
      </c>
      <c r="V352" s="1" t="str">
        <f aca="false">IF(Answers!P352="","",IF(ISNUMBER(IFERROR(VALUE(Answers!P352),"")),IF(AND(VALUE(Answers!P352)&gt;=1,VALUE(Answers!P352)&lt;=5,VALUE(Answers!P352)=INT(VALUE(Answers!P352))),VALUE(Answers!P352),"unread"),IFERROR(MATCH(TRIM(SUBSTITUTE(SUBSTITUTE(SUBSTITUTE(SUBSTITUTE(Answers!P352,"’","'"),"‘","'"),"“",""""),"”","""")),'Scoring key'!$B$5:$B$9,0),"unread")))</f>
        <v/>
      </c>
      <c r="W352" s="1" t="str">
        <f aca="false">IF(Answers!Q352="","",IF(ISNUMBER(IFERROR(VALUE(Answers!Q352),"")),IF(AND(VALUE(Answers!Q352)&gt;=1,VALUE(Answers!Q352)&lt;=5,VALUE(Answers!Q352)=INT(VALUE(Answers!Q352))),VALUE(Answers!Q352),"unread"),IFERROR(MATCH(TRIM(SUBSTITUTE(SUBSTITUTE(SUBSTITUTE(SUBSTITUTE(Answers!Q352,"’","'"),"‘","'"),"“",""""),"”","""")),'Scoring key'!$B$5:$B$9,0),"unread")))</f>
        <v/>
      </c>
      <c r="X352" s="1" t="str">
        <f aca="false">IF(Answers!B352="","",ISNUMBER(SEARCH("Drafting or editing emails and documents",TRIM(SUBSTITUTE(SUBSTITUTE(SUBSTITUTE(SUBSTITUTE(Answers!B352,"’","'"),"‘","'"),"“",""""),"”",""""))))*1+ISNUMBER(SEARCH("Summarizing documents, threads or meetings",TRIM(SUBSTITUTE(SUBSTITUTE(SUBSTITUTE(SUBSTITUTE(Answers!B352,"’","'"),"‘","'"),"“",""""),"”",""""))))*1+ISNUMBER(SEARCH("Research, or explaining something unfamiliar",TRIM(SUBSTITUTE(SUBSTITUTE(SUBSTITUTE(SUBSTITUTE(Answers!B352,"’","'"),"‘","'"),"“",""""),"”",""""))))*1+ISNUMBER(SEARCH("Working with data or spreadsheets",TRIM(SUBSTITUTE(SUBSTITUTE(SUBSTITUTE(SUBSTITUTE(Answers!B352,"’","'"),"‘","'"),"“",""""),"”",""""))))*1+ISNUMBER(SEARCH("Writing or reviewing code or scripts",TRIM(SUBSTITUTE(SUBSTITUTE(SUBSTITUTE(SUBSTITUTE(Answers!B352,"’","'"),"‘","'"),"“",""""),"”",""""))))*1+ISNUMBER(SEARCH("Brainstorming or planning",TRIM(SUBSTITUTE(SUBSTITUTE(SUBSTITUTE(SUBSTITUTE(Answers!B352,"’","'"),"‘","'"),"“",""""),"”",""""))))*1+ISNUMBER(SEARCH("Something else",TRIM(SUBSTITUTE(SUBSTITUTE(SUBSTITUTE(SUBSTITUTE(Answers!B352,"’","'"),"‘","'"),"“",""""),"”",""""))))*1)</f>
        <v/>
      </c>
      <c r="Y352" s="1" t="str">
        <f aca="false">IF(X352="","",IF(X352=0,IF(ISNUMBER(SEARCH("I don't use AI tools for work",TRIM(SUBSTITUTE(SUBSTITUTE(SUBSTITUTE(SUBSTITUTE(Answers!B352,"’","'"),"‘","'"),"“",""""),"”","""")))),1,"unread"),MIN(X352+1,5)))</f>
        <v/>
      </c>
      <c r="Z352" s="1" t="n">
        <f aca="false">IF(ISNUMBER(SEARCH("Clear guidance on what's allowed and what information can go in",TRIM(SUBSTITUTE(SUBSTITUTE(SUBSTITUTE(SUBSTITUTE(Answers!R352,"’","'"),"‘","'"),"“",""""),"”","""")))),1,0)</f>
        <v>0</v>
      </c>
      <c r="AA352" s="1" t="n">
        <f aca="false">IF(ISNUMBER(SEARCH("An approved AI tool with a work account",TRIM(SUBSTITUTE(SUBSTITUTE(SUBSTITUTE(SUBSTITUTE(Answers!R352,"’","'"),"‘","'"),"“",""""),"”","""")))),1,0)</f>
        <v>0</v>
      </c>
      <c r="AB352" s="1" t="n">
        <f aca="false">IF(ISNUMBER(SEARCH("Hands-on training using my own work tasks",TRIM(SUBSTITUTE(SUBSTITUTE(SUBSTITUTE(SUBSTITUTE(Answers!R352,"’","'"),"‘","'"),"“",""""),"”","""")))),1,0)</f>
        <v>0</v>
      </c>
      <c r="AC352" s="1" t="n">
        <f aca="false">IF(ISNUMBER(SEARCH("Ready-made prompts and templates for common tasks",TRIM(SUBSTITUTE(SUBSTITUTE(SUBSTITUTE(SUBSTITUTE(Answers!R352,"’","'"),"‘","'"),"“",""""),"”","""")))),1,0)</f>
        <v>0</v>
      </c>
      <c r="AD352" s="1" t="n">
        <f aca="false">IF(ISNUMBER(SEARCH("Help setting up an AI agent for my role",TRIM(SUBSTITUTE(SUBSTITUTE(SUBSTITUTE(SUBSTITUTE(Answers!R352,"’","'"),"‘","'"),"“",""""),"”","""")))),1,0)</f>
        <v>0</v>
      </c>
      <c r="AE352" s="1" t="n">
        <f aca="false">IF(ISNUMBER(SEARCH("Examples from people in jobs like mine",TRIM(SUBSTITUTE(SUBSTITUTE(SUBSTITUTE(SUBSTITUTE(Answers!R352,"’","'"),"‘","'"),"“",""""),"”","""")))),1,0)</f>
        <v>0</v>
      </c>
      <c r="AF352" s="1" t="n">
        <f aca="false">IF(ISNUMBER(SEARCH("Time set aside to practice",TRIM(SUBSTITUTE(SUBSTITUTE(SUBSTITUTE(SUBSTITUTE(Answers!R352,"’","'"),"‘","'"),"“",""""),"”","""")))),1,0)</f>
        <v>0</v>
      </c>
      <c r="AG352" s="1" t="n">
        <f aca="false">IF(ISNUMBER(SEARCH("I don't need help right now",TRIM(SUBSTITUTE(SUBSTITUTE(SUBSTITUTE(SUBSTITUTE(Answers!R352,"’","'"),"‘","'"),"“",""""),"”","""")))),1,0)</f>
        <v>0</v>
      </c>
      <c r="AH352" s="1" t="str">
        <f aca="false">IF(Answers!R352="","",IF(Z352+AA352+AB352+AC352+AD352+AE352+AF352+AG352=0,"unread",""))</f>
        <v/>
      </c>
      <c r="AI352" s="1" t="n">
        <f aca="false">IF(OR(D352=5,E352=5),1,0)</f>
        <v>0</v>
      </c>
    </row>
    <row r="353" customFormat="false" ht="15" hidden="false" customHeight="true" outlineLevel="0" collapsed="false">
      <c r="A353" s="1" t="n">
        <f aca="false">Answers!T353</f>
        <v>0</v>
      </c>
      <c r="B353" s="1" t="str">
        <f aca="false">IF(Answers!A353="","",IFERROR(MATCH(TRIM(SUBSTITUTE(SUBSTITUTE(SUBSTITUTE(SUBSTITUTE(Answers!A353,"’","'"),"‘","'"),"“",""""),"”","""")),'Scoring key'!$B$10:$B$14,0),"unread"))</f>
        <v/>
      </c>
      <c r="C353" s="1" t="str">
        <f aca="false">IF(Answers!C353="","",IFERROR(MATCH(TRIM(SUBSTITUTE(SUBSTITUTE(SUBSTITUTE(SUBSTITUTE(Answers!C353,"’","'"),"‘","'"),"“",""""),"”","""")),'Scoring key'!$B$15:$B$19,0),"unread"))</f>
        <v/>
      </c>
      <c r="D353" s="1" t="str">
        <f aca="false">IF(Answers!D353="","",IFERROR(MATCH(TRIM(SUBSTITUTE(SUBSTITUTE(SUBSTITUTE(SUBSTITUTE(Answers!D353,"’","'"),"‘","'"),"“",""""),"”","""")),'Scoring key'!$B$20:$B$24,0),"unread"))</f>
        <v/>
      </c>
      <c r="E353" s="1" t="str">
        <f aca="false">IF(Answers!E353="","",IFERROR(MATCH(TRIM(SUBSTITUTE(SUBSTITUTE(SUBSTITUTE(SUBSTITUTE(Answers!E353,"’","'"),"‘","'"),"“",""""),"”","""")),'Scoring key'!$B$25:$B$29,0),"unread"))</f>
        <v/>
      </c>
      <c r="F353" s="1" t="str">
        <f aca="false">IF(Answers!L353="","",IFERROR(MATCH(TRIM(SUBSTITUTE(SUBSTITUTE(SUBSTITUTE(SUBSTITUTE(Answers!L353,"’","'"),"‘","'"),"“",""""),"”","""")),'Scoring key'!$B$30:$B$34,0),"unread"))</f>
        <v/>
      </c>
      <c r="G353" s="1" t="str">
        <f aca="false">IF(Answers!N353="","",IFERROR(MATCH(TRIM(SUBSTITUTE(SUBSTITUTE(SUBSTITUTE(SUBSTITUTE(Answers!N353,"’","'"),"‘","'"),"“",""""),"”","""")),'Scoring key'!$B$35:$B$38,0),"unread"))</f>
        <v/>
      </c>
      <c r="H353" s="1" t="str">
        <f aca="false">IF(Answers!O353="","",IFERROR(MATCH(TRIM(SUBSTITUTE(SUBSTITUTE(SUBSTITUTE(SUBSTITUTE(Answers!O353,"’","'"),"‘","'"),"“",""""),"”","""")),'Scoring key'!$B$39:$B$42,0),"unread"))</f>
        <v/>
      </c>
      <c r="I353" s="1" t="str">
        <f aca="false">IF(Answers!S353="","",IFERROR(MATCH(TRIM(SUBSTITUTE(SUBSTITUTE(SUBSTITUTE(SUBSTITUTE(Answers!S353,"’","'"),"‘","'"),"“",""""),"”","""")),'Scoring key'!$B$43:$B$46,0),"unread"))</f>
        <v/>
      </c>
      <c r="J353" s="1" t="str">
        <f aca="false">IF(ISNUMBER(B353),IF(INDEX('Scoring key'!$C$10:$C$14,B353)="","",INDEX('Scoring key'!$C$10:$C$14,B353)),"")</f>
        <v/>
      </c>
      <c r="K353" s="1" t="str">
        <f aca="false">IF(ISNUMBER(E353),IF(INDEX('Scoring key'!$C$25:$C$29,E353)="","",INDEX('Scoring key'!$C$25:$C$29,E353)),"")</f>
        <v/>
      </c>
      <c r="L353" s="1" t="str">
        <f aca="false">IF(ISNUMBER(F353),IF(INDEX('Scoring key'!$C$30:$C$34,F353)="","",INDEX('Scoring key'!$C$30:$C$34,F353)),"")</f>
        <v/>
      </c>
      <c r="M353" s="1" t="str">
        <f aca="false">IF(ISNUMBER(G353),IF(INDEX('Scoring key'!$C$35:$C$38,G353)="","",INDEX('Scoring key'!$C$35:$C$38,G353)),"")</f>
        <v/>
      </c>
      <c r="N353" s="1" t="str">
        <f aca="false">IF(ISNUMBER(H353),IF(INDEX('Scoring key'!$C$39:$C$42,H353)="","",INDEX('Scoring key'!$C$39:$C$42,H353)),"")</f>
        <v/>
      </c>
      <c r="O353" s="1" t="str">
        <f aca="false">IF(Answers!F353="","",IF(ISNUMBER(IFERROR(VALUE(Answers!F353),"")),IF(AND(VALUE(Answers!F353)&gt;=1,VALUE(Answers!F353)&lt;=5,VALUE(Answers!F353)=INT(VALUE(Answers!F353))),VALUE(Answers!F353),"unread"),IFERROR(MATCH(TRIM(SUBSTITUTE(SUBSTITUTE(SUBSTITUTE(SUBSTITUTE(Answers!F353,"’","'"),"‘","'"),"“",""""),"”","""")),'Scoring key'!$B$5:$B$9,0),"unread")))</f>
        <v/>
      </c>
      <c r="P353" s="1" t="str">
        <f aca="false">IF(Answers!G353="","",IF(ISNUMBER(IFERROR(VALUE(Answers!G353),"")),IF(AND(VALUE(Answers!G353)&gt;=1,VALUE(Answers!G353)&lt;=5,VALUE(Answers!G353)=INT(VALUE(Answers!G353))),VALUE(Answers!G353),"unread"),IFERROR(MATCH(TRIM(SUBSTITUTE(SUBSTITUTE(SUBSTITUTE(SUBSTITUTE(Answers!G353,"’","'"),"‘","'"),"“",""""),"”","""")),'Scoring key'!$B$5:$B$9,0),"unread")))</f>
        <v/>
      </c>
      <c r="Q353" s="1" t="str">
        <f aca="false">IF(Answers!H353="","",IF(ISNUMBER(IFERROR(VALUE(Answers!H353),"")),IF(AND(VALUE(Answers!H353)&gt;=1,VALUE(Answers!H353)&lt;=5,VALUE(Answers!H353)=INT(VALUE(Answers!H353))),VALUE(Answers!H353),"unread"),IFERROR(MATCH(TRIM(SUBSTITUTE(SUBSTITUTE(SUBSTITUTE(SUBSTITUTE(Answers!H353,"’","'"),"‘","'"),"“",""""),"”","""")),'Scoring key'!$B$5:$B$9,0),"unread")))</f>
        <v/>
      </c>
      <c r="R353" s="1" t="str">
        <f aca="false">IF(Answers!I353="","",IF(ISNUMBER(IFERROR(VALUE(Answers!I353),"")),IF(AND(VALUE(Answers!I353)&gt;=1,VALUE(Answers!I353)&lt;=5,VALUE(Answers!I353)=INT(VALUE(Answers!I353))),VALUE(Answers!I353),"unread"),IFERROR(MATCH(TRIM(SUBSTITUTE(SUBSTITUTE(SUBSTITUTE(SUBSTITUTE(Answers!I353,"’","'"),"‘","'"),"“",""""),"”","""")),'Scoring key'!$B$5:$B$9,0),"unread")))</f>
        <v/>
      </c>
      <c r="S353" s="1" t="str">
        <f aca="false">IF(Answers!J353="","",IF(ISNUMBER(IFERROR(VALUE(Answers!J353),"")),IF(AND(VALUE(Answers!J353)&gt;=1,VALUE(Answers!J353)&lt;=5,VALUE(Answers!J353)=INT(VALUE(Answers!J353))),VALUE(Answers!J353),"unread"),IFERROR(MATCH(TRIM(SUBSTITUTE(SUBSTITUTE(SUBSTITUTE(SUBSTITUTE(Answers!J353,"’","'"),"‘","'"),"“",""""),"”","""")),'Scoring key'!$B$5:$B$9,0),"unread")))</f>
        <v/>
      </c>
      <c r="T353" s="1" t="str">
        <f aca="false">IF(Answers!K353="","",IF(ISNUMBER(IFERROR(VALUE(Answers!K353),"")),IF(AND(VALUE(Answers!K353)&gt;=1,VALUE(Answers!K353)&lt;=5,VALUE(Answers!K353)=INT(VALUE(Answers!K353))),VALUE(Answers!K353),"unread"),IFERROR(MATCH(TRIM(SUBSTITUTE(SUBSTITUTE(SUBSTITUTE(SUBSTITUTE(Answers!K353,"’","'"),"‘","'"),"“",""""),"”","""")),'Scoring key'!$B$5:$B$9,0),"unread")))</f>
        <v/>
      </c>
      <c r="U353" s="1" t="str">
        <f aca="false">IF(Answers!M353="","",IF(ISNUMBER(IFERROR(VALUE(Answers!M353),"")),IF(AND(VALUE(Answers!M353)&gt;=1,VALUE(Answers!M353)&lt;=5,VALUE(Answers!M353)=INT(VALUE(Answers!M353))),VALUE(Answers!M353),"unread"),IFERROR(MATCH(TRIM(SUBSTITUTE(SUBSTITUTE(SUBSTITUTE(SUBSTITUTE(Answers!M353,"’","'"),"‘","'"),"“",""""),"”","""")),'Scoring key'!$B$5:$B$9,0),"unread")))</f>
        <v/>
      </c>
      <c r="V353" s="1" t="str">
        <f aca="false">IF(Answers!P353="","",IF(ISNUMBER(IFERROR(VALUE(Answers!P353),"")),IF(AND(VALUE(Answers!P353)&gt;=1,VALUE(Answers!P353)&lt;=5,VALUE(Answers!P353)=INT(VALUE(Answers!P353))),VALUE(Answers!P353),"unread"),IFERROR(MATCH(TRIM(SUBSTITUTE(SUBSTITUTE(SUBSTITUTE(SUBSTITUTE(Answers!P353,"’","'"),"‘","'"),"“",""""),"”","""")),'Scoring key'!$B$5:$B$9,0),"unread")))</f>
        <v/>
      </c>
      <c r="W353" s="1" t="str">
        <f aca="false">IF(Answers!Q353="","",IF(ISNUMBER(IFERROR(VALUE(Answers!Q353),"")),IF(AND(VALUE(Answers!Q353)&gt;=1,VALUE(Answers!Q353)&lt;=5,VALUE(Answers!Q353)=INT(VALUE(Answers!Q353))),VALUE(Answers!Q353),"unread"),IFERROR(MATCH(TRIM(SUBSTITUTE(SUBSTITUTE(SUBSTITUTE(SUBSTITUTE(Answers!Q353,"’","'"),"‘","'"),"“",""""),"”","""")),'Scoring key'!$B$5:$B$9,0),"unread")))</f>
        <v/>
      </c>
      <c r="X353" s="1" t="str">
        <f aca="false">IF(Answers!B353="","",ISNUMBER(SEARCH("Drafting or editing emails and documents",TRIM(SUBSTITUTE(SUBSTITUTE(SUBSTITUTE(SUBSTITUTE(Answers!B353,"’","'"),"‘","'"),"“",""""),"”",""""))))*1+ISNUMBER(SEARCH("Summarizing documents, threads or meetings",TRIM(SUBSTITUTE(SUBSTITUTE(SUBSTITUTE(SUBSTITUTE(Answers!B353,"’","'"),"‘","'"),"“",""""),"”",""""))))*1+ISNUMBER(SEARCH("Research, or explaining something unfamiliar",TRIM(SUBSTITUTE(SUBSTITUTE(SUBSTITUTE(SUBSTITUTE(Answers!B353,"’","'"),"‘","'"),"“",""""),"”",""""))))*1+ISNUMBER(SEARCH("Working with data or spreadsheets",TRIM(SUBSTITUTE(SUBSTITUTE(SUBSTITUTE(SUBSTITUTE(Answers!B353,"’","'"),"‘","'"),"“",""""),"”",""""))))*1+ISNUMBER(SEARCH("Writing or reviewing code or scripts",TRIM(SUBSTITUTE(SUBSTITUTE(SUBSTITUTE(SUBSTITUTE(Answers!B353,"’","'"),"‘","'"),"“",""""),"”",""""))))*1+ISNUMBER(SEARCH("Brainstorming or planning",TRIM(SUBSTITUTE(SUBSTITUTE(SUBSTITUTE(SUBSTITUTE(Answers!B353,"’","'"),"‘","'"),"“",""""),"”",""""))))*1+ISNUMBER(SEARCH("Something else",TRIM(SUBSTITUTE(SUBSTITUTE(SUBSTITUTE(SUBSTITUTE(Answers!B353,"’","'"),"‘","'"),"“",""""),"”",""""))))*1)</f>
        <v/>
      </c>
      <c r="Y353" s="1" t="str">
        <f aca="false">IF(X353="","",IF(X353=0,IF(ISNUMBER(SEARCH("I don't use AI tools for work",TRIM(SUBSTITUTE(SUBSTITUTE(SUBSTITUTE(SUBSTITUTE(Answers!B353,"’","'"),"‘","'"),"“",""""),"”","""")))),1,"unread"),MIN(X353+1,5)))</f>
        <v/>
      </c>
      <c r="Z353" s="1" t="n">
        <f aca="false">IF(ISNUMBER(SEARCH("Clear guidance on what's allowed and what information can go in",TRIM(SUBSTITUTE(SUBSTITUTE(SUBSTITUTE(SUBSTITUTE(Answers!R353,"’","'"),"‘","'"),"“",""""),"”","""")))),1,0)</f>
        <v>0</v>
      </c>
      <c r="AA353" s="1" t="n">
        <f aca="false">IF(ISNUMBER(SEARCH("An approved AI tool with a work account",TRIM(SUBSTITUTE(SUBSTITUTE(SUBSTITUTE(SUBSTITUTE(Answers!R353,"’","'"),"‘","'"),"“",""""),"”","""")))),1,0)</f>
        <v>0</v>
      </c>
      <c r="AB353" s="1" t="n">
        <f aca="false">IF(ISNUMBER(SEARCH("Hands-on training using my own work tasks",TRIM(SUBSTITUTE(SUBSTITUTE(SUBSTITUTE(SUBSTITUTE(Answers!R353,"’","'"),"‘","'"),"“",""""),"”","""")))),1,0)</f>
        <v>0</v>
      </c>
      <c r="AC353" s="1" t="n">
        <f aca="false">IF(ISNUMBER(SEARCH("Ready-made prompts and templates for common tasks",TRIM(SUBSTITUTE(SUBSTITUTE(SUBSTITUTE(SUBSTITUTE(Answers!R353,"’","'"),"‘","'"),"“",""""),"”","""")))),1,0)</f>
        <v>0</v>
      </c>
      <c r="AD353" s="1" t="n">
        <f aca="false">IF(ISNUMBER(SEARCH("Help setting up an AI agent for my role",TRIM(SUBSTITUTE(SUBSTITUTE(SUBSTITUTE(SUBSTITUTE(Answers!R353,"’","'"),"‘","'"),"“",""""),"”","""")))),1,0)</f>
        <v>0</v>
      </c>
      <c r="AE353" s="1" t="n">
        <f aca="false">IF(ISNUMBER(SEARCH("Examples from people in jobs like mine",TRIM(SUBSTITUTE(SUBSTITUTE(SUBSTITUTE(SUBSTITUTE(Answers!R353,"’","'"),"‘","'"),"“",""""),"”","""")))),1,0)</f>
        <v>0</v>
      </c>
      <c r="AF353" s="1" t="n">
        <f aca="false">IF(ISNUMBER(SEARCH("Time set aside to practice",TRIM(SUBSTITUTE(SUBSTITUTE(SUBSTITUTE(SUBSTITUTE(Answers!R353,"’","'"),"‘","'"),"“",""""),"”","""")))),1,0)</f>
        <v>0</v>
      </c>
      <c r="AG353" s="1" t="n">
        <f aca="false">IF(ISNUMBER(SEARCH("I don't need help right now",TRIM(SUBSTITUTE(SUBSTITUTE(SUBSTITUTE(SUBSTITUTE(Answers!R353,"’","'"),"‘","'"),"“",""""),"”","""")))),1,0)</f>
        <v>0</v>
      </c>
      <c r="AH353" s="1" t="str">
        <f aca="false">IF(Answers!R353="","",IF(Z353+AA353+AB353+AC353+AD353+AE353+AF353+AG353=0,"unread",""))</f>
        <v/>
      </c>
      <c r="AI353" s="1" t="n">
        <f aca="false">IF(OR(D353=5,E353=5),1,0)</f>
        <v>0</v>
      </c>
    </row>
    <row r="354" customFormat="false" ht="15" hidden="false" customHeight="true" outlineLevel="0" collapsed="false">
      <c r="A354" s="1" t="n">
        <f aca="false">Answers!T354</f>
        <v>0</v>
      </c>
      <c r="B354" s="1" t="str">
        <f aca="false">IF(Answers!A354="","",IFERROR(MATCH(TRIM(SUBSTITUTE(SUBSTITUTE(SUBSTITUTE(SUBSTITUTE(Answers!A354,"’","'"),"‘","'"),"“",""""),"”","""")),'Scoring key'!$B$10:$B$14,0),"unread"))</f>
        <v/>
      </c>
      <c r="C354" s="1" t="str">
        <f aca="false">IF(Answers!C354="","",IFERROR(MATCH(TRIM(SUBSTITUTE(SUBSTITUTE(SUBSTITUTE(SUBSTITUTE(Answers!C354,"’","'"),"‘","'"),"“",""""),"”","""")),'Scoring key'!$B$15:$B$19,0),"unread"))</f>
        <v/>
      </c>
      <c r="D354" s="1" t="str">
        <f aca="false">IF(Answers!D354="","",IFERROR(MATCH(TRIM(SUBSTITUTE(SUBSTITUTE(SUBSTITUTE(SUBSTITUTE(Answers!D354,"’","'"),"‘","'"),"“",""""),"”","""")),'Scoring key'!$B$20:$B$24,0),"unread"))</f>
        <v/>
      </c>
      <c r="E354" s="1" t="str">
        <f aca="false">IF(Answers!E354="","",IFERROR(MATCH(TRIM(SUBSTITUTE(SUBSTITUTE(SUBSTITUTE(SUBSTITUTE(Answers!E354,"’","'"),"‘","'"),"“",""""),"”","""")),'Scoring key'!$B$25:$B$29,0),"unread"))</f>
        <v/>
      </c>
      <c r="F354" s="1" t="str">
        <f aca="false">IF(Answers!L354="","",IFERROR(MATCH(TRIM(SUBSTITUTE(SUBSTITUTE(SUBSTITUTE(SUBSTITUTE(Answers!L354,"’","'"),"‘","'"),"“",""""),"”","""")),'Scoring key'!$B$30:$B$34,0),"unread"))</f>
        <v/>
      </c>
      <c r="G354" s="1" t="str">
        <f aca="false">IF(Answers!N354="","",IFERROR(MATCH(TRIM(SUBSTITUTE(SUBSTITUTE(SUBSTITUTE(SUBSTITUTE(Answers!N354,"’","'"),"‘","'"),"“",""""),"”","""")),'Scoring key'!$B$35:$B$38,0),"unread"))</f>
        <v/>
      </c>
      <c r="H354" s="1" t="str">
        <f aca="false">IF(Answers!O354="","",IFERROR(MATCH(TRIM(SUBSTITUTE(SUBSTITUTE(SUBSTITUTE(SUBSTITUTE(Answers!O354,"’","'"),"‘","'"),"“",""""),"”","""")),'Scoring key'!$B$39:$B$42,0),"unread"))</f>
        <v/>
      </c>
      <c r="I354" s="1" t="str">
        <f aca="false">IF(Answers!S354="","",IFERROR(MATCH(TRIM(SUBSTITUTE(SUBSTITUTE(SUBSTITUTE(SUBSTITUTE(Answers!S354,"’","'"),"‘","'"),"“",""""),"”","""")),'Scoring key'!$B$43:$B$46,0),"unread"))</f>
        <v/>
      </c>
      <c r="J354" s="1" t="str">
        <f aca="false">IF(ISNUMBER(B354),IF(INDEX('Scoring key'!$C$10:$C$14,B354)="","",INDEX('Scoring key'!$C$10:$C$14,B354)),"")</f>
        <v/>
      </c>
      <c r="K354" s="1" t="str">
        <f aca="false">IF(ISNUMBER(E354),IF(INDEX('Scoring key'!$C$25:$C$29,E354)="","",INDEX('Scoring key'!$C$25:$C$29,E354)),"")</f>
        <v/>
      </c>
      <c r="L354" s="1" t="str">
        <f aca="false">IF(ISNUMBER(F354),IF(INDEX('Scoring key'!$C$30:$C$34,F354)="","",INDEX('Scoring key'!$C$30:$C$34,F354)),"")</f>
        <v/>
      </c>
      <c r="M354" s="1" t="str">
        <f aca="false">IF(ISNUMBER(G354),IF(INDEX('Scoring key'!$C$35:$C$38,G354)="","",INDEX('Scoring key'!$C$35:$C$38,G354)),"")</f>
        <v/>
      </c>
      <c r="N354" s="1" t="str">
        <f aca="false">IF(ISNUMBER(H354),IF(INDEX('Scoring key'!$C$39:$C$42,H354)="","",INDEX('Scoring key'!$C$39:$C$42,H354)),"")</f>
        <v/>
      </c>
      <c r="O354" s="1" t="str">
        <f aca="false">IF(Answers!F354="","",IF(ISNUMBER(IFERROR(VALUE(Answers!F354),"")),IF(AND(VALUE(Answers!F354)&gt;=1,VALUE(Answers!F354)&lt;=5,VALUE(Answers!F354)=INT(VALUE(Answers!F354))),VALUE(Answers!F354),"unread"),IFERROR(MATCH(TRIM(SUBSTITUTE(SUBSTITUTE(SUBSTITUTE(SUBSTITUTE(Answers!F354,"’","'"),"‘","'"),"“",""""),"”","""")),'Scoring key'!$B$5:$B$9,0),"unread")))</f>
        <v/>
      </c>
      <c r="P354" s="1" t="str">
        <f aca="false">IF(Answers!G354="","",IF(ISNUMBER(IFERROR(VALUE(Answers!G354),"")),IF(AND(VALUE(Answers!G354)&gt;=1,VALUE(Answers!G354)&lt;=5,VALUE(Answers!G354)=INT(VALUE(Answers!G354))),VALUE(Answers!G354),"unread"),IFERROR(MATCH(TRIM(SUBSTITUTE(SUBSTITUTE(SUBSTITUTE(SUBSTITUTE(Answers!G354,"’","'"),"‘","'"),"“",""""),"”","""")),'Scoring key'!$B$5:$B$9,0),"unread")))</f>
        <v/>
      </c>
      <c r="Q354" s="1" t="str">
        <f aca="false">IF(Answers!H354="","",IF(ISNUMBER(IFERROR(VALUE(Answers!H354),"")),IF(AND(VALUE(Answers!H354)&gt;=1,VALUE(Answers!H354)&lt;=5,VALUE(Answers!H354)=INT(VALUE(Answers!H354))),VALUE(Answers!H354),"unread"),IFERROR(MATCH(TRIM(SUBSTITUTE(SUBSTITUTE(SUBSTITUTE(SUBSTITUTE(Answers!H354,"’","'"),"‘","'"),"“",""""),"”","""")),'Scoring key'!$B$5:$B$9,0),"unread")))</f>
        <v/>
      </c>
      <c r="R354" s="1" t="str">
        <f aca="false">IF(Answers!I354="","",IF(ISNUMBER(IFERROR(VALUE(Answers!I354),"")),IF(AND(VALUE(Answers!I354)&gt;=1,VALUE(Answers!I354)&lt;=5,VALUE(Answers!I354)=INT(VALUE(Answers!I354))),VALUE(Answers!I354),"unread"),IFERROR(MATCH(TRIM(SUBSTITUTE(SUBSTITUTE(SUBSTITUTE(SUBSTITUTE(Answers!I354,"’","'"),"‘","'"),"“",""""),"”","""")),'Scoring key'!$B$5:$B$9,0),"unread")))</f>
        <v/>
      </c>
      <c r="S354" s="1" t="str">
        <f aca="false">IF(Answers!J354="","",IF(ISNUMBER(IFERROR(VALUE(Answers!J354),"")),IF(AND(VALUE(Answers!J354)&gt;=1,VALUE(Answers!J354)&lt;=5,VALUE(Answers!J354)=INT(VALUE(Answers!J354))),VALUE(Answers!J354),"unread"),IFERROR(MATCH(TRIM(SUBSTITUTE(SUBSTITUTE(SUBSTITUTE(SUBSTITUTE(Answers!J354,"’","'"),"‘","'"),"“",""""),"”","""")),'Scoring key'!$B$5:$B$9,0),"unread")))</f>
        <v/>
      </c>
      <c r="T354" s="1" t="str">
        <f aca="false">IF(Answers!K354="","",IF(ISNUMBER(IFERROR(VALUE(Answers!K354),"")),IF(AND(VALUE(Answers!K354)&gt;=1,VALUE(Answers!K354)&lt;=5,VALUE(Answers!K354)=INT(VALUE(Answers!K354))),VALUE(Answers!K354),"unread"),IFERROR(MATCH(TRIM(SUBSTITUTE(SUBSTITUTE(SUBSTITUTE(SUBSTITUTE(Answers!K354,"’","'"),"‘","'"),"“",""""),"”","""")),'Scoring key'!$B$5:$B$9,0),"unread")))</f>
        <v/>
      </c>
      <c r="U354" s="1" t="str">
        <f aca="false">IF(Answers!M354="","",IF(ISNUMBER(IFERROR(VALUE(Answers!M354),"")),IF(AND(VALUE(Answers!M354)&gt;=1,VALUE(Answers!M354)&lt;=5,VALUE(Answers!M354)=INT(VALUE(Answers!M354))),VALUE(Answers!M354),"unread"),IFERROR(MATCH(TRIM(SUBSTITUTE(SUBSTITUTE(SUBSTITUTE(SUBSTITUTE(Answers!M354,"’","'"),"‘","'"),"“",""""),"”","""")),'Scoring key'!$B$5:$B$9,0),"unread")))</f>
        <v/>
      </c>
      <c r="V354" s="1" t="str">
        <f aca="false">IF(Answers!P354="","",IF(ISNUMBER(IFERROR(VALUE(Answers!P354),"")),IF(AND(VALUE(Answers!P354)&gt;=1,VALUE(Answers!P354)&lt;=5,VALUE(Answers!P354)=INT(VALUE(Answers!P354))),VALUE(Answers!P354),"unread"),IFERROR(MATCH(TRIM(SUBSTITUTE(SUBSTITUTE(SUBSTITUTE(SUBSTITUTE(Answers!P354,"’","'"),"‘","'"),"“",""""),"”","""")),'Scoring key'!$B$5:$B$9,0),"unread")))</f>
        <v/>
      </c>
      <c r="W354" s="1" t="str">
        <f aca="false">IF(Answers!Q354="","",IF(ISNUMBER(IFERROR(VALUE(Answers!Q354),"")),IF(AND(VALUE(Answers!Q354)&gt;=1,VALUE(Answers!Q354)&lt;=5,VALUE(Answers!Q354)=INT(VALUE(Answers!Q354))),VALUE(Answers!Q354),"unread"),IFERROR(MATCH(TRIM(SUBSTITUTE(SUBSTITUTE(SUBSTITUTE(SUBSTITUTE(Answers!Q354,"’","'"),"‘","'"),"“",""""),"”","""")),'Scoring key'!$B$5:$B$9,0),"unread")))</f>
        <v/>
      </c>
      <c r="X354" s="1" t="str">
        <f aca="false">IF(Answers!B354="","",ISNUMBER(SEARCH("Drafting or editing emails and documents",TRIM(SUBSTITUTE(SUBSTITUTE(SUBSTITUTE(SUBSTITUTE(Answers!B354,"’","'"),"‘","'"),"“",""""),"”",""""))))*1+ISNUMBER(SEARCH("Summarizing documents, threads or meetings",TRIM(SUBSTITUTE(SUBSTITUTE(SUBSTITUTE(SUBSTITUTE(Answers!B354,"’","'"),"‘","'"),"“",""""),"”",""""))))*1+ISNUMBER(SEARCH("Research, or explaining something unfamiliar",TRIM(SUBSTITUTE(SUBSTITUTE(SUBSTITUTE(SUBSTITUTE(Answers!B354,"’","'"),"‘","'"),"“",""""),"”",""""))))*1+ISNUMBER(SEARCH("Working with data or spreadsheets",TRIM(SUBSTITUTE(SUBSTITUTE(SUBSTITUTE(SUBSTITUTE(Answers!B354,"’","'"),"‘","'"),"“",""""),"”",""""))))*1+ISNUMBER(SEARCH("Writing or reviewing code or scripts",TRIM(SUBSTITUTE(SUBSTITUTE(SUBSTITUTE(SUBSTITUTE(Answers!B354,"’","'"),"‘","'"),"“",""""),"”",""""))))*1+ISNUMBER(SEARCH("Brainstorming or planning",TRIM(SUBSTITUTE(SUBSTITUTE(SUBSTITUTE(SUBSTITUTE(Answers!B354,"’","'"),"‘","'"),"“",""""),"”",""""))))*1+ISNUMBER(SEARCH("Something else",TRIM(SUBSTITUTE(SUBSTITUTE(SUBSTITUTE(SUBSTITUTE(Answers!B354,"’","'"),"‘","'"),"“",""""),"”",""""))))*1)</f>
        <v/>
      </c>
      <c r="Y354" s="1" t="str">
        <f aca="false">IF(X354="","",IF(X354=0,IF(ISNUMBER(SEARCH("I don't use AI tools for work",TRIM(SUBSTITUTE(SUBSTITUTE(SUBSTITUTE(SUBSTITUTE(Answers!B354,"’","'"),"‘","'"),"“",""""),"”","""")))),1,"unread"),MIN(X354+1,5)))</f>
        <v/>
      </c>
      <c r="Z354" s="1" t="n">
        <f aca="false">IF(ISNUMBER(SEARCH("Clear guidance on what's allowed and what information can go in",TRIM(SUBSTITUTE(SUBSTITUTE(SUBSTITUTE(SUBSTITUTE(Answers!R354,"’","'"),"‘","'"),"“",""""),"”","""")))),1,0)</f>
        <v>0</v>
      </c>
      <c r="AA354" s="1" t="n">
        <f aca="false">IF(ISNUMBER(SEARCH("An approved AI tool with a work account",TRIM(SUBSTITUTE(SUBSTITUTE(SUBSTITUTE(SUBSTITUTE(Answers!R354,"’","'"),"‘","'"),"“",""""),"”","""")))),1,0)</f>
        <v>0</v>
      </c>
      <c r="AB354" s="1" t="n">
        <f aca="false">IF(ISNUMBER(SEARCH("Hands-on training using my own work tasks",TRIM(SUBSTITUTE(SUBSTITUTE(SUBSTITUTE(SUBSTITUTE(Answers!R354,"’","'"),"‘","'"),"“",""""),"”","""")))),1,0)</f>
        <v>0</v>
      </c>
      <c r="AC354" s="1" t="n">
        <f aca="false">IF(ISNUMBER(SEARCH("Ready-made prompts and templates for common tasks",TRIM(SUBSTITUTE(SUBSTITUTE(SUBSTITUTE(SUBSTITUTE(Answers!R354,"’","'"),"‘","'"),"“",""""),"”","""")))),1,0)</f>
        <v>0</v>
      </c>
      <c r="AD354" s="1" t="n">
        <f aca="false">IF(ISNUMBER(SEARCH("Help setting up an AI agent for my role",TRIM(SUBSTITUTE(SUBSTITUTE(SUBSTITUTE(SUBSTITUTE(Answers!R354,"’","'"),"‘","'"),"“",""""),"”","""")))),1,0)</f>
        <v>0</v>
      </c>
      <c r="AE354" s="1" t="n">
        <f aca="false">IF(ISNUMBER(SEARCH("Examples from people in jobs like mine",TRIM(SUBSTITUTE(SUBSTITUTE(SUBSTITUTE(SUBSTITUTE(Answers!R354,"’","'"),"‘","'"),"“",""""),"”","""")))),1,0)</f>
        <v>0</v>
      </c>
      <c r="AF354" s="1" t="n">
        <f aca="false">IF(ISNUMBER(SEARCH("Time set aside to practice",TRIM(SUBSTITUTE(SUBSTITUTE(SUBSTITUTE(SUBSTITUTE(Answers!R354,"’","'"),"‘","'"),"“",""""),"”","""")))),1,0)</f>
        <v>0</v>
      </c>
      <c r="AG354" s="1" t="n">
        <f aca="false">IF(ISNUMBER(SEARCH("I don't need help right now",TRIM(SUBSTITUTE(SUBSTITUTE(SUBSTITUTE(SUBSTITUTE(Answers!R354,"’","'"),"‘","'"),"“",""""),"”","""")))),1,0)</f>
        <v>0</v>
      </c>
      <c r="AH354" s="1" t="str">
        <f aca="false">IF(Answers!R354="","",IF(Z354+AA354+AB354+AC354+AD354+AE354+AF354+AG354=0,"unread",""))</f>
        <v/>
      </c>
      <c r="AI354" s="1" t="n">
        <f aca="false">IF(OR(D354=5,E354=5),1,0)</f>
        <v>0</v>
      </c>
    </row>
    <row r="355" customFormat="false" ht="15" hidden="false" customHeight="true" outlineLevel="0" collapsed="false">
      <c r="A355" s="1" t="n">
        <f aca="false">Answers!T355</f>
        <v>0</v>
      </c>
      <c r="B355" s="1" t="str">
        <f aca="false">IF(Answers!A355="","",IFERROR(MATCH(TRIM(SUBSTITUTE(SUBSTITUTE(SUBSTITUTE(SUBSTITUTE(Answers!A355,"’","'"),"‘","'"),"“",""""),"”","""")),'Scoring key'!$B$10:$B$14,0),"unread"))</f>
        <v/>
      </c>
      <c r="C355" s="1" t="str">
        <f aca="false">IF(Answers!C355="","",IFERROR(MATCH(TRIM(SUBSTITUTE(SUBSTITUTE(SUBSTITUTE(SUBSTITUTE(Answers!C355,"’","'"),"‘","'"),"“",""""),"”","""")),'Scoring key'!$B$15:$B$19,0),"unread"))</f>
        <v/>
      </c>
      <c r="D355" s="1" t="str">
        <f aca="false">IF(Answers!D355="","",IFERROR(MATCH(TRIM(SUBSTITUTE(SUBSTITUTE(SUBSTITUTE(SUBSTITUTE(Answers!D355,"’","'"),"‘","'"),"“",""""),"”","""")),'Scoring key'!$B$20:$B$24,0),"unread"))</f>
        <v/>
      </c>
      <c r="E355" s="1" t="str">
        <f aca="false">IF(Answers!E355="","",IFERROR(MATCH(TRIM(SUBSTITUTE(SUBSTITUTE(SUBSTITUTE(SUBSTITUTE(Answers!E355,"’","'"),"‘","'"),"“",""""),"”","""")),'Scoring key'!$B$25:$B$29,0),"unread"))</f>
        <v/>
      </c>
      <c r="F355" s="1" t="str">
        <f aca="false">IF(Answers!L355="","",IFERROR(MATCH(TRIM(SUBSTITUTE(SUBSTITUTE(SUBSTITUTE(SUBSTITUTE(Answers!L355,"’","'"),"‘","'"),"“",""""),"”","""")),'Scoring key'!$B$30:$B$34,0),"unread"))</f>
        <v/>
      </c>
      <c r="G355" s="1" t="str">
        <f aca="false">IF(Answers!N355="","",IFERROR(MATCH(TRIM(SUBSTITUTE(SUBSTITUTE(SUBSTITUTE(SUBSTITUTE(Answers!N355,"’","'"),"‘","'"),"“",""""),"”","""")),'Scoring key'!$B$35:$B$38,0),"unread"))</f>
        <v/>
      </c>
      <c r="H355" s="1" t="str">
        <f aca="false">IF(Answers!O355="","",IFERROR(MATCH(TRIM(SUBSTITUTE(SUBSTITUTE(SUBSTITUTE(SUBSTITUTE(Answers!O355,"’","'"),"‘","'"),"“",""""),"”","""")),'Scoring key'!$B$39:$B$42,0),"unread"))</f>
        <v/>
      </c>
      <c r="I355" s="1" t="str">
        <f aca="false">IF(Answers!S355="","",IFERROR(MATCH(TRIM(SUBSTITUTE(SUBSTITUTE(SUBSTITUTE(SUBSTITUTE(Answers!S355,"’","'"),"‘","'"),"“",""""),"”","""")),'Scoring key'!$B$43:$B$46,0),"unread"))</f>
        <v/>
      </c>
      <c r="J355" s="1" t="str">
        <f aca="false">IF(ISNUMBER(B355),IF(INDEX('Scoring key'!$C$10:$C$14,B355)="","",INDEX('Scoring key'!$C$10:$C$14,B355)),"")</f>
        <v/>
      </c>
      <c r="K355" s="1" t="str">
        <f aca="false">IF(ISNUMBER(E355),IF(INDEX('Scoring key'!$C$25:$C$29,E355)="","",INDEX('Scoring key'!$C$25:$C$29,E355)),"")</f>
        <v/>
      </c>
      <c r="L355" s="1" t="str">
        <f aca="false">IF(ISNUMBER(F355),IF(INDEX('Scoring key'!$C$30:$C$34,F355)="","",INDEX('Scoring key'!$C$30:$C$34,F355)),"")</f>
        <v/>
      </c>
      <c r="M355" s="1" t="str">
        <f aca="false">IF(ISNUMBER(G355),IF(INDEX('Scoring key'!$C$35:$C$38,G355)="","",INDEX('Scoring key'!$C$35:$C$38,G355)),"")</f>
        <v/>
      </c>
      <c r="N355" s="1" t="str">
        <f aca="false">IF(ISNUMBER(H355),IF(INDEX('Scoring key'!$C$39:$C$42,H355)="","",INDEX('Scoring key'!$C$39:$C$42,H355)),"")</f>
        <v/>
      </c>
      <c r="O355" s="1" t="str">
        <f aca="false">IF(Answers!F355="","",IF(ISNUMBER(IFERROR(VALUE(Answers!F355),"")),IF(AND(VALUE(Answers!F355)&gt;=1,VALUE(Answers!F355)&lt;=5,VALUE(Answers!F355)=INT(VALUE(Answers!F355))),VALUE(Answers!F355),"unread"),IFERROR(MATCH(TRIM(SUBSTITUTE(SUBSTITUTE(SUBSTITUTE(SUBSTITUTE(Answers!F355,"’","'"),"‘","'"),"“",""""),"”","""")),'Scoring key'!$B$5:$B$9,0),"unread")))</f>
        <v/>
      </c>
      <c r="P355" s="1" t="str">
        <f aca="false">IF(Answers!G355="","",IF(ISNUMBER(IFERROR(VALUE(Answers!G355),"")),IF(AND(VALUE(Answers!G355)&gt;=1,VALUE(Answers!G355)&lt;=5,VALUE(Answers!G355)=INT(VALUE(Answers!G355))),VALUE(Answers!G355),"unread"),IFERROR(MATCH(TRIM(SUBSTITUTE(SUBSTITUTE(SUBSTITUTE(SUBSTITUTE(Answers!G355,"’","'"),"‘","'"),"“",""""),"”","""")),'Scoring key'!$B$5:$B$9,0),"unread")))</f>
        <v/>
      </c>
      <c r="Q355" s="1" t="str">
        <f aca="false">IF(Answers!H355="","",IF(ISNUMBER(IFERROR(VALUE(Answers!H355),"")),IF(AND(VALUE(Answers!H355)&gt;=1,VALUE(Answers!H355)&lt;=5,VALUE(Answers!H355)=INT(VALUE(Answers!H355))),VALUE(Answers!H355),"unread"),IFERROR(MATCH(TRIM(SUBSTITUTE(SUBSTITUTE(SUBSTITUTE(SUBSTITUTE(Answers!H355,"’","'"),"‘","'"),"“",""""),"”","""")),'Scoring key'!$B$5:$B$9,0),"unread")))</f>
        <v/>
      </c>
      <c r="R355" s="1" t="str">
        <f aca="false">IF(Answers!I355="","",IF(ISNUMBER(IFERROR(VALUE(Answers!I355),"")),IF(AND(VALUE(Answers!I355)&gt;=1,VALUE(Answers!I355)&lt;=5,VALUE(Answers!I355)=INT(VALUE(Answers!I355))),VALUE(Answers!I355),"unread"),IFERROR(MATCH(TRIM(SUBSTITUTE(SUBSTITUTE(SUBSTITUTE(SUBSTITUTE(Answers!I355,"’","'"),"‘","'"),"“",""""),"”","""")),'Scoring key'!$B$5:$B$9,0),"unread")))</f>
        <v/>
      </c>
      <c r="S355" s="1" t="str">
        <f aca="false">IF(Answers!J355="","",IF(ISNUMBER(IFERROR(VALUE(Answers!J355),"")),IF(AND(VALUE(Answers!J355)&gt;=1,VALUE(Answers!J355)&lt;=5,VALUE(Answers!J355)=INT(VALUE(Answers!J355))),VALUE(Answers!J355),"unread"),IFERROR(MATCH(TRIM(SUBSTITUTE(SUBSTITUTE(SUBSTITUTE(SUBSTITUTE(Answers!J355,"’","'"),"‘","'"),"“",""""),"”","""")),'Scoring key'!$B$5:$B$9,0),"unread")))</f>
        <v/>
      </c>
      <c r="T355" s="1" t="str">
        <f aca="false">IF(Answers!K355="","",IF(ISNUMBER(IFERROR(VALUE(Answers!K355),"")),IF(AND(VALUE(Answers!K355)&gt;=1,VALUE(Answers!K355)&lt;=5,VALUE(Answers!K355)=INT(VALUE(Answers!K355))),VALUE(Answers!K355),"unread"),IFERROR(MATCH(TRIM(SUBSTITUTE(SUBSTITUTE(SUBSTITUTE(SUBSTITUTE(Answers!K355,"’","'"),"‘","'"),"“",""""),"”","""")),'Scoring key'!$B$5:$B$9,0),"unread")))</f>
        <v/>
      </c>
      <c r="U355" s="1" t="str">
        <f aca="false">IF(Answers!M355="","",IF(ISNUMBER(IFERROR(VALUE(Answers!M355),"")),IF(AND(VALUE(Answers!M355)&gt;=1,VALUE(Answers!M355)&lt;=5,VALUE(Answers!M355)=INT(VALUE(Answers!M355))),VALUE(Answers!M355),"unread"),IFERROR(MATCH(TRIM(SUBSTITUTE(SUBSTITUTE(SUBSTITUTE(SUBSTITUTE(Answers!M355,"’","'"),"‘","'"),"“",""""),"”","""")),'Scoring key'!$B$5:$B$9,0),"unread")))</f>
        <v/>
      </c>
      <c r="V355" s="1" t="str">
        <f aca="false">IF(Answers!P355="","",IF(ISNUMBER(IFERROR(VALUE(Answers!P355),"")),IF(AND(VALUE(Answers!P355)&gt;=1,VALUE(Answers!P355)&lt;=5,VALUE(Answers!P355)=INT(VALUE(Answers!P355))),VALUE(Answers!P355),"unread"),IFERROR(MATCH(TRIM(SUBSTITUTE(SUBSTITUTE(SUBSTITUTE(SUBSTITUTE(Answers!P355,"’","'"),"‘","'"),"“",""""),"”","""")),'Scoring key'!$B$5:$B$9,0),"unread")))</f>
        <v/>
      </c>
      <c r="W355" s="1" t="str">
        <f aca="false">IF(Answers!Q355="","",IF(ISNUMBER(IFERROR(VALUE(Answers!Q355),"")),IF(AND(VALUE(Answers!Q355)&gt;=1,VALUE(Answers!Q355)&lt;=5,VALUE(Answers!Q355)=INT(VALUE(Answers!Q355))),VALUE(Answers!Q355),"unread"),IFERROR(MATCH(TRIM(SUBSTITUTE(SUBSTITUTE(SUBSTITUTE(SUBSTITUTE(Answers!Q355,"’","'"),"‘","'"),"“",""""),"”","""")),'Scoring key'!$B$5:$B$9,0),"unread")))</f>
        <v/>
      </c>
      <c r="X355" s="1" t="str">
        <f aca="false">IF(Answers!B355="","",ISNUMBER(SEARCH("Drafting or editing emails and documents",TRIM(SUBSTITUTE(SUBSTITUTE(SUBSTITUTE(SUBSTITUTE(Answers!B355,"’","'"),"‘","'"),"“",""""),"”",""""))))*1+ISNUMBER(SEARCH("Summarizing documents, threads or meetings",TRIM(SUBSTITUTE(SUBSTITUTE(SUBSTITUTE(SUBSTITUTE(Answers!B355,"’","'"),"‘","'"),"“",""""),"”",""""))))*1+ISNUMBER(SEARCH("Research, or explaining something unfamiliar",TRIM(SUBSTITUTE(SUBSTITUTE(SUBSTITUTE(SUBSTITUTE(Answers!B355,"’","'"),"‘","'"),"“",""""),"”",""""))))*1+ISNUMBER(SEARCH("Working with data or spreadsheets",TRIM(SUBSTITUTE(SUBSTITUTE(SUBSTITUTE(SUBSTITUTE(Answers!B355,"’","'"),"‘","'"),"“",""""),"”",""""))))*1+ISNUMBER(SEARCH("Writing or reviewing code or scripts",TRIM(SUBSTITUTE(SUBSTITUTE(SUBSTITUTE(SUBSTITUTE(Answers!B355,"’","'"),"‘","'"),"“",""""),"”",""""))))*1+ISNUMBER(SEARCH("Brainstorming or planning",TRIM(SUBSTITUTE(SUBSTITUTE(SUBSTITUTE(SUBSTITUTE(Answers!B355,"’","'"),"‘","'"),"“",""""),"”",""""))))*1+ISNUMBER(SEARCH("Something else",TRIM(SUBSTITUTE(SUBSTITUTE(SUBSTITUTE(SUBSTITUTE(Answers!B355,"’","'"),"‘","'"),"“",""""),"”",""""))))*1)</f>
        <v/>
      </c>
      <c r="Y355" s="1" t="str">
        <f aca="false">IF(X355="","",IF(X355=0,IF(ISNUMBER(SEARCH("I don't use AI tools for work",TRIM(SUBSTITUTE(SUBSTITUTE(SUBSTITUTE(SUBSTITUTE(Answers!B355,"’","'"),"‘","'"),"“",""""),"”","""")))),1,"unread"),MIN(X355+1,5)))</f>
        <v/>
      </c>
      <c r="Z355" s="1" t="n">
        <f aca="false">IF(ISNUMBER(SEARCH("Clear guidance on what's allowed and what information can go in",TRIM(SUBSTITUTE(SUBSTITUTE(SUBSTITUTE(SUBSTITUTE(Answers!R355,"’","'"),"‘","'"),"“",""""),"”","""")))),1,0)</f>
        <v>0</v>
      </c>
      <c r="AA355" s="1" t="n">
        <f aca="false">IF(ISNUMBER(SEARCH("An approved AI tool with a work account",TRIM(SUBSTITUTE(SUBSTITUTE(SUBSTITUTE(SUBSTITUTE(Answers!R355,"’","'"),"‘","'"),"“",""""),"”","""")))),1,0)</f>
        <v>0</v>
      </c>
      <c r="AB355" s="1" t="n">
        <f aca="false">IF(ISNUMBER(SEARCH("Hands-on training using my own work tasks",TRIM(SUBSTITUTE(SUBSTITUTE(SUBSTITUTE(SUBSTITUTE(Answers!R355,"’","'"),"‘","'"),"“",""""),"”","""")))),1,0)</f>
        <v>0</v>
      </c>
      <c r="AC355" s="1" t="n">
        <f aca="false">IF(ISNUMBER(SEARCH("Ready-made prompts and templates for common tasks",TRIM(SUBSTITUTE(SUBSTITUTE(SUBSTITUTE(SUBSTITUTE(Answers!R355,"’","'"),"‘","'"),"“",""""),"”","""")))),1,0)</f>
        <v>0</v>
      </c>
      <c r="AD355" s="1" t="n">
        <f aca="false">IF(ISNUMBER(SEARCH("Help setting up an AI agent for my role",TRIM(SUBSTITUTE(SUBSTITUTE(SUBSTITUTE(SUBSTITUTE(Answers!R355,"’","'"),"‘","'"),"“",""""),"”","""")))),1,0)</f>
        <v>0</v>
      </c>
      <c r="AE355" s="1" t="n">
        <f aca="false">IF(ISNUMBER(SEARCH("Examples from people in jobs like mine",TRIM(SUBSTITUTE(SUBSTITUTE(SUBSTITUTE(SUBSTITUTE(Answers!R355,"’","'"),"‘","'"),"“",""""),"”","""")))),1,0)</f>
        <v>0</v>
      </c>
      <c r="AF355" s="1" t="n">
        <f aca="false">IF(ISNUMBER(SEARCH("Time set aside to practice",TRIM(SUBSTITUTE(SUBSTITUTE(SUBSTITUTE(SUBSTITUTE(Answers!R355,"’","'"),"‘","'"),"“",""""),"”","""")))),1,0)</f>
        <v>0</v>
      </c>
      <c r="AG355" s="1" t="n">
        <f aca="false">IF(ISNUMBER(SEARCH("I don't need help right now",TRIM(SUBSTITUTE(SUBSTITUTE(SUBSTITUTE(SUBSTITUTE(Answers!R355,"’","'"),"‘","'"),"“",""""),"”","""")))),1,0)</f>
        <v>0</v>
      </c>
      <c r="AH355" s="1" t="str">
        <f aca="false">IF(Answers!R355="","",IF(Z355+AA355+AB355+AC355+AD355+AE355+AF355+AG355=0,"unread",""))</f>
        <v/>
      </c>
      <c r="AI355" s="1" t="n">
        <f aca="false">IF(OR(D355=5,E355=5),1,0)</f>
        <v>0</v>
      </c>
    </row>
    <row r="356" customFormat="false" ht="15" hidden="false" customHeight="true" outlineLevel="0" collapsed="false">
      <c r="A356" s="1" t="n">
        <f aca="false">Answers!T356</f>
        <v>0</v>
      </c>
      <c r="B356" s="1" t="str">
        <f aca="false">IF(Answers!A356="","",IFERROR(MATCH(TRIM(SUBSTITUTE(SUBSTITUTE(SUBSTITUTE(SUBSTITUTE(Answers!A356,"’","'"),"‘","'"),"“",""""),"”","""")),'Scoring key'!$B$10:$B$14,0),"unread"))</f>
        <v/>
      </c>
      <c r="C356" s="1" t="str">
        <f aca="false">IF(Answers!C356="","",IFERROR(MATCH(TRIM(SUBSTITUTE(SUBSTITUTE(SUBSTITUTE(SUBSTITUTE(Answers!C356,"’","'"),"‘","'"),"“",""""),"”","""")),'Scoring key'!$B$15:$B$19,0),"unread"))</f>
        <v/>
      </c>
      <c r="D356" s="1" t="str">
        <f aca="false">IF(Answers!D356="","",IFERROR(MATCH(TRIM(SUBSTITUTE(SUBSTITUTE(SUBSTITUTE(SUBSTITUTE(Answers!D356,"’","'"),"‘","'"),"“",""""),"”","""")),'Scoring key'!$B$20:$B$24,0),"unread"))</f>
        <v/>
      </c>
      <c r="E356" s="1" t="str">
        <f aca="false">IF(Answers!E356="","",IFERROR(MATCH(TRIM(SUBSTITUTE(SUBSTITUTE(SUBSTITUTE(SUBSTITUTE(Answers!E356,"’","'"),"‘","'"),"“",""""),"”","""")),'Scoring key'!$B$25:$B$29,0),"unread"))</f>
        <v/>
      </c>
      <c r="F356" s="1" t="str">
        <f aca="false">IF(Answers!L356="","",IFERROR(MATCH(TRIM(SUBSTITUTE(SUBSTITUTE(SUBSTITUTE(SUBSTITUTE(Answers!L356,"’","'"),"‘","'"),"“",""""),"”","""")),'Scoring key'!$B$30:$B$34,0),"unread"))</f>
        <v/>
      </c>
      <c r="G356" s="1" t="str">
        <f aca="false">IF(Answers!N356="","",IFERROR(MATCH(TRIM(SUBSTITUTE(SUBSTITUTE(SUBSTITUTE(SUBSTITUTE(Answers!N356,"’","'"),"‘","'"),"“",""""),"”","""")),'Scoring key'!$B$35:$B$38,0),"unread"))</f>
        <v/>
      </c>
      <c r="H356" s="1" t="str">
        <f aca="false">IF(Answers!O356="","",IFERROR(MATCH(TRIM(SUBSTITUTE(SUBSTITUTE(SUBSTITUTE(SUBSTITUTE(Answers!O356,"’","'"),"‘","'"),"“",""""),"”","""")),'Scoring key'!$B$39:$B$42,0),"unread"))</f>
        <v/>
      </c>
      <c r="I356" s="1" t="str">
        <f aca="false">IF(Answers!S356="","",IFERROR(MATCH(TRIM(SUBSTITUTE(SUBSTITUTE(SUBSTITUTE(SUBSTITUTE(Answers!S356,"’","'"),"‘","'"),"“",""""),"”","""")),'Scoring key'!$B$43:$B$46,0),"unread"))</f>
        <v/>
      </c>
      <c r="J356" s="1" t="str">
        <f aca="false">IF(ISNUMBER(B356),IF(INDEX('Scoring key'!$C$10:$C$14,B356)="","",INDEX('Scoring key'!$C$10:$C$14,B356)),"")</f>
        <v/>
      </c>
      <c r="K356" s="1" t="str">
        <f aca="false">IF(ISNUMBER(E356),IF(INDEX('Scoring key'!$C$25:$C$29,E356)="","",INDEX('Scoring key'!$C$25:$C$29,E356)),"")</f>
        <v/>
      </c>
      <c r="L356" s="1" t="str">
        <f aca="false">IF(ISNUMBER(F356),IF(INDEX('Scoring key'!$C$30:$C$34,F356)="","",INDEX('Scoring key'!$C$30:$C$34,F356)),"")</f>
        <v/>
      </c>
      <c r="M356" s="1" t="str">
        <f aca="false">IF(ISNUMBER(G356),IF(INDEX('Scoring key'!$C$35:$C$38,G356)="","",INDEX('Scoring key'!$C$35:$C$38,G356)),"")</f>
        <v/>
      </c>
      <c r="N356" s="1" t="str">
        <f aca="false">IF(ISNUMBER(H356),IF(INDEX('Scoring key'!$C$39:$C$42,H356)="","",INDEX('Scoring key'!$C$39:$C$42,H356)),"")</f>
        <v/>
      </c>
      <c r="O356" s="1" t="str">
        <f aca="false">IF(Answers!F356="","",IF(ISNUMBER(IFERROR(VALUE(Answers!F356),"")),IF(AND(VALUE(Answers!F356)&gt;=1,VALUE(Answers!F356)&lt;=5,VALUE(Answers!F356)=INT(VALUE(Answers!F356))),VALUE(Answers!F356),"unread"),IFERROR(MATCH(TRIM(SUBSTITUTE(SUBSTITUTE(SUBSTITUTE(SUBSTITUTE(Answers!F356,"’","'"),"‘","'"),"“",""""),"”","""")),'Scoring key'!$B$5:$B$9,0),"unread")))</f>
        <v/>
      </c>
      <c r="P356" s="1" t="str">
        <f aca="false">IF(Answers!G356="","",IF(ISNUMBER(IFERROR(VALUE(Answers!G356),"")),IF(AND(VALUE(Answers!G356)&gt;=1,VALUE(Answers!G356)&lt;=5,VALUE(Answers!G356)=INT(VALUE(Answers!G356))),VALUE(Answers!G356),"unread"),IFERROR(MATCH(TRIM(SUBSTITUTE(SUBSTITUTE(SUBSTITUTE(SUBSTITUTE(Answers!G356,"’","'"),"‘","'"),"“",""""),"”","""")),'Scoring key'!$B$5:$B$9,0),"unread")))</f>
        <v/>
      </c>
      <c r="Q356" s="1" t="str">
        <f aca="false">IF(Answers!H356="","",IF(ISNUMBER(IFERROR(VALUE(Answers!H356),"")),IF(AND(VALUE(Answers!H356)&gt;=1,VALUE(Answers!H356)&lt;=5,VALUE(Answers!H356)=INT(VALUE(Answers!H356))),VALUE(Answers!H356),"unread"),IFERROR(MATCH(TRIM(SUBSTITUTE(SUBSTITUTE(SUBSTITUTE(SUBSTITUTE(Answers!H356,"’","'"),"‘","'"),"“",""""),"”","""")),'Scoring key'!$B$5:$B$9,0),"unread")))</f>
        <v/>
      </c>
      <c r="R356" s="1" t="str">
        <f aca="false">IF(Answers!I356="","",IF(ISNUMBER(IFERROR(VALUE(Answers!I356),"")),IF(AND(VALUE(Answers!I356)&gt;=1,VALUE(Answers!I356)&lt;=5,VALUE(Answers!I356)=INT(VALUE(Answers!I356))),VALUE(Answers!I356),"unread"),IFERROR(MATCH(TRIM(SUBSTITUTE(SUBSTITUTE(SUBSTITUTE(SUBSTITUTE(Answers!I356,"’","'"),"‘","'"),"“",""""),"”","""")),'Scoring key'!$B$5:$B$9,0),"unread")))</f>
        <v/>
      </c>
      <c r="S356" s="1" t="str">
        <f aca="false">IF(Answers!J356="","",IF(ISNUMBER(IFERROR(VALUE(Answers!J356),"")),IF(AND(VALUE(Answers!J356)&gt;=1,VALUE(Answers!J356)&lt;=5,VALUE(Answers!J356)=INT(VALUE(Answers!J356))),VALUE(Answers!J356),"unread"),IFERROR(MATCH(TRIM(SUBSTITUTE(SUBSTITUTE(SUBSTITUTE(SUBSTITUTE(Answers!J356,"’","'"),"‘","'"),"“",""""),"”","""")),'Scoring key'!$B$5:$B$9,0),"unread")))</f>
        <v/>
      </c>
      <c r="T356" s="1" t="str">
        <f aca="false">IF(Answers!K356="","",IF(ISNUMBER(IFERROR(VALUE(Answers!K356),"")),IF(AND(VALUE(Answers!K356)&gt;=1,VALUE(Answers!K356)&lt;=5,VALUE(Answers!K356)=INT(VALUE(Answers!K356))),VALUE(Answers!K356),"unread"),IFERROR(MATCH(TRIM(SUBSTITUTE(SUBSTITUTE(SUBSTITUTE(SUBSTITUTE(Answers!K356,"’","'"),"‘","'"),"“",""""),"”","""")),'Scoring key'!$B$5:$B$9,0),"unread")))</f>
        <v/>
      </c>
      <c r="U356" s="1" t="str">
        <f aca="false">IF(Answers!M356="","",IF(ISNUMBER(IFERROR(VALUE(Answers!M356),"")),IF(AND(VALUE(Answers!M356)&gt;=1,VALUE(Answers!M356)&lt;=5,VALUE(Answers!M356)=INT(VALUE(Answers!M356))),VALUE(Answers!M356),"unread"),IFERROR(MATCH(TRIM(SUBSTITUTE(SUBSTITUTE(SUBSTITUTE(SUBSTITUTE(Answers!M356,"’","'"),"‘","'"),"“",""""),"”","""")),'Scoring key'!$B$5:$B$9,0),"unread")))</f>
        <v/>
      </c>
      <c r="V356" s="1" t="str">
        <f aca="false">IF(Answers!P356="","",IF(ISNUMBER(IFERROR(VALUE(Answers!P356),"")),IF(AND(VALUE(Answers!P356)&gt;=1,VALUE(Answers!P356)&lt;=5,VALUE(Answers!P356)=INT(VALUE(Answers!P356))),VALUE(Answers!P356),"unread"),IFERROR(MATCH(TRIM(SUBSTITUTE(SUBSTITUTE(SUBSTITUTE(SUBSTITUTE(Answers!P356,"’","'"),"‘","'"),"“",""""),"”","""")),'Scoring key'!$B$5:$B$9,0),"unread")))</f>
        <v/>
      </c>
      <c r="W356" s="1" t="str">
        <f aca="false">IF(Answers!Q356="","",IF(ISNUMBER(IFERROR(VALUE(Answers!Q356),"")),IF(AND(VALUE(Answers!Q356)&gt;=1,VALUE(Answers!Q356)&lt;=5,VALUE(Answers!Q356)=INT(VALUE(Answers!Q356))),VALUE(Answers!Q356),"unread"),IFERROR(MATCH(TRIM(SUBSTITUTE(SUBSTITUTE(SUBSTITUTE(SUBSTITUTE(Answers!Q356,"’","'"),"‘","'"),"“",""""),"”","""")),'Scoring key'!$B$5:$B$9,0),"unread")))</f>
        <v/>
      </c>
      <c r="X356" s="1" t="str">
        <f aca="false">IF(Answers!B356="","",ISNUMBER(SEARCH("Drafting or editing emails and documents",TRIM(SUBSTITUTE(SUBSTITUTE(SUBSTITUTE(SUBSTITUTE(Answers!B356,"’","'"),"‘","'"),"“",""""),"”",""""))))*1+ISNUMBER(SEARCH("Summarizing documents, threads or meetings",TRIM(SUBSTITUTE(SUBSTITUTE(SUBSTITUTE(SUBSTITUTE(Answers!B356,"’","'"),"‘","'"),"“",""""),"”",""""))))*1+ISNUMBER(SEARCH("Research, or explaining something unfamiliar",TRIM(SUBSTITUTE(SUBSTITUTE(SUBSTITUTE(SUBSTITUTE(Answers!B356,"’","'"),"‘","'"),"“",""""),"”",""""))))*1+ISNUMBER(SEARCH("Working with data or spreadsheets",TRIM(SUBSTITUTE(SUBSTITUTE(SUBSTITUTE(SUBSTITUTE(Answers!B356,"’","'"),"‘","'"),"“",""""),"”",""""))))*1+ISNUMBER(SEARCH("Writing or reviewing code or scripts",TRIM(SUBSTITUTE(SUBSTITUTE(SUBSTITUTE(SUBSTITUTE(Answers!B356,"’","'"),"‘","'"),"“",""""),"”",""""))))*1+ISNUMBER(SEARCH("Brainstorming or planning",TRIM(SUBSTITUTE(SUBSTITUTE(SUBSTITUTE(SUBSTITUTE(Answers!B356,"’","'"),"‘","'"),"“",""""),"”",""""))))*1+ISNUMBER(SEARCH("Something else",TRIM(SUBSTITUTE(SUBSTITUTE(SUBSTITUTE(SUBSTITUTE(Answers!B356,"’","'"),"‘","'"),"“",""""),"”",""""))))*1)</f>
        <v/>
      </c>
      <c r="Y356" s="1" t="str">
        <f aca="false">IF(X356="","",IF(X356=0,IF(ISNUMBER(SEARCH("I don't use AI tools for work",TRIM(SUBSTITUTE(SUBSTITUTE(SUBSTITUTE(SUBSTITUTE(Answers!B356,"’","'"),"‘","'"),"“",""""),"”","""")))),1,"unread"),MIN(X356+1,5)))</f>
        <v/>
      </c>
      <c r="Z356" s="1" t="n">
        <f aca="false">IF(ISNUMBER(SEARCH("Clear guidance on what's allowed and what information can go in",TRIM(SUBSTITUTE(SUBSTITUTE(SUBSTITUTE(SUBSTITUTE(Answers!R356,"’","'"),"‘","'"),"“",""""),"”","""")))),1,0)</f>
        <v>0</v>
      </c>
      <c r="AA356" s="1" t="n">
        <f aca="false">IF(ISNUMBER(SEARCH("An approved AI tool with a work account",TRIM(SUBSTITUTE(SUBSTITUTE(SUBSTITUTE(SUBSTITUTE(Answers!R356,"’","'"),"‘","'"),"“",""""),"”","""")))),1,0)</f>
        <v>0</v>
      </c>
      <c r="AB356" s="1" t="n">
        <f aca="false">IF(ISNUMBER(SEARCH("Hands-on training using my own work tasks",TRIM(SUBSTITUTE(SUBSTITUTE(SUBSTITUTE(SUBSTITUTE(Answers!R356,"’","'"),"‘","'"),"“",""""),"”","""")))),1,0)</f>
        <v>0</v>
      </c>
      <c r="AC356" s="1" t="n">
        <f aca="false">IF(ISNUMBER(SEARCH("Ready-made prompts and templates for common tasks",TRIM(SUBSTITUTE(SUBSTITUTE(SUBSTITUTE(SUBSTITUTE(Answers!R356,"’","'"),"‘","'"),"“",""""),"”","""")))),1,0)</f>
        <v>0</v>
      </c>
      <c r="AD356" s="1" t="n">
        <f aca="false">IF(ISNUMBER(SEARCH("Help setting up an AI agent for my role",TRIM(SUBSTITUTE(SUBSTITUTE(SUBSTITUTE(SUBSTITUTE(Answers!R356,"’","'"),"‘","'"),"“",""""),"”","""")))),1,0)</f>
        <v>0</v>
      </c>
      <c r="AE356" s="1" t="n">
        <f aca="false">IF(ISNUMBER(SEARCH("Examples from people in jobs like mine",TRIM(SUBSTITUTE(SUBSTITUTE(SUBSTITUTE(SUBSTITUTE(Answers!R356,"’","'"),"‘","'"),"“",""""),"”","""")))),1,0)</f>
        <v>0</v>
      </c>
      <c r="AF356" s="1" t="n">
        <f aca="false">IF(ISNUMBER(SEARCH("Time set aside to practice",TRIM(SUBSTITUTE(SUBSTITUTE(SUBSTITUTE(SUBSTITUTE(Answers!R356,"’","'"),"‘","'"),"“",""""),"”","""")))),1,0)</f>
        <v>0</v>
      </c>
      <c r="AG356" s="1" t="n">
        <f aca="false">IF(ISNUMBER(SEARCH("I don't need help right now",TRIM(SUBSTITUTE(SUBSTITUTE(SUBSTITUTE(SUBSTITUTE(Answers!R356,"’","'"),"‘","'"),"“",""""),"”","""")))),1,0)</f>
        <v>0</v>
      </c>
      <c r="AH356" s="1" t="str">
        <f aca="false">IF(Answers!R356="","",IF(Z356+AA356+AB356+AC356+AD356+AE356+AF356+AG356=0,"unread",""))</f>
        <v/>
      </c>
      <c r="AI356" s="1" t="n">
        <f aca="false">IF(OR(D356=5,E356=5),1,0)</f>
        <v>0</v>
      </c>
    </row>
    <row r="357" customFormat="false" ht="15" hidden="false" customHeight="true" outlineLevel="0" collapsed="false">
      <c r="A357" s="1" t="n">
        <f aca="false">Answers!T357</f>
        <v>0</v>
      </c>
      <c r="B357" s="1" t="str">
        <f aca="false">IF(Answers!A357="","",IFERROR(MATCH(TRIM(SUBSTITUTE(SUBSTITUTE(SUBSTITUTE(SUBSTITUTE(Answers!A357,"’","'"),"‘","'"),"“",""""),"”","""")),'Scoring key'!$B$10:$B$14,0),"unread"))</f>
        <v/>
      </c>
      <c r="C357" s="1" t="str">
        <f aca="false">IF(Answers!C357="","",IFERROR(MATCH(TRIM(SUBSTITUTE(SUBSTITUTE(SUBSTITUTE(SUBSTITUTE(Answers!C357,"’","'"),"‘","'"),"“",""""),"”","""")),'Scoring key'!$B$15:$B$19,0),"unread"))</f>
        <v/>
      </c>
      <c r="D357" s="1" t="str">
        <f aca="false">IF(Answers!D357="","",IFERROR(MATCH(TRIM(SUBSTITUTE(SUBSTITUTE(SUBSTITUTE(SUBSTITUTE(Answers!D357,"’","'"),"‘","'"),"“",""""),"”","""")),'Scoring key'!$B$20:$B$24,0),"unread"))</f>
        <v/>
      </c>
      <c r="E357" s="1" t="str">
        <f aca="false">IF(Answers!E357="","",IFERROR(MATCH(TRIM(SUBSTITUTE(SUBSTITUTE(SUBSTITUTE(SUBSTITUTE(Answers!E357,"’","'"),"‘","'"),"“",""""),"”","""")),'Scoring key'!$B$25:$B$29,0),"unread"))</f>
        <v/>
      </c>
      <c r="F357" s="1" t="str">
        <f aca="false">IF(Answers!L357="","",IFERROR(MATCH(TRIM(SUBSTITUTE(SUBSTITUTE(SUBSTITUTE(SUBSTITUTE(Answers!L357,"’","'"),"‘","'"),"“",""""),"”","""")),'Scoring key'!$B$30:$B$34,0),"unread"))</f>
        <v/>
      </c>
      <c r="G357" s="1" t="str">
        <f aca="false">IF(Answers!N357="","",IFERROR(MATCH(TRIM(SUBSTITUTE(SUBSTITUTE(SUBSTITUTE(SUBSTITUTE(Answers!N357,"’","'"),"‘","'"),"“",""""),"”","""")),'Scoring key'!$B$35:$B$38,0),"unread"))</f>
        <v/>
      </c>
      <c r="H357" s="1" t="str">
        <f aca="false">IF(Answers!O357="","",IFERROR(MATCH(TRIM(SUBSTITUTE(SUBSTITUTE(SUBSTITUTE(SUBSTITUTE(Answers!O357,"’","'"),"‘","'"),"“",""""),"”","""")),'Scoring key'!$B$39:$B$42,0),"unread"))</f>
        <v/>
      </c>
      <c r="I357" s="1" t="str">
        <f aca="false">IF(Answers!S357="","",IFERROR(MATCH(TRIM(SUBSTITUTE(SUBSTITUTE(SUBSTITUTE(SUBSTITUTE(Answers!S357,"’","'"),"‘","'"),"“",""""),"”","""")),'Scoring key'!$B$43:$B$46,0),"unread"))</f>
        <v/>
      </c>
      <c r="J357" s="1" t="str">
        <f aca="false">IF(ISNUMBER(B357),IF(INDEX('Scoring key'!$C$10:$C$14,B357)="","",INDEX('Scoring key'!$C$10:$C$14,B357)),"")</f>
        <v/>
      </c>
      <c r="K357" s="1" t="str">
        <f aca="false">IF(ISNUMBER(E357),IF(INDEX('Scoring key'!$C$25:$C$29,E357)="","",INDEX('Scoring key'!$C$25:$C$29,E357)),"")</f>
        <v/>
      </c>
      <c r="L357" s="1" t="str">
        <f aca="false">IF(ISNUMBER(F357),IF(INDEX('Scoring key'!$C$30:$C$34,F357)="","",INDEX('Scoring key'!$C$30:$C$34,F357)),"")</f>
        <v/>
      </c>
      <c r="M357" s="1" t="str">
        <f aca="false">IF(ISNUMBER(G357),IF(INDEX('Scoring key'!$C$35:$C$38,G357)="","",INDEX('Scoring key'!$C$35:$C$38,G357)),"")</f>
        <v/>
      </c>
      <c r="N357" s="1" t="str">
        <f aca="false">IF(ISNUMBER(H357),IF(INDEX('Scoring key'!$C$39:$C$42,H357)="","",INDEX('Scoring key'!$C$39:$C$42,H357)),"")</f>
        <v/>
      </c>
      <c r="O357" s="1" t="str">
        <f aca="false">IF(Answers!F357="","",IF(ISNUMBER(IFERROR(VALUE(Answers!F357),"")),IF(AND(VALUE(Answers!F357)&gt;=1,VALUE(Answers!F357)&lt;=5,VALUE(Answers!F357)=INT(VALUE(Answers!F357))),VALUE(Answers!F357),"unread"),IFERROR(MATCH(TRIM(SUBSTITUTE(SUBSTITUTE(SUBSTITUTE(SUBSTITUTE(Answers!F357,"’","'"),"‘","'"),"“",""""),"”","""")),'Scoring key'!$B$5:$B$9,0),"unread")))</f>
        <v/>
      </c>
      <c r="P357" s="1" t="str">
        <f aca="false">IF(Answers!G357="","",IF(ISNUMBER(IFERROR(VALUE(Answers!G357),"")),IF(AND(VALUE(Answers!G357)&gt;=1,VALUE(Answers!G357)&lt;=5,VALUE(Answers!G357)=INT(VALUE(Answers!G357))),VALUE(Answers!G357),"unread"),IFERROR(MATCH(TRIM(SUBSTITUTE(SUBSTITUTE(SUBSTITUTE(SUBSTITUTE(Answers!G357,"’","'"),"‘","'"),"“",""""),"”","""")),'Scoring key'!$B$5:$B$9,0),"unread")))</f>
        <v/>
      </c>
      <c r="Q357" s="1" t="str">
        <f aca="false">IF(Answers!H357="","",IF(ISNUMBER(IFERROR(VALUE(Answers!H357),"")),IF(AND(VALUE(Answers!H357)&gt;=1,VALUE(Answers!H357)&lt;=5,VALUE(Answers!H357)=INT(VALUE(Answers!H357))),VALUE(Answers!H357),"unread"),IFERROR(MATCH(TRIM(SUBSTITUTE(SUBSTITUTE(SUBSTITUTE(SUBSTITUTE(Answers!H357,"’","'"),"‘","'"),"“",""""),"”","""")),'Scoring key'!$B$5:$B$9,0),"unread")))</f>
        <v/>
      </c>
      <c r="R357" s="1" t="str">
        <f aca="false">IF(Answers!I357="","",IF(ISNUMBER(IFERROR(VALUE(Answers!I357),"")),IF(AND(VALUE(Answers!I357)&gt;=1,VALUE(Answers!I357)&lt;=5,VALUE(Answers!I357)=INT(VALUE(Answers!I357))),VALUE(Answers!I357),"unread"),IFERROR(MATCH(TRIM(SUBSTITUTE(SUBSTITUTE(SUBSTITUTE(SUBSTITUTE(Answers!I357,"’","'"),"‘","'"),"“",""""),"”","""")),'Scoring key'!$B$5:$B$9,0),"unread")))</f>
        <v/>
      </c>
      <c r="S357" s="1" t="str">
        <f aca="false">IF(Answers!J357="","",IF(ISNUMBER(IFERROR(VALUE(Answers!J357),"")),IF(AND(VALUE(Answers!J357)&gt;=1,VALUE(Answers!J357)&lt;=5,VALUE(Answers!J357)=INT(VALUE(Answers!J357))),VALUE(Answers!J357),"unread"),IFERROR(MATCH(TRIM(SUBSTITUTE(SUBSTITUTE(SUBSTITUTE(SUBSTITUTE(Answers!J357,"’","'"),"‘","'"),"“",""""),"”","""")),'Scoring key'!$B$5:$B$9,0),"unread")))</f>
        <v/>
      </c>
      <c r="T357" s="1" t="str">
        <f aca="false">IF(Answers!K357="","",IF(ISNUMBER(IFERROR(VALUE(Answers!K357),"")),IF(AND(VALUE(Answers!K357)&gt;=1,VALUE(Answers!K357)&lt;=5,VALUE(Answers!K357)=INT(VALUE(Answers!K357))),VALUE(Answers!K357),"unread"),IFERROR(MATCH(TRIM(SUBSTITUTE(SUBSTITUTE(SUBSTITUTE(SUBSTITUTE(Answers!K357,"’","'"),"‘","'"),"“",""""),"”","""")),'Scoring key'!$B$5:$B$9,0),"unread")))</f>
        <v/>
      </c>
      <c r="U357" s="1" t="str">
        <f aca="false">IF(Answers!M357="","",IF(ISNUMBER(IFERROR(VALUE(Answers!M357),"")),IF(AND(VALUE(Answers!M357)&gt;=1,VALUE(Answers!M357)&lt;=5,VALUE(Answers!M357)=INT(VALUE(Answers!M357))),VALUE(Answers!M357),"unread"),IFERROR(MATCH(TRIM(SUBSTITUTE(SUBSTITUTE(SUBSTITUTE(SUBSTITUTE(Answers!M357,"’","'"),"‘","'"),"“",""""),"”","""")),'Scoring key'!$B$5:$B$9,0),"unread")))</f>
        <v/>
      </c>
      <c r="V357" s="1" t="str">
        <f aca="false">IF(Answers!P357="","",IF(ISNUMBER(IFERROR(VALUE(Answers!P357),"")),IF(AND(VALUE(Answers!P357)&gt;=1,VALUE(Answers!P357)&lt;=5,VALUE(Answers!P357)=INT(VALUE(Answers!P357))),VALUE(Answers!P357),"unread"),IFERROR(MATCH(TRIM(SUBSTITUTE(SUBSTITUTE(SUBSTITUTE(SUBSTITUTE(Answers!P357,"’","'"),"‘","'"),"“",""""),"”","""")),'Scoring key'!$B$5:$B$9,0),"unread")))</f>
        <v/>
      </c>
      <c r="W357" s="1" t="str">
        <f aca="false">IF(Answers!Q357="","",IF(ISNUMBER(IFERROR(VALUE(Answers!Q357),"")),IF(AND(VALUE(Answers!Q357)&gt;=1,VALUE(Answers!Q357)&lt;=5,VALUE(Answers!Q357)=INT(VALUE(Answers!Q357))),VALUE(Answers!Q357),"unread"),IFERROR(MATCH(TRIM(SUBSTITUTE(SUBSTITUTE(SUBSTITUTE(SUBSTITUTE(Answers!Q357,"’","'"),"‘","'"),"“",""""),"”","""")),'Scoring key'!$B$5:$B$9,0),"unread")))</f>
        <v/>
      </c>
      <c r="X357" s="1" t="str">
        <f aca="false">IF(Answers!B357="","",ISNUMBER(SEARCH("Drafting or editing emails and documents",TRIM(SUBSTITUTE(SUBSTITUTE(SUBSTITUTE(SUBSTITUTE(Answers!B357,"’","'"),"‘","'"),"“",""""),"”",""""))))*1+ISNUMBER(SEARCH("Summarizing documents, threads or meetings",TRIM(SUBSTITUTE(SUBSTITUTE(SUBSTITUTE(SUBSTITUTE(Answers!B357,"’","'"),"‘","'"),"“",""""),"”",""""))))*1+ISNUMBER(SEARCH("Research, or explaining something unfamiliar",TRIM(SUBSTITUTE(SUBSTITUTE(SUBSTITUTE(SUBSTITUTE(Answers!B357,"’","'"),"‘","'"),"“",""""),"”",""""))))*1+ISNUMBER(SEARCH("Working with data or spreadsheets",TRIM(SUBSTITUTE(SUBSTITUTE(SUBSTITUTE(SUBSTITUTE(Answers!B357,"’","'"),"‘","'"),"“",""""),"”",""""))))*1+ISNUMBER(SEARCH("Writing or reviewing code or scripts",TRIM(SUBSTITUTE(SUBSTITUTE(SUBSTITUTE(SUBSTITUTE(Answers!B357,"’","'"),"‘","'"),"“",""""),"”",""""))))*1+ISNUMBER(SEARCH("Brainstorming or planning",TRIM(SUBSTITUTE(SUBSTITUTE(SUBSTITUTE(SUBSTITUTE(Answers!B357,"’","'"),"‘","'"),"“",""""),"”",""""))))*1+ISNUMBER(SEARCH("Something else",TRIM(SUBSTITUTE(SUBSTITUTE(SUBSTITUTE(SUBSTITUTE(Answers!B357,"’","'"),"‘","'"),"“",""""),"”",""""))))*1)</f>
        <v/>
      </c>
      <c r="Y357" s="1" t="str">
        <f aca="false">IF(X357="","",IF(X357=0,IF(ISNUMBER(SEARCH("I don't use AI tools for work",TRIM(SUBSTITUTE(SUBSTITUTE(SUBSTITUTE(SUBSTITUTE(Answers!B357,"’","'"),"‘","'"),"“",""""),"”","""")))),1,"unread"),MIN(X357+1,5)))</f>
        <v/>
      </c>
      <c r="Z357" s="1" t="n">
        <f aca="false">IF(ISNUMBER(SEARCH("Clear guidance on what's allowed and what information can go in",TRIM(SUBSTITUTE(SUBSTITUTE(SUBSTITUTE(SUBSTITUTE(Answers!R357,"’","'"),"‘","'"),"“",""""),"”","""")))),1,0)</f>
        <v>0</v>
      </c>
      <c r="AA357" s="1" t="n">
        <f aca="false">IF(ISNUMBER(SEARCH("An approved AI tool with a work account",TRIM(SUBSTITUTE(SUBSTITUTE(SUBSTITUTE(SUBSTITUTE(Answers!R357,"’","'"),"‘","'"),"“",""""),"”","""")))),1,0)</f>
        <v>0</v>
      </c>
      <c r="AB357" s="1" t="n">
        <f aca="false">IF(ISNUMBER(SEARCH("Hands-on training using my own work tasks",TRIM(SUBSTITUTE(SUBSTITUTE(SUBSTITUTE(SUBSTITUTE(Answers!R357,"’","'"),"‘","'"),"“",""""),"”","""")))),1,0)</f>
        <v>0</v>
      </c>
      <c r="AC357" s="1" t="n">
        <f aca="false">IF(ISNUMBER(SEARCH("Ready-made prompts and templates for common tasks",TRIM(SUBSTITUTE(SUBSTITUTE(SUBSTITUTE(SUBSTITUTE(Answers!R357,"’","'"),"‘","'"),"“",""""),"”","""")))),1,0)</f>
        <v>0</v>
      </c>
      <c r="AD357" s="1" t="n">
        <f aca="false">IF(ISNUMBER(SEARCH("Help setting up an AI agent for my role",TRIM(SUBSTITUTE(SUBSTITUTE(SUBSTITUTE(SUBSTITUTE(Answers!R357,"’","'"),"‘","'"),"“",""""),"”","""")))),1,0)</f>
        <v>0</v>
      </c>
      <c r="AE357" s="1" t="n">
        <f aca="false">IF(ISNUMBER(SEARCH("Examples from people in jobs like mine",TRIM(SUBSTITUTE(SUBSTITUTE(SUBSTITUTE(SUBSTITUTE(Answers!R357,"’","'"),"‘","'"),"“",""""),"”","""")))),1,0)</f>
        <v>0</v>
      </c>
      <c r="AF357" s="1" t="n">
        <f aca="false">IF(ISNUMBER(SEARCH("Time set aside to practice",TRIM(SUBSTITUTE(SUBSTITUTE(SUBSTITUTE(SUBSTITUTE(Answers!R357,"’","'"),"‘","'"),"“",""""),"”","""")))),1,0)</f>
        <v>0</v>
      </c>
      <c r="AG357" s="1" t="n">
        <f aca="false">IF(ISNUMBER(SEARCH("I don't need help right now",TRIM(SUBSTITUTE(SUBSTITUTE(SUBSTITUTE(SUBSTITUTE(Answers!R357,"’","'"),"‘","'"),"“",""""),"”","""")))),1,0)</f>
        <v>0</v>
      </c>
      <c r="AH357" s="1" t="str">
        <f aca="false">IF(Answers!R357="","",IF(Z357+AA357+AB357+AC357+AD357+AE357+AF357+AG357=0,"unread",""))</f>
        <v/>
      </c>
      <c r="AI357" s="1" t="n">
        <f aca="false">IF(OR(D357=5,E357=5),1,0)</f>
        <v>0</v>
      </c>
    </row>
    <row r="358" customFormat="false" ht="15" hidden="false" customHeight="true" outlineLevel="0" collapsed="false">
      <c r="A358" s="1" t="n">
        <f aca="false">Answers!T358</f>
        <v>0</v>
      </c>
      <c r="B358" s="1" t="str">
        <f aca="false">IF(Answers!A358="","",IFERROR(MATCH(TRIM(SUBSTITUTE(SUBSTITUTE(SUBSTITUTE(SUBSTITUTE(Answers!A358,"’","'"),"‘","'"),"“",""""),"”","""")),'Scoring key'!$B$10:$B$14,0),"unread"))</f>
        <v/>
      </c>
      <c r="C358" s="1" t="str">
        <f aca="false">IF(Answers!C358="","",IFERROR(MATCH(TRIM(SUBSTITUTE(SUBSTITUTE(SUBSTITUTE(SUBSTITUTE(Answers!C358,"’","'"),"‘","'"),"“",""""),"”","""")),'Scoring key'!$B$15:$B$19,0),"unread"))</f>
        <v/>
      </c>
      <c r="D358" s="1" t="str">
        <f aca="false">IF(Answers!D358="","",IFERROR(MATCH(TRIM(SUBSTITUTE(SUBSTITUTE(SUBSTITUTE(SUBSTITUTE(Answers!D358,"’","'"),"‘","'"),"“",""""),"”","""")),'Scoring key'!$B$20:$B$24,0),"unread"))</f>
        <v/>
      </c>
      <c r="E358" s="1" t="str">
        <f aca="false">IF(Answers!E358="","",IFERROR(MATCH(TRIM(SUBSTITUTE(SUBSTITUTE(SUBSTITUTE(SUBSTITUTE(Answers!E358,"’","'"),"‘","'"),"“",""""),"”","""")),'Scoring key'!$B$25:$B$29,0),"unread"))</f>
        <v/>
      </c>
      <c r="F358" s="1" t="str">
        <f aca="false">IF(Answers!L358="","",IFERROR(MATCH(TRIM(SUBSTITUTE(SUBSTITUTE(SUBSTITUTE(SUBSTITUTE(Answers!L358,"’","'"),"‘","'"),"“",""""),"”","""")),'Scoring key'!$B$30:$B$34,0),"unread"))</f>
        <v/>
      </c>
      <c r="G358" s="1" t="str">
        <f aca="false">IF(Answers!N358="","",IFERROR(MATCH(TRIM(SUBSTITUTE(SUBSTITUTE(SUBSTITUTE(SUBSTITUTE(Answers!N358,"’","'"),"‘","'"),"“",""""),"”","""")),'Scoring key'!$B$35:$B$38,0),"unread"))</f>
        <v/>
      </c>
      <c r="H358" s="1" t="str">
        <f aca="false">IF(Answers!O358="","",IFERROR(MATCH(TRIM(SUBSTITUTE(SUBSTITUTE(SUBSTITUTE(SUBSTITUTE(Answers!O358,"’","'"),"‘","'"),"“",""""),"”","""")),'Scoring key'!$B$39:$B$42,0),"unread"))</f>
        <v/>
      </c>
      <c r="I358" s="1" t="str">
        <f aca="false">IF(Answers!S358="","",IFERROR(MATCH(TRIM(SUBSTITUTE(SUBSTITUTE(SUBSTITUTE(SUBSTITUTE(Answers!S358,"’","'"),"‘","'"),"“",""""),"”","""")),'Scoring key'!$B$43:$B$46,0),"unread"))</f>
        <v/>
      </c>
      <c r="J358" s="1" t="str">
        <f aca="false">IF(ISNUMBER(B358),IF(INDEX('Scoring key'!$C$10:$C$14,B358)="","",INDEX('Scoring key'!$C$10:$C$14,B358)),"")</f>
        <v/>
      </c>
      <c r="K358" s="1" t="str">
        <f aca="false">IF(ISNUMBER(E358),IF(INDEX('Scoring key'!$C$25:$C$29,E358)="","",INDEX('Scoring key'!$C$25:$C$29,E358)),"")</f>
        <v/>
      </c>
      <c r="L358" s="1" t="str">
        <f aca="false">IF(ISNUMBER(F358),IF(INDEX('Scoring key'!$C$30:$C$34,F358)="","",INDEX('Scoring key'!$C$30:$C$34,F358)),"")</f>
        <v/>
      </c>
      <c r="M358" s="1" t="str">
        <f aca="false">IF(ISNUMBER(G358),IF(INDEX('Scoring key'!$C$35:$C$38,G358)="","",INDEX('Scoring key'!$C$35:$C$38,G358)),"")</f>
        <v/>
      </c>
      <c r="N358" s="1" t="str">
        <f aca="false">IF(ISNUMBER(H358),IF(INDEX('Scoring key'!$C$39:$C$42,H358)="","",INDEX('Scoring key'!$C$39:$C$42,H358)),"")</f>
        <v/>
      </c>
      <c r="O358" s="1" t="str">
        <f aca="false">IF(Answers!F358="","",IF(ISNUMBER(IFERROR(VALUE(Answers!F358),"")),IF(AND(VALUE(Answers!F358)&gt;=1,VALUE(Answers!F358)&lt;=5,VALUE(Answers!F358)=INT(VALUE(Answers!F358))),VALUE(Answers!F358),"unread"),IFERROR(MATCH(TRIM(SUBSTITUTE(SUBSTITUTE(SUBSTITUTE(SUBSTITUTE(Answers!F358,"’","'"),"‘","'"),"“",""""),"”","""")),'Scoring key'!$B$5:$B$9,0),"unread")))</f>
        <v/>
      </c>
      <c r="P358" s="1" t="str">
        <f aca="false">IF(Answers!G358="","",IF(ISNUMBER(IFERROR(VALUE(Answers!G358),"")),IF(AND(VALUE(Answers!G358)&gt;=1,VALUE(Answers!G358)&lt;=5,VALUE(Answers!G358)=INT(VALUE(Answers!G358))),VALUE(Answers!G358),"unread"),IFERROR(MATCH(TRIM(SUBSTITUTE(SUBSTITUTE(SUBSTITUTE(SUBSTITUTE(Answers!G358,"’","'"),"‘","'"),"“",""""),"”","""")),'Scoring key'!$B$5:$B$9,0),"unread")))</f>
        <v/>
      </c>
      <c r="Q358" s="1" t="str">
        <f aca="false">IF(Answers!H358="","",IF(ISNUMBER(IFERROR(VALUE(Answers!H358),"")),IF(AND(VALUE(Answers!H358)&gt;=1,VALUE(Answers!H358)&lt;=5,VALUE(Answers!H358)=INT(VALUE(Answers!H358))),VALUE(Answers!H358),"unread"),IFERROR(MATCH(TRIM(SUBSTITUTE(SUBSTITUTE(SUBSTITUTE(SUBSTITUTE(Answers!H358,"’","'"),"‘","'"),"“",""""),"”","""")),'Scoring key'!$B$5:$B$9,0),"unread")))</f>
        <v/>
      </c>
      <c r="R358" s="1" t="str">
        <f aca="false">IF(Answers!I358="","",IF(ISNUMBER(IFERROR(VALUE(Answers!I358),"")),IF(AND(VALUE(Answers!I358)&gt;=1,VALUE(Answers!I358)&lt;=5,VALUE(Answers!I358)=INT(VALUE(Answers!I358))),VALUE(Answers!I358),"unread"),IFERROR(MATCH(TRIM(SUBSTITUTE(SUBSTITUTE(SUBSTITUTE(SUBSTITUTE(Answers!I358,"’","'"),"‘","'"),"“",""""),"”","""")),'Scoring key'!$B$5:$B$9,0),"unread")))</f>
        <v/>
      </c>
      <c r="S358" s="1" t="str">
        <f aca="false">IF(Answers!J358="","",IF(ISNUMBER(IFERROR(VALUE(Answers!J358),"")),IF(AND(VALUE(Answers!J358)&gt;=1,VALUE(Answers!J358)&lt;=5,VALUE(Answers!J358)=INT(VALUE(Answers!J358))),VALUE(Answers!J358),"unread"),IFERROR(MATCH(TRIM(SUBSTITUTE(SUBSTITUTE(SUBSTITUTE(SUBSTITUTE(Answers!J358,"’","'"),"‘","'"),"“",""""),"”","""")),'Scoring key'!$B$5:$B$9,0),"unread")))</f>
        <v/>
      </c>
      <c r="T358" s="1" t="str">
        <f aca="false">IF(Answers!K358="","",IF(ISNUMBER(IFERROR(VALUE(Answers!K358),"")),IF(AND(VALUE(Answers!K358)&gt;=1,VALUE(Answers!K358)&lt;=5,VALUE(Answers!K358)=INT(VALUE(Answers!K358))),VALUE(Answers!K358),"unread"),IFERROR(MATCH(TRIM(SUBSTITUTE(SUBSTITUTE(SUBSTITUTE(SUBSTITUTE(Answers!K358,"’","'"),"‘","'"),"“",""""),"”","""")),'Scoring key'!$B$5:$B$9,0),"unread")))</f>
        <v/>
      </c>
      <c r="U358" s="1" t="str">
        <f aca="false">IF(Answers!M358="","",IF(ISNUMBER(IFERROR(VALUE(Answers!M358),"")),IF(AND(VALUE(Answers!M358)&gt;=1,VALUE(Answers!M358)&lt;=5,VALUE(Answers!M358)=INT(VALUE(Answers!M358))),VALUE(Answers!M358),"unread"),IFERROR(MATCH(TRIM(SUBSTITUTE(SUBSTITUTE(SUBSTITUTE(SUBSTITUTE(Answers!M358,"’","'"),"‘","'"),"“",""""),"”","""")),'Scoring key'!$B$5:$B$9,0),"unread")))</f>
        <v/>
      </c>
      <c r="V358" s="1" t="str">
        <f aca="false">IF(Answers!P358="","",IF(ISNUMBER(IFERROR(VALUE(Answers!P358),"")),IF(AND(VALUE(Answers!P358)&gt;=1,VALUE(Answers!P358)&lt;=5,VALUE(Answers!P358)=INT(VALUE(Answers!P358))),VALUE(Answers!P358),"unread"),IFERROR(MATCH(TRIM(SUBSTITUTE(SUBSTITUTE(SUBSTITUTE(SUBSTITUTE(Answers!P358,"’","'"),"‘","'"),"“",""""),"”","""")),'Scoring key'!$B$5:$B$9,0),"unread")))</f>
        <v/>
      </c>
      <c r="W358" s="1" t="str">
        <f aca="false">IF(Answers!Q358="","",IF(ISNUMBER(IFERROR(VALUE(Answers!Q358),"")),IF(AND(VALUE(Answers!Q358)&gt;=1,VALUE(Answers!Q358)&lt;=5,VALUE(Answers!Q358)=INT(VALUE(Answers!Q358))),VALUE(Answers!Q358),"unread"),IFERROR(MATCH(TRIM(SUBSTITUTE(SUBSTITUTE(SUBSTITUTE(SUBSTITUTE(Answers!Q358,"’","'"),"‘","'"),"“",""""),"”","""")),'Scoring key'!$B$5:$B$9,0),"unread")))</f>
        <v/>
      </c>
      <c r="X358" s="1" t="str">
        <f aca="false">IF(Answers!B358="","",ISNUMBER(SEARCH("Drafting or editing emails and documents",TRIM(SUBSTITUTE(SUBSTITUTE(SUBSTITUTE(SUBSTITUTE(Answers!B358,"’","'"),"‘","'"),"“",""""),"”",""""))))*1+ISNUMBER(SEARCH("Summarizing documents, threads or meetings",TRIM(SUBSTITUTE(SUBSTITUTE(SUBSTITUTE(SUBSTITUTE(Answers!B358,"’","'"),"‘","'"),"“",""""),"”",""""))))*1+ISNUMBER(SEARCH("Research, or explaining something unfamiliar",TRIM(SUBSTITUTE(SUBSTITUTE(SUBSTITUTE(SUBSTITUTE(Answers!B358,"’","'"),"‘","'"),"“",""""),"”",""""))))*1+ISNUMBER(SEARCH("Working with data or spreadsheets",TRIM(SUBSTITUTE(SUBSTITUTE(SUBSTITUTE(SUBSTITUTE(Answers!B358,"’","'"),"‘","'"),"“",""""),"”",""""))))*1+ISNUMBER(SEARCH("Writing or reviewing code or scripts",TRIM(SUBSTITUTE(SUBSTITUTE(SUBSTITUTE(SUBSTITUTE(Answers!B358,"’","'"),"‘","'"),"“",""""),"”",""""))))*1+ISNUMBER(SEARCH("Brainstorming or planning",TRIM(SUBSTITUTE(SUBSTITUTE(SUBSTITUTE(SUBSTITUTE(Answers!B358,"’","'"),"‘","'"),"“",""""),"”",""""))))*1+ISNUMBER(SEARCH("Something else",TRIM(SUBSTITUTE(SUBSTITUTE(SUBSTITUTE(SUBSTITUTE(Answers!B358,"’","'"),"‘","'"),"“",""""),"”",""""))))*1)</f>
        <v/>
      </c>
      <c r="Y358" s="1" t="str">
        <f aca="false">IF(X358="","",IF(X358=0,IF(ISNUMBER(SEARCH("I don't use AI tools for work",TRIM(SUBSTITUTE(SUBSTITUTE(SUBSTITUTE(SUBSTITUTE(Answers!B358,"’","'"),"‘","'"),"“",""""),"”","""")))),1,"unread"),MIN(X358+1,5)))</f>
        <v/>
      </c>
      <c r="Z358" s="1" t="n">
        <f aca="false">IF(ISNUMBER(SEARCH("Clear guidance on what's allowed and what information can go in",TRIM(SUBSTITUTE(SUBSTITUTE(SUBSTITUTE(SUBSTITUTE(Answers!R358,"’","'"),"‘","'"),"“",""""),"”","""")))),1,0)</f>
        <v>0</v>
      </c>
      <c r="AA358" s="1" t="n">
        <f aca="false">IF(ISNUMBER(SEARCH("An approved AI tool with a work account",TRIM(SUBSTITUTE(SUBSTITUTE(SUBSTITUTE(SUBSTITUTE(Answers!R358,"’","'"),"‘","'"),"“",""""),"”","""")))),1,0)</f>
        <v>0</v>
      </c>
      <c r="AB358" s="1" t="n">
        <f aca="false">IF(ISNUMBER(SEARCH("Hands-on training using my own work tasks",TRIM(SUBSTITUTE(SUBSTITUTE(SUBSTITUTE(SUBSTITUTE(Answers!R358,"’","'"),"‘","'"),"“",""""),"”","""")))),1,0)</f>
        <v>0</v>
      </c>
      <c r="AC358" s="1" t="n">
        <f aca="false">IF(ISNUMBER(SEARCH("Ready-made prompts and templates for common tasks",TRIM(SUBSTITUTE(SUBSTITUTE(SUBSTITUTE(SUBSTITUTE(Answers!R358,"’","'"),"‘","'"),"“",""""),"”","""")))),1,0)</f>
        <v>0</v>
      </c>
      <c r="AD358" s="1" t="n">
        <f aca="false">IF(ISNUMBER(SEARCH("Help setting up an AI agent for my role",TRIM(SUBSTITUTE(SUBSTITUTE(SUBSTITUTE(SUBSTITUTE(Answers!R358,"’","'"),"‘","'"),"“",""""),"”","""")))),1,0)</f>
        <v>0</v>
      </c>
      <c r="AE358" s="1" t="n">
        <f aca="false">IF(ISNUMBER(SEARCH("Examples from people in jobs like mine",TRIM(SUBSTITUTE(SUBSTITUTE(SUBSTITUTE(SUBSTITUTE(Answers!R358,"’","'"),"‘","'"),"“",""""),"”","""")))),1,0)</f>
        <v>0</v>
      </c>
      <c r="AF358" s="1" t="n">
        <f aca="false">IF(ISNUMBER(SEARCH("Time set aside to practice",TRIM(SUBSTITUTE(SUBSTITUTE(SUBSTITUTE(SUBSTITUTE(Answers!R358,"’","'"),"‘","'"),"“",""""),"”","""")))),1,0)</f>
        <v>0</v>
      </c>
      <c r="AG358" s="1" t="n">
        <f aca="false">IF(ISNUMBER(SEARCH("I don't need help right now",TRIM(SUBSTITUTE(SUBSTITUTE(SUBSTITUTE(SUBSTITUTE(Answers!R358,"’","'"),"‘","'"),"“",""""),"”","""")))),1,0)</f>
        <v>0</v>
      </c>
      <c r="AH358" s="1" t="str">
        <f aca="false">IF(Answers!R358="","",IF(Z358+AA358+AB358+AC358+AD358+AE358+AF358+AG358=0,"unread",""))</f>
        <v/>
      </c>
      <c r="AI358" s="1" t="n">
        <f aca="false">IF(OR(D358=5,E358=5),1,0)</f>
        <v>0</v>
      </c>
    </row>
    <row r="359" customFormat="false" ht="15" hidden="false" customHeight="true" outlineLevel="0" collapsed="false">
      <c r="A359" s="1" t="n">
        <f aca="false">Answers!T359</f>
        <v>0</v>
      </c>
      <c r="B359" s="1" t="str">
        <f aca="false">IF(Answers!A359="","",IFERROR(MATCH(TRIM(SUBSTITUTE(SUBSTITUTE(SUBSTITUTE(SUBSTITUTE(Answers!A359,"’","'"),"‘","'"),"“",""""),"”","""")),'Scoring key'!$B$10:$B$14,0),"unread"))</f>
        <v/>
      </c>
      <c r="C359" s="1" t="str">
        <f aca="false">IF(Answers!C359="","",IFERROR(MATCH(TRIM(SUBSTITUTE(SUBSTITUTE(SUBSTITUTE(SUBSTITUTE(Answers!C359,"’","'"),"‘","'"),"“",""""),"”","""")),'Scoring key'!$B$15:$B$19,0),"unread"))</f>
        <v/>
      </c>
      <c r="D359" s="1" t="str">
        <f aca="false">IF(Answers!D359="","",IFERROR(MATCH(TRIM(SUBSTITUTE(SUBSTITUTE(SUBSTITUTE(SUBSTITUTE(Answers!D359,"’","'"),"‘","'"),"“",""""),"”","""")),'Scoring key'!$B$20:$B$24,0),"unread"))</f>
        <v/>
      </c>
      <c r="E359" s="1" t="str">
        <f aca="false">IF(Answers!E359="","",IFERROR(MATCH(TRIM(SUBSTITUTE(SUBSTITUTE(SUBSTITUTE(SUBSTITUTE(Answers!E359,"’","'"),"‘","'"),"“",""""),"”","""")),'Scoring key'!$B$25:$B$29,0),"unread"))</f>
        <v/>
      </c>
      <c r="F359" s="1" t="str">
        <f aca="false">IF(Answers!L359="","",IFERROR(MATCH(TRIM(SUBSTITUTE(SUBSTITUTE(SUBSTITUTE(SUBSTITUTE(Answers!L359,"’","'"),"‘","'"),"“",""""),"”","""")),'Scoring key'!$B$30:$B$34,0),"unread"))</f>
        <v/>
      </c>
      <c r="G359" s="1" t="str">
        <f aca="false">IF(Answers!N359="","",IFERROR(MATCH(TRIM(SUBSTITUTE(SUBSTITUTE(SUBSTITUTE(SUBSTITUTE(Answers!N359,"’","'"),"‘","'"),"“",""""),"”","""")),'Scoring key'!$B$35:$B$38,0),"unread"))</f>
        <v/>
      </c>
      <c r="H359" s="1" t="str">
        <f aca="false">IF(Answers!O359="","",IFERROR(MATCH(TRIM(SUBSTITUTE(SUBSTITUTE(SUBSTITUTE(SUBSTITUTE(Answers!O359,"’","'"),"‘","'"),"“",""""),"”","""")),'Scoring key'!$B$39:$B$42,0),"unread"))</f>
        <v/>
      </c>
      <c r="I359" s="1" t="str">
        <f aca="false">IF(Answers!S359="","",IFERROR(MATCH(TRIM(SUBSTITUTE(SUBSTITUTE(SUBSTITUTE(SUBSTITUTE(Answers!S359,"’","'"),"‘","'"),"“",""""),"”","""")),'Scoring key'!$B$43:$B$46,0),"unread"))</f>
        <v/>
      </c>
      <c r="J359" s="1" t="str">
        <f aca="false">IF(ISNUMBER(B359),IF(INDEX('Scoring key'!$C$10:$C$14,B359)="","",INDEX('Scoring key'!$C$10:$C$14,B359)),"")</f>
        <v/>
      </c>
      <c r="K359" s="1" t="str">
        <f aca="false">IF(ISNUMBER(E359),IF(INDEX('Scoring key'!$C$25:$C$29,E359)="","",INDEX('Scoring key'!$C$25:$C$29,E359)),"")</f>
        <v/>
      </c>
      <c r="L359" s="1" t="str">
        <f aca="false">IF(ISNUMBER(F359),IF(INDEX('Scoring key'!$C$30:$C$34,F359)="","",INDEX('Scoring key'!$C$30:$C$34,F359)),"")</f>
        <v/>
      </c>
      <c r="M359" s="1" t="str">
        <f aca="false">IF(ISNUMBER(G359),IF(INDEX('Scoring key'!$C$35:$C$38,G359)="","",INDEX('Scoring key'!$C$35:$C$38,G359)),"")</f>
        <v/>
      </c>
      <c r="N359" s="1" t="str">
        <f aca="false">IF(ISNUMBER(H359),IF(INDEX('Scoring key'!$C$39:$C$42,H359)="","",INDEX('Scoring key'!$C$39:$C$42,H359)),"")</f>
        <v/>
      </c>
      <c r="O359" s="1" t="str">
        <f aca="false">IF(Answers!F359="","",IF(ISNUMBER(IFERROR(VALUE(Answers!F359),"")),IF(AND(VALUE(Answers!F359)&gt;=1,VALUE(Answers!F359)&lt;=5,VALUE(Answers!F359)=INT(VALUE(Answers!F359))),VALUE(Answers!F359),"unread"),IFERROR(MATCH(TRIM(SUBSTITUTE(SUBSTITUTE(SUBSTITUTE(SUBSTITUTE(Answers!F359,"’","'"),"‘","'"),"“",""""),"”","""")),'Scoring key'!$B$5:$B$9,0),"unread")))</f>
        <v/>
      </c>
      <c r="P359" s="1" t="str">
        <f aca="false">IF(Answers!G359="","",IF(ISNUMBER(IFERROR(VALUE(Answers!G359),"")),IF(AND(VALUE(Answers!G359)&gt;=1,VALUE(Answers!G359)&lt;=5,VALUE(Answers!G359)=INT(VALUE(Answers!G359))),VALUE(Answers!G359),"unread"),IFERROR(MATCH(TRIM(SUBSTITUTE(SUBSTITUTE(SUBSTITUTE(SUBSTITUTE(Answers!G359,"’","'"),"‘","'"),"“",""""),"”","""")),'Scoring key'!$B$5:$B$9,0),"unread")))</f>
        <v/>
      </c>
      <c r="Q359" s="1" t="str">
        <f aca="false">IF(Answers!H359="","",IF(ISNUMBER(IFERROR(VALUE(Answers!H359),"")),IF(AND(VALUE(Answers!H359)&gt;=1,VALUE(Answers!H359)&lt;=5,VALUE(Answers!H359)=INT(VALUE(Answers!H359))),VALUE(Answers!H359),"unread"),IFERROR(MATCH(TRIM(SUBSTITUTE(SUBSTITUTE(SUBSTITUTE(SUBSTITUTE(Answers!H359,"’","'"),"‘","'"),"“",""""),"”","""")),'Scoring key'!$B$5:$B$9,0),"unread")))</f>
        <v/>
      </c>
      <c r="R359" s="1" t="str">
        <f aca="false">IF(Answers!I359="","",IF(ISNUMBER(IFERROR(VALUE(Answers!I359),"")),IF(AND(VALUE(Answers!I359)&gt;=1,VALUE(Answers!I359)&lt;=5,VALUE(Answers!I359)=INT(VALUE(Answers!I359))),VALUE(Answers!I359),"unread"),IFERROR(MATCH(TRIM(SUBSTITUTE(SUBSTITUTE(SUBSTITUTE(SUBSTITUTE(Answers!I359,"’","'"),"‘","'"),"“",""""),"”","""")),'Scoring key'!$B$5:$B$9,0),"unread")))</f>
        <v/>
      </c>
      <c r="S359" s="1" t="str">
        <f aca="false">IF(Answers!J359="","",IF(ISNUMBER(IFERROR(VALUE(Answers!J359),"")),IF(AND(VALUE(Answers!J359)&gt;=1,VALUE(Answers!J359)&lt;=5,VALUE(Answers!J359)=INT(VALUE(Answers!J359))),VALUE(Answers!J359),"unread"),IFERROR(MATCH(TRIM(SUBSTITUTE(SUBSTITUTE(SUBSTITUTE(SUBSTITUTE(Answers!J359,"’","'"),"‘","'"),"“",""""),"”","""")),'Scoring key'!$B$5:$B$9,0),"unread")))</f>
        <v/>
      </c>
      <c r="T359" s="1" t="str">
        <f aca="false">IF(Answers!K359="","",IF(ISNUMBER(IFERROR(VALUE(Answers!K359),"")),IF(AND(VALUE(Answers!K359)&gt;=1,VALUE(Answers!K359)&lt;=5,VALUE(Answers!K359)=INT(VALUE(Answers!K359))),VALUE(Answers!K359),"unread"),IFERROR(MATCH(TRIM(SUBSTITUTE(SUBSTITUTE(SUBSTITUTE(SUBSTITUTE(Answers!K359,"’","'"),"‘","'"),"“",""""),"”","""")),'Scoring key'!$B$5:$B$9,0),"unread")))</f>
        <v/>
      </c>
      <c r="U359" s="1" t="str">
        <f aca="false">IF(Answers!M359="","",IF(ISNUMBER(IFERROR(VALUE(Answers!M359),"")),IF(AND(VALUE(Answers!M359)&gt;=1,VALUE(Answers!M359)&lt;=5,VALUE(Answers!M359)=INT(VALUE(Answers!M359))),VALUE(Answers!M359),"unread"),IFERROR(MATCH(TRIM(SUBSTITUTE(SUBSTITUTE(SUBSTITUTE(SUBSTITUTE(Answers!M359,"’","'"),"‘","'"),"“",""""),"”","""")),'Scoring key'!$B$5:$B$9,0),"unread")))</f>
        <v/>
      </c>
      <c r="V359" s="1" t="str">
        <f aca="false">IF(Answers!P359="","",IF(ISNUMBER(IFERROR(VALUE(Answers!P359),"")),IF(AND(VALUE(Answers!P359)&gt;=1,VALUE(Answers!P359)&lt;=5,VALUE(Answers!P359)=INT(VALUE(Answers!P359))),VALUE(Answers!P359),"unread"),IFERROR(MATCH(TRIM(SUBSTITUTE(SUBSTITUTE(SUBSTITUTE(SUBSTITUTE(Answers!P359,"’","'"),"‘","'"),"“",""""),"”","""")),'Scoring key'!$B$5:$B$9,0),"unread")))</f>
        <v/>
      </c>
      <c r="W359" s="1" t="str">
        <f aca="false">IF(Answers!Q359="","",IF(ISNUMBER(IFERROR(VALUE(Answers!Q359),"")),IF(AND(VALUE(Answers!Q359)&gt;=1,VALUE(Answers!Q359)&lt;=5,VALUE(Answers!Q359)=INT(VALUE(Answers!Q359))),VALUE(Answers!Q359),"unread"),IFERROR(MATCH(TRIM(SUBSTITUTE(SUBSTITUTE(SUBSTITUTE(SUBSTITUTE(Answers!Q359,"’","'"),"‘","'"),"“",""""),"”","""")),'Scoring key'!$B$5:$B$9,0),"unread")))</f>
        <v/>
      </c>
      <c r="X359" s="1" t="str">
        <f aca="false">IF(Answers!B359="","",ISNUMBER(SEARCH("Drafting or editing emails and documents",TRIM(SUBSTITUTE(SUBSTITUTE(SUBSTITUTE(SUBSTITUTE(Answers!B359,"’","'"),"‘","'"),"“",""""),"”",""""))))*1+ISNUMBER(SEARCH("Summarizing documents, threads or meetings",TRIM(SUBSTITUTE(SUBSTITUTE(SUBSTITUTE(SUBSTITUTE(Answers!B359,"’","'"),"‘","'"),"“",""""),"”",""""))))*1+ISNUMBER(SEARCH("Research, or explaining something unfamiliar",TRIM(SUBSTITUTE(SUBSTITUTE(SUBSTITUTE(SUBSTITUTE(Answers!B359,"’","'"),"‘","'"),"“",""""),"”",""""))))*1+ISNUMBER(SEARCH("Working with data or spreadsheets",TRIM(SUBSTITUTE(SUBSTITUTE(SUBSTITUTE(SUBSTITUTE(Answers!B359,"’","'"),"‘","'"),"“",""""),"”",""""))))*1+ISNUMBER(SEARCH("Writing or reviewing code or scripts",TRIM(SUBSTITUTE(SUBSTITUTE(SUBSTITUTE(SUBSTITUTE(Answers!B359,"’","'"),"‘","'"),"“",""""),"”",""""))))*1+ISNUMBER(SEARCH("Brainstorming or planning",TRIM(SUBSTITUTE(SUBSTITUTE(SUBSTITUTE(SUBSTITUTE(Answers!B359,"’","'"),"‘","'"),"“",""""),"”",""""))))*1+ISNUMBER(SEARCH("Something else",TRIM(SUBSTITUTE(SUBSTITUTE(SUBSTITUTE(SUBSTITUTE(Answers!B359,"’","'"),"‘","'"),"“",""""),"”",""""))))*1)</f>
        <v/>
      </c>
      <c r="Y359" s="1" t="str">
        <f aca="false">IF(X359="","",IF(X359=0,IF(ISNUMBER(SEARCH("I don't use AI tools for work",TRIM(SUBSTITUTE(SUBSTITUTE(SUBSTITUTE(SUBSTITUTE(Answers!B359,"’","'"),"‘","'"),"“",""""),"”","""")))),1,"unread"),MIN(X359+1,5)))</f>
        <v/>
      </c>
      <c r="Z359" s="1" t="n">
        <f aca="false">IF(ISNUMBER(SEARCH("Clear guidance on what's allowed and what information can go in",TRIM(SUBSTITUTE(SUBSTITUTE(SUBSTITUTE(SUBSTITUTE(Answers!R359,"’","'"),"‘","'"),"“",""""),"”","""")))),1,0)</f>
        <v>0</v>
      </c>
      <c r="AA359" s="1" t="n">
        <f aca="false">IF(ISNUMBER(SEARCH("An approved AI tool with a work account",TRIM(SUBSTITUTE(SUBSTITUTE(SUBSTITUTE(SUBSTITUTE(Answers!R359,"’","'"),"‘","'"),"“",""""),"”","""")))),1,0)</f>
        <v>0</v>
      </c>
      <c r="AB359" s="1" t="n">
        <f aca="false">IF(ISNUMBER(SEARCH("Hands-on training using my own work tasks",TRIM(SUBSTITUTE(SUBSTITUTE(SUBSTITUTE(SUBSTITUTE(Answers!R359,"’","'"),"‘","'"),"“",""""),"”","""")))),1,0)</f>
        <v>0</v>
      </c>
      <c r="AC359" s="1" t="n">
        <f aca="false">IF(ISNUMBER(SEARCH("Ready-made prompts and templates for common tasks",TRIM(SUBSTITUTE(SUBSTITUTE(SUBSTITUTE(SUBSTITUTE(Answers!R359,"’","'"),"‘","'"),"“",""""),"”","""")))),1,0)</f>
        <v>0</v>
      </c>
      <c r="AD359" s="1" t="n">
        <f aca="false">IF(ISNUMBER(SEARCH("Help setting up an AI agent for my role",TRIM(SUBSTITUTE(SUBSTITUTE(SUBSTITUTE(SUBSTITUTE(Answers!R359,"’","'"),"‘","'"),"“",""""),"”","""")))),1,0)</f>
        <v>0</v>
      </c>
      <c r="AE359" s="1" t="n">
        <f aca="false">IF(ISNUMBER(SEARCH("Examples from people in jobs like mine",TRIM(SUBSTITUTE(SUBSTITUTE(SUBSTITUTE(SUBSTITUTE(Answers!R359,"’","'"),"‘","'"),"“",""""),"”","""")))),1,0)</f>
        <v>0</v>
      </c>
      <c r="AF359" s="1" t="n">
        <f aca="false">IF(ISNUMBER(SEARCH("Time set aside to practice",TRIM(SUBSTITUTE(SUBSTITUTE(SUBSTITUTE(SUBSTITUTE(Answers!R359,"’","'"),"‘","'"),"“",""""),"”","""")))),1,0)</f>
        <v>0</v>
      </c>
      <c r="AG359" s="1" t="n">
        <f aca="false">IF(ISNUMBER(SEARCH("I don't need help right now",TRIM(SUBSTITUTE(SUBSTITUTE(SUBSTITUTE(SUBSTITUTE(Answers!R359,"’","'"),"‘","'"),"“",""""),"”","""")))),1,0)</f>
        <v>0</v>
      </c>
      <c r="AH359" s="1" t="str">
        <f aca="false">IF(Answers!R359="","",IF(Z359+AA359+AB359+AC359+AD359+AE359+AF359+AG359=0,"unread",""))</f>
        <v/>
      </c>
      <c r="AI359" s="1" t="n">
        <f aca="false">IF(OR(D359=5,E359=5),1,0)</f>
        <v>0</v>
      </c>
    </row>
    <row r="360" customFormat="false" ht="15" hidden="false" customHeight="true" outlineLevel="0" collapsed="false">
      <c r="A360" s="1" t="n">
        <f aca="false">Answers!T360</f>
        <v>0</v>
      </c>
      <c r="B360" s="1" t="str">
        <f aca="false">IF(Answers!A360="","",IFERROR(MATCH(TRIM(SUBSTITUTE(SUBSTITUTE(SUBSTITUTE(SUBSTITUTE(Answers!A360,"’","'"),"‘","'"),"“",""""),"”","""")),'Scoring key'!$B$10:$B$14,0),"unread"))</f>
        <v/>
      </c>
      <c r="C360" s="1" t="str">
        <f aca="false">IF(Answers!C360="","",IFERROR(MATCH(TRIM(SUBSTITUTE(SUBSTITUTE(SUBSTITUTE(SUBSTITUTE(Answers!C360,"’","'"),"‘","'"),"“",""""),"”","""")),'Scoring key'!$B$15:$B$19,0),"unread"))</f>
        <v/>
      </c>
      <c r="D360" s="1" t="str">
        <f aca="false">IF(Answers!D360="","",IFERROR(MATCH(TRIM(SUBSTITUTE(SUBSTITUTE(SUBSTITUTE(SUBSTITUTE(Answers!D360,"’","'"),"‘","'"),"“",""""),"”","""")),'Scoring key'!$B$20:$B$24,0),"unread"))</f>
        <v/>
      </c>
      <c r="E360" s="1" t="str">
        <f aca="false">IF(Answers!E360="","",IFERROR(MATCH(TRIM(SUBSTITUTE(SUBSTITUTE(SUBSTITUTE(SUBSTITUTE(Answers!E360,"’","'"),"‘","'"),"“",""""),"”","""")),'Scoring key'!$B$25:$B$29,0),"unread"))</f>
        <v/>
      </c>
      <c r="F360" s="1" t="str">
        <f aca="false">IF(Answers!L360="","",IFERROR(MATCH(TRIM(SUBSTITUTE(SUBSTITUTE(SUBSTITUTE(SUBSTITUTE(Answers!L360,"’","'"),"‘","'"),"“",""""),"”","""")),'Scoring key'!$B$30:$B$34,0),"unread"))</f>
        <v/>
      </c>
      <c r="G360" s="1" t="str">
        <f aca="false">IF(Answers!N360="","",IFERROR(MATCH(TRIM(SUBSTITUTE(SUBSTITUTE(SUBSTITUTE(SUBSTITUTE(Answers!N360,"’","'"),"‘","'"),"“",""""),"”","""")),'Scoring key'!$B$35:$B$38,0),"unread"))</f>
        <v/>
      </c>
      <c r="H360" s="1" t="str">
        <f aca="false">IF(Answers!O360="","",IFERROR(MATCH(TRIM(SUBSTITUTE(SUBSTITUTE(SUBSTITUTE(SUBSTITUTE(Answers!O360,"’","'"),"‘","'"),"“",""""),"”","""")),'Scoring key'!$B$39:$B$42,0),"unread"))</f>
        <v/>
      </c>
      <c r="I360" s="1" t="str">
        <f aca="false">IF(Answers!S360="","",IFERROR(MATCH(TRIM(SUBSTITUTE(SUBSTITUTE(SUBSTITUTE(SUBSTITUTE(Answers!S360,"’","'"),"‘","'"),"“",""""),"”","""")),'Scoring key'!$B$43:$B$46,0),"unread"))</f>
        <v/>
      </c>
      <c r="J360" s="1" t="str">
        <f aca="false">IF(ISNUMBER(B360),IF(INDEX('Scoring key'!$C$10:$C$14,B360)="","",INDEX('Scoring key'!$C$10:$C$14,B360)),"")</f>
        <v/>
      </c>
      <c r="K360" s="1" t="str">
        <f aca="false">IF(ISNUMBER(E360),IF(INDEX('Scoring key'!$C$25:$C$29,E360)="","",INDEX('Scoring key'!$C$25:$C$29,E360)),"")</f>
        <v/>
      </c>
      <c r="L360" s="1" t="str">
        <f aca="false">IF(ISNUMBER(F360),IF(INDEX('Scoring key'!$C$30:$C$34,F360)="","",INDEX('Scoring key'!$C$30:$C$34,F360)),"")</f>
        <v/>
      </c>
      <c r="M360" s="1" t="str">
        <f aca="false">IF(ISNUMBER(G360),IF(INDEX('Scoring key'!$C$35:$C$38,G360)="","",INDEX('Scoring key'!$C$35:$C$38,G360)),"")</f>
        <v/>
      </c>
      <c r="N360" s="1" t="str">
        <f aca="false">IF(ISNUMBER(H360),IF(INDEX('Scoring key'!$C$39:$C$42,H360)="","",INDEX('Scoring key'!$C$39:$C$42,H360)),"")</f>
        <v/>
      </c>
      <c r="O360" s="1" t="str">
        <f aca="false">IF(Answers!F360="","",IF(ISNUMBER(IFERROR(VALUE(Answers!F360),"")),IF(AND(VALUE(Answers!F360)&gt;=1,VALUE(Answers!F360)&lt;=5,VALUE(Answers!F360)=INT(VALUE(Answers!F360))),VALUE(Answers!F360),"unread"),IFERROR(MATCH(TRIM(SUBSTITUTE(SUBSTITUTE(SUBSTITUTE(SUBSTITUTE(Answers!F360,"’","'"),"‘","'"),"“",""""),"”","""")),'Scoring key'!$B$5:$B$9,0),"unread")))</f>
        <v/>
      </c>
      <c r="P360" s="1" t="str">
        <f aca="false">IF(Answers!G360="","",IF(ISNUMBER(IFERROR(VALUE(Answers!G360),"")),IF(AND(VALUE(Answers!G360)&gt;=1,VALUE(Answers!G360)&lt;=5,VALUE(Answers!G360)=INT(VALUE(Answers!G360))),VALUE(Answers!G360),"unread"),IFERROR(MATCH(TRIM(SUBSTITUTE(SUBSTITUTE(SUBSTITUTE(SUBSTITUTE(Answers!G360,"’","'"),"‘","'"),"“",""""),"”","""")),'Scoring key'!$B$5:$B$9,0),"unread")))</f>
        <v/>
      </c>
      <c r="Q360" s="1" t="str">
        <f aca="false">IF(Answers!H360="","",IF(ISNUMBER(IFERROR(VALUE(Answers!H360),"")),IF(AND(VALUE(Answers!H360)&gt;=1,VALUE(Answers!H360)&lt;=5,VALUE(Answers!H360)=INT(VALUE(Answers!H360))),VALUE(Answers!H360),"unread"),IFERROR(MATCH(TRIM(SUBSTITUTE(SUBSTITUTE(SUBSTITUTE(SUBSTITUTE(Answers!H360,"’","'"),"‘","'"),"“",""""),"”","""")),'Scoring key'!$B$5:$B$9,0),"unread")))</f>
        <v/>
      </c>
      <c r="R360" s="1" t="str">
        <f aca="false">IF(Answers!I360="","",IF(ISNUMBER(IFERROR(VALUE(Answers!I360),"")),IF(AND(VALUE(Answers!I360)&gt;=1,VALUE(Answers!I360)&lt;=5,VALUE(Answers!I360)=INT(VALUE(Answers!I360))),VALUE(Answers!I360),"unread"),IFERROR(MATCH(TRIM(SUBSTITUTE(SUBSTITUTE(SUBSTITUTE(SUBSTITUTE(Answers!I360,"’","'"),"‘","'"),"“",""""),"”","""")),'Scoring key'!$B$5:$B$9,0),"unread")))</f>
        <v/>
      </c>
      <c r="S360" s="1" t="str">
        <f aca="false">IF(Answers!J360="","",IF(ISNUMBER(IFERROR(VALUE(Answers!J360),"")),IF(AND(VALUE(Answers!J360)&gt;=1,VALUE(Answers!J360)&lt;=5,VALUE(Answers!J360)=INT(VALUE(Answers!J360))),VALUE(Answers!J360),"unread"),IFERROR(MATCH(TRIM(SUBSTITUTE(SUBSTITUTE(SUBSTITUTE(SUBSTITUTE(Answers!J360,"’","'"),"‘","'"),"“",""""),"”","""")),'Scoring key'!$B$5:$B$9,0),"unread")))</f>
        <v/>
      </c>
      <c r="T360" s="1" t="str">
        <f aca="false">IF(Answers!K360="","",IF(ISNUMBER(IFERROR(VALUE(Answers!K360),"")),IF(AND(VALUE(Answers!K360)&gt;=1,VALUE(Answers!K360)&lt;=5,VALUE(Answers!K360)=INT(VALUE(Answers!K360))),VALUE(Answers!K360),"unread"),IFERROR(MATCH(TRIM(SUBSTITUTE(SUBSTITUTE(SUBSTITUTE(SUBSTITUTE(Answers!K360,"’","'"),"‘","'"),"“",""""),"”","""")),'Scoring key'!$B$5:$B$9,0),"unread")))</f>
        <v/>
      </c>
      <c r="U360" s="1" t="str">
        <f aca="false">IF(Answers!M360="","",IF(ISNUMBER(IFERROR(VALUE(Answers!M360),"")),IF(AND(VALUE(Answers!M360)&gt;=1,VALUE(Answers!M360)&lt;=5,VALUE(Answers!M360)=INT(VALUE(Answers!M360))),VALUE(Answers!M360),"unread"),IFERROR(MATCH(TRIM(SUBSTITUTE(SUBSTITUTE(SUBSTITUTE(SUBSTITUTE(Answers!M360,"’","'"),"‘","'"),"“",""""),"”","""")),'Scoring key'!$B$5:$B$9,0),"unread")))</f>
        <v/>
      </c>
      <c r="V360" s="1" t="str">
        <f aca="false">IF(Answers!P360="","",IF(ISNUMBER(IFERROR(VALUE(Answers!P360),"")),IF(AND(VALUE(Answers!P360)&gt;=1,VALUE(Answers!P360)&lt;=5,VALUE(Answers!P360)=INT(VALUE(Answers!P360))),VALUE(Answers!P360),"unread"),IFERROR(MATCH(TRIM(SUBSTITUTE(SUBSTITUTE(SUBSTITUTE(SUBSTITUTE(Answers!P360,"’","'"),"‘","'"),"“",""""),"”","""")),'Scoring key'!$B$5:$B$9,0),"unread")))</f>
        <v/>
      </c>
      <c r="W360" s="1" t="str">
        <f aca="false">IF(Answers!Q360="","",IF(ISNUMBER(IFERROR(VALUE(Answers!Q360),"")),IF(AND(VALUE(Answers!Q360)&gt;=1,VALUE(Answers!Q360)&lt;=5,VALUE(Answers!Q360)=INT(VALUE(Answers!Q360))),VALUE(Answers!Q360),"unread"),IFERROR(MATCH(TRIM(SUBSTITUTE(SUBSTITUTE(SUBSTITUTE(SUBSTITUTE(Answers!Q360,"’","'"),"‘","'"),"“",""""),"”","""")),'Scoring key'!$B$5:$B$9,0),"unread")))</f>
        <v/>
      </c>
      <c r="X360" s="1" t="str">
        <f aca="false">IF(Answers!B360="","",ISNUMBER(SEARCH("Drafting or editing emails and documents",TRIM(SUBSTITUTE(SUBSTITUTE(SUBSTITUTE(SUBSTITUTE(Answers!B360,"’","'"),"‘","'"),"“",""""),"”",""""))))*1+ISNUMBER(SEARCH("Summarizing documents, threads or meetings",TRIM(SUBSTITUTE(SUBSTITUTE(SUBSTITUTE(SUBSTITUTE(Answers!B360,"’","'"),"‘","'"),"“",""""),"”",""""))))*1+ISNUMBER(SEARCH("Research, or explaining something unfamiliar",TRIM(SUBSTITUTE(SUBSTITUTE(SUBSTITUTE(SUBSTITUTE(Answers!B360,"’","'"),"‘","'"),"“",""""),"”",""""))))*1+ISNUMBER(SEARCH("Working with data or spreadsheets",TRIM(SUBSTITUTE(SUBSTITUTE(SUBSTITUTE(SUBSTITUTE(Answers!B360,"’","'"),"‘","'"),"“",""""),"”",""""))))*1+ISNUMBER(SEARCH("Writing or reviewing code or scripts",TRIM(SUBSTITUTE(SUBSTITUTE(SUBSTITUTE(SUBSTITUTE(Answers!B360,"’","'"),"‘","'"),"“",""""),"”",""""))))*1+ISNUMBER(SEARCH("Brainstorming or planning",TRIM(SUBSTITUTE(SUBSTITUTE(SUBSTITUTE(SUBSTITUTE(Answers!B360,"’","'"),"‘","'"),"“",""""),"”",""""))))*1+ISNUMBER(SEARCH("Something else",TRIM(SUBSTITUTE(SUBSTITUTE(SUBSTITUTE(SUBSTITUTE(Answers!B360,"’","'"),"‘","'"),"“",""""),"”",""""))))*1)</f>
        <v/>
      </c>
      <c r="Y360" s="1" t="str">
        <f aca="false">IF(X360="","",IF(X360=0,IF(ISNUMBER(SEARCH("I don't use AI tools for work",TRIM(SUBSTITUTE(SUBSTITUTE(SUBSTITUTE(SUBSTITUTE(Answers!B360,"’","'"),"‘","'"),"“",""""),"”","""")))),1,"unread"),MIN(X360+1,5)))</f>
        <v/>
      </c>
      <c r="Z360" s="1" t="n">
        <f aca="false">IF(ISNUMBER(SEARCH("Clear guidance on what's allowed and what information can go in",TRIM(SUBSTITUTE(SUBSTITUTE(SUBSTITUTE(SUBSTITUTE(Answers!R360,"’","'"),"‘","'"),"“",""""),"”","""")))),1,0)</f>
        <v>0</v>
      </c>
      <c r="AA360" s="1" t="n">
        <f aca="false">IF(ISNUMBER(SEARCH("An approved AI tool with a work account",TRIM(SUBSTITUTE(SUBSTITUTE(SUBSTITUTE(SUBSTITUTE(Answers!R360,"’","'"),"‘","'"),"“",""""),"”","""")))),1,0)</f>
        <v>0</v>
      </c>
      <c r="AB360" s="1" t="n">
        <f aca="false">IF(ISNUMBER(SEARCH("Hands-on training using my own work tasks",TRIM(SUBSTITUTE(SUBSTITUTE(SUBSTITUTE(SUBSTITUTE(Answers!R360,"’","'"),"‘","'"),"“",""""),"”","""")))),1,0)</f>
        <v>0</v>
      </c>
      <c r="AC360" s="1" t="n">
        <f aca="false">IF(ISNUMBER(SEARCH("Ready-made prompts and templates for common tasks",TRIM(SUBSTITUTE(SUBSTITUTE(SUBSTITUTE(SUBSTITUTE(Answers!R360,"’","'"),"‘","'"),"“",""""),"”","""")))),1,0)</f>
        <v>0</v>
      </c>
      <c r="AD360" s="1" t="n">
        <f aca="false">IF(ISNUMBER(SEARCH("Help setting up an AI agent for my role",TRIM(SUBSTITUTE(SUBSTITUTE(SUBSTITUTE(SUBSTITUTE(Answers!R360,"’","'"),"‘","'"),"“",""""),"”","""")))),1,0)</f>
        <v>0</v>
      </c>
      <c r="AE360" s="1" t="n">
        <f aca="false">IF(ISNUMBER(SEARCH("Examples from people in jobs like mine",TRIM(SUBSTITUTE(SUBSTITUTE(SUBSTITUTE(SUBSTITUTE(Answers!R360,"’","'"),"‘","'"),"“",""""),"”","""")))),1,0)</f>
        <v>0</v>
      </c>
      <c r="AF360" s="1" t="n">
        <f aca="false">IF(ISNUMBER(SEARCH("Time set aside to practice",TRIM(SUBSTITUTE(SUBSTITUTE(SUBSTITUTE(SUBSTITUTE(Answers!R360,"’","'"),"‘","'"),"“",""""),"”","""")))),1,0)</f>
        <v>0</v>
      </c>
      <c r="AG360" s="1" t="n">
        <f aca="false">IF(ISNUMBER(SEARCH("I don't need help right now",TRIM(SUBSTITUTE(SUBSTITUTE(SUBSTITUTE(SUBSTITUTE(Answers!R360,"’","'"),"‘","'"),"“",""""),"”","""")))),1,0)</f>
        <v>0</v>
      </c>
      <c r="AH360" s="1" t="str">
        <f aca="false">IF(Answers!R360="","",IF(Z360+AA360+AB360+AC360+AD360+AE360+AF360+AG360=0,"unread",""))</f>
        <v/>
      </c>
      <c r="AI360" s="1" t="n">
        <f aca="false">IF(OR(D360=5,E360=5),1,0)</f>
        <v>0</v>
      </c>
    </row>
    <row r="361" customFormat="false" ht="15" hidden="false" customHeight="true" outlineLevel="0" collapsed="false">
      <c r="A361" s="1" t="n">
        <f aca="false">Answers!T361</f>
        <v>0</v>
      </c>
      <c r="B361" s="1" t="str">
        <f aca="false">IF(Answers!A361="","",IFERROR(MATCH(TRIM(SUBSTITUTE(SUBSTITUTE(SUBSTITUTE(SUBSTITUTE(Answers!A361,"’","'"),"‘","'"),"“",""""),"”","""")),'Scoring key'!$B$10:$B$14,0),"unread"))</f>
        <v/>
      </c>
      <c r="C361" s="1" t="str">
        <f aca="false">IF(Answers!C361="","",IFERROR(MATCH(TRIM(SUBSTITUTE(SUBSTITUTE(SUBSTITUTE(SUBSTITUTE(Answers!C361,"’","'"),"‘","'"),"“",""""),"”","""")),'Scoring key'!$B$15:$B$19,0),"unread"))</f>
        <v/>
      </c>
      <c r="D361" s="1" t="str">
        <f aca="false">IF(Answers!D361="","",IFERROR(MATCH(TRIM(SUBSTITUTE(SUBSTITUTE(SUBSTITUTE(SUBSTITUTE(Answers!D361,"’","'"),"‘","'"),"“",""""),"”","""")),'Scoring key'!$B$20:$B$24,0),"unread"))</f>
        <v/>
      </c>
      <c r="E361" s="1" t="str">
        <f aca="false">IF(Answers!E361="","",IFERROR(MATCH(TRIM(SUBSTITUTE(SUBSTITUTE(SUBSTITUTE(SUBSTITUTE(Answers!E361,"’","'"),"‘","'"),"“",""""),"”","""")),'Scoring key'!$B$25:$B$29,0),"unread"))</f>
        <v/>
      </c>
      <c r="F361" s="1" t="str">
        <f aca="false">IF(Answers!L361="","",IFERROR(MATCH(TRIM(SUBSTITUTE(SUBSTITUTE(SUBSTITUTE(SUBSTITUTE(Answers!L361,"’","'"),"‘","'"),"“",""""),"”","""")),'Scoring key'!$B$30:$B$34,0),"unread"))</f>
        <v/>
      </c>
      <c r="G361" s="1" t="str">
        <f aca="false">IF(Answers!N361="","",IFERROR(MATCH(TRIM(SUBSTITUTE(SUBSTITUTE(SUBSTITUTE(SUBSTITUTE(Answers!N361,"’","'"),"‘","'"),"“",""""),"”","""")),'Scoring key'!$B$35:$B$38,0),"unread"))</f>
        <v/>
      </c>
      <c r="H361" s="1" t="str">
        <f aca="false">IF(Answers!O361="","",IFERROR(MATCH(TRIM(SUBSTITUTE(SUBSTITUTE(SUBSTITUTE(SUBSTITUTE(Answers!O361,"’","'"),"‘","'"),"“",""""),"”","""")),'Scoring key'!$B$39:$B$42,0),"unread"))</f>
        <v/>
      </c>
      <c r="I361" s="1" t="str">
        <f aca="false">IF(Answers!S361="","",IFERROR(MATCH(TRIM(SUBSTITUTE(SUBSTITUTE(SUBSTITUTE(SUBSTITUTE(Answers!S361,"’","'"),"‘","'"),"“",""""),"”","""")),'Scoring key'!$B$43:$B$46,0),"unread"))</f>
        <v/>
      </c>
      <c r="J361" s="1" t="str">
        <f aca="false">IF(ISNUMBER(B361),IF(INDEX('Scoring key'!$C$10:$C$14,B361)="","",INDEX('Scoring key'!$C$10:$C$14,B361)),"")</f>
        <v/>
      </c>
      <c r="K361" s="1" t="str">
        <f aca="false">IF(ISNUMBER(E361),IF(INDEX('Scoring key'!$C$25:$C$29,E361)="","",INDEX('Scoring key'!$C$25:$C$29,E361)),"")</f>
        <v/>
      </c>
      <c r="L361" s="1" t="str">
        <f aca="false">IF(ISNUMBER(F361),IF(INDEX('Scoring key'!$C$30:$C$34,F361)="","",INDEX('Scoring key'!$C$30:$C$34,F361)),"")</f>
        <v/>
      </c>
      <c r="M361" s="1" t="str">
        <f aca="false">IF(ISNUMBER(G361),IF(INDEX('Scoring key'!$C$35:$C$38,G361)="","",INDEX('Scoring key'!$C$35:$C$38,G361)),"")</f>
        <v/>
      </c>
      <c r="N361" s="1" t="str">
        <f aca="false">IF(ISNUMBER(H361),IF(INDEX('Scoring key'!$C$39:$C$42,H361)="","",INDEX('Scoring key'!$C$39:$C$42,H361)),"")</f>
        <v/>
      </c>
      <c r="O361" s="1" t="str">
        <f aca="false">IF(Answers!F361="","",IF(ISNUMBER(IFERROR(VALUE(Answers!F361),"")),IF(AND(VALUE(Answers!F361)&gt;=1,VALUE(Answers!F361)&lt;=5,VALUE(Answers!F361)=INT(VALUE(Answers!F361))),VALUE(Answers!F361),"unread"),IFERROR(MATCH(TRIM(SUBSTITUTE(SUBSTITUTE(SUBSTITUTE(SUBSTITUTE(Answers!F361,"’","'"),"‘","'"),"“",""""),"”","""")),'Scoring key'!$B$5:$B$9,0),"unread")))</f>
        <v/>
      </c>
      <c r="P361" s="1" t="str">
        <f aca="false">IF(Answers!G361="","",IF(ISNUMBER(IFERROR(VALUE(Answers!G361),"")),IF(AND(VALUE(Answers!G361)&gt;=1,VALUE(Answers!G361)&lt;=5,VALUE(Answers!G361)=INT(VALUE(Answers!G361))),VALUE(Answers!G361),"unread"),IFERROR(MATCH(TRIM(SUBSTITUTE(SUBSTITUTE(SUBSTITUTE(SUBSTITUTE(Answers!G361,"’","'"),"‘","'"),"“",""""),"”","""")),'Scoring key'!$B$5:$B$9,0),"unread")))</f>
        <v/>
      </c>
      <c r="Q361" s="1" t="str">
        <f aca="false">IF(Answers!H361="","",IF(ISNUMBER(IFERROR(VALUE(Answers!H361),"")),IF(AND(VALUE(Answers!H361)&gt;=1,VALUE(Answers!H361)&lt;=5,VALUE(Answers!H361)=INT(VALUE(Answers!H361))),VALUE(Answers!H361),"unread"),IFERROR(MATCH(TRIM(SUBSTITUTE(SUBSTITUTE(SUBSTITUTE(SUBSTITUTE(Answers!H361,"’","'"),"‘","'"),"“",""""),"”","""")),'Scoring key'!$B$5:$B$9,0),"unread")))</f>
        <v/>
      </c>
      <c r="R361" s="1" t="str">
        <f aca="false">IF(Answers!I361="","",IF(ISNUMBER(IFERROR(VALUE(Answers!I361),"")),IF(AND(VALUE(Answers!I361)&gt;=1,VALUE(Answers!I361)&lt;=5,VALUE(Answers!I361)=INT(VALUE(Answers!I361))),VALUE(Answers!I361),"unread"),IFERROR(MATCH(TRIM(SUBSTITUTE(SUBSTITUTE(SUBSTITUTE(SUBSTITUTE(Answers!I361,"’","'"),"‘","'"),"“",""""),"”","""")),'Scoring key'!$B$5:$B$9,0),"unread")))</f>
        <v/>
      </c>
      <c r="S361" s="1" t="str">
        <f aca="false">IF(Answers!J361="","",IF(ISNUMBER(IFERROR(VALUE(Answers!J361),"")),IF(AND(VALUE(Answers!J361)&gt;=1,VALUE(Answers!J361)&lt;=5,VALUE(Answers!J361)=INT(VALUE(Answers!J361))),VALUE(Answers!J361),"unread"),IFERROR(MATCH(TRIM(SUBSTITUTE(SUBSTITUTE(SUBSTITUTE(SUBSTITUTE(Answers!J361,"’","'"),"‘","'"),"“",""""),"”","""")),'Scoring key'!$B$5:$B$9,0),"unread")))</f>
        <v/>
      </c>
      <c r="T361" s="1" t="str">
        <f aca="false">IF(Answers!K361="","",IF(ISNUMBER(IFERROR(VALUE(Answers!K361),"")),IF(AND(VALUE(Answers!K361)&gt;=1,VALUE(Answers!K361)&lt;=5,VALUE(Answers!K361)=INT(VALUE(Answers!K361))),VALUE(Answers!K361),"unread"),IFERROR(MATCH(TRIM(SUBSTITUTE(SUBSTITUTE(SUBSTITUTE(SUBSTITUTE(Answers!K361,"’","'"),"‘","'"),"“",""""),"”","""")),'Scoring key'!$B$5:$B$9,0),"unread")))</f>
        <v/>
      </c>
      <c r="U361" s="1" t="str">
        <f aca="false">IF(Answers!M361="","",IF(ISNUMBER(IFERROR(VALUE(Answers!M361),"")),IF(AND(VALUE(Answers!M361)&gt;=1,VALUE(Answers!M361)&lt;=5,VALUE(Answers!M361)=INT(VALUE(Answers!M361))),VALUE(Answers!M361),"unread"),IFERROR(MATCH(TRIM(SUBSTITUTE(SUBSTITUTE(SUBSTITUTE(SUBSTITUTE(Answers!M361,"’","'"),"‘","'"),"“",""""),"”","""")),'Scoring key'!$B$5:$B$9,0),"unread")))</f>
        <v/>
      </c>
      <c r="V361" s="1" t="str">
        <f aca="false">IF(Answers!P361="","",IF(ISNUMBER(IFERROR(VALUE(Answers!P361),"")),IF(AND(VALUE(Answers!P361)&gt;=1,VALUE(Answers!P361)&lt;=5,VALUE(Answers!P361)=INT(VALUE(Answers!P361))),VALUE(Answers!P361),"unread"),IFERROR(MATCH(TRIM(SUBSTITUTE(SUBSTITUTE(SUBSTITUTE(SUBSTITUTE(Answers!P361,"’","'"),"‘","'"),"“",""""),"”","""")),'Scoring key'!$B$5:$B$9,0),"unread")))</f>
        <v/>
      </c>
      <c r="W361" s="1" t="str">
        <f aca="false">IF(Answers!Q361="","",IF(ISNUMBER(IFERROR(VALUE(Answers!Q361),"")),IF(AND(VALUE(Answers!Q361)&gt;=1,VALUE(Answers!Q361)&lt;=5,VALUE(Answers!Q361)=INT(VALUE(Answers!Q361))),VALUE(Answers!Q361),"unread"),IFERROR(MATCH(TRIM(SUBSTITUTE(SUBSTITUTE(SUBSTITUTE(SUBSTITUTE(Answers!Q361,"’","'"),"‘","'"),"“",""""),"”","""")),'Scoring key'!$B$5:$B$9,0),"unread")))</f>
        <v/>
      </c>
      <c r="X361" s="1" t="str">
        <f aca="false">IF(Answers!B361="","",ISNUMBER(SEARCH("Drafting or editing emails and documents",TRIM(SUBSTITUTE(SUBSTITUTE(SUBSTITUTE(SUBSTITUTE(Answers!B361,"’","'"),"‘","'"),"“",""""),"”",""""))))*1+ISNUMBER(SEARCH("Summarizing documents, threads or meetings",TRIM(SUBSTITUTE(SUBSTITUTE(SUBSTITUTE(SUBSTITUTE(Answers!B361,"’","'"),"‘","'"),"“",""""),"”",""""))))*1+ISNUMBER(SEARCH("Research, or explaining something unfamiliar",TRIM(SUBSTITUTE(SUBSTITUTE(SUBSTITUTE(SUBSTITUTE(Answers!B361,"’","'"),"‘","'"),"“",""""),"”",""""))))*1+ISNUMBER(SEARCH("Working with data or spreadsheets",TRIM(SUBSTITUTE(SUBSTITUTE(SUBSTITUTE(SUBSTITUTE(Answers!B361,"’","'"),"‘","'"),"“",""""),"”",""""))))*1+ISNUMBER(SEARCH("Writing or reviewing code or scripts",TRIM(SUBSTITUTE(SUBSTITUTE(SUBSTITUTE(SUBSTITUTE(Answers!B361,"’","'"),"‘","'"),"“",""""),"”",""""))))*1+ISNUMBER(SEARCH("Brainstorming or planning",TRIM(SUBSTITUTE(SUBSTITUTE(SUBSTITUTE(SUBSTITUTE(Answers!B361,"’","'"),"‘","'"),"“",""""),"”",""""))))*1+ISNUMBER(SEARCH("Something else",TRIM(SUBSTITUTE(SUBSTITUTE(SUBSTITUTE(SUBSTITUTE(Answers!B361,"’","'"),"‘","'"),"“",""""),"”",""""))))*1)</f>
        <v/>
      </c>
      <c r="Y361" s="1" t="str">
        <f aca="false">IF(X361="","",IF(X361=0,IF(ISNUMBER(SEARCH("I don't use AI tools for work",TRIM(SUBSTITUTE(SUBSTITUTE(SUBSTITUTE(SUBSTITUTE(Answers!B361,"’","'"),"‘","'"),"“",""""),"”","""")))),1,"unread"),MIN(X361+1,5)))</f>
        <v/>
      </c>
      <c r="Z361" s="1" t="n">
        <f aca="false">IF(ISNUMBER(SEARCH("Clear guidance on what's allowed and what information can go in",TRIM(SUBSTITUTE(SUBSTITUTE(SUBSTITUTE(SUBSTITUTE(Answers!R361,"’","'"),"‘","'"),"“",""""),"”","""")))),1,0)</f>
        <v>0</v>
      </c>
      <c r="AA361" s="1" t="n">
        <f aca="false">IF(ISNUMBER(SEARCH("An approved AI tool with a work account",TRIM(SUBSTITUTE(SUBSTITUTE(SUBSTITUTE(SUBSTITUTE(Answers!R361,"’","'"),"‘","'"),"“",""""),"”","""")))),1,0)</f>
        <v>0</v>
      </c>
      <c r="AB361" s="1" t="n">
        <f aca="false">IF(ISNUMBER(SEARCH("Hands-on training using my own work tasks",TRIM(SUBSTITUTE(SUBSTITUTE(SUBSTITUTE(SUBSTITUTE(Answers!R361,"’","'"),"‘","'"),"“",""""),"”","""")))),1,0)</f>
        <v>0</v>
      </c>
      <c r="AC361" s="1" t="n">
        <f aca="false">IF(ISNUMBER(SEARCH("Ready-made prompts and templates for common tasks",TRIM(SUBSTITUTE(SUBSTITUTE(SUBSTITUTE(SUBSTITUTE(Answers!R361,"’","'"),"‘","'"),"“",""""),"”","""")))),1,0)</f>
        <v>0</v>
      </c>
      <c r="AD361" s="1" t="n">
        <f aca="false">IF(ISNUMBER(SEARCH("Help setting up an AI agent for my role",TRIM(SUBSTITUTE(SUBSTITUTE(SUBSTITUTE(SUBSTITUTE(Answers!R361,"’","'"),"‘","'"),"“",""""),"”","""")))),1,0)</f>
        <v>0</v>
      </c>
      <c r="AE361" s="1" t="n">
        <f aca="false">IF(ISNUMBER(SEARCH("Examples from people in jobs like mine",TRIM(SUBSTITUTE(SUBSTITUTE(SUBSTITUTE(SUBSTITUTE(Answers!R361,"’","'"),"‘","'"),"“",""""),"”","""")))),1,0)</f>
        <v>0</v>
      </c>
      <c r="AF361" s="1" t="n">
        <f aca="false">IF(ISNUMBER(SEARCH("Time set aside to practice",TRIM(SUBSTITUTE(SUBSTITUTE(SUBSTITUTE(SUBSTITUTE(Answers!R361,"’","'"),"‘","'"),"“",""""),"”","""")))),1,0)</f>
        <v>0</v>
      </c>
      <c r="AG361" s="1" t="n">
        <f aca="false">IF(ISNUMBER(SEARCH("I don't need help right now",TRIM(SUBSTITUTE(SUBSTITUTE(SUBSTITUTE(SUBSTITUTE(Answers!R361,"’","'"),"‘","'"),"“",""""),"”","""")))),1,0)</f>
        <v>0</v>
      </c>
      <c r="AH361" s="1" t="str">
        <f aca="false">IF(Answers!R361="","",IF(Z361+AA361+AB361+AC361+AD361+AE361+AF361+AG361=0,"unread",""))</f>
        <v/>
      </c>
      <c r="AI361" s="1" t="n">
        <f aca="false">IF(OR(D361=5,E361=5),1,0)</f>
        <v>0</v>
      </c>
    </row>
    <row r="362" customFormat="false" ht="15" hidden="false" customHeight="true" outlineLevel="0" collapsed="false">
      <c r="A362" s="1" t="n">
        <f aca="false">Answers!T362</f>
        <v>0</v>
      </c>
      <c r="B362" s="1" t="str">
        <f aca="false">IF(Answers!A362="","",IFERROR(MATCH(TRIM(SUBSTITUTE(SUBSTITUTE(SUBSTITUTE(SUBSTITUTE(Answers!A362,"’","'"),"‘","'"),"“",""""),"”","""")),'Scoring key'!$B$10:$B$14,0),"unread"))</f>
        <v/>
      </c>
      <c r="C362" s="1" t="str">
        <f aca="false">IF(Answers!C362="","",IFERROR(MATCH(TRIM(SUBSTITUTE(SUBSTITUTE(SUBSTITUTE(SUBSTITUTE(Answers!C362,"’","'"),"‘","'"),"“",""""),"”","""")),'Scoring key'!$B$15:$B$19,0),"unread"))</f>
        <v/>
      </c>
      <c r="D362" s="1" t="str">
        <f aca="false">IF(Answers!D362="","",IFERROR(MATCH(TRIM(SUBSTITUTE(SUBSTITUTE(SUBSTITUTE(SUBSTITUTE(Answers!D362,"’","'"),"‘","'"),"“",""""),"”","""")),'Scoring key'!$B$20:$B$24,0),"unread"))</f>
        <v/>
      </c>
      <c r="E362" s="1" t="str">
        <f aca="false">IF(Answers!E362="","",IFERROR(MATCH(TRIM(SUBSTITUTE(SUBSTITUTE(SUBSTITUTE(SUBSTITUTE(Answers!E362,"’","'"),"‘","'"),"“",""""),"”","""")),'Scoring key'!$B$25:$B$29,0),"unread"))</f>
        <v/>
      </c>
      <c r="F362" s="1" t="str">
        <f aca="false">IF(Answers!L362="","",IFERROR(MATCH(TRIM(SUBSTITUTE(SUBSTITUTE(SUBSTITUTE(SUBSTITUTE(Answers!L362,"’","'"),"‘","'"),"“",""""),"”","""")),'Scoring key'!$B$30:$B$34,0),"unread"))</f>
        <v/>
      </c>
      <c r="G362" s="1" t="str">
        <f aca="false">IF(Answers!N362="","",IFERROR(MATCH(TRIM(SUBSTITUTE(SUBSTITUTE(SUBSTITUTE(SUBSTITUTE(Answers!N362,"’","'"),"‘","'"),"“",""""),"”","""")),'Scoring key'!$B$35:$B$38,0),"unread"))</f>
        <v/>
      </c>
      <c r="H362" s="1" t="str">
        <f aca="false">IF(Answers!O362="","",IFERROR(MATCH(TRIM(SUBSTITUTE(SUBSTITUTE(SUBSTITUTE(SUBSTITUTE(Answers!O362,"’","'"),"‘","'"),"“",""""),"”","""")),'Scoring key'!$B$39:$B$42,0),"unread"))</f>
        <v/>
      </c>
      <c r="I362" s="1" t="str">
        <f aca="false">IF(Answers!S362="","",IFERROR(MATCH(TRIM(SUBSTITUTE(SUBSTITUTE(SUBSTITUTE(SUBSTITUTE(Answers!S362,"’","'"),"‘","'"),"“",""""),"”","""")),'Scoring key'!$B$43:$B$46,0),"unread"))</f>
        <v/>
      </c>
      <c r="J362" s="1" t="str">
        <f aca="false">IF(ISNUMBER(B362),IF(INDEX('Scoring key'!$C$10:$C$14,B362)="","",INDEX('Scoring key'!$C$10:$C$14,B362)),"")</f>
        <v/>
      </c>
      <c r="K362" s="1" t="str">
        <f aca="false">IF(ISNUMBER(E362),IF(INDEX('Scoring key'!$C$25:$C$29,E362)="","",INDEX('Scoring key'!$C$25:$C$29,E362)),"")</f>
        <v/>
      </c>
      <c r="L362" s="1" t="str">
        <f aca="false">IF(ISNUMBER(F362),IF(INDEX('Scoring key'!$C$30:$C$34,F362)="","",INDEX('Scoring key'!$C$30:$C$34,F362)),"")</f>
        <v/>
      </c>
      <c r="M362" s="1" t="str">
        <f aca="false">IF(ISNUMBER(G362),IF(INDEX('Scoring key'!$C$35:$C$38,G362)="","",INDEX('Scoring key'!$C$35:$C$38,G362)),"")</f>
        <v/>
      </c>
      <c r="N362" s="1" t="str">
        <f aca="false">IF(ISNUMBER(H362),IF(INDEX('Scoring key'!$C$39:$C$42,H362)="","",INDEX('Scoring key'!$C$39:$C$42,H362)),"")</f>
        <v/>
      </c>
      <c r="O362" s="1" t="str">
        <f aca="false">IF(Answers!F362="","",IF(ISNUMBER(IFERROR(VALUE(Answers!F362),"")),IF(AND(VALUE(Answers!F362)&gt;=1,VALUE(Answers!F362)&lt;=5,VALUE(Answers!F362)=INT(VALUE(Answers!F362))),VALUE(Answers!F362),"unread"),IFERROR(MATCH(TRIM(SUBSTITUTE(SUBSTITUTE(SUBSTITUTE(SUBSTITUTE(Answers!F362,"’","'"),"‘","'"),"“",""""),"”","""")),'Scoring key'!$B$5:$B$9,0),"unread")))</f>
        <v/>
      </c>
      <c r="P362" s="1" t="str">
        <f aca="false">IF(Answers!G362="","",IF(ISNUMBER(IFERROR(VALUE(Answers!G362),"")),IF(AND(VALUE(Answers!G362)&gt;=1,VALUE(Answers!G362)&lt;=5,VALUE(Answers!G362)=INT(VALUE(Answers!G362))),VALUE(Answers!G362),"unread"),IFERROR(MATCH(TRIM(SUBSTITUTE(SUBSTITUTE(SUBSTITUTE(SUBSTITUTE(Answers!G362,"’","'"),"‘","'"),"“",""""),"”","""")),'Scoring key'!$B$5:$B$9,0),"unread")))</f>
        <v/>
      </c>
      <c r="Q362" s="1" t="str">
        <f aca="false">IF(Answers!H362="","",IF(ISNUMBER(IFERROR(VALUE(Answers!H362),"")),IF(AND(VALUE(Answers!H362)&gt;=1,VALUE(Answers!H362)&lt;=5,VALUE(Answers!H362)=INT(VALUE(Answers!H362))),VALUE(Answers!H362),"unread"),IFERROR(MATCH(TRIM(SUBSTITUTE(SUBSTITUTE(SUBSTITUTE(SUBSTITUTE(Answers!H362,"’","'"),"‘","'"),"“",""""),"”","""")),'Scoring key'!$B$5:$B$9,0),"unread")))</f>
        <v/>
      </c>
      <c r="R362" s="1" t="str">
        <f aca="false">IF(Answers!I362="","",IF(ISNUMBER(IFERROR(VALUE(Answers!I362),"")),IF(AND(VALUE(Answers!I362)&gt;=1,VALUE(Answers!I362)&lt;=5,VALUE(Answers!I362)=INT(VALUE(Answers!I362))),VALUE(Answers!I362),"unread"),IFERROR(MATCH(TRIM(SUBSTITUTE(SUBSTITUTE(SUBSTITUTE(SUBSTITUTE(Answers!I362,"’","'"),"‘","'"),"“",""""),"”","""")),'Scoring key'!$B$5:$B$9,0),"unread")))</f>
        <v/>
      </c>
      <c r="S362" s="1" t="str">
        <f aca="false">IF(Answers!J362="","",IF(ISNUMBER(IFERROR(VALUE(Answers!J362),"")),IF(AND(VALUE(Answers!J362)&gt;=1,VALUE(Answers!J362)&lt;=5,VALUE(Answers!J362)=INT(VALUE(Answers!J362))),VALUE(Answers!J362),"unread"),IFERROR(MATCH(TRIM(SUBSTITUTE(SUBSTITUTE(SUBSTITUTE(SUBSTITUTE(Answers!J362,"’","'"),"‘","'"),"“",""""),"”","""")),'Scoring key'!$B$5:$B$9,0),"unread")))</f>
        <v/>
      </c>
      <c r="T362" s="1" t="str">
        <f aca="false">IF(Answers!K362="","",IF(ISNUMBER(IFERROR(VALUE(Answers!K362),"")),IF(AND(VALUE(Answers!K362)&gt;=1,VALUE(Answers!K362)&lt;=5,VALUE(Answers!K362)=INT(VALUE(Answers!K362))),VALUE(Answers!K362),"unread"),IFERROR(MATCH(TRIM(SUBSTITUTE(SUBSTITUTE(SUBSTITUTE(SUBSTITUTE(Answers!K362,"’","'"),"‘","'"),"“",""""),"”","""")),'Scoring key'!$B$5:$B$9,0),"unread")))</f>
        <v/>
      </c>
      <c r="U362" s="1" t="str">
        <f aca="false">IF(Answers!M362="","",IF(ISNUMBER(IFERROR(VALUE(Answers!M362),"")),IF(AND(VALUE(Answers!M362)&gt;=1,VALUE(Answers!M362)&lt;=5,VALUE(Answers!M362)=INT(VALUE(Answers!M362))),VALUE(Answers!M362),"unread"),IFERROR(MATCH(TRIM(SUBSTITUTE(SUBSTITUTE(SUBSTITUTE(SUBSTITUTE(Answers!M362,"’","'"),"‘","'"),"“",""""),"”","""")),'Scoring key'!$B$5:$B$9,0),"unread")))</f>
        <v/>
      </c>
      <c r="V362" s="1" t="str">
        <f aca="false">IF(Answers!P362="","",IF(ISNUMBER(IFERROR(VALUE(Answers!P362),"")),IF(AND(VALUE(Answers!P362)&gt;=1,VALUE(Answers!P362)&lt;=5,VALUE(Answers!P362)=INT(VALUE(Answers!P362))),VALUE(Answers!P362),"unread"),IFERROR(MATCH(TRIM(SUBSTITUTE(SUBSTITUTE(SUBSTITUTE(SUBSTITUTE(Answers!P362,"’","'"),"‘","'"),"“",""""),"”","""")),'Scoring key'!$B$5:$B$9,0),"unread")))</f>
        <v/>
      </c>
      <c r="W362" s="1" t="str">
        <f aca="false">IF(Answers!Q362="","",IF(ISNUMBER(IFERROR(VALUE(Answers!Q362),"")),IF(AND(VALUE(Answers!Q362)&gt;=1,VALUE(Answers!Q362)&lt;=5,VALUE(Answers!Q362)=INT(VALUE(Answers!Q362))),VALUE(Answers!Q362),"unread"),IFERROR(MATCH(TRIM(SUBSTITUTE(SUBSTITUTE(SUBSTITUTE(SUBSTITUTE(Answers!Q362,"’","'"),"‘","'"),"“",""""),"”","""")),'Scoring key'!$B$5:$B$9,0),"unread")))</f>
        <v/>
      </c>
      <c r="X362" s="1" t="str">
        <f aca="false">IF(Answers!B362="","",ISNUMBER(SEARCH("Drafting or editing emails and documents",TRIM(SUBSTITUTE(SUBSTITUTE(SUBSTITUTE(SUBSTITUTE(Answers!B362,"’","'"),"‘","'"),"“",""""),"”",""""))))*1+ISNUMBER(SEARCH("Summarizing documents, threads or meetings",TRIM(SUBSTITUTE(SUBSTITUTE(SUBSTITUTE(SUBSTITUTE(Answers!B362,"’","'"),"‘","'"),"“",""""),"”",""""))))*1+ISNUMBER(SEARCH("Research, or explaining something unfamiliar",TRIM(SUBSTITUTE(SUBSTITUTE(SUBSTITUTE(SUBSTITUTE(Answers!B362,"’","'"),"‘","'"),"“",""""),"”",""""))))*1+ISNUMBER(SEARCH("Working with data or spreadsheets",TRIM(SUBSTITUTE(SUBSTITUTE(SUBSTITUTE(SUBSTITUTE(Answers!B362,"’","'"),"‘","'"),"“",""""),"”",""""))))*1+ISNUMBER(SEARCH("Writing or reviewing code or scripts",TRIM(SUBSTITUTE(SUBSTITUTE(SUBSTITUTE(SUBSTITUTE(Answers!B362,"’","'"),"‘","'"),"“",""""),"”",""""))))*1+ISNUMBER(SEARCH("Brainstorming or planning",TRIM(SUBSTITUTE(SUBSTITUTE(SUBSTITUTE(SUBSTITUTE(Answers!B362,"’","'"),"‘","'"),"“",""""),"”",""""))))*1+ISNUMBER(SEARCH("Something else",TRIM(SUBSTITUTE(SUBSTITUTE(SUBSTITUTE(SUBSTITUTE(Answers!B362,"’","'"),"‘","'"),"“",""""),"”",""""))))*1)</f>
        <v/>
      </c>
      <c r="Y362" s="1" t="str">
        <f aca="false">IF(X362="","",IF(X362=0,IF(ISNUMBER(SEARCH("I don't use AI tools for work",TRIM(SUBSTITUTE(SUBSTITUTE(SUBSTITUTE(SUBSTITUTE(Answers!B362,"’","'"),"‘","'"),"“",""""),"”","""")))),1,"unread"),MIN(X362+1,5)))</f>
        <v/>
      </c>
      <c r="Z362" s="1" t="n">
        <f aca="false">IF(ISNUMBER(SEARCH("Clear guidance on what's allowed and what information can go in",TRIM(SUBSTITUTE(SUBSTITUTE(SUBSTITUTE(SUBSTITUTE(Answers!R362,"’","'"),"‘","'"),"“",""""),"”","""")))),1,0)</f>
        <v>0</v>
      </c>
      <c r="AA362" s="1" t="n">
        <f aca="false">IF(ISNUMBER(SEARCH("An approved AI tool with a work account",TRIM(SUBSTITUTE(SUBSTITUTE(SUBSTITUTE(SUBSTITUTE(Answers!R362,"’","'"),"‘","'"),"“",""""),"”","""")))),1,0)</f>
        <v>0</v>
      </c>
      <c r="AB362" s="1" t="n">
        <f aca="false">IF(ISNUMBER(SEARCH("Hands-on training using my own work tasks",TRIM(SUBSTITUTE(SUBSTITUTE(SUBSTITUTE(SUBSTITUTE(Answers!R362,"’","'"),"‘","'"),"“",""""),"”","""")))),1,0)</f>
        <v>0</v>
      </c>
      <c r="AC362" s="1" t="n">
        <f aca="false">IF(ISNUMBER(SEARCH("Ready-made prompts and templates for common tasks",TRIM(SUBSTITUTE(SUBSTITUTE(SUBSTITUTE(SUBSTITUTE(Answers!R362,"’","'"),"‘","'"),"“",""""),"”","""")))),1,0)</f>
        <v>0</v>
      </c>
      <c r="AD362" s="1" t="n">
        <f aca="false">IF(ISNUMBER(SEARCH("Help setting up an AI agent for my role",TRIM(SUBSTITUTE(SUBSTITUTE(SUBSTITUTE(SUBSTITUTE(Answers!R362,"’","'"),"‘","'"),"“",""""),"”","""")))),1,0)</f>
        <v>0</v>
      </c>
      <c r="AE362" s="1" t="n">
        <f aca="false">IF(ISNUMBER(SEARCH("Examples from people in jobs like mine",TRIM(SUBSTITUTE(SUBSTITUTE(SUBSTITUTE(SUBSTITUTE(Answers!R362,"’","'"),"‘","'"),"“",""""),"”","""")))),1,0)</f>
        <v>0</v>
      </c>
      <c r="AF362" s="1" t="n">
        <f aca="false">IF(ISNUMBER(SEARCH("Time set aside to practice",TRIM(SUBSTITUTE(SUBSTITUTE(SUBSTITUTE(SUBSTITUTE(Answers!R362,"’","'"),"‘","'"),"“",""""),"”","""")))),1,0)</f>
        <v>0</v>
      </c>
      <c r="AG362" s="1" t="n">
        <f aca="false">IF(ISNUMBER(SEARCH("I don't need help right now",TRIM(SUBSTITUTE(SUBSTITUTE(SUBSTITUTE(SUBSTITUTE(Answers!R362,"’","'"),"‘","'"),"“",""""),"”","""")))),1,0)</f>
        <v>0</v>
      </c>
      <c r="AH362" s="1" t="str">
        <f aca="false">IF(Answers!R362="","",IF(Z362+AA362+AB362+AC362+AD362+AE362+AF362+AG362=0,"unread",""))</f>
        <v/>
      </c>
      <c r="AI362" s="1" t="n">
        <f aca="false">IF(OR(D362=5,E362=5),1,0)</f>
        <v>0</v>
      </c>
    </row>
    <row r="363" customFormat="false" ht="15" hidden="false" customHeight="true" outlineLevel="0" collapsed="false">
      <c r="A363" s="1" t="n">
        <f aca="false">Answers!T363</f>
        <v>0</v>
      </c>
      <c r="B363" s="1" t="str">
        <f aca="false">IF(Answers!A363="","",IFERROR(MATCH(TRIM(SUBSTITUTE(SUBSTITUTE(SUBSTITUTE(SUBSTITUTE(Answers!A363,"’","'"),"‘","'"),"“",""""),"”","""")),'Scoring key'!$B$10:$B$14,0),"unread"))</f>
        <v/>
      </c>
      <c r="C363" s="1" t="str">
        <f aca="false">IF(Answers!C363="","",IFERROR(MATCH(TRIM(SUBSTITUTE(SUBSTITUTE(SUBSTITUTE(SUBSTITUTE(Answers!C363,"’","'"),"‘","'"),"“",""""),"”","""")),'Scoring key'!$B$15:$B$19,0),"unread"))</f>
        <v/>
      </c>
      <c r="D363" s="1" t="str">
        <f aca="false">IF(Answers!D363="","",IFERROR(MATCH(TRIM(SUBSTITUTE(SUBSTITUTE(SUBSTITUTE(SUBSTITUTE(Answers!D363,"’","'"),"‘","'"),"“",""""),"”","""")),'Scoring key'!$B$20:$B$24,0),"unread"))</f>
        <v/>
      </c>
      <c r="E363" s="1" t="str">
        <f aca="false">IF(Answers!E363="","",IFERROR(MATCH(TRIM(SUBSTITUTE(SUBSTITUTE(SUBSTITUTE(SUBSTITUTE(Answers!E363,"’","'"),"‘","'"),"“",""""),"”","""")),'Scoring key'!$B$25:$B$29,0),"unread"))</f>
        <v/>
      </c>
      <c r="F363" s="1" t="str">
        <f aca="false">IF(Answers!L363="","",IFERROR(MATCH(TRIM(SUBSTITUTE(SUBSTITUTE(SUBSTITUTE(SUBSTITUTE(Answers!L363,"’","'"),"‘","'"),"“",""""),"”","""")),'Scoring key'!$B$30:$B$34,0),"unread"))</f>
        <v/>
      </c>
      <c r="G363" s="1" t="str">
        <f aca="false">IF(Answers!N363="","",IFERROR(MATCH(TRIM(SUBSTITUTE(SUBSTITUTE(SUBSTITUTE(SUBSTITUTE(Answers!N363,"’","'"),"‘","'"),"“",""""),"”","""")),'Scoring key'!$B$35:$B$38,0),"unread"))</f>
        <v/>
      </c>
      <c r="H363" s="1" t="str">
        <f aca="false">IF(Answers!O363="","",IFERROR(MATCH(TRIM(SUBSTITUTE(SUBSTITUTE(SUBSTITUTE(SUBSTITUTE(Answers!O363,"’","'"),"‘","'"),"“",""""),"”","""")),'Scoring key'!$B$39:$B$42,0),"unread"))</f>
        <v/>
      </c>
      <c r="I363" s="1" t="str">
        <f aca="false">IF(Answers!S363="","",IFERROR(MATCH(TRIM(SUBSTITUTE(SUBSTITUTE(SUBSTITUTE(SUBSTITUTE(Answers!S363,"’","'"),"‘","'"),"“",""""),"”","""")),'Scoring key'!$B$43:$B$46,0),"unread"))</f>
        <v/>
      </c>
      <c r="J363" s="1" t="str">
        <f aca="false">IF(ISNUMBER(B363),IF(INDEX('Scoring key'!$C$10:$C$14,B363)="","",INDEX('Scoring key'!$C$10:$C$14,B363)),"")</f>
        <v/>
      </c>
      <c r="K363" s="1" t="str">
        <f aca="false">IF(ISNUMBER(E363),IF(INDEX('Scoring key'!$C$25:$C$29,E363)="","",INDEX('Scoring key'!$C$25:$C$29,E363)),"")</f>
        <v/>
      </c>
      <c r="L363" s="1" t="str">
        <f aca="false">IF(ISNUMBER(F363),IF(INDEX('Scoring key'!$C$30:$C$34,F363)="","",INDEX('Scoring key'!$C$30:$C$34,F363)),"")</f>
        <v/>
      </c>
      <c r="M363" s="1" t="str">
        <f aca="false">IF(ISNUMBER(G363),IF(INDEX('Scoring key'!$C$35:$C$38,G363)="","",INDEX('Scoring key'!$C$35:$C$38,G363)),"")</f>
        <v/>
      </c>
      <c r="N363" s="1" t="str">
        <f aca="false">IF(ISNUMBER(H363),IF(INDEX('Scoring key'!$C$39:$C$42,H363)="","",INDEX('Scoring key'!$C$39:$C$42,H363)),"")</f>
        <v/>
      </c>
      <c r="O363" s="1" t="str">
        <f aca="false">IF(Answers!F363="","",IF(ISNUMBER(IFERROR(VALUE(Answers!F363),"")),IF(AND(VALUE(Answers!F363)&gt;=1,VALUE(Answers!F363)&lt;=5,VALUE(Answers!F363)=INT(VALUE(Answers!F363))),VALUE(Answers!F363),"unread"),IFERROR(MATCH(TRIM(SUBSTITUTE(SUBSTITUTE(SUBSTITUTE(SUBSTITUTE(Answers!F363,"’","'"),"‘","'"),"“",""""),"”","""")),'Scoring key'!$B$5:$B$9,0),"unread")))</f>
        <v/>
      </c>
      <c r="P363" s="1" t="str">
        <f aca="false">IF(Answers!G363="","",IF(ISNUMBER(IFERROR(VALUE(Answers!G363),"")),IF(AND(VALUE(Answers!G363)&gt;=1,VALUE(Answers!G363)&lt;=5,VALUE(Answers!G363)=INT(VALUE(Answers!G363))),VALUE(Answers!G363),"unread"),IFERROR(MATCH(TRIM(SUBSTITUTE(SUBSTITUTE(SUBSTITUTE(SUBSTITUTE(Answers!G363,"’","'"),"‘","'"),"“",""""),"”","""")),'Scoring key'!$B$5:$B$9,0),"unread")))</f>
        <v/>
      </c>
      <c r="Q363" s="1" t="str">
        <f aca="false">IF(Answers!H363="","",IF(ISNUMBER(IFERROR(VALUE(Answers!H363),"")),IF(AND(VALUE(Answers!H363)&gt;=1,VALUE(Answers!H363)&lt;=5,VALUE(Answers!H363)=INT(VALUE(Answers!H363))),VALUE(Answers!H363),"unread"),IFERROR(MATCH(TRIM(SUBSTITUTE(SUBSTITUTE(SUBSTITUTE(SUBSTITUTE(Answers!H363,"’","'"),"‘","'"),"“",""""),"”","""")),'Scoring key'!$B$5:$B$9,0),"unread")))</f>
        <v/>
      </c>
      <c r="R363" s="1" t="str">
        <f aca="false">IF(Answers!I363="","",IF(ISNUMBER(IFERROR(VALUE(Answers!I363),"")),IF(AND(VALUE(Answers!I363)&gt;=1,VALUE(Answers!I363)&lt;=5,VALUE(Answers!I363)=INT(VALUE(Answers!I363))),VALUE(Answers!I363),"unread"),IFERROR(MATCH(TRIM(SUBSTITUTE(SUBSTITUTE(SUBSTITUTE(SUBSTITUTE(Answers!I363,"’","'"),"‘","'"),"“",""""),"”","""")),'Scoring key'!$B$5:$B$9,0),"unread")))</f>
        <v/>
      </c>
      <c r="S363" s="1" t="str">
        <f aca="false">IF(Answers!J363="","",IF(ISNUMBER(IFERROR(VALUE(Answers!J363),"")),IF(AND(VALUE(Answers!J363)&gt;=1,VALUE(Answers!J363)&lt;=5,VALUE(Answers!J363)=INT(VALUE(Answers!J363))),VALUE(Answers!J363),"unread"),IFERROR(MATCH(TRIM(SUBSTITUTE(SUBSTITUTE(SUBSTITUTE(SUBSTITUTE(Answers!J363,"’","'"),"‘","'"),"“",""""),"”","""")),'Scoring key'!$B$5:$B$9,0),"unread")))</f>
        <v/>
      </c>
      <c r="T363" s="1" t="str">
        <f aca="false">IF(Answers!K363="","",IF(ISNUMBER(IFERROR(VALUE(Answers!K363),"")),IF(AND(VALUE(Answers!K363)&gt;=1,VALUE(Answers!K363)&lt;=5,VALUE(Answers!K363)=INT(VALUE(Answers!K363))),VALUE(Answers!K363),"unread"),IFERROR(MATCH(TRIM(SUBSTITUTE(SUBSTITUTE(SUBSTITUTE(SUBSTITUTE(Answers!K363,"’","'"),"‘","'"),"“",""""),"”","""")),'Scoring key'!$B$5:$B$9,0),"unread")))</f>
        <v/>
      </c>
      <c r="U363" s="1" t="str">
        <f aca="false">IF(Answers!M363="","",IF(ISNUMBER(IFERROR(VALUE(Answers!M363),"")),IF(AND(VALUE(Answers!M363)&gt;=1,VALUE(Answers!M363)&lt;=5,VALUE(Answers!M363)=INT(VALUE(Answers!M363))),VALUE(Answers!M363),"unread"),IFERROR(MATCH(TRIM(SUBSTITUTE(SUBSTITUTE(SUBSTITUTE(SUBSTITUTE(Answers!M363,"’","'"),"‘","'"),"“",""""),"”","""")),'Scoring key'!$B$5:$B$9,0),"unread")))</f>
        <v/>
      </c>
      <c r="V363" s="1" t="str">
        <f aca="false">IF(Answers!P363="","",IF(ISNUMBER(IFERROR(VALUE(Answers!P363),"")),IF(AND(VALUE(Answers!P363)&gt;=1,VALUE(Answers!P363)&lt;=5,VALUE(Answers!P363)=INT(VALUE(Answers!P363))),VALUE(Answers!P363),"unread"),IFERROR(MATCH(TRIM(SUBSTITUTE(SUBSTITUTE(SUBSTITUTE(SUBSTITUTE(Answers!P363,"’","'"),"‘","'"),"“",""""),"”","""")),'Scoring key'!$B$5:$B$9,0),"unread")))</f>
        <v/>
      </c>
      <c r="W363" s="1" t="str">
        <f aca="false">IF(Answers!Q363="","",IF(ISNUMBER(IFERROR(VALUE(Answers!Q363),"")),IF(AND(VALUE(Answers!Q363)&gt;=1,VALUE(Answers!Q363)&lt;=5,VALUE(Answers!Q363)=INT(VALUE(Answers!Q363))),VALUE(Answers!Q363),"unread"),IFERROR(MATCH(TRIM(SUBSTITUTE(SUBSTITUTE(SUBSTITUTE(SUBSTITUTE(Answers!Q363,"’","'"),"‘","'"),"“",""""),"”","""")),'Scoring key'!$B$5:$B$9,0),"unread")))</f>
        <v/>
      </c>
      <c r="X363" s="1" t="str">
        <f aca="false">IF(Answers!B363="","",ISNUMBER(SEARCH("Drafting or editing emails and documents",TRIM(SUBSTITUTE(SUBSTITUTE(SUBSTITUTE(SUBSTITUTE(Answers!B363,"’","'"),"‘","'"),"“",""""),"”",""""))))*1+ISNUMBER(SEARCH("Summarizing documents, threads or meetings",TRIM(SUBSTITUTE(SUBSTITUTE(SUBSTITUTE(SUBSTITUTE(Answers!B363,"’","'"),"‘","'"),"“",""""),"”",""""))))*1+ISNUMBER(SEARCH("Research, or explaining something unfamiliar",TRIM(SUBSTITUTE(SUBSTITUTE(SUBSTITUTE(SUBSTITUTE(Answers!B363,"’","'"),"‘","'"),"“",""""),"”",""""))))*1+ISNUMBER(SEARCH("Working with data or spreadsheets",TRIM(SUBSTITUTE(SUBSTITUTE(SUBSTITUTE(SUBSTITUTE(Answers!B363,"’","'"),"‘","'"),"“",""""),"”",""""))))*1+ISNUMBER(SEARCH("Writing or reviewing code or scripts",TRIM(SUBSTITUTE(SUBSTITUTE(SUBSTITUTE(SUBSTITUTE(Answers!B363,"’","'"),"‘","'"),"“",""""),"”",""""))))*1+ISNUMBER(SEARCH("Brainstorming or planning",TRIM(SUBSTITUTE(SUBSTITUTE(SUBSTITUTE(SUBSTITUTE(Answers!B363,"’","'"),"‘","'"),"“",""""),"”",""""))))*1+ISNUMBER(SEARCH("Something else",TRIM(SUBSTITUTE(SUBSTITUTE(SUBSTITUTE(SUBSTITUTE(Answers!B363,"’","'"),"‘","'"),"“",""""),"”",""""))))*1)</f>
        <v/>
      </c>
      <c r="Y363" s="1" t="str">
        <f aca="false">IF(X363="","",IF(X363=0,IF(ISNUMBER(SEARCH("I don't use AI tools for work",TRIM(SUBSTITUTE(SUBSTITUTE(SUBSTITUTE(SUBSTITUTE(Answers!B363,"’","'"),"‘","'"),"“",""""),"”","""")))),1,"unread"),MIN(X363+1,5)))</f>
        <v/>
      </c>
      <c r="Z363" s="1" t="n">
        <f aca="false">IF(ISNUMBER(SEARCH("Clear guidance on what's allowed and what information can go in",TRIM(SUBSTITUTE(SUBSTITUTE(SUBSTITUTE(SUBSTITUTE(Answers!R363,"’","'"),"‘","'"),"“",""""),"”","""")))),1,0)</f>
        <v>0</v>
      </c>
      <c r="AA363" s="1" t="n">
        <f aca="false">IF(ISNUMBER(SEARCH("An approved AI tool with a work account",TRIM(SUBSTITUTE(SUBSTITUTE(SUBSTITUTE(SUBSTITUTE(Answers!R363,"’","'"),"‘","'"),"“",""""),"”","""")))),1,0)</f>
        <v>0</v>
      </c>
      <c r="AB363" s="1" t="n">
        <f aca="false">IF(ISNUMBER(SEARCH("Hands-on training using my own work tasks",TRIM(SUBSTITUTE(SUBSTITUTE(SUBSTITUTE(SUBSTITUTE(Answers!R363,"’","'"),"‘","'"),"“",""""),"”","""")))),1,0)</f>
        <v>0</v>
      </c>
      <c r="AC363" s="1" t="n">
        <f aca="false">IF(ISNUMBER(SEARCH("Ready-made prompts and templates for common tasks",TRIM(SUBSTITUTE(SUBSTITUTE(SUBSTITUTE(SUBSTITUTE(Answers!R363,"’","'"),"‘","'"),"“",""""),"”","""")))),1,0)</f>
        <v>0</v>
      </c>
      <c r="AD363" s="1" t="n">
        <f aca="false">IF(ISNUMBER(SEARCH("Help setting up an AI agent for my role",TRIM(SUBSTITUTE(SUBSTITUTE(SUBSTITUTE(SUBSTITUTE(Answers!R363,"’","'"),"‘","'"),"“",""""),"”","""")))),1,0)</f>
        <v>0</v>
      </c>
      <c r="AE363" s="1" t="n">
        <f aca="false">IF(ISNUMBER(SEARCH("Examples from people in jobs like mine",TRIM(SUBSTITUTE(SUBSTITUTE(SUBSTITUTE(SUBSTITUTE(Answers!R363,"’","'"),"‘","'"),"“",""""),"”","""")))),1,0)</f>
        <v>0</v>
      </c>
      <c r="AF363" s="1" t="n">
        <f aca="false">IF(ISNUMBER(SEARCH("Time set aside to practice",TRIM(SUBSTITUTE(SUBSTITUTE(SUBSTITUTE(SUBSTITUTE(Answers!R363,"’","'"),"‘","'"),"“",""""),"”","""")))),1,0)</f>
        <v>0</v>
      </c>
      <c r="AG363" s="1" t="n">
        <f aca="false">IF(ISNUMBER(SEARCH("I don't need help right now",TRIM(SUBSTITUTE(SUBSTITUTE(SUBSTITUTE(SUBSTITUTE(Answers!R363,"’","'"),"‘","'"),"“",""""),"”","""")))),1,0)</f>
        <v>0</v>
      </c>
      <c r="AH363" s="1" t="str">
        <f aca="false">IF(Answers!R363="","",IF(Z363+AA363+AB363+AC363+AD363+AE363+AF363+AG363=0,"unread",""))</f>
        <v/>
      </c>
      <c r="AI363" s="1" t="n">
        <f aca="false">IF(OR(D363=5,E363=5),1,0)</f>
        <v>0</v>
      </c>
    </row>
    <row r="364" customFormat="false" ht="15" hidden="false" customHeight="true" outlineLevel="0" collapsed="false">
      <c r="A364" s="1" t="n">
        <f aca="false">Answers!T364</f>
        <v>0</v>
      </c>
      <c r="B364" s="1" t="str">
        <f aca="false">IF(Answers!A364="","",IFERROR(MATCH(TRIM(SUBSTITUTE(SUBSTITUTE(SUBSTITUTE(SUBSTITUTE(Answers!A364,"’","'"),"‘","'"),"“",""""),"”","""")),'Scoring key'!$B$10:$B$14,0),"unread"))</f>
        <v/>
      </c>
      <c r="C364" s="1" t="str">
        <f aca="false">IF(Answers!C364="","",IFERROR(MATCH(TRIM(SUBSTITUTE(SUBSTITUTE(SUBSTITUTE(SUBSTITUTE(Answers!C364,"’","'"),"‘","'"),"“",""""),"”","""")),'Scoring key'!$B$15:$B$19,0),"unread"))</f>
        <v/>
      </c>
      <c r="D364" s="1" t="str">
        <f aca="false">IF(Answers!D364="","",IFERROR(MATCH(TRIM(SUBSTITUTE(SUBSTITUTE(SUBSTITUTE(SUBSTITUTE(Answers!D364,"’","'"),"‘","'"),"“",""""),"”","""")),'Scoring key'!$B$20:$B$24,0),"unread"))</f>
        <v/>
      </c>
      <c r="E364" s="1" t="str">
        <f aca="false">IF(Answers!E364="","",IFERROR(MATCH(TRIM(SUBSTITUTE(SUBSTITUTE(SUBSTITUTE(SUBSTITUTE(Answers!E364,"’","'"),"‘","'"),"“",""""),"”","""")),'Scoring key'!$B$25:$B$29,0),"unread"))</f>
        <v/>
      </c>
      <c r="F364" s="1" t="str">
        <f aca="false">IF(Answers!L364="","",IFERROR(MATCH(TRIM(SUBSTITUTE(SUBSTITUTE(SUBSTITUTE(SUBSTITUTE(Answers!L364,"’","'"),"‘","'"),"“",""""),"”","""")),'Scoring key'!$B$30:$B$34,0),"unread"))</f>
        <v/>
      </c>
      <c r="G364" s="1" t="str">
        <f aca="false">IF(Answers!N364="","",IFERROR(MATCH(TRIM(SUBSTITUTE(SUBSTITUTE(SUBSTITUTE(SUBSTITUTE(Answers!N364,"’","'"),"‘","'"),"“",""""),"”","""")),'Scoring key'!$B$35:$B$38,0),"unread"))</f>
        <v/>
      </c>
      <c r="H364" s="1" t="str">
        <f aca="false">IF(Answers!O364="","",IFERROR(MATCH(TRIM(SUBSTITUTE(SUBSTITUTE(SUBSTITUTE(SUBSTITUTE(Answers!O364,"’","'"),"‘","'"),"“",""""),"”","""")),'Scoring key'!$B$39:$B$42,0),"unread"))</f>
        <v/>
      </c>
      <c r="I364" s="1" t="str">
        <f aca="false">IF(Answers!S364="","",IFERROR(MATCH(TRIM(SUBSTITUTE(SUBSTITUTE(SUBSTITUTE(SUBSTITUTE(Answers!S364,"’","'"),"‘","'"),"“",""""),"”","""")),'Scoring key'!$B$43:$B$46,0),"unread"))</f>
        <v/>
      </c>
      <c r="J364" s="1" t="str">
        <f aca="false">IF(ISNUMBER(B364),IF(INDEX('Scoring key'!$C$10:$C$14,B364)="","",INDEX('Scoring key'!$C$10:$C$14,B364)),"")</f>
        <v/>
      </c>
      <c r="K364" s="1" t="str">
        <f aca="false">IF(ISNUMBER(E364),IF(INDEX('Scoring key'!$C$25:$C$29,E364)="","",INDEX('Scoring key'!$C$25:$C$29,E364)),"")</f>
        <v/>
      </c>
      <c r="L364" s="1" t="str">
        <f aca="false">IF(ISNUMBER(F364),IF(INDEX('Scoring key'!$C$30:$C$34,F364)="","",INDEX('Scoring key'!$C$30:$C$34,F364)),"")</f>
        <v/>
      </c>
      <c r="M364" s="1" t="str">
        <f aca="false">IF(ISNUMBER(G364),IF(INDEX('Scoring key'!$C$35:$C$38,G364)="","",INDEX('Scoring key'!$C$35:$C$38,G364)),"")</f>
        <v/>
      </c>
      <c r="N364" s="1" t="str">
        <f aca="false">IF(ISNUMBER(H364),IF(INDEX('Scoring key'!$C$39:$C$42,H364)="","",INDEX('Scoring key'!$C$39:$C$42,H364)),"")</f>
        <v/>
      </c>
      <c r="O364" s="1" t="str">
        <f aca="false">IF(Answers!F364="","",IF(ISNUMBER(IFERROR(VALUE(Answers!F364),"")),IF(AND(VALUE(Answers!F364)&gt;=1,VALUE(Answers!F364)&lt;=5,VALUE(Answers!F364)=INT(VALUE(Answers!F364))),VALUE(Answers!F364),"unread"),IFERROR(MATCH(TRIM(SUBSTITUTE(SUBSTITUTE(SUBSTITUTE(SUBSTITUTE(Answers!F364,"’","'"),"‘","'"),"“",""""),"”","""")),'Scoring key'!$B$5:$B$9,0),"unread")))</f>
        <v/>
      </c>
      <c r="P364" s="1" t="str">
        <f aca="false">IF(Answers!G364="","",IF(ISNUMBER(IFERROR(VALUE(Answers!G364),"")),IF(AND(VALUE(Answers!G364)&gt;=1,VALUE(Answers!G364)&lt;=5,VALUE(Answers!G364)=INT(VALUE(Answers!G364))),VALUE(Answers!G364),"unread"),IFERROR(MATCH(TRIM(SUBSTITUTE(SUBSTITUTE(SUBSTITUTE(SUBSTITUTE(Answers!G364,"’","'"),"‘","'"),"“",""""),"”","""")),'Scoring key'!$B$5:$B$9,0),"unread")))</f>
        <v/>
      </c>
      <c r="Q364" s="1" t="str">
        <f aca="false">IF(Answers!H364="","",IF(ISNUMBER(IFERROR(VALUE(Answers!H364),"")),IF(AND(VALUE(Answers!H364)&gt;=1,VALUE(Answers!H364)&lt;=5,VALUE(Answers!H364)=INT(VALUE(Answers!H364))),VALUE(Answers!H364),"unread"),IFERROR(MATCH(TRIM(SUBSTITUTE(SUBSTITUTE(SUBSTITUTE(SUBSTITUTE(Answers!H364,"’","'"),"‘","'"),"“",""""),"”","""")),'Scoring key'!$B$5:$B$9,0),"unread")))</f>
        <v/>
      </c>
      <c r="R364" s="1" t="str">
        <f aca="false">IF(Answers!I364="","",IF(ISNUMBER(IFERROR(VALUE(Answers!I364),"")),IF(AND(VALUE(Answers!I364)&gt;=1,VALUE(Answers!I364)&lt;=5,VALUE(Answers!I364)=INT(VALUE(Answers!I364))),VALUE(Answers!I364),"unread"),IFERROR(MATCH(TRIM(SUBSTITUTE(SUBSTITUTE(SUBSTITUTE(SUBSTITUTE(Answers!I364,"’","'"),"‘","'"),"“",""""),"”","""")),'Scoring key'!$B$5:$B$9,0),"unread")))</f>
        <v/>
      </c>
      <c r="S364" s="1" t="str">
        <f aca="false">IF(Answers!J364="","",IF(ISNUMBER(IFERROR(VALUE(Answers!J364),"")),IF(AND(VALUE(Answers!J364)&gt;=1,VALUE(Answers!J364)&lt;=5,VALUE(Answers!J364)=INT(VALUE(Answers!J364))),VALUE(Answers!J364),"unread"),IFERROR(MATCH(TRIM(SUBSTITUTE(SUBSTITUTE(SUBSTITUTE(SUBSTITUTE(Answers!J364,"’","'"),"‘","'"),"“",""""),"”","""")),'Scoring key'!$B$5:$B$9,0),"unread")))</f>
        <v/>
      </c>
      <c r="T364" s="1" t="str">
        <f aca="false">IF(Answers!K364="","",IF(ISNUMBER(IFERROR(VALUE(Answers!K364),"")),IF(AND(VALUE(Answers!K364)&gt;=1,VALUE(Answers!K364)&lt;=5,VALUE(Answers!K364)=INT(VALUE(Answers!K364))),VALUE(Answers!K364),"unread"),IFERROR(MATCH(TRIM(SUBSTITUTE(SUBSTITUTE(SUBSTITUTE(SUBSTITUTE(Answers!K364,"’","'"),"‘","'"),"“",""""),"”","""")),'Scoring key'!$B$5:$B$9,0),"unread")))</f>
        <v/>
      </c>
      <c r="U364" s="1" t="str">
        <f aca="false">IF(Answers!M364="","",IF(ISNUMBER(IFERROR(VALUE(Answers!M364),"")),IF(AND(VALUE(Answers!M364)&gt;=1,VALUE(Answers!M364)&lt;=5,VALUE(Answers!M364)=INT(VALUE(Answers!M364))),VALUE(Answers!M364),"unread"),IFERROR(MATCH(TRIM(SUBSTITUTE(SUBSTITUTE(SUBSTITUTE(SUBSTITUTE(Answers!M364,"’","'"),"‘","'"),"“",""""),"”","""")),'Scoring key'!$B$5:$B$9,0),"unread")))</f>
        <v/>
      </c>
      <c r="V364" s="1" t="str">
        <f aca="false">IF(Answers!P364="","",IF(ISNUMBER(IFERROR(VALUE(Answers!P364),"")),IF(AND(VALUE(Answers!P364)&gt;=1,VALUE(Answers!P364)&lt;=5,VALUE(Answers!P364)=INT(VALUE(Answers!P364))),VALUE(Answers!P364),"unread"),IFERROR(MATCH(TRIM(SUBSTITUTE(SUBSTITUTE(SUBSTITUTE(SUBSTITUTE(Answers!P364,"’","'"),"‘","'"),"“",""""),"”","""")),'Scoring key'!$B$5:$B$9,0),"unread")))</f>
        <v/>
      </c>
      <c r="W364" s="1" t="str">
        <f aca="false">IF(Answers!Q364="","",IF(ISNUMBER(IFERROR(VALUE(Answers!Q364),"")),IF(AND(VALUE(Answers!Q364)&gt;=1,VALUE(Answers!Q364)&lt;=5,VALUE(Answers!Q364)=INT(VALUE(Answers!Q364))),VALUE(Answers!Q364),"unread"),IFERROR(MATCH(TRIM(SUBSTITUTE(SUBSTITUTE(SUBSTITUTE(SUBSTITUTE(Answers!Q364,"’","'"),"‘","'"),"“",""""),"”","""")),'Scoring key'!$B$5:$B$9,0),"unread")))</f>
        <v/>
      </c>
      <c r="X364" s="1" t="str">
        <f aca="false">IF(Answers!B364="","",ISNUMBER(SEARCH("Drafting or editing emails and documents",TRIM(SUBSTITUTE(SUBSTITUTE(SUBSTITUTE(SUBSTITUTE(Answers!B364,"’","'"),"‘","'"),"“",""""),"”",""""))))*1+ISNUMBER(SEARCH("Summarizing documents, threads or meetings",TRIM(SUBSTITUTE(SUBSTITUTE(SUBSTITUTE(SUBSTITUTE(Answers!B364,"’","'"),"‘","'"),"“",""""),"”",""""))))*1+ISNUMBER(SEARCH("Research, or explaining something unfamiliar",TRIM(SUBSTITUTE(SUBSTITUTE(SUBSTITUTE(SUBSTITUTE(Answers!B364,"’","'"),"‘","'"),"“",""""),"”",""""))))*1+ISNUMBER(SEARCH("Working with data or spreadsheets",TRIM(SUBSTITUTE(SUBSTITUTE(SUBSTITUTE(SUBSTITUTE(Answers!B364,"’","'"),"‘","'"),"“",""""),"”",""""))))*1+ISNUMBER(SEARCH("Writing or reviewing code or scripts",TRIM(SUBSTITUTE(SUBSTITUTE(SUBSTITUTE(SUBSTITUTE(Answers!B364,"’","'"),"‘","'"),"“",""""),"”",""""))))*1+ISNUMBER(SEARCH("Brainstorming or planning",TRIM(SUBSTITUTE(SUBSTITUTE(SUBSTITUTE(SUBSTITUTE(Answers!B364,"’","'"),"‘","'"),"“",""""),"”",""""))))*1+ISNUMBER(SEARCH("Something else",TRIM(SUBSTITUTE(SUBSTITUTE(SUBSTITUTE(SUBSTITUTE(Answers!B364,"’","'"),"‘","'"),"“",""""),"”",""""))))*1)</f>
        <v/>
      </c>
      <c r="Y364" s="1" t="str">
        <f aca="false">IF(X364="","",IF(X364=0,IF(ISNUMBER(SEARCH("I don't use AI tools for work",TRIM(SUBSTITUTE(SUBSTITUTE(SUBSTITUTE(SUBSTITUTE(Answers!B364,"’","'"),"‘","'"),"“",""""),"”","""")))),1,"unread"),MIN(X364+1,5)))</f>
        <v/>
      </c>
      <c r="Z364" s="1" t="n">
        <f aca="false">IF(ISNUMBER(SEARCH("Clear guidance on what's allowed and what information can go in",TRIM(SUBSTITUTE(SUBSTITUTE(SUBSTITUTE(SUBSTITUTE(Answers!R364,"’","'"),"‘","'"),"“",""""),"”","""")))),1,0)</f>
        <v>0</v>
      </c>
      <c r="AA364" s="1" t="n">
        <f aca="false">IF(ISNUMBER(SEARCH("An approved AI tool with a work account",TRIM(SUBSTITUTE(SUBSTITUTE(SUBSTITUTE(SUBSTITUTE(Answers!R364,"’","'"),"‘","'"),"“",""""),"”","""")))),1,0)</f>
        <v>0</v>
      </c>
      <c r="AB364" s="1" t="n">
        <f aca="false">IF(ISNUMBER(SEARCH("Hands-on training using my own work tasks",TRIM(SUBSTITUTE(SUBSTITUTE(SUBSTITUTE(SUBSTITUTE(Answers!R364,"’","'"),"‘","'"),"“",""""),"”","""")))),1,0)</f>
        <v>0</v>
      </c>
      <c r="AC364" s="1" t="n">
        <f aca="false">IF(ISNUMBER(SEARCH("Ready-made prompts and templates for common tasks",TRIM(SUBSTITUTE(SUBSTITUTE(SUBSTITUTE(SUBSTITUTE(Answers!R364,"’","'"),"‘","'"),"“",""""),"”","""")))),1,0)</f>
        <v>0</v>
      </c>
      <c r="AD364" s="1" t="n">
        <f aca="false">IF(ISNUMBER(SEARCH("Help setting up an AI agent for my role",TRIM(SUBSTITUTE(SUBSTITUTE(SUBSTITUTE(SUBSTITUTE(Answers!R364,"’","'"),"‘","'"),"“",""""),"”","""")))),1,0)</f>
        <v>0</v>
      </c>
      <c r="AE364" s="1" t="n">
        <f aca="false">IF(ISNUMBER(SEARCH("Examples from people in jobs like mine",TRIM(SUBSTITUTE(SUBSTITUTE(SUBSTITUTE(SUBSTITUTE(Answers!R364,"’","'"),"‘","'"),"“",""""),"”","""")))),1,0)</f>
        <v>0</v>
      </c>
      <c r="AF364" s="1" t="n">
        <f aca="false">IF(ISNUMBER(SEARCH("Time set aside to practice",TRIM(SUBSTITUTE(SUBSTITUTE(SUBSTITUTE(SUBSTITUTE(Answers!R364,"’","'"),"‘","'"),"“",""""),"”","""")))),1,0)</f>
        <v>0</v>
      </c>
      <c r="AG364" s="1" t="n">
        <f aca="false">IF(ISNUMBER(SEARCH("I don't need help right now",TRIM(SUBSTITUTE(SUBSTITUTE(SUBSTITUTE(SUBSTITUTE(Answers!R364,"’","'"),"‘","'"),"“",""""),"”","""")))),1,0)</f>
        <v>0</v>
      </c>
      <c r="AH364" s="1" t="str">
        <f aca="false">IF(Answers!R364="","",IF(Z364+AA364+AB364+AC364+AD364+AE364+AF364+AG364=0,"unread",""))</f>
        <v/>
      </c>
      <c r="AI364" s="1" t="n">
        <f aca="false">IF(OR(D364=5,E364=5),1,0)</f>
        <v>0</v>
      </c>
    </row>
    <row r="365" customFormat="false" ht="15" hidden="false" customHeight="true" outlineLevel="0" collapsed="false">
      <c r="A365" s="1" t="n">
        <f aca="false">Answers!T365</f>
        <v>0</v>
      </c>
      <c r="B365" s="1" t="str">
        <f aca="false">IF(Answers!A365="","",IFERROR(MATCH(TRIM(SUBSTITUTE(SUBSTITUTE(SUBSTITUTE(SUBSTITUTE(Answers!A365,"’","'"),"‘","'"),"“",""""),"”","""")),'Scoring key'!$B$10:$B$14,0),"unread"))</f>
        <v/>
      </c>
      <c r="C365" s="1" t="str">
        <f aca="false">IF(Answers!C365="","",IFERROR(MATCH(TRIM(SUBSTITUTE(SUBSTITUTE(SUBSTITUTE(SUBSTITUTE(Answers!C365,"’","'"),"‘","'"),"“",""""),"”","""")),'Scoring key'!$B$15:$B$19,0),"unread"))</f>
        <v/>
      </c>
      <c r="D365" s="1" t="str">
        <f aca="false">IF(Answers!D365="","",IFERROR(MATCH(TRIM(SUBSTITUTE(SUBSTITUTE(SUBSTITUTE(SUBSTITUTE(Answers!D365,"’","'"),"‘","'"),"“",""""),"”","""")),'Scoring key'!$B$20:$B$24,0),"unread"))</f>
        <v/>
      </c>
      <c r="E365" s="1" t="str">
        <f aca="false">IF(Answers!E365="","",IFERROR(MATCH(TRIM(SUBSTITUTE(SUBSTITUTE(SUBSTITUTE(SUBSTITUTE(Answers!E365,"’","'"),"‘","'"),"“",""""),"”","""")),'Scoring key'!$B$25:$B$29,0),"unread"))</f>
        <v/>
      </c>
      <c r="F365" s="1" t="str">
        <f aca="false">IF(Answers!L365="","",IFERROR(MATCH(TRIM(SUBSTITUTE(SUBSTITUTE(SUBSTITUTE(SUBSTITUTE(Answers!L365,"’","'"),"‘","'"),"“",""""),"”","""")),'Scoring key'!$B$30:$B$34,0),"unread"))</f>
        <v/>
      </c>
      <c r="G365" s="1" t="str">
        <f aca="false">IF(Answers!N365="","",IFERROR(MATCH(TRIM(SUBSTITUTE(SUBSTITUTE(SUBSTITUTE(SUBSTITUTE(Answers!N365,"’","'"),"‘","'"),"“",""""),"”","""")),'Scoring key'!$B$35:$B$38,0),"unread"))</f>
        <v/>
      </c>
      <c r="H365" s="1" t="str">
        <f aca="false">IF(Answers!O365="","",IFERROR(MATCH(TRIM(SUBSTITUTE(SUBSTITUTE(SUBSTITUTE(SUBSTITUTE(Answers!O365,"’","'"),"‘","'"),"“",""""),"”","""")),'Scoring key'!$B$39:$B$42,0),"unread"))</f>
        <v/>
      </c>
      <c r="I365" s="1" t="str">
        <f aca="false">IF(Answers!S365="","",IFERROR(MATCH(TRIM(SUBSTITUTE(SUBSTITUTE(SUBSTITUTE(SUBSTITUTE(Answers!S365,"’","'"),"‘","'"),"“",""""),"”","""")),'Scoring key'!$B$43:$B$46,0),"unread"))</f>
        <v/>
      </c>
      <c r="J365" s="1" t="str">
        <f aca="false">IF(ISNUMBER(B365),IF(INDEX('Scoring key'!$C$10:$C$14,B365)="","",INDEX('Scoring key'!$C$10:$C$14,B365)),"")</f>
        <v/>
      </c>
      <c r="K365" s="1" t="str">
        <f aca="false">IF(ISNUMBER(E365),IF(INDEX('Scoring key'!$C$25:$C$29,E365)="","",INDEX('Scoring key'!$C$25:$C$29,E365)),"")</f>
        <v/>
      </c>
      <c r="L365" s="1" t="str">
        <f aca="false">IF(ISNUMBER(F365),IF(INDEX('Scoring key'!$C$30:$C$34,F365)="","",INDEX('Scoring key'!$C$30:$C$34,F365)),"")</f>
        <v/>
      </c>
      <c r="M365" s="1" t="str">
        <f aca="false">IF(ISNUMBER(G365),IF(INDEX('Scoring key'!$C$35:$C$38,G365)="","",INDEX('Scoring key'!$C$35:$C$38,G365)),"")</f>
        <v/>
      </c>
      <c r="N365" s="1" t="str">
        <f aca="false">IF(ISNUMBER(H365),IF(INDEX('Scoring key'!$C$39:$C$42,H365)="","",INDEX('Scoring key'!$C$39:$C$42,H365)),"")</f>
        <v/>
      </c>
      <c r="O365" s="1" t="str">
        <f aca="false">IF(Answers!F365="","",IF(ISNUMBER(IFERROR(VALUE(Answers!F365),"")),IF(AND(VALUE(Answers!F365)&gt;=1,VALUE(Answers!F365)&lt;=5,VALUE(Answers!F365)=INT(VALUE(Answers!F365))),VALUE(Answers!F365),"unread"),IFERROR(MATCH(TRIM(SUBSTITUTE(SUBSTITUTE(SUBSTITUTE(SUBSTITUTE(Answers!F365,"’","'"),"‘","'"),"“",""""),"”","""")),'Scoring key'!$B$5:$B$9,0),"unread")))</f>
        <v/>
      </c>
      <c r="P365" s="1" t="str">
        <f aca="false">IF(Answers!G365="","",IF(ISNUMBER(IFERROR(VALUE(Answers!G365),"")),IF(AND(VALUE(Answers!G365)&gt;=1,VALUE(Answers!G365)&lt;=5,VALUE(Answers!G365)=INT(VALUE(Answers!G365))),VALUE(Answers!G365),"unread"),IFERROR(MATCH(TRIM(SUBSTITUTE(SUBSTITUTE(SUBSTITUTE(SUBSTITUTE(Answers!G365,"’","'"),"‘","'"),"“",""""),"”","""")),'Scoring key'!$B$5:$B$9,0),"unread")))</f>
        <v/>
      </c>
      <c r="Q365" s="1" t="str">
        <f aca="false">IF(Answers!H365="","",IF(ISNUMBER(IFERROR(VALUE(Answers!H365),"")),IF(AND(VALUE(Answers!H365)&gt;=1,VALUE(Answers!H365)&lt;=5,VALUE(Answers!H365)=INT(VALUE(Answers!H365))),VALUE(Answers!H365),"unread"),IFERROR(MATCH(TRIM(SUBSTITUTE(SUBSTITUTE(SUBSTITUTE(SUBSTITUTE(Answers!H365,"’","'"),"‘","'"),"“",""""),"”","""")),'Scoring key'!$B$5:$B$9,0),"unread")))</f>
        <v/>
      </c>
      <c r="R365" s="1" t="str">
        <f aca="false">IF(Answers!I365="","",IF(ISNUMBER(IFERROR(VALUE(Answers!I365),"")),IF(AND(VALUE(Answers!I365)&gt;=1,VALUE(Answers!I365)&lt;=5,VALUE(Answers!I365)=INT(VALUE(Answers!I365))),VALUE(Answers!I365),"unread"),IFERROR(MATCH(TRIM(SUBSTITUTE(SUBSTITUTE(SUBSTITUTE(SUBSTITUTE(Answers!I365,"’","'"),"‘","'"),"“",""""),"”","""")),'Scoring key'!$B$5:$B$9,0),"unread")))</f>
        <v/>
      </c>
      <c r="S365" s="1" t="str">
        <f aca="false">IF(Answers!J365="","",IF(ISNUMBER(IFERROR(VALUE(Answers!J365),"")),IF(AND(VALUE(Answers!J365)&gt;=1,VALUE(Answers!J365)&lt;=5,VALUE(Answers!J365)=INT(VALUE(Answers!J365))),VALUE(Answers!J365),"unread"),IFERROR(MATCH(TRIM(SUBSTITUTE(SUBSTITUTE(SUBSTITUTE(SUBSTITUTE(Answers!J365,"’","'"),"‘","'"),"“",""""),"”","""")),'Scoring key'!$B$5:$B$9,0),"unread")))</f>
        <v/>
      </c>
      <c r="T365" s="1" t="str">
        <f aca="false">IF(Answers!K365="","",IF(ISNUMBER(IFERROR(VALUE(Answers!K365),"")),IF(AND(VALUE(Answers!K365)&gt;=1,VALUE(Answers!K365)&lt;=5,VALUE(Answers!K365)=INT(VALUE(Answers!K365))),VALUE(Answers!K365),"unread"),IFERROR(MATCH(TRIM(SUBSTITUTE(SUBSTITUTE(SUBSTITUTE(SUBSTITUTE(Answers!K365,"’","'"),"‘","'"),"“",""""),"”","""")),'Scoring key'!$B$5:$B$9,0),"unread")))</f>
        <v/>
      </c>
      <c r="U365" s="1" t="str">
        <f aca="false">IF(Answers!M365="","",IF(ISNUMBER(IFERROR(VALUE(Answers!M365),"")),IF(AND(VALUE(Answers!M365)&gt;=1,VALUE(Answers!M365)&lt;=5,VALUE(Answers!M365)=INT(VALUE(Answers!M365))),VALUE(Answers!M365),"unread"),IFERROR(MATCH(TRIM(SUBSTITUTE(SUBSTITUTE(SUBSTITUTE(SUBSTITUTE(Answers!M365,"’","'"),"‘","'"),"“",""""),"”","""")),'Scoring key'!$B$5:$B$9,0),"unread")))</f>
        <v/>
      </c>
      <c r="V365" s="1" t="str">
        <f aca="false">IF(Answers!P365="","",IF(ISNUMBER(IFERROR(VALUE(Answers!P365),"")),IF(AND(VALUE(Answers!P365)&gt;=1,VALUE(Answers!P365)&lt;=5,VALUE(Answers!P365)=INT(VALUE(Answers!P365))),VALUE(Answers!P365),"unread"),IFERROR(MATCH(TRIM(SUBSTITUTE(SUBSTITUTE(SUBSTITUTE(SUBSTITUTE(Answers!P365,"’","'"),"‘","'"),"“",""""),"”","""")),'Scoring key'!$B$5:$B$9,0),"unread")))</f>
        <v/>
      </c>
      <c r="W365" s="1" t="str">
        <f aca="false">IF(Answers!Q365="","",IF(ISNUMBER(IFERROR(VALUE(Answers!Q365),"")),IF(AND(VALUE(Answers!Q365)&gt;=1,VALUE(Answers!Q365)&lt;=5,VALUE(Answers!Q365)=INT(VALUE(Answers!Q365))),VALUE(Answers!Q365),"unread"),IFERROR(MATCH(TRIM(SUBSTITUTE(SUBSTITUTE(SUBSTITUTE(SUBSTITUTE(Answers!Q365,"’","'"),"‘","'"),"“",""""),"”","""")),'Scoring key'!$B$5:$B$9,0),"unread")))</f>
        <v/>
      </c>
      <c r="X365" s="1" t="str">
        <f aca="false">IF(Answers!B365="","",ISNUMBER(SEARCH("Drafting or editing emails and documents",TRIM(SUBSTITUTE(SUBSTITUTE(SUBSTITUTE(SUBSTITUTE(Answers!B365,"’","'"),"‘","'"),"“",""""),"”",""""))))*1+ISNUMBER(SEARCH("Summarizing documents, threads or meetings",TRIM(SUBSTITUTE(SUBSTITUTE(SUBSTITUTE(SUBSTITUTE(Answers!B365,"’","'"),"‘","'"),"“",""""),"”",""""))))*1+ISNUMBER(SEARCH("Research, or explaining something unfamiliar",TRIM(SUBSTITUTE(SUBSTITUTE(SUBSTITUTE(SUBSTITUTE(Answers!B365,"’","'"),"‘","'"),"“",""""),"”",""""))))*1+ISNUMBER(SEARCH("Working with data or spreadsheets",TRIM(SUBSTITUTE(SUBSTITUTE(SUBSTITUTE(SUBSTITUTE(Answers!B365,"’","'"),"‘","'"),"“",""""),"”",""""))))*1+ISNUMBER(SEARCH("Writing or reviewing code or scripts",TRIM(SUBSTITUTE(SUBSTITUTE(SUBSTITUTE(SUBSTITUTE(Answers!B365,"’","'"),"‘","'"),"“",""""),"”",""""))))*1+ISNUMBER(SEARCH("Brainstorming or planning",TRIM(SUBSTITUTE(SUBSTITUTE(SUBSTITUTE(SUBSTITUTE(Answers!B365,"’","'"),"‘","'"),"“",""""),"”",""""))))*1+ISNUMBER(SEARCH("Something else",TRIM(SUBSTITUTE(SUBSTITUTE(SUBSTITUTE(SUBSTITUTE(Answers!B365,"’","'"),"‘","'"),"“",""""),"”",""""))))*1)</f>
        <v/>
      </c>
      <c r="Y365" s="1" t="str">
        <f aca="false">IF(X365="","",IF(X365=0,IF(ISNUMBER(SEARCH("I don't use AI tools for work",TRIM(SUBSTITUTE(SUBSTITUTE(SUBSTITUTE(SUBSTITUTE(Answers!B365,"’","'"),"‘","'"),"“",""""),"”","""")))),1,"unread"),MIN(X365+1,5)))</f>
        <v/>
      </c>
      <c r="Z365" s="1" t="n">
        <f aca="false">IF(ISNUMBER(SEARCH("Clear guidance on what's allowed and what information can go in",TRIM(SUBSTITUTE(SUBSTITUTE(SUBSTITUTE(SUBSTITUTE(Answers!R365,"’","'"),"‘","'"),"“",""""),"”","""")))),1,0)</f>
        <v>0</v>
      </c>
      <c r="AA365" s="1" t="n">
        <f aca="false">IF(ISNUMBER(SEARCH("An approved AI tool with a work account",TRIM(SUBSTITUTE(SUBSTITUTE(SUBSTITUTE(SUBSTITUTE(Answers!R365,"’","'"),"‘","'"),"“",""""),"”","""")))),1,0)</f>
        <v>0</v>
      </c>
      <c r="AB365" s="1" t="n">
        <f aca="false">IF(ISNUMBER(SEARCH("Hands-on training using my own work tasks",TRIM(SUBSTITUTE(SUBSTITUTE(SUBSTITUTE(SUBSTITUTE(Answers!R365,"’","'"),"‘","'"),"“",""""),"”","""")))),1,0)</f>
        <v>0</v>
      </c>
      <c r="AC365" s="1" t="n">
        <f aca="false">IF(ISNUMBER(SEARCH("Ready-made prompts and templates for common tasks",TRIM(SUBSTITUTE(SUBSTITUTE(SUBSTITUTE(SUBSTITUTE(Answers!R365,"’","'"),"‘","'"),"“",""""),"”","""")))),1,0)</f>
        <v>0</v>
      </c>
      <c r="AD365" s="1" t="n">
        <f aca="false">IF(ISNUMBER(SEARCH("Help setting up an AI agent for my role",TRIM(SUBSTITUTE(SUBSTITUTE(SUBSTITUTE(SUBSTITUTE(Answers!R365,"’","'"),"‘","'"),"“",""""),"”","""")))),1,0)</f>
        <v>0</v>
      </c>
      <c r="AE365" s="1" t="n">
        <f aca="false">IF(ISNUMBER(SEARCH("Examples from people in jobs like mine",TRIM(SUBSTITUTE(SUBSTITUTE(SUBSTITUTE(SUBSTITUTE(Answers!R365,"’","'"),"‘","'"),"“",""""),"”","""")))),1,0)</f>
        <v>0</v>
      </c>
      <c r="AF365" s="1" t="n">
        <f aca="false">IF(ISNUMBER(SEARCH("Time set aside to practice",TRIM(SUBSTITUTE(SUBSTITUTE(SUBSTITUTE(SUBSTITUTE(Answers!R365,"’","'"),"‘","'"),"“",""""),"”","""")))),1,0)</f>
        <v>0</v>
      </c>
      <c r="AG365" s="1" t="n">
        <f aca="false">IF(ISNUMBER(SEARCH("I don't need help right now",TRIM(SUBSTITUTE(SUBSTITUTE(SUBSTITUTE(SUBSTITUTE(Answers!R365,"’","'"),"‘","'"),"“",""""),"”","""")))),1,0)</f>
        <v>0</v>
      </c>
      <c r="AH365" s="1" t="str">
        <f aca="false">IF(Answers!R365="","",IF(Z365+AA365+AB365+AC365+AD365+AE365+AF365+AG365=0,"unread",""))</f>
        <v/>
      </c>
      <c r="AI365" s="1" t="n">
        <f aca="false">IF(OR(D365=5,E365=5),1,0)</f>
        <v>0</v>
      </c>
    </row>
    <row r="366" customFormat="false" ht="15" hidden="false" customHeight="true" outlineLevel="0" collapsed="false">
      <c r="A366" s="1" t="n">
        <f aca="false">Answers!T366</f>
        <v>0</v>
      </c>
      <c r="B366" s="1" t="str">
        <f aca="false">IF(Answers!A366="","",IFERROR(MATCH(TRIM(SUBSTITUTE(SUBSTITUTE(SUBSTITUTE(SUBSTITUTE(Answers!A366,"’","'"),"‘","'"),"“",""""),"”","""")),'Scoring key'!$B$10:$B$14,0),"unread"))</f>
        <v/>
      </c>
      <c r="C366" s="1" t="str">
        <f aca="false">IF(Answers!C366="","",IFERROR(MATCH(TRIM(SUBSTITUTE(SUBSTITUTE(SUBSTITUTE(SUBSTITUTE(Answers!C366,"’","'"),"‘","'"),"“",""""),"”","""")),'Scoring key'!$B$15:$B$19,0),"unread"))</f>
        <v/>
      </c>
      <c r="D366" s="1" t="str">
        <f aca="false">IF(Answers!D366="","",IFERROR(MATCH(TRIM(SUBSTITUTE(SUBSTITUTE(SUBSTITUTE(SUBSTITUTE(Answers!D366,"’","'"),"‘","'"),"“",""""),"”","""")),'Scoring key'!$B$20:$B$24,0),"unread"))</f>
        <v/>
      </c>
      <c r="E366" s="1" t="str">
        <f aca="false">IF(Answers!E366="","",IFERROR(MATCH(TRIM(SUBSTITUTE(SUBSTITUTE(SUBSTITUTE(SUBSTITUTE(Answers!E366,"’","'"),"‘","'"),"“",""""),"”","""")),'Scoring key'!$B$25:$B$29,0),"unread"))</f>
        <v/>
      </c>
      <c r="F366" s="1" t="str">
        <f aca="false">IF(Answers!L366="","",IFERROR(MATCH(TRIM(SUBSTITUTE(SUBSTITUTE(SUBSTITUTE(SUBSTITUTE(Answers!L366,"’","'"),"‘","'"),"“",""""),"”","""")),'Scoring key'!$B$30:$B$34,0),"unread"))</f>
        <v/>
      </c>
      <c r="G366" s="1" t="str">
        <f aca="false">IF(Answers!N366="","",IFERROR(MATCH(TRIM(SUBSTITUTE(SUBSTITUTE(SUBSTITUTE(SUBSTITUTE(Answers!N366,"’","'"),"‘","'"),"“",""""),"”","""")),'Scoring key'!$B$35:$B$38,0),"unread"))</f>
        <v/>
      </c>
      <c r="H366" s="1" t="str">
        <f aca="false">IF(Answers!O366="","",IFERROR(MATCH(TRIM(SUBSTITUTE(SUBSTITUTE(SUBSTITUTE(SUBSTITUTE(Answers!O366,"’","'"),"‘","'"),"“",""""),"”","""")),'Scoring key'!$B$39:$B$42,0),"unread"))</f>
        <v/>
      </c>
      <c r="I366" s="1" t="str">
        <f aca="false">IF(Answers!S366="","",IFERROR(MATCH(TRIM(SUBSTITUTE(SUBSTITUTE(SUBSTITUTE(SUBSTITUTE(Answers!S366,"’","'"),"‘","'"),"“",""""),"”","""")),'Scoring key'!$B$43:$B$46,0),"unread"))</f>
        <v/>
      </c>
      <c r="J366" s="1" t="str">
        <f aca="false">IF(ISNUMBER(B366),IF(INDEX('Scoring key'!$C$10:$C$14,B366)="","",INDEX('Scoring key'!$C$10:$C$14,B366)),"")</f>
        <v/>
      </c>
      <c r="K366" s="1" t="str">
        <f aca="false">IF(ISNUMBER(E366),IF(INDEX('Scoring key'!$C$25:$C$29,E366)="","",INDEX('Scoring key'!$C$25:$C$29,E366)),"")</f>
        <v/>
      </c>
      <c r="L366" s="1" t="str">
        <f aca="false">IF(ISNUMBER(F366),IF(INDEX('Scoring key'!$C$30:$C$34,F366)="","",INDEX('Scoring key'!$C$30:$C$34,F366)),"")</f>
        <v/>
      </c>
      <c r="M366" s="1" t="str">
        <f aca="false">IF(ISNUMBER(G366),IF(INDEX('Scoring key'!$C$35:$C$38,G366)="","",INDEX('Scoring key'!$C$35:$C$38,G366)),"")</f>
        <v/>
      </c>
      <c r="N366" s="1" t="str">
        <f aca="false">IF(ISNUMBER(H366),IF(INDEX('Scoring key'!$C$39:$C$42,H366)="","",INDEX('Scoring key'!$C$39:$C$42,H366)),"")</f>
        <v/>
      </c>
      <c r="O366" s="1" t="str">
        <f aca="false">IF(Answers!F366="","",IF(ISNUMBER(IFERROR(VALUE(Answers!F366),"")),IF(AND(VALUE(Answers!F366)&gt;=1,VALUE(Answers!F366)&lt;=5,VALUE(Answers!F366)=INT(VALUE(Answers!F366))),VALUE(Answers!F366),"unread"),IFERROR(MATCH(TRIM(SUBSTITUTE(SUBSTITUTE(SUBSTITUTE(SUBSTITUTE(Answers!F366,"’","'"),"‘","'"),"“",""""),"”","""")),'Scoring key'!$B$5:$B$9,0),"unread")))</f>
        <v/>
      </c>
      <c r="P366" s="1" t="str">
        <f aca="false">IF(Answers!G366="","",IF(ISNUMBER(IFERROR(VALUE(Answers!G366),"")),IF(AND(VALUE(Answers!G366)&gt;=1,VALUE(Answers!G366)&lt;=5,VALUE(Answers!G366)=INT(VALUE(Answers!G366))),VALUE(Answers!G366),"unread"),IFERROR(MATCH(TRIM(SUBSTITUTE(SUBSTITUTE(SUBSTITUTE(SUBSTITUTE(Answers!G366,"’","'"),"‘","'"),"“",""""),"”","""")),'Scoring key'!$B$5:$B$9,0),"unread")))</f>
        <v/>
      </c>
      <c r="Q366" s="1" t="str">
        <f aca="false">IF(Answers!H366="","",IF(ISNUMBER(IFERROR(VALUE(Answers!H366),"")),IF(AND(VALUE(Answers!H366)&gt;=1,VALUE(Answers!H366)&lt;=5,VALUE(Answers!H366)=INT(VALUE(Answers!H366))),VALUE(Answers!H366),"unread"),IFERROR(MATCH(TRIM(SUBSTITUTE(SUBSTITUTE(SUBSTITUTE(SUBSTITUTE(Answers!H366,"’","'"),"‘","'"),"“",""""),"”","""")),'Scoring key'!$B$5:$B$9,0),"unread")))</f>
        <v/>
      </c>
      <c r="R366" s="1" t="str">
        <f aca="false">IF(Answers!I366="","",IF(ISNUMBER(IFERROR(VALUE(Answers!I366),"")),IF(AND(VALUE(Answers!I366)&gt;=1,VALUE(Answers!I366)&lt;=5,VALUE(Answers!I366)=INT(VALUE(Answers!I366))),VALUE(Answers!I366),"unread"),IFERROR(MATCH(TRIM(SUBSTITUTE(SUBSTITUTE(SUBSTITUTE(SUBSTITUTE(Answers!I366,"’","'"),"‘","'"),"“",""""),"”","""")),'Scoring key'!$B$5:$B$9,0),"unread")))</f>
        <v/>
      </c>
      <c r="S366" s="1" t="str">
        <f aca="false">IF(Answers!J366="","",IF(ISNUMBER(IFERROR(VALUE(Answers!J366),"")),IF(AND(VALUE(Answers!J366)&gt;=1,VALUE(Answers!J366)&lt;=5,VALUE(Answers!J366)=INT(VALUE(Answers!J366))),VALUE(Answers!J366),"unread"),IFERROR(MATCH(TRIM(SUBSTITUTE(SUBSTITUTE(SUBSTITUTE(SUBSTITUTE(Answers!J366,"’","'"),"‘","'"),"“",""""),"”","""")),'Scoring key'!$B$5:$B$9,0),"unread")))</f>
        <v/>
      </c>
      <c r="T366" s="1" t="str">
        <f aca="false">IF(Answers!K366="","",IF(ISNUMBER(IFERROR(VALUE(Answers!K366),"")),IF(AND(VALUE(Answers!K366)&gt;=1,VALUE(Answers!K366)&lt;=5,VALUE(Answers!K366)=INT(VALUE(Answers!K366))),VALUE(Answers!K366),"unread"),IFERROR(MATCH(TRIM(SUBSTITUTE(SUBSTITUTE(SUBSTITUTE(SUBSTITUTE(Answers!K366,"’","'"),"‘","'"),"“",""""),"”","""")),'Scoring key'!$B$5:$B$9,0),"unread")))</f>
        <v/>
      </c>
      <c r="U366" s="1" t="str">
        <f aca="false">IF(Answers!M366="","",IF(ISNUMBER(IFERROR(VALUE(Answers!M366),"")),IF(AND(VALUE(Answers!M366)&gt;=1,VALUE(Answers!M366)&lt;=5,VALUE(Answers!M366)=INT(VALUE(Answers!M366))),VALUE(Answers!M366),"unread"),IFERROR(MATCH(TRIM(SUBSTITUTE(SUBSTITUTE(SUBSTITUTE(SUBSTITUTE(Answers!M366,"’","'"),"‘","'"),"“",""""),"”","""")),'Scoring key'!$B$5:$B$9,0),"unread")))</f>
        <v/>
      </c>
      <c r="V366" s="1" t="str">
        <f aca="false">IF(Answers!P366="","",IF(ISNUMBER(IFERROR(VALUE(Answers!P366),"")),IF(AND(VALUE(Answers!P366)&gt;=1,VALUE(Answers!P366)&lt;=5,VALUE(Answers!P366)=INT(VALUE(Answers!P366))),VALUE(Answers!P366),"unread"),IFERROR(MATCH(TRIM(SUBSTITUTE(SUBSTITUTE(SUBSTITUTE(SUBSTITUTE(Answers!P366,"’","'"),"‘","'"),"“",""""),"”","""")),'Scoring key'!$B$5:$B$9,0),"unread")))</f>
        <v/>
      </c>
      <c r="W366" s="1" t="str">
        <f aca="false">IF(Answers!Q366="","",IF(ISNUMBER(IFERROR(VALUE(Answers!Q366),"")),IF(AND(VALUE(Answers!Q366)&gt;=1,VALUE(Answers!Q366)&lt;=5,VALUE(Answers!Q366)=INT(VALUE(Answers!Q366))),VALUE(Answers!Q366),"unread"),IFERROR(MATCH(TRIM(SUBSTITUTE(SUBSTITUTE(SUBSTITUTE(SUBSTITUTE(Answers!Q366,"’","'"),"‘","'"),"“",""""),"”","""")),'Scoring key'!$B$5:$B$9,0),"unread")))</f>
        <v/>
      </c>
      <c r="X366" s="1" t="str">
        <f aca="false">IF(Answers!B366="","",ISNUMBER(SEARCH("Drafting or editing emails and documents",TRIM(SUBSTITUTE(SUBSTITUTE(SUBSTITUTE(SUBSTITUTE(Answers!B366,"’","'"),"‘","'"),"“",""""),"”",""""))))*1+ISNUMBER(SEARCH("Summarizing documents, threads or meetings",TRIM(SUBSTITUTE(SUBSTITUTE(SUBSTITUTE(SUBSTITUTE(Answers!B366,"’","'"),"‘","'"),"“",""""),"”",""""))))*1+ISNUMBER(SEARCH("Research, or explaining something unfamiliar",TRIM(SUBSTITUTE(SUBSTITUTE(SUBSTITUTE(SUBSTITUTE(Answers!B366,"’","'"),"‘","'"),"“",""""),"”",""""))))*1+ISNUMBER(SEARCH("Working with data or spreadsheets",TRIM(SUBSTITUTE(SUBSTITUTE(SUBSTITUTE(SUBSTITUTE(Answers!B366,"’","'"),"‘","'"),"“",""""),"”",""""))))*1+ISNUMBER(SEARCH("Writing or reviewing code or scripts",TRIM(SUBSTITUTE(SUBSTITUTE(SUBSTITUTE(SUBSTITUTE(Answers!B366,"’","'"),"‘","'"),"“",""""),"”",""""))))*1+ISNUMBER(SEARCH("Brainstorming or planning",TRIM(SUBSTITUTE(SUBSTITUTE(SUBSTITUTE(SUBSTITUTE(Answers!B366,"’","'"),"‘","'"),"“",""""),"”",""""))))*1+ISNUMBER(SEARCH("Something else",TRIM(SUBSTITUTE(SUBSTITUTE(SUBSTITUTE(SUBSTITUTE(Answers!B366,"’","'"),"‘","'"),"“",""""),"”",""""))))*1)</f>
        <v/>
      </c>
      <c r="Y366" s="1" t="str">
        <f aca="false">IF(X366="","",IF(X366=0,IF(ISNUMBER(SEARCH("I don't use AI tools for work",TRIM(SUBSTITUTE(SUBSTITUTE(SUBSTITUTE(SUBSTITUTE(Answers!B366,"’","'"),"‘","'"),"“",""""),"”","""")))),1,"unread"),MIN(X366+1,5)))</f>
        <v/>
      </c>
      <c r="Z366" s="1" t="n">
        <f aca="false">IF(ISNUMBER(SEARCH("Clear guidance on what's allowed and what information can go in",TRIM(SUBSTITUTE(SUBSTITUTE(SUBSTITUTE(SUBSTITUTE(Answers!R366,"’","'"),"‘","'"),"“",""""),"”","""")))),1,0)</f>
        <v>0</v>
      </c>
      <c r="AA366" s="1" t="n">
        <f aca="false">IF(ISNUMBER(SEARCH("An approved AI tool with a work account",TRIM(SUBSTITUTE(SUBSTITUTE(SUBSTITUTE(SUBSTITUTE(Answers!R366,"’","'"),"‘","'"),"“",""""),"”","""")))),1,0)</f>
        <v>0</v>
      </c>
      <c r="AB366" s="1" t="n">
        <f aca="false">IF(ISNUMBER(SEARCH("Hands-on training using my own work tasks",TRIM(SUBSTITUTE(SUBSTITUTE(SUBSTITUTE(SUBSTITUTE(Answers!R366,"’","'"),"‘","'"),"“",""""),"”","""")))),1,0)</f>
        <v>0</v>
      </c>
      <c r="AC366" s="1" t="n">
        <f aca="false">IF(ISNUMBER(SEARCH("Ready-made prompts and templates for common tasks",TRIM(SUBSTITUTE(SUBSTITUTE(SUBSTITUTE(SUBSTITUTE(Answers!R366,"’","'"),"‘","'"),"“",""""),"”","""")))),1,0)</f>
        <v>0</v>
      </c>
      <c r="AD366" s="1" t="n">
        <f aca="false">IF(ISNUMBER(SEARCH("Help setting up an AI agent for my role",TRIM(SUBSTITUTE(SUBSTITUTE(SUBSTITUTE(SUBSTITUTE(Answers!R366,"’","'"),"‘","'"),"“",""""),"”","""")))),1,0)</f>
        <v>0</v>
      </c>
      <c r="AE366" s="1" t="n">
        <f aca="false">IF(ISNUMBER(SEARCH("Examples from people in jobs like mine",TRIM(SUBSTITUTE(SUBSTITUTE(SUBSTITUTE(SUBSTITUTE(Answers!R366,"’","'"),"‘","'"),"“",""""),"”","""")))),1,0)</f>
        <v>0</v>
      </c>
      <c r="AF366" s="1" t="n">
        <f aca="false">IF(ISNUMBER(SEARCH("Time set aside to practice",TRIM(SUBSTITUTE(SUBSTITUTE(SUBSTITUTE(SUBSTITUTE(Answers!R366,"’","'"),"‘","'"),"“",""""),"”","""")))),1,0)</f>
        <v>0</v>
      </c>
      <c r="AG366" s="1" t="n">
        <f aca="false">IF(ISNUMBER(SEARCH("I don't need help right now",TRIM(SUBSTITUTE(SUBSTITUTE(SUBSTITUTE(SUBSTITUTE(Answers!R366,"’","'"),"‘","'"),"“",""""),"”","""")))),1,0)</f>
        <v>0</v>
      </c>
      <c r="AH366" s="1" t="str">
        <f aca="false">IF(Answers!R366="","",IF(Z366+AA366+AB366+AC366+AD366+AE366+AF366+AG366=0,"unread",""))</f>
        <v/>
      </c>
      <c r="AI366" s="1" t="n">
        <f aca="false">IF(OR(D366=5,E366=5),1,0)</f>
        <v>0</v>
      </c>
    </row>
    <row r="367" customFormat="false" ht="15" hidden="false" customHeight="true" outlineLevel="0" collapsed="false">
      <c r="A367" s="1" t="n">
        <f aca="false">Answers!T367</f>
        <v>0</v>
      </c>
      <c r="B367" s="1" t="str">
        <f aca="false">IF(Answers!A367="","",IFERROR(MATCH(TRIM(SUBSTITUTE(SUBSTITUTE(SUBSTITUTE(SUBSTITUTE(Answers!A367,"’","'"),"‘","'"),"“",""""),"”","""")),'Scoring key'!$B$10:$B$14,0),"unread"))</f>
        <v/>
      </c>
      <c r="C367" s="1" t="str">
        <f aca="false">IF(Answers!C367="","",IFERROR(MATCH(TRIM(SUBSTITUTE(SUBSTITUTE(SUBSTITUTE(SUBSTITUTE(Answers!C367,"’","'"),"‘","'"),"“",""""),"”","""")),'Scoring key'!$B$15:$B$19,0),"unread"))</f>
        <v/>
      </c>
      <c r="D367" s="1" t="str">
        <f aca="false">IF(Answers!D367="","",IFERROR(MATCH(TRIM(SUBSTITUTE(SUBSTITUTE(SUBSTITUTE(SUBSTITUTE(Answers!D367,"’","'"),"‘","'"),"“",""""),"”","""")),'Scoring key'!$B$20:$B$24,0),"unread"))</f>
        <v/>
      </c>
      <c r="E367" s="1" t="str">
        <f aca="false">IF(Answers!E367="","",IFERROR(MATCH(TRIM(SUBSTITUTE(SUBSTITUTE(SUBSTITUTE(SUBSTITUTE(Answers!E367,"’","'"),"‘","'"),"“",""""),"”","""")),'Scoring key'!$B$25:$B$29,0),"unread"))</f>
        <v/>
      </c>
      <c r="F367" s="1" t="str">
        <f aca="false">IF(Answers!L367="","",IFERROR(MATCH(TRIM(SUBSTITUTE(SUBSTITUTE(SUBSTITUTE(SUBSTITUTE(Answers!L367,"’","'"),"‘","'"),"“",""""),"”","""")),'Scoring key'!$B$30:$B$34,0),"unread"))</f>
        <v/>
      </c>
      <c r="G367" s="1" t="str">
        <f aca="false">IF(Answers!N367="","",IFERROR(MATCH(TRIM(SUBSTITUTE(SUBSTITUTE(SUBSTITUTE(SUBSTITUTE(Answers!N367,"’","'"),"‘","'"),"“",""""),"”","""")),'Scoring key'!$B$35:$B$38,0),"unread"))</f>
        <v/>
      </c>
      <c r="H367" s="1" t="str">
        <f aca="false">IF(Answers!O367="","",IFERROR(MATCH(TRIM(SUBSTITUTE(SUBSTITUTE(SUBSTITUTE(SUBSTITUTE(Answers!O367,"’","'"),"‘","'"),"“",""""),"”","""")),'Scoring key'!$B$39:$B$42,0),"unread"))</f>
        <v/>
      </c>
      <c r="I367" s="1" t="str">
        <f aca="false">IF(Answers!S367="","",IFERROR(MATCH(TRIM(SUBSTITUTE(SUBSTITUTE(SUBSTITUTE(SUBSTITUTE(Answers!S367,"’","'"),"‘","'"),"“",""""),"”","""")),'Scoring key'!$B$43:$B$46,0),"unread"))</f>
        <v/>
      </c>
      <c r="J367" s="1" t="str">
        <f aca="false">IF(ISNUMBER(B367),IF(INDEX('Scoring key'!$C$10:$C$14,B367)="","",INDEX('Scoring key'!$C$10:$C$14,B367)),"")</f>
        <v/>
      </c>
      <c r="K367" s="1" t="str">
        <f aca="false">IF(ISNUMBER(E367),IF(INDEX('Scoring key'!$C$25:$C$29,E367)="","",INDEX('Scoring key'!$C$25:$C$29,E367)),"")</f>
        <v/>
      </c>
      <c r="L367" s="1" t="str">
        <f aca="false">IF(ISNUMBER(F367),IF(INDEX('Scoring key'!$C$30:$C$34,F367)="","",INDEX('Scoring key'!$C$30:$C$34,F367)),"")</f>
        <v/>
      </c>
      <c r="M367" s="1" t="str">
        <f aca="false">IF(ISNUMBER(G367),IF(INDEX('Scoring key'!$C$35:$C$38,G367)="","",INDEX('Scoring key'!$C$35:$C$38,G367)),"")</f>
        <v/>
      </c>
      <c r="N367" s="1" t="str">
        <f aca="false">IF(ISNUMBER(H367),IF(INDEX('Scoring key'!$C$39:$C$42,H367)="","",INDEX('Scoring key'!$C$39:$C$42,H367)),"")</f>
        <v/>
      </c>
      <c r="O367" s="1" t="str">
        <f aca="false">IF(Answers!F367="","",IF(ISNUMBER(IFERROR(VALUE(Answers!F367),"")),IF(AND(VALUE(Answers!F367)&gt;=1,VALUE(Answers!F367)&lt;=5,VALUE(Answers!F367)=INT(VALUE(Answers!F367))),VALUE(Answers!F367),"unread"),IFERROR(MATCH(TRIM(SUBSTITUTE(SUBSTITUTE(SUBSTITUTE(SUBSTITUTE(Answers!F367,"’","'"),"‘","'"),"“",""""),"”","""")),'Scoring key'!$B$5:$B$9,0),"unread")))</f>
        <v/>
      </c>
      <c r="P367" s="1" t="str">
        <f aca="false">IF(Answers!G367="","",IF(ISNUMBER(IFERROR(VALUE(Answers!G367),"")),IF(AND(VALUE(Answers!G367)&gt;=1,VALUE(Answers!G367)&lt;=5,VALUE(Answers!G367)=INT(VALUE(Answers!G367))),VALUE(Answers!G367),"unread"),IFERROR(MATCH(TRIM(SUBSTITUTE(SUBSTITUTE(SUBSTITUTE(SUBSTITUTE(Answers!G367,"’","'"),"‘","'"),"“",""""),"”","""")),'Scoring key'!$B$5:$B$9,0),"unread")))</f>
        <v/>
      </c>
      <c r="Q367" s="1" t="str">
        <f aca="false">IF(Answers!H367="","",IF(ISNUMBER(IFERROR(VALUE(Answers!H367),"")),IF(AND(VALUE(Answers!H367)&gt;=1,VALUE(Answers!H367)&lt;=5,VALUE(Answers!H367)=INT(VALUE(Answers!H367))),VALUE(Answers!H367),"unread"),IFERROR(MATCH(TRIM(SUBSTITUTE(SUBSTITUTE(SUBSTITUTE(SUBSTITUTE(Answers!H367,"’","'"),"‘","'"),"“",""""),"”","""")),'Scoring key'!$B$5:$B$9,0),"unread")))</f>
        <v/>
      </c>
      <c r="R367" s="1" t="str">
        <f aca="false">IF(Answers!I367="","",IF(ISNUMBER(IFERROR(VALUE(Answers!I367),"")),IF(AND(VALUE(Answers!I367)&gt;=1,VALUE(Answers!I367)&lt;=5,VALUE(Answers!I367)=INT(VALUE(Answers!I367))),VALUE(Answers!I367),"unread"),IFERROR(MATCH(TRIM(SUBSTITUTE(SUBSTITUTE(SUBSTITUTE(SUBSTITUTE(Answers!I367,"’","'"),"‘","'"),"“",""""),"”","""")),'Scoring key'!$B$5:$B$9,0),"unread")))</f>
        <v/>
      </c>
      <c r="S367" s="1" t="str">
        <f aca="false">IF(Answers!J367="","",IF(ISNUMBER(IFERROR(VALUE(Answers!J367),"")),IF(AND(VALUE(Answers!J367)&gt;=1,VALUE(Answers!J367)&lt;=5,VALUE(Answers!J367)=INT(VALUE(Answers!J367))),VALUE(Answers!J367),"unread"),IFERROR(MATCH(TRIM(SUBSTITUTE(SUBSTITUTE(SUBSTITUTE(SUBSTITUTE(Answers!J367,"’","'"),"‘","'"),"“",""""),"”","""")),'Scoring key'!$B$5:$B$9,0),"unread")))</f>
        <v/>
      </c>
      <c r="T367" s="1" t="str">
        <f aca="false">IF(Answers!K367="","",IF(ISNUMBER(IFERROR(VALUE(Answers!K367),"")),IF(AND(VALUE(Answers!K367)&gt;=1,VALUE(Answers!K367)&lt;=5,VALUE(Answers!K367)=INT(VALUE(Answers!K367))),VALUE(Answers!K367),"unread"),IFERROR(MATCH(TRIM(SUBSTITUTE(SUBSTITUTE(SUBSTITUTE(SUBSTITUTE(Answers!K367,"’","'"),"‘","'"),"“",""""),"”","""")),'Scoring key'!$B$5:$B$9,0),"unread")))</f>
        <v/>
      </c>
      <c r="U367" s="1" t="str">
        <f aca="false">IF(Answers!M367="","",IF(ISNUMBER(IFERROR(VALUE(Answers!M367),"")),IF(AND(VALUE(Answers!M367)&gt;=1,VALUE(Answers!M367)&lt;=5,VALUE(Answers!M367)=INT(VALUE(Answers!M367))),VALUE(Answers!M367),"unread"),IFERROR(MATCH(TRIM(SUBSTITUTE(SUBSTITUTE(SUBSTITUTE(SUBSTITUTE(Answers!M367,"’","'"),"‘","'"),"“",""""),"”","""")),'Scoring key'!$B$5:$B$9,0),"unread")))</f>
        <v/>
      </c>
      <c r="V367" s="1" t="str">
        <f aca="false">IF(Answers!P367="","",IF(ISNUMBER(IFERROR(VALUE(Answers!P367),"")),IF(AND(VALUE(Answers!P367)&gt;=1,VALUE(Answers!P367)&lt;=5,VALUE(Answers!P367)=INT(VALUE(Answers!P367))),VALUE(Answers!P367),"unread"),IFERROR(MATCH(TRIM(SUBSTITUTE(SUBSTITUTE(SUBSTITUTE(SUBSTITUTE(Answers!P367,"’","'"),"‘","'"),"“",""""),"”","""")),'Scoring key'!$B$5:$B$9,0),"unread")))</f>
        <v/>
      </c>
      <c r="W367" s="1" t="str">
        <f aca="false">IF(Answers!Q367="","",IF(ISNUMBER(IFERROR(VALUE(Answers!Q367),"")),IF(AND(VALUE(Answers!Q367)&gt;=1,VALUE(Answers!Q367)&lt;=5,VALUE(Answers!Q367)=INT(VALUE(Answers!Q367))),VALUE(Answers!Q367),"unread"),IFERROR(MATCH(TRIM(SUBSTITUTE(SUBSTITUTE(SUBSTITUTE(SUBSTITUTE(Answers!Q367,"’","'"),"‘","'"),"“",""""),"”","""")),'Scoring key'!$B$5:$B$9,0),"unread")))</f>
        <v/>
      </c>
      <c r="X367" s="1" t="str">
        <f aca="false">IF(Answers!B367="","",ISNUMBER(SEARCH("Drafting or editing emails and documents",TRIM(SUBSTITUTE(SUBSTITUTE(SUBSTITUTE(SUBSTITUTE(Answers!B367,"’","'"),"‘","'"),"“",""""),"”",""""))))*1+ISNUMBER(SEARCH("Summarizing documents, threads or meetings",TRIM(SUBSTITUTE(SUBSTITUTE(SUBSTITUTE(SUBSTITUTE(Answers!B367,"’","'"),"‘","'"),"“",""""),"”",""""))))*1+ISNUMBER(SEARCH("Research, or explaining something unfamiliar",TRIM(SUBSTITUTE(SUBSTITUTE(SUBSTITUTE(SUBSTITUTE(Answers!B367,"’","'"),"‘","'"),"“",""""),"”",""""))))*1+ISNUMBER(SEARCH("Working with data or spreadsheets",TRIM(SUBSTITUTE(SUBSTITUTE(SUBSTITUTE(SUBSTITUTE(Answers!B367,"’","'"),"‘","'"),"“",""""),"”",""""))))*1+ISNUMBER(SEARCH("Writing or reviewing code or scripts",TRIM(SUBSTITUTE(SUBSTITUTE(SUBSTITUTE(SUBSTITUTE(Answers!B367,"’","'"),"‘","'"),"“",""""),"”",""""))))*1+ISNUMBER(SEARCH("Brainstorming or planning",TRIM(SUBSTITUTE(SUBSTITUTE(SUBSTITUTE(SUBSTITUTE(Answers!B367,"’","'"),"‘","'"),"“",""""),"”",""""))))*1+ISNUMBER(SEARCH("Something else",TRIM(SUBSTITUTE(SUBSTITUTE(SUBSTITUTE(SUBSTITUTE(Answers!B367,"’","'"),"‘","'"),"“",""""),"”",""""))))*1)</f>
        <v/>
      </c>
      <c r="Y367" s="1" t="str">
        <f aca="false">IF(X367="","",IF(X367=0,IF(ISNUMBER(SEARCH("I don't use AI tools for work",TRIM(SUBSTITUTE(SUBSTITUTE(SUBSTITUTE(SUBSTITUTE(Answers!B367,"’","'"),"‘","'"),"“",""""),"”","""")))),1,"unread"),MIN(X367+1,5)))</f>
        <v/>
      </c>
      <c r="Z367" s="1" t="n">
        <f aca="false">IF(ISNUMBER(SEARCH("Clear guidance on what's allowed and what information can go in",TRIM(SUBSTITUTE(SUBSTITUTE(SUBSTITUTE(SUBSTITUTE(Answers!R367,"’","'"),"‘","'"),"“",""""),"”","""")))),1,0)</f>
        <v>0</v>
      </c>
      <c r="AA367" s="1" t="n">
        <f aca="false">IF(ISNUMBER(SEARCH("An approved AI tool with a work account",TRIM(SUBSTITUTE(SUBSTITUTE(SUBSTITUTE(SUBSTITUTE(Answers!R367,"’","'"),"‘","'"),"“",""""),"”","""")))),1,0)</f>
        <v>0</v>
      </c>
      <c r="AB367" s="1" t="n">
        <f aca="false">IF(ISNUMBER(SEARCH("Hands-on training using my own work tasks",TRIM(SUBSTITUTE(SUBSTITUTE(SUBSTITUTE(SUBSTITUTE(Answers!R367,"’","'"),"‘","'"),"“",""""),"”","""")))),1,0)</f>
        <v>0</v>
      </c>
      <c r="AC367" s="1" t="n">
        <f aca="false">IF(ISNUMBER(SEARCH("Ready-made prompts and templates for common tasks",TRIM(SUBSTITUTE(SUBSTITUTE(SUBSTITUTE(SUBSTITUTE(Answers!R367,"’","'"),"‘","'"),"“",""""),"”","""")))),1,0)</f>
        <v>0</v>
      </c>
      <c r="AD367" s="1" t="n">
        <f aca="false">IF(ISNUMBER(SEARCH("Help setting up an AI agent for my role",TRIM(SUBSTITUTE(SUBSTITUTE(SUBSTITUTE(SUBSTITUTE(Answers!R367,"’","'"),"‘","'"),"“",""""),"”","""")))),1,0)</f>
        <v>0</v>
      </c>
      <c r="AE367" s="1" t="n">
        <f aca="false">IF(ISNUMBER(SEARCH("Examples from people in jobs like mine",TRIM(SUBSTITUTE(SUBSTITUTE(SUBSTITUTE(SUBSTITUTE(Answers!R367,"’","'"),"‘","'"),"“",""""),"”","""")))),1,0)</f>
        <v>0</v>
      </c>
      <c r="AF367" s="1" t="n">
        <f aca="false">IF(ISNUMBER(SEARCH("Time set aside to practice",TRIM(SUBSTITUTE(SUBSTITUTE(SUBSTITUTE(SUBSTITUTE(Answers!R367,"’","'"),"‘","'"),"“",""""),"”","""")))),1,0)</f>
        <v>0</v>
      </c>
      <c r="AG367" s="1" t="n">
        <f aca="false">IF(ISNUMBER(SEARCH("I don't need help right now",TRIM(SUBSTITUTE(SUBSTITUTE(SUBSTITUTE(SUBSTITUTE(Answers!R367,"’","'"),"‘","'"),"“",""""),"”","""")))),1,0)</f>
        <v>0</v>
      </c>
      <c r="AH367" s="1" t="str">
        <f aca="false">IF(Answers!R367="","",IF(Z367+AA367+AB367+AC367+AD367+AE367+AF367+AG367=0,"unread",""))</f>
        <v/>
      </c>
      <c r="AI367" s="1" t="n">
        <f aca="false">IF(OR(D367=5,E367=5),1,0)</f>
        <v>0</v>
      </c>
    </row>
    <row r="368" customFormat="false" ht="15" hidden="false" customHeight="true" outlineLevel="0" collapsed="false">
      <c r="A368" s="1" t="n">
        <f aca="false">Answers!T368</f>
        <v>0</v>
      </c>
      <c r="B368" s="1" t="str">
        <f aca="false">IF(Answers!A368="","",IFERROR(MATCH(TRIM(SUBSTITUTE(SUBSTITUTE(SUBSTITUTE(SUBSTITUTE(Answers!A368,"’","'"),"‘","'"),"“",""""),"”","""")),'Scoring key'!$B$10:$B$14,0),"unread"))</f>
        <v/>
      </c>
      <c r="C368" s="1" t="str">
        <f aca="false">IF(Answers!C368="","",IFERROR(MATCH(TRIM(SUBSTITUTE(SUBSTITUTE(SUBSTITUTE(SUBSTITUTE(Answers!C368,"’","'"),"‘","'"),"“",""""),"”","""")),'Scoring key'!$B$15:$B$19,0),"unread"))</f>
        <v/>
      </c>
      <c r="D368" s="1" t="str">
        <f aca="false">IF(Answers!D368="","",IFERROR(MATCH(TRIM(SUBSTITUTE(SUBSTITUTE(SUBSTITUTE(SUBSTITUTE(Answers!D368,"’","'"),"‘","'"),"“",""""),"”","""")),'Scoring key'!$B$20:$B$24,0),"unread"))</f>
        <v/>
      </c>
      <c r="E368" s="1" t="str">
        <f aca="false">IF(Answers!E368="","",IFERROR(MATCH(TRIM(SUBSTITUTE(SUBSTITUTE(SUBSTITUTE(SUBSTITUTE(Answers!E368,"’","'"),"‘","'"),"“",""""),"”","""")),'Scoring key'!$B$25:$B$29,0),"unread"))</f>
        <v/>
      </c>
      <c r="F368" s="1" t="str">
        <f aca="false">IF(Answers!L368="","",IFERROR(MATCH(TRIM(SUBSTITUTE(SUBSTITUTE(SUBSTITUTE(SUBSTITUTE(Answers!L368,"’","'"),"‘","'"),"“",""""),"”","""")),'Scoring key'!$B$30:$B$34,0),"unread"))</f>
        <v/>
      </c>
      <c r="G368" s="1" t="str">
        <f aca="false">IF(Answers!N368="","",IFERROR(MATCH(TRIM(SUBSTITUTE(SUBSTITUTE(SUBSTITUTE(SUBSTITUTE(Answers!N368,"’","'"),"‘","'"),"“",""""),"”","""")),'Scoring key'!$B$35:$B$38,0),"unread"))</f>
        <v/>
      </c>
      <c r="H368" s="1" t="str">
        <f aca="false">IF(Answers!O368="","",IFERROR(MATCH(TRIM(SUBSTITUTE(SUBSTITUTE(SUBSTITUTE(SUBSTITUTE(Answers!O368,"’","'"),"‘","'"),"“",""""),"”","""")),'Scoring key'!$B$39:$B$42,0),"unread"))</f>
        <v/>
      </c>
      <c r="I368" s="1" t="str">
        <f aca="false">IF(Answers!S368="","",IFERROR(MATCH(TRIM(SUBSTITUTE(SUBSTITUTE(SUBSTITUTE(SUBSTITUTE(Answers!S368,"’","'"),"‘","'"),"“",""""),"”","""")),'Scoring key'!$B$43:$B$46,0),"unread"))</f>
        <v/>
      </c>
      <c r="J368" s="1" t="str">
        <f aca="false">IF(ISNUMBER(B368),IF(INDEX('Scoring key'!$C$10:$C$14,B368)="","",INDEX('Scoring key'!$C$10:$C$14,B368)),"")</f>
        <v/>
      </c>
      <c r="K368" s="1" t="str">
        <f aca="false">IF(ISNUMBER(E368),IF(INDEX('Scoring key'!$C$25:$C$29,E368)="","",INDEX('Scoring key'!$C$25:$C$29,E368)),"")</f>
        <v/>
      </c>
      <c r="L368" s="1" t="str">
        <f aca="false">IF(ISNUMBER(F368),IF(INDEX('Scoring key'!$C$30:$C$34,F368)="","",INDEX('Scoring key'!$C$30:$C$34,F368)),"")</f>
        <v/>
      </c>
      <c r="M368" s="1" t="str">
        <f aca="false">IF(ISNUMBER(G368),IF(INDEX('Scoring key'!$C$35:$C$38,G368)="","",INDEX('Scoring key'!$C$35:$C$38,G368)),"")</f>
        <v/>
      </c>
      <c r="N368" s="1" t="str">
        <f aca="false">IF(ISNUMBER(H368),IF(INDEX('Scoring key'!$C$39:$C$42,H368)="","",INDEX('Scoring key'!$C$39:$C$42,H368)),"")</f>
        <v/>
      </c>
      <c r="O368" s="1" t="str">
        <f aca="false">IF(Answers!F368="","",IF(ISNUMBER(IFERROR(VALUE(Answers!F368),"")),IF(AND(VALUE(Answers!F368)&gt;=1,VALUE(Answers!F368)&lt;=5,VALUE(Answers!F368)=INT(VALUE(Answers!F368))),VALUE(Answers!F368),"unread"),IFERROR(MATCH(TRIM(SUBSTITUTE(SUBSTITUTE(SUBSTITUTE(SUBSTITUTE(Answers!F368,"’","'"),"‘","'"),"“",""""),"”","""")),'Scoring key'!$B$5:$B$9,0),"unread")))</f>
        <v/>
      </c>
      <c r="P368" s="1" t="str">
        <f aca="false">IF(Answers!G368="","",IF(ISNUMBER(IFERROR(VALUE(Answers!G368),"")),IF(AND(VALUE(Answers!G368)&gt;=1,VALUE(Answers!G368)&lt;=5,VALUE(Answers!G368)=INT(VALUE(Answers!G368))),VALUE(Answers!G368),"unread"),IFERROR(MATCH(TRIM(SUBSTITUTE(SUBSTITUTE(SUBSTITUTE(SUBSTITUTE(Answers!G368,"’","'"),"‘","'"),"“",""""),"”","""")),'Scoring key'!$B$5:$B$9,0),"unread")))</f>
        <v/>
      </c>
      <c r="Q368" s="1" t="str">
        <f aca="false">IF(Answers!H368="","",IF(ISNUMBER(IFERROR(VALUE(Answers!H368),"")),IF(AND(VALUE(Answers!H368)&gt;=1,VALUE(Answers!H368)&lt;=5,VALUE(Answers!H368)=INT(VALUE(Answers!H368))),VALUE(Answers!H368),"unread"),IFERROR(MATCH(TRIM(SUBSTITUTE(SUBSTITUTE(SUBSTITUTE(SUBSTITUTE(Answers!H368,"’","'"),"‘","'"),"“",""""),"”","""")),'Scoring key'!$B$5:$B$9,0),"unread")))</f>
        <v/>
      </c>
      <c r="R368" s="1" t="str">
        <f aca="false">IF(Answers!I368="","",IF(ISNUMBER(IFERROR(VALUE(Answers!I368),"")),IF(AND(VALUE(Answers!I368)&gt;=1,VALUE(Answers!I368)&lt;=5,VALUE(Answers!I368)=INT(VALUE(Answers!I368))),VALUE(Answers!I368),"unread"),IFERROR(MATCH(TRIM(SUBSTITUTE(SUBSTITUTE(SUBSTITUTE(SUBSTITUTE(Answers!I368,"’","'"),"‘","'"),"“",""""),"”","""")),'Scoring key'!$B$5:$B$9,0),"unread")))</f>
        <v/>
      </c>
      <c r="S368" s="1" t="str">
        <f aca="false">IF(Answers!J368="","",IF(ISNUMBER(IFERROR(VALUE(Answers!J368),"")),IF(AND(VALUE(Answers!J368)&gt;=1,VALUE(Answers!J368)&lt;=5,VALUE(Answers!J368)=INT(VALUE(Answers!J368))),VALUE(Answers!J368),"unread"),IFERROR(MATCH(TRIM(SUBSTITUTE(SUBSTITUTE(SUBSTITUTE(SUBSTITUTE(Answers!J368,"’","'"),"‘","'"),"“",""""),"”","""")),'Scoring key'!$B$5:$B$9,0),"unread")))</f>
        <v/>
      </c>
      <c r="T368" s="1" t="str">
        <f aca="false">IF(Answers!K368="","",IF(ISNUMBER(IFERROR(VALUE(Answers!K368),"")),IF(AND(VALUE(Answers!K368)&gt;=1,VALUE(Answers!K368)&lt;=5,VALUE(Answers!K368)=INT(VALUE(Answers!K368))),VALUE(Answers!K368),"unread"),IFERROR(MATCH(TRIM(SUBSTITUTE(SUBSTITUTE(SUBSTITUTE(SUBSTITUTE(Answers!K368,"’","'"),"‘","'"),"“",""""),"”","""")),'Scoring key'!$B$5:$B$9,0),"unread")))</f>
        <v/>
      </c>
      <c r="U368" s="1" t="str">
        <f aca="false">IF(Answers!M368="","",IF(ISNUMBER(IFERROR(VALUE(Answers!M368),"")),IF(AND(VALUE(Answers!M368)&gt;=1,VALUE(Answers!M368)&lt;=5,VALUE(Answers!M368)=INT(VALUE(Answers!M368))),VALUE(Answers!M368),"unread"),IFERROR(MATCH(TRIM(SUBSTITUTE(SUBSTITUTE(SUBSTITUTE(SUBSTITUTE(Answers!M368,"’","'"),"‘","'"),"“",""""),"”","""")),'Scoring key'!$B$5:$B$9,0),"unread")))</f>
        <v/>
      </c>
      <c r="V368" s="1" t="str">
        <f aca="false">IF(Answers!P368="","",IF(ISNUMBER(IFERROR(VALUE(Answers!P368),"")),IF(AND(VALUE(Answers!P368)&gt;=1,VALUE(Answers!P368)&lt;=5,VALUE(Answers!P368)=INT(VALUE(Answers!P368))),VALUE(Answers!P368),"unread"),IFERROR(MATCH(TRIM(SUBSTITUTE(SUBSTITUTE(SUBSTITUTE(SUBSTITUTE(Answers!P368,"’","'"),"‘","'"),"“",""""),"”","""")),'Scoring key'!$B$5:$B$9,0),"unread")))</f>
        <v/>
      </c>
      <c r="W368" s="1" t="str">
        <f aca="false">IF(Answers!Q368="","",IF(ISNUMBER(IFERROR(VALUE(Answers!Q368),"")),IF(AND(VALUE(Answers!Q368)&gt;=1,VALUE(Answers!Q368)&lt;=5,VALUE(Answers!Q368)=INT(VALUE(Answers!Q368))),VALUE(Answers!Q368),"unread"),IFERROR(MATCH(TRIM(SUBSTITUTE(SUBSTITUTE(SUBSTITUTE(SUBSTITUTE(Answers!Q368,"’","'"),"‘","'"),"“",""""),"”","""")),'Scoring key'!$B$5:$B$9,0),"unread")))</f>
        <v/>
      </c>
      <c r="X368" s="1" t="str">
        <f aca="false">IF(Answers!B368="","",ISNUMBER(SEARCH("Drafting or editing emails and documents",TRIM(SUBSTITUTE(SUBSTITUTE(SUBSTITUTE(SUBSTITUTE(Answers!B368,"’","'"),"‘","'"),"“",""""),"”",""""))))*1+ISNUMBER(SEARCH("Summarizing documents, threads or meetings",TRIM(SUBSTITUTE(SUBSTITUTE(SUBSTITUTE(SUBSTITUTE(Answers!B368,"’","'"),"‘","'"),"“",""""),"”",""""))))*1+ISNUMBER(SEARCH("Research, or explaining something unfamiliar",TRIM(SUBSTITUTE(SUBSTITUTE(SUBSTITUTE(SUBSTITUTE(Answers!B368,"’","'"),"‘","'"),"“",""""),"”",""""))))*1+ISNUMBER(SEARCH("Working with data or spreadsheets",TRIM(SUBSTITUTE(SUBSTITUTE(SUBSTITUTE(SUBSTITUTE(Answers!B368,"’","'"),"‘","'"),"“",""""),"”",""""))))*1+ISNUMBER(SEARCH("Writing or reviewing code or scripts",TRIM(SUBSTITUTE(SUBSTITUTE(SUBSTITUTE(SUBSTITUTE(Answers!B368,"’","'"),"‘","'"),"“",""""),"”",""""))))*1+ISNUMBER(SEARCH("Brainstorming or planning",TRIM(SUBSTITUTE(SUBSTITUTE(SUBSTITUTE(SUBSTITUTE(Answers!B368,"’","'"),"‘","'"),"“",""""),"”",""""))))*1+ISNUMBER(SEARCH("Something else",TRIM(SUBSTITUTE(SUBSTITUTE(SUBSTITUTE(SUBSTITUTE(Answers!B368,"’","'"),"‘","'"),"“",""""),"”",""""))))*1)</f>
        <v/>
      </c>
      <c r="Y368" s="1" t="str">
        <f aca="false">IF(X368="","",IF(X368=0,IF(ISNUMBER(SEARCH("I don't use AI tools for work",TRIM(SUBSTITUTE(SUBSTITUTE(SUBSTITUTE(SUBSTITUTE(Answers!B368,"’","'"),"‘","'"),"“",""""),"”","""")))),1,"unread"),MIN(X368+1,5)))</f>
        <v/>
      </c>
      <c r="Z368" s="1" t="n">
        <f aca="false">IF(ISNUMBER(SEARCH("Clear guidance on what's allowed and what information can go in",TRIM(SUBSTITUTE(SUBSTITUTE(SUBSTITUTE(SUBSTITUTE(Answers!R368,"’","'"),"‘","'"),"“",""""),"”","""")))),1,0)</f>
        <v>0</v>
      </c>
      <c r="AA368" s="1" t="n">
        <f aca="false">IF(ISNUMBER(SEARCH("An approved AI tool with a work account",TRIM(SUBSTITUTE(SUBSTITUTE(SUBSTITUTE(SUBSTITUTE(Answers!R368,"’","'"),"‘","'"),"“",""""),"”","""")))),1,0)</f>
        <v>0</v>
      </c>
      <c r="AB368" s="1" t="n">
        <f aca="false">IF(ISNUMBER(SEARCH("Hands-on training using my own work tasks",TRIM(SUBSTITUTE(SUBSTITUTE(SUBSTITUTE(SUBSTITUTE(Answers!R368,"’","'"),"‘","'"),"“",""""),"”","""")))),1,0)</f>
        <v>0</v>
      </c>
      <c r="AC368" s="1" t="n">
        <f aca="false">IF(ISNUMBER(SEARCH("Ready-made prompts and templates for common tasks",TRIM(SUBSTITUTE(SUBSTITUTE(SUBSTITUTE(SUBSTITUTE(Answers!R368,"’","'"),"‘","'"),"“",""""),"”","""")))),1,0)</f>
        <v>0</v>
      </c>
      <c r="AD368" s="1" t="n">
        <f aca="false">IF(ISNUMBER(SEARCH("Help setting up an AI agent for my role",TRIM(SUBSTITUTE(SUBSTITUTE(SUBSTITUTE(SUBSTITUTE(Answers!R368,"’","'"),"‘","'"),"“",""""),"”","""")))),1,0)</f>
        <v>0</v>
      </c>
      <c r="AE368" s="1" t="n">
        <f aca="false">IF(ISNUMBER(SEARCH("Examples from people in jobs like mine",TRIM(SUBSTITUTE(SUBSTITUTE(SUBSTITUTE(SUBSTITUTE(Answers!R368,"’","'"),"‘","'"),"“",""""),"”","""")))),1,0)</f>
        <v>0</v>
      </c>
      <c r="AF368" s="1" t="n">
        <f aca="false">IF(ISNUMBER(SEARCH("Time set aside to practice",TRIM(SUBSTITUTE(SUBSTITUTE(SUBSTITUTE(SUBSTITUTE(Answers!R368,"’","'"),"‘","'"),"“",""""),"”","""")))),1,0)</f>
        <v>0</v>
      </c>
      <c r="AG368" s="1" t="n">
        <f aca="false">IF(ISNUMBER(SEARCH("I don't need help right now",TRIM(SUBSTITUTE(SUBSTITUTE(SUBSTITUTE(SUBSTITUTE(Answers!R368,"’","'"),"‘","'"),"“",""""),"”","""")))),1,0)</f>
        <v>0</v>
      </c>
      <c r="AH368" s="1" t="str">
        <f aca="false">IF(Answers!R368="","",IF(Z368+AA368+AB368+AC368+AD368+AE368+AF368+AG368=0,"unread",""))</f>
        <v/>
      </c>
      <c r="AI368" s="1" t="n">
        <f aca="false">IF(OR(D368=5,E368=5),1,0)</f>
        <v>0</v>
      </c>
    </row>
    <row r="369" customFormat="false" ht="15" hidden="false" customHeight="true" outlineLevel="0" collapsed="false">
      <c r="A369" s="1" t="n">
        <f aca="false">Answers!T369</f>
        <v>0</v>
      </c>
      <c r="B369" s="1" t="str">
        <f aca="false">IF(Answers!A369="","",IFERROR(MATCH(TRIM(SUBSTITUTE(SUBSTITUTE(SUBSTITUTE(SUBSTITUTE(Answers!A369,"’","'"),"‘","'"),"“",""""),"”","""")),'Scoring key'!$B$10:$B$14,0),"unread"))</f>
        <v/>
      </c>
      <c r="C369" s="1" t="str">
        <f aca="false">IF(Answers!C369="","",IFERROR(MATCH(TRIM(SUBSTITUTE(SUBSTITUTE(SUBSTITUTE(SUBSTITUTE(Answers!C369,"’","'"),"‘","'"),"“",""""),"”","""")),'Scoring key'!$B$15:$B$19,0),"unread"))</f>
        <v/>
      </c>
      <c r="D369" s="1" t="str">
        <f aca="false">IF(Answers!D369="","",IFERROR(MATCH(TRIM(SUBSTITUTE(SUBSTITUTE(SUBSTITUTE(SUBSTITUTE(Answers!D369,"’","'"),"‘","'"),"“",""""),"”","""")),'Scoring key'!$B$20:$B$24,0),"unread"))</f>
        <v/>
      </c>
      <c r="E369" s="1" t="str">
        <f aca="false">IF(Answers!E369="","",IFERROR(MATCH(TRIM(SUBSTITUTE(SUBSTITUTE(SUBSTITUTE(SUBSTITUTE(Answers!E369,"’","'"),"‘","'"),"“",""""),"”","""")),'Scoring key'!$B$25:$B$29,0),"unread"))</f>
        <v/>
      </c>
      <c r="F369" s="1" t="str">
        <f aca="false">IF(Answers!L369="","",IFERROR(MATCH(TRIM(SUBSTITUTE(SUBSTITUTE(SUBSTITUTE(SUBSTITUTE(Answers!L369,"’","'"),"‘","'"),"“",""""),"”","""")),'Scoring key'!$B$30:$B$34,0),"unread"))</f>
        <v/>
      </c>
      <c r="G369" s="1" t="str">
        <f aca="false">IF(Answers!N369="","",IFERROR(MATCH(TRIM(SUBSTITUTE(SUBSTITUTE(SUBSTITUTE(SUBSTITUTE(Answers!N369,"’","'"),"‘","'"),"“",""""),"”","""")),'Scoring key'!$B$35:$B$38,0),"unread"))</f>
        <v/>
      </c>
      <c r="H369" s="1" t="str">
        <f aca="false">IF(Answers!O369="","",IFERROR(MATCH(TRIM(SUBSTITUTE(SUBSTITUTE(SUBSTITUTE(SUBSTITUTE(Answers!O369,"’","'"),"‘","'"),"“",""""),"”","""")),'Scoring key'!$B$39:$B$42,0),"unread"))</f>
        <v/>
      </c>
      <c r="I369" s="1" t="str">
        <f aca="false">IF(Answers!S369="","",IFERROR(MATCH(TRIM(SUBSTITUTE(SUBSTITUTE(SUBSTITUTE(SUBSTITUTE(Answers!S369,"’","'"),"‘","'"),"“",""""),"”","""")),'Scoring key'!$B$43:$B$46,0),"unread"))</f>
        <v/>
      </c>
      <c r="J369" s="1" t="str">
        <f aca="false">IF(ISNUMBER(B369),IF(INDEX('Scoring key'!$C$10:$C$14,B369)="","",INDEX('Scoring key'!$C$10:$C$14,B369)),"")</f>
        <v/>
      </c>
      <c r="K369" s="1" t="str">
        <f aca="false">IF(ISNUMBER(E369),IF(INDEX('Scoring key'!$C$25:$C$29,E369)="","",INDEX('Scoring key'!$C$25:$C$29,E369)),"")</f>
        <v/>
      </c>
      <c r="L369" s="1" t="str">
        <f aca="false">IF(ISNUMBER(F369),IF(INDEX('Scoring key'!$C$30:$C$34,F369)="","",INDEX('Scoring key'!$C$30:$C$34,F369)),"")</f>
        <v/>
      </c>
      <c r="M369" s="1" t="str">
        <f aca="false">IF(ISNUMBER(G369),IF(INDEX('Scoring key'!$C$35:$C$38,G369)="","",INDEX('Scoring key'!$C$35:$C$38,G369)),"")</f>
        <v/>
      </c>
      <c r="N369" s="1" t="str">
        <f aca="false">IF(ISNUMBER(H369),IF(INDEX('Scoring key'!$C$39:$C$42,H369)="","",INDEX('Scoring key'!$C$39:$C$42,H369)),"")</f>
        <v/>
      </c>
      <c r="O369" s="1" t="str">
        <f aca="false">IF(Answers!F369="","",IF(ISNUMBER(IFERROR(VALUE(Answers!F369),"")),IF(AND(VALUE(Answers!F369)&gt;=1,VALUE(Answers!F369)&lt;=5,VALUE(Answers!F369)=INT(VALUE(Answers!F369))),VALUE(Answers!F369),"unread"),IFERROR(MATCH(TRIM(SUBSTITUTE(SUBSTITUTE(SUBSTITUTE(SUBSTITUTE(Answers!F369,"’","'"),"‘","'"),"“",""""),"”","""")),'Scoring key'!$B$5:$B$9,0),"unread")))</f>
        <v/>
      </c>
      <c r="P369" s="1" t="str">
        <f aca="false">IF(Answers!G369="","",IF(ISNUMBER(IFERROR(VALUE(Answers!G369),"")),IF(AND(VALUE(Answers!G369)&gt;=1,VALUE(Answers!G369)&lt;=5,VALUE(Answers!G369)=INT(VALUE(Answers!G369))),VALUE(Answers!G369),"unread"),IFERROR(MATCH(TRIM(SUBSTITUTE(SUBSTITUTE(SUBSTITUTE(SUBSTITUTE(Answers!G369,"’","'"),"‘","'"),"“",""""),"”","""")),'Scoring key'!$B$5:$B$9,0),"unread")))</f>
        <v/>
      </c>
      <c r="Q369" s="1" t="str">
        <f aca="false">IF(Answers!H369="","",IF(ISNUMBER(IFERROR(VALUE(Answers!H369),"")),IF(AND(VALUE(Answers!H369)&gt;=1,VALUE(Answers!H369)&lt;=5,VALUE(Answers!H369)=INT(VALUE(Answers!H369))),VALUE(Answers!H369),"unread"),IFERROR(MATCH(TRIM(SUBSTITUTE(SUBSTITUTE(SUBSTITUTE(SUBSTITUTE(Answers!H369,"’","'"),"‘","'"),"“",""""),"”","""")),'Scoring key'!$B$5:$B$9,0),"unread")))</f>
        <v/>
      </c>
      <c r="R369" s="1" t="str">
        <f aca="false">IF(Answers!I369="","",IF(ISNUMBER(IFERROR(VALUE(Answers!I369),"")),IF(AND(VALUE(Answers!I369)&gt;=1,VALUE(Answers!I369)&lt;=5,VALUE(Answers!I369)=INT(VALUE(Answers!I369))),VALUE(Answers!I369),"unread"),IFERROR(MATCH(TRIM(SUBSTITUTE(SUBSTITUTE(SUBSTITUTE(SUBSTITUTE(Answers!I369,"’","'"),"‘","'"),"“",""""),"”","""")),'Scoring key'!$B$5:$B$9,0),"unread")))</f>
        <v/>
      </c>
      <c r="S369" s="1" t="str">
        <f aca="false">IF(Answers!J369="","",IF(ISNUMBER(IFERROR(VALUE(Answers!J369),"")),IF(AND(VALUE(Answers!J369)&gt;=1,VALUE(Answers!J369)&lt;=5,VALUE(Answers!J369)=INT(VALUE(Answers!J369))),VALUE(Answers!J369),"unread"),IFERROR(MATCH(TRIM(SUBSTITUTE(SUBSTITUTE(SUBSTITUTE(SUBSTITUTE(Answers!J369,"’","'"),"‘","'"),"“",""""),"”","""")),'Scoring key'!$B$5:$B$9,0),"unread")))</f>
        <v/>
      </c>
      <c r="T369" s="1" t="str">
        <f aca="false">IF(Answers!K369="","",IF(ISNUMBER(IFERROR(VALUE(Answers!K369),"")),IF(AND(VALUE(Answers!K369)&gt;=1,VALUE(Answers!K369)&lt;=5,VALUE(Answers!K369)=INT(VALUE(Answers!K369))),VALUE(Answers!K369),"unread"),IFERROR(MATCH(TRIM(SUBSTITUTE(SUBSTITUTE(SUBSTITUTE(SUBSTITUTE(Answers!K369,"’","'"),"‘","'"),"“",""""),"”","""")),'Scoring key'!$B$5:$B$9,0),"unread")))</f>
        <v/>
      </c>
      <c r="U369" s="1" t="str">
        <f aca="false">IF(Answers!M369="","",IF(ISNUMBER(IFERROR(VALUE(Answers!M369),"")),IF(AND(VALUE(Answers!M369)&gt;=1,VALUE(Answers!M369)&lt;=5,VALUE(Answers!M369)=INT(VALUE(Answers!M369))),VALUE(Answers!M369),"unread"),IFERROR(MATCH(TRIM(SUBSTITUTE(SUBSTITUTE(SUBSTITUTE(SUBSTITUTE(Answers!M369,"’","'"),"‘","'"),"“",""""),"”","""")),'Scoring key'!$B$5:$B$9,0),"unread")))</f>
        <v/>
      </c>
      <c r="V369" s="1" t="str">
        <f aca="false">IF(Answers!P369="","",IF(ISNUMBER(IFERROR(VALUE(Answers!P369),"")),IF(AND(VALUE(Answers!P369)&gt;=1,VALUE(Answers!P369)&lt;=5,VALUE(Answers!P369)=INT(VALUE(Answers!P369))),VALUE(Answers!P369),"unread"),IFERROR(MATCH(TRIM(SUBSTITUTE(SUBSTITUTE(SUBSTITUTE(SUBSTITUTE(Answers!P369,"’","'"),"‘","'"),"“",""""),"”","""")),'Scoring key'!$B$5:$B$9,0),"unread")))</f>
        <v/>
      </c>
      <c r="W369" s="1" t="str">
        <f aca="false">IF(Answers!Q369="","",IF(ISNUMBER(IFERROR(VALUE(Answers!Q369),"")),IF(AND(VALUE(Answers!Q369)&gt;=1,VALUE(Answers!Q369)&lt;=5,VALUE(Answers!Q369)=INT(VALUE(Answers!Q369))),VALUE(Answers!Q369),"unread"),IFERROR(MATCH(TRIM(SUBSTITUTE(SUBSTITUTE(SUBSTITUTE(SUBSTITUTE(Answers!Q369,"’","'"),"‘","'"),"“",""""),"”","""")),'Scoring key'!$B$5:$B$9,0),"unread")))</f>
        <v/>
      </c>
      <c r="X369" s="1" t="str">
        <f aca="false">IF(Answers!B369="","",ISNUMBER(SEARCH("Drafting or editing emails and documents",TRIM(SUBSTITUTE(SUBSTITUTE(SUBSTITUTE(SUBSTITUTE(Answers!B369,"’","'"),"‘","'"),"“",""""),"”",""""))))*1+ISNUMBER(SEARCH("Summarizing documents, threads or meetings",TRIM(SUBSTITUTE(SUBSTITUTE(SUBSTITUTE(SUBSTITUTE(Answers!B369,"’","'"),"‘","'"),"“",""""),"”",""""))))*1+ISNUMBER(SEARCH("Research, or explaining something unfamiliar",TRIM(SUBSTITUTE(SUBSTITUTE(SUBSTITUTE(SUBSTITUTE(Answers!B369,"’","'"),"‘","'"),"“",""""),"”",""""))))*1+ISNUMBER(SEARCH("Working with data or spreadsheets",TRIM(SUBSTITUTE(SUBSTITUTE(SUBSTITUTE(SUBSTITUTE(Answers!B369,"’","'"),"‘","'"),"“",""""),"”",""""))))*1+ISNUMBER(SEARCH("Writing or reviewing code or scripts",TRIM(SUBSTITUTE(SUBSTITUTE(SUBSTITUTE(SUBSTITUTE(Answers!B369,"’","'"),"‘","'"),"“",""""),"”",""""))))*1+ISNUMBER(SEARCH("Brainstorming or planning",TRIM(SUBSTITUTE(SUBSTITUTE(SUBSTITUTE(SUBSTITUTE(Answers!B369,"’","'"),"‘","'"),"“",""""),"”",""""))))*1+ISNUMBER(SEARCH("Something else",TRIM(SUBSTITUTE(SUBSTITUTE(SUBSTITUTE(SUBSTITUTE(Answers!B369,"’","'"),"‘","'"),"“",""""),"”",""""))))*1)</f>
        <v/>
      </c>
      <c r="Y369" s="1" t="str">
        <f aca="false">IF(X369="","",IF(X369=0,IF(ISNUMBER(SEARCH("I don't use AI tools for work",TRIM(SUBSTITUTE(SUBSTITUTE(SUBSTITUTE(SUBSTITUTE(Answers!B369,"’","'"),"‘","'"),"“",""""),"”","""")))),1,"unread"),MIN(X369+1,5)))</f>
        <v/>
      </c>
      <c r="Z369" s="1" t="n">
        <f aca="false">IF(ISNUMBER(SEARCH("Clear guidance on what's allowed and what information can go in",TRIM(SUBSTITUTE(SUBSTITUTE(SUBSTITUTE(SUBSTITUTE(Answers!R369,"’","'"),"‘","'"),"“",""""),"”","""")))),1,0)</f>
        <v>0</v>
      </c>
      <c r="AA369" s="1" t="n">
        <f aca="false">IF(ISNUMBER(SEARCH("An approved AI tool with a work account",TRIM(SUBSTITUTE(SUBSTITUTE(SUBSTITUTE(SUBSTITUTE(Answers!R369,"’","'"),"‘","'"),"“",""""),"”","""")))),1,0)</f>
        <v>0</v>
      </c>
      <c r="AB369" s="1" t="n">
        <f aca="false">IF(ISNUMBER(SEARCH("Hands-on training using my own work tasks",TRIM(SUBSTITUTE(SUBSTITUTE(SUBSTITUTE(SUBSTITUTE(Answers!R369,"’","'"),"‘","'"),"“",""""),"”","""")))),1,0)</f>
        <v>0</v>
      </c>
      <c r="AC369" s="1" t="n">
        <f aca="false">IF(ISNUMBER(SEARCH("Ready-made prompts and templates for common tasks",TRIM(SUBSTITUTE(SUBSTITUTE(SUBSTITUTE(SUBSTITUTE(Answers!R369,"’","'"),"‘","'"),"“",""""),"”","""")))),1,0)</f>
        <v>0</v>
      </c>
      <c r="AD369" s="1" t="n">
        <f aca="false">IF(ISNUMBER(SEARCH("Help setting up an AI agent for my role",TRIM(SUBSTITUTE(SUBSTITUTE(SUBSTITUTE(SUBSTITUTE(Answers!R369,"’","'"),"‘","'"),"“",""""),"”","""")))),1,0)</f>
        <v>0</v>
      </c>
      <c r="AE369" s="1" t="n">
        <f aca="false">IF(ISNUMBER(SEARCH("Examples from people in jobs like mine",TRIM(SUBSTITUTE(SUBSTITUTE(SUBSTITUTE(SUBSTITUTE(Answers!R369,"’","'"),"‘","'"),"“",""""),"”","""")))),1,0)</f>
        <v>0</v>
      </c>
      <c r="AF369" s="1" t="n">
        <f aca="false">IF(ISNUMBER(SEARCH("Time set aside to practice",TRIM(SUBSTITUTE(SUBSTITUTE(SUBSTITUTE(SUBSTITUTE(Answers!R369,"’","'"),"‘","'"),"“",""""),"”","""")))),1,0)</f>
        <v>0</v>
      </c>
      <c r="AG369" s="1" t="n">
        <f aca="false">IF(ISNUMBER(SEARCH("I don't need help right now",TRIM(SUBSTITUTE(SUBSTITUTE(SUBSTITUTE(SUBSTITUTE(Answers!R369,"’","'"),"‘","'"),"“",""""),"”","""")))),1,0)</f>
        <v>0</v>
      </c>
      <c r="AH369" s="1" t="str">
        <f aca="false">IF(Answers!R369="","",IF(Z369+AA369+AB369+AC369+AD369+AE369+AF369+AG369=0,"unread",""))</f>
        <v/>
      </c>
      <c r="AI369" s="1" t="n">
        <f aca="false">IF(OR(D369=5,E369=5),1,0)</f>
        <v>0</v>
      </c>
    </row>
    <row r="370" customFormat="false" ht="15" hidden="false" customHeight="true" outlineLevel="0" collapsed="false">
      <c r="A370" s="1" t="n">
        <f aca="false">Answers!T370</f>
        <v>0</v>
      </c>
      <c r="B370" s="1" t="str">
        <f aca="false">IF(Answers!A370="","",IFERROR(MATCH(TRIM(SUBSTITUTE(SUBSTITUTE(SUBSTITUTE(SUBSTITUTE(Answers!A370,"’","'"),"‘","'"),"“",""""),"”","""")),'Scoring key'!$B$10:$B$14,0),"unread"))</f>
        <v/>
      </c>
      <c r="C370" s="1" t="str">
        <f aca="false">IF(Answers!C370="","",IFERROR(MATCH(TRIM(SUBSTITUTE(SUBSTITUTE(SUBSTITUTE(SUBSTITUTE(Answers!C370,"’","'"),"‘","'"),"“",""""),"”","""")),'Scoring key'!$B$15:$B$19,0),"unread"))</f>
        <v/>
      </c>
      <c r="D370" s="1" t="str">
        <f aca="false">IF(Answers!D370="","",IFERROR(MATCH(TRIM(SUBSTITUTE(SUBSTITUTE(SUBSTITUTE(SUBSTITUTE(Answers!D370,"’","'"),"‘","'"),"“",""""),"”","""")),'Scoring key'!$B$20:$B$24,0),"unread"))</f>
        <v/>
      </c>
      <c r="E370" s="1" t="str">
        <f aca="false">IF(Answers!E370="","",IFERROR(MATCH(TRIM(SUBSTITUTE(SUBSTITUTE(SUBSTITUTE(SUBSTITUTE(Answers!E370,"’","'"),"‘","'"),"“",""""),"”","""")),'Scoring key'!$B$25:$B$29,0),"unread"))</f>
        <v/>
      </c>
      <c r="F370" s="1" t="str">
        <f aca="false">IF(Answers!L370="","",IFERROR(MATCH(TRIM(SUBSTITUTE(SUBSTITUTE(SUBSTITUTE(SUBSTITUTE(Answers!L370,"’","'"),"‘","'"),"“",""""),"”","""")),'Scoring key'!$B$30:$B$34,0),"unread"))</f>
        <v/>
      </c>
      <c r="G370" s="1" t="str">
        <f aca="false">IF(Answers!N370="","",IFERROR(MATCH(TRIM(SUBSTITUTE(SUBSTITUTE(SUBSTITUTE(SUBSTITUTE(Answers!N370,"’","'"),"‘","'"),"“",""""),"”","""")),'Scoring key'!$B$35:$B$38,0),"unread"))</f>
        <v/>
      </c>
      <c r="H370" s="1" t="str">
        <f aca="false">IF(Answers!O370="","",IFERROR(MATCH(TRIM(SUBSTITUTE(SUBSTITUTE(SUBSTITUTE(SUBSTITUTE(Answers!O370,"’","'"),"‘","'"),"“",""""),"”","""")),'Scoring key'!$B$39:$B$42,0),"unread"))</f>
        <v/>
      </c>
      <c r="I370" s="1" t="str">
        <f aca="false">IF(Answers!S370="","",IFERROR(MATCH(TRIM(SUBSTITUTE(SUBSTITUTE(SUBSTITUTE(SUBSTITUTE(Answers!S370,"’","'"),"‘","'"),"“",""""),"”","""")),'Scoring key'!$B$43:$B$46,0),"unread"))</f>
        <v/>
      </c>
      <c r="J370" s="1" t="str">
        <f aca="false">IF(ISNUMBER(B370),IF(INDEX('Scoring key'!$C$10:$C$14,B370)="","",INDEX('Scoring key'!$C$10:$C$14,B370)),"")</f>
        <v/>
      </c>
      <c r="K370" s="1" t="str">
        <f aca="false">IF(ISNUMBER(E370),IF(INDEX('Scoring key'!$C$25:$C$29,E370)="","",INDEX('Scoring key'!$C$25:$C$29,E370)),"")</f>
        <v/>
      </c>
      <c r="L370" s="1" t="str">
        <f aca="false">IF(ISNUMBER(F370),IF(INDEX('Scoring key'!$C$30:$C$34,F370)="","",INDEX('Scoring key'!$C$30:$C$34,F370)),"")</f>
        <v/>
      </c>
      <c r="M370" s="1" t="str">
        <f aca="false">IF(ISNUMBER(G370),IF(INDEX('Scoring key'!$C$35:$C$38,G370)="","",INDEX('Scoring key'!$C$35:$C$38,G370)),"")</f>
        <v/>
      </c>
      <c r="N370" s="1" t="str">
        <f aca="false">IF(ISNUMBER(H370),IF(INDEX('Scoring key'!$C$39:$C$42,H370)="","",INDEX('Scoring key'!$C$39:$C$42,H370)),"")</f>
        <v/>
      </c>
      <c r="O370" s="1" t="str">
        <f aca="false">IF(Answers!F370="","",IF(ISNUMBER(IFERROR(VALUE(Answers!F370),"")),IF(AND(VALUE(Answers!F370)&gt;=1,VALUE(Answers!F370)&lt;=5,VALUE(Answers!F370)=INT(VALUE(Answers!F370))),VALUE(Answers!F370),"unread"),IFERROR(MATCH(TRIM(SUBSTITUTE(SUBSTITUTE(SUBSTITUTE(SUBSTITUTE(Answers!F370,"’","'"),"‘","'"),"“",""""),"”","""")),'Scoring key'!$B$5:$B$9,0),"unread")))</f>
        <v/>
      </c>
      <c r="P370" s="1" t="str">
        <f aca="false">IF(Answers!G370="","",IF(ISNUMBER(IFERROR(VALUE(Answers!G370),"")),IF(AND(VALUE(Answers!G370)&gt;=1,VALUE(Answers!G370)&lt;=5,VALUE(Answers!G370)=INT(VALUE(Answers!G370))),VALUE(Answers!G370),"unread"),IFERROR(MATCH(TRIM(SUBSTITUTE(SUBSTITUTE(SUBSTITUTE(SUBSTITUTE(Answers!G370,"’","'"),"‘","'"),"“",""""),"”","""")),'Scoring key'!$B$5:$B$9,0),"unread")))</f>
        <v/>
      </c>
      <c r="Q370" s="1" t="str">
        <f aca="false">IF(Answers!H370="","",IF(ISNUMBER(IFERROR(VALUE(Answers!H370),"")),IF(AND(VALUE(Answers!H370)&gt;=1,VALUE(Answers!H370)&lt;=5,VALUE(Answers!H370)=INT(VALUE(Answers!H370))),VALUE(Answers!H370),"unread"),IFERROR(MATCH(TRIM(SUBSTITUTE(SUBSTITUTE(SUBSTITUTE(SUBSTITUTE(Answers!H370,"’","'"),"‘","'"),"“",""""),"”","""")),'Scoring key'!$B$5:$B$9,0),"unread")))</f>
        <v/>
      </c>
      <c r="R370" s="1" t="str">
        <f aca="false">IF(Answers!I370="","",IF(ISNUMBER(IFERROR(VALUE(Answers!I370),"")),IF(AND(VALUE(Answers!I370)&gt;=1,VALUE(Answers!I370)&lt;=5,VALUE(Answers!I370)=INT(VALUE(Answers!I370))),VALUE(Answers!I370),"unread"),IFERROR(MATCH(TRIM(SUBSTITUTE(SUBSTITUTE(SUBSTITUTE(SUBSTITUTE(Answers!I370,"’","'"),"‘","'"),"“",""""),"”","""")),'Scoring key'!$B$5:$B$9,0),"unread")))</f>
        <v/>
      </c>
      <c r="S370" s="1" t="str">
        <f aca="false">IF(Answers!J370="","",IF(ISNUMBER(IFERROR(VALUE(Answers!J370),"")),IF(AND(VALUE(Answers!J370)&gt;=1,VALUE(Answers!J370)&lt;=5,VALUE(Answers!J370)=INT(VALUE(Answers!J370))),VALUE(Answers!J370),"unread"),IFERROR(MATCH(TRIM(SUBSTITUTE(SUBSTITUTE(SUBSTITUTE(SUBSTITUTE(Answers!J370,"’","'"),"‘","'"),"“",""""),"”","""")),'Scoring key'!$B$5:$B$9,0),"unread")))</f>
        <v/>
      </c>
      <c r="T370" s="1" t="str">
        <f aca="false">IF(Answers!K370="","",IF(ISNUMBER(IFERROR(VALUE(Answers!K370),"")),IF(AND(VALUE(Answers!K370)&gt;=1,VALUE(Answers!K370)&lt;=5,VALUE(Answers!K370)=INT(VALUE(Answers!K370))),VALUE(Answers!K370),"unread"),IFERROR(MATCH(TRIM(SUBSTITUTE(SUBSTITUTE(SUBSTITUTE(SUBSTITUTE(Answers!K370,"’","'"),"‘","'"),"“",""""),"”","""")),'Scoring key'!$B$5:$B$9,0),"unread")))</f>
        <v/>
      </c>
      <c r="U370" s="1" t="str">
        <f aca="false">IF(Answers!M370="","",IF(ISNUMBER(IFERROR(VALUE(Answers!M370),"")),IF(AND(VALUE(Answers!M370)&gt;=1,VALUE(Answers!M370)&lt;=5,VALUE(Answers!M370)=INT(VALUE(Answers!M370))),VALUE(Answers!M370),"unread"),IFERROR(MATCH(TRIM(SUBSTITUTE(SUBSTITUTE(SUBSTITUTE(SUBSTITUTE(Answers!M370,"’","'"),"‘","'"),"“",""""),"”","""")),'Scoring key'!$B$5:$B$9,0),"unread")))</f>
        <v/>
      </c>
      <c r="V370" s="1" t="str">
        <f aca="false">IF(Answers!P370="","",IF(ISNUMBER(IFERROR(VALUE(Answers!P370),"")),IF(AND(VALUE(Answers!P370)&gt;=1,VALUE(Answers!P370)&lt;=5,VALUE(Answers!P370)=INT(VALUE(Answers!P370))),VALUE(Answers!P370),"unread"),IFERROR(MATCH(TRIM(SUBSTITUTE(SUBSTITUTE(SUBSTITUTE(SUBSTITUTE(Answers!P370,"’","'"),"‘","'"),"“",""""),"”","""")),'Scoring key'!$B$5:$B$9,0),"unread")))</f>
        <v/>
      </c>
      <c r="W370" s="1" t="str">
        <f aca="false">IF(Answers!Q370="","",IF(ISNUMBER(IFERROR(VALUE(Answers!Q370),"")),IF(AND(VALUE(Answers!Q370)&gt;=1,VALUE(Answers!Q370)&lt;=5,VALUE(Answers!Q370)=INT(VALUE(Answers!Q370))),VALUE(Answers!Q370),"unread"),IFERROR(MATCH(TRIM(SUBSTITUTE(SUBSTITUTE(SUBSTITUTE(SUBSTITUTE(Answers!Q370,"’","'"),"‘","'"),"“",""""),"”","""")),'Scoring key'!$B$5:$B$9,0),"unread")))</f>
        <v/>
      </c>
      <c r="X370" s="1" t="str">
        <f aca="false">IF(Answers!B370="","",ISNUMBER(SEARCH("Drafting or editing emails and documents",TRIM(SUBSTITUTE(SUBSTITUTE(SUBSTITUTE(SUBSTITUTE(Answers!B370,"’","'"),"‘","'"),"“",""""),"”",""""))))*1+ISNUMBER(SEARCH("Summarizing documents, threads or meetings",TRIM(SUBSTITUTE(SUBSTITUTE(SUBSTITUTE(SUBSTITUTE(Answers!B370,"’","'"),"‘","'"),"“",""""),"”",""""))))*1+ISNUMBER(SEARCH("Research, or explaining something unfamiliar",TRIM(SUBSTITUTE(SUBSTITUTE(SUBSTITUTE(SUBSTITUTE(Answers!B370,"’","'"),"‘","'"),"“",""""),"”",""""))))*1+ISNUMBER(SEARCH("Working with data or spreadsheets",TRIM(SUBSTITUTE(SUBSTITUTE(SUBSTITUTE(SUBSTITUTE(Answers!B370,"’","'"),"‘","'"),"“",""""),"”",""""))))*1+ISNUMBER(SEARCH("Writing or reviewing code or scripts",TRIM(SUBSTITUTE(SUBSTITUTE(SUBSTITUTE(SUBSTITUTE(Answers!B370,"’","'"),"‘","'"),"“",""""),"”",""""))))*1+ISNUMBER(SEARCH("Brainstorming or planning",TRIM(SUBSTITUTE(SUBSTITUTE(SUBSTITUTE(SUBSTITUTE(Answers!B370,"’","'"),"‘","'"),"“",""""),"”",""""))))*1+ISNUMBER(SEARCH("Something else",TRIM(SUBSTITUTE(SUBSTITUTE(SUBSTITUTE(SUBSTITUTE(Answers!B370,"’","'"),"‘","'"),"“",""""),"”",""""))))*1)</f>
        <v/>
      </c>
      <c r="Y370" s="1" t="str">
        <f aca="false">IF(X370="","",IF(X370=0,IF(ISNUMBER(SEARCH("I don't use AI tools for work",TRIM(SUBSTITUTE(SUBSTITUTE(SUBSTITUTE(SUBSTITUTE(Answers!B370,"’","'"),"‘","'"),"“",""""),"”","""")))),1,"unread"),MIN(X370+1,5)))</f>
        <v/>
      </c>
      <c r="Z370" s="1" t="n">
        <f aca="false">IF(ISNUMBER(SEARCH("Clear guidance on what's allowed and what information can go in",TRIM(SUBSTITUTE(SUBSTITUTE(SUBSTITUTE(SUBSTITUTE(Answers!R370,"’","'"),"‘","'"),"“",""""),"”","""")))),1,0)</f>
        <v>0</v>
      </c>
      <c r="AA370" s="1" t="n">
        <f aca="false">IF(ISNUMBER(SEARCH("An approved AI tool with a work account",TRIM(SUBSTITUTE(SUBSTITUTE(SUBSTITUTE(SUBSTITUTE(Answers!R370,"’","'"),"‘","'"),"“",""""),"”","""")))),1,0)</f>
        <v>0</v>
      </c>
      <c r="AB370" s="1" t="n">
        <f aca="false">IF(ISNUMBER(SEARCH("Hands-on training using my own work tasks",TRIM(SUBSTITUTE(SUBSTITUTE(SUBSTITUTE(SUBSTITUTE(Answers!R370,"’","'"),"‘","'"),"“",""""),"”","""")))),1,0)</f>
        <v>0</v>
      </c>
      <c r="AC370" s="1" t="n">
        <f aca="false">IF(ISNUMBER(SEARCH("Ready-made prompts and templates for common tasks",TRIM(SUBSTITUTE(SUBSTITUTE(SUBSTITUTE(SUBSTITUTE(Answers!R370,"’","'"),"‘","'"),"“",""""),"”","""")))),1,0)</f>
        <v>0</v>
      </c>
      <c r="AD370" s="1" t="n">
        <f aca="false">IF(ISNUMBER(SEARCH("Help setting up an AI agent for my role",TRIM(SUBSTITUTE(SUBSTITUTE(SUBSTITUTE(SUBSTITUTE(Answers!R370,"’","'"),"‘","'"),"“",""""),"”","""")))),1,0)</f>
        <v>0</v>
      </c>
      <c r="AE370" s="1" t="n">
        <f aca="false">IF(ISNUMBER(SEARCH("Examples from people in jobs like mine",TRIM(SUBSTITUTE(SUBSTITUTE(SUBSTITUTE(SUBSTITUTE(Answers!R370,"’","'"),"‘","'"),"“",""""),"”","""")))),1,0)</f>
        <v>0</v>
      </c>
      <c r="AF370" s="1" t="n">
        <f aca="false">IF(ISNUMBER(SEARCH("Time set aside to practice",TRIM(SUBSTITUTE(SUBSTITUTE(SUBSTITUTE(SUBSTITUTE(Answers!R370,"’","'"),"‘","'"),"“",""""),"”","""")))),1,0)</f>
        <v>0</v>
      </c>
      <c r="AG370" s="1" t="n">
        <f aca="false">IF(ISNUMBER(SEARCH("I don't need help right now",TRIM(SUBSTITUTE(SUBSTITUTE(SUBSTITUTE(SUBSTITUTE(Answers!R370,"’","'"),"‘","'"),"“",""""),"”","""")))),1,0)</f>
        <v>0</v>
      </c>
      <c r="AH370" s="1" t="str">
        <f aca="false">IF(Answers!R370="","",IF(Z370+AA370+AB370+AC370+AD370+AE370+AF370+AG370=0,"unread",""))</f>
        <v/>
      </c>
      <c r="AI370" s="1" t="n">
        <f aca="false">IF(OR(D370=5,E370=5),1,0)</f>
        <v>0</v>
      </c>
    </row>
    <row r="371" customFormat="false" ht="15" hidden="false" customHeight="true" outlineLevel="0" collapsed="false">
      <c r="A371" s="1" t="n">
        <f aca="false">Answers!T371</f>
        <v>0</v>
      </c>
      <c r="B371" s="1" t="str">
        <f aca="false">IF(Answers!A371="","",IFERROR(MATCH(TRIM(SUBSTITUTE(SUBSTITUTE(SUBSTITUTE(SUBSTITUTE(Answers!A371,"’","'"),"‘","'"),"“",""""),"”","""")),'Scoring key'!$B$10:$B$14,0),"unread"))</f>
        <v/>
      </c>
      <c r="C371" s="1" t="str">
        <f aca="false">IF(Answers!C371="","",IFERROR(MATCH(TRIM(SUBSTITUTE(SUBSTITUTE(SUBSTITUTE(SUBSTITUTE(Answers!C371,"’","'"),"‘","'"),"“",""""),"”","""")),'Scoring key'!$B$15:$B$19,0),"unread"))</f>
        <v/>
      </c>
      <c r="D371" s="1" t="str">
        <f aca="false">IF(Answers!D371="","",IFERROR(MATCH(TRIM(SUBSTITUTE(SUBSTITUTE(SUBSTITUTE(SUBSTITUTE(Answers!D371,"’","'"),"‘","'"),"“",""""),"”","""")),'Scoring key'!$B$20:$B$24,0),"unread"))</f>
        <v/>
      </c>
      <c r="E371" s="1" t="str">
        <f aca="false">IF(Answers!E371="","",IFERROR(MATCH(TRIM(SUBSTITUTE(SUBSTITUTE(SUBSTITUTE(SUBSTITUTE(Answers!E371,"’","'"),"‘","'"),"“",""""),"”","""")),'Scoring key'!$B$25:$B$29,0),"unread"))</f>
        <v/>
      </c>
      <c r="F371" s="1" t="str">
        <f aca="false">IF(Answers!L371="","",IFERROR(MATCH(TRIM(SUBSTITUTE(SUBSTITUTE(SUBSTITUTE(SUBSTITUTE(Answers!L371,"’","'"),"‘","'"),"“",""""),"”","""")),'Scoring key'!$B$30:$B$34,0),"unread"))</f>
        <v/>
      </c>
      <c r="G371" s="1" t="str">
        <f aca="false">IF(Answers!N371="","",IFERROR(MATCH(TRIM(SUBSTITUTE(SUBSTITUTE(SUBSTITUTE(SUBSTITUTE(Answers!N371,"’","'"),"‘","'"),"“",""""),"”","""")),'Scoring key'!$B$35:$B$38,0),"unread"))</f>
        <v/>
      </c>
      <c r="H371" s="1" t="str">
        <f aca="false">IF(Answers!O371="","",IFERROR(MATCH(TRIM(SUBSTITUTE(SUBSTITUTE(SUBSTITUTE(SUBSTITUTE(Answers!O371,"’","'"),"‘","'"),"“",""""),"”","""")),'Scoring key'!$B$39:$B$42,0),"unread"))</f>
        <v/>
      </c>
      <c r="I371" s="1" t="str">
        <f aca="false">IF(Answers!S371="","",IFERROR(MATCH(TRIM(SUBSTITUTE(SUBSTITUTE(SUBSTITUTE(SUBSTITUTE(Answers!S371,"’","'"),"‘","'"),"“",""""),"”","""")),'Scoring key'!$B$43:$B$46,0),"unread"))</f>
        <v/>
      </c>
      <c r="J371" s="1" t="str">
        <f aca="false">IF(ISNUMBER(B371),IF(INDEX('Scoring key'!$C$10:$C$14,B371)="","",INDEX('Scoring key'!$C$10:$C$14,B371)),"")</f>
        <v/>
      </c>
      <c r="K371" s="1" t="str">
        <f aca="false">IF(ISNUMBER(E371),IF(INDEX('Scoring key'!$C$25:$C$29,E371)="","",INDEX('Scoring key'!$C$25:$C$29,E371)),"")</f>
        <v/>
      </c>
      <c r="L371" s="1" t="str">
        <f aca="false">IF(ISNUMBER(F371),IF(INDEX('Scoring key'!$C$30:$C$34,F371)="","",INDEX('Scoring key'!$C$30:$C$34,F371)),"")</f>
        <v/>
      </c>
      <c r="M371" s="1" t="str">
        <f aca="false">IF(ISNUMBER(G371),IF(INDEX('Scoring key'!$C$35:$C$38,G371)="","",INDEX('Scoring key'!$C$35:$C$38,G371)),"")</f>
        <v/>
      </c>
      <c r="N371" s="1" t="str">
        <f aca="false">IF(ISNUMBER(H371),IF(INDEX('Scoring key'!$C$39:$C$42,H371)="","",INDEX('Scoring key'!$C$39:$C$42,H371)),"")</f>
        <v/>
      </c>
      <c r="O371" s="1" t="str">
        <f aca="false">IF(Answers!F371="","",IF(ISNUMBER(IFERROR(VALUE(Answers!F371),"")),IF(AND(VALUE(Answers!F371)&gt;=1,VALUE(Answers!F371)&lt;=5,VALUE(Answers!F371)=INT(VALUE(Answers!F371))),VALUE(Answers!F371),"unread"),IFERROR(MATCH(TRIM(SUBSTITUTE(SUBSTITUTE(SUBSTITUTE(SUBSTITUTE(Answers!F371,"’","'"),"‘","'"),"“",""""),"”","""")),'Scoring key'!$B$5:$B$9,0),"unread")))</f>
        <v/>
      </c>
      <c r="P371" s="1" t="str">
        <f aca="false">IF(Answers!G371="","",IF(ISNUMBER(IFERROR(VALUE(Answers!G371),"")),IF(AND(VALUE(Answers!G371)&gt;=1,VALUE(Answers!G371)&lt;=5,VALUE(Answers!G371)=INT(VALUE(Answers!G371))),VALUE(Answers!G371),"unread"),IFERROR(MATCH(TRIM(SUBSTITUTE(SUBSTITUTE(SUBSTITUTE(SUBSTITUTE(Answers!G371,"’","'"),"‘","'"),"“",""""),"”","""")),'Scoring key'!$B$5:$B$9,0),"unread")))</f>
        <v/>
      </c>
      <c r="Q371" s="1" t="str">
        <f aca="false">IF(Answers!H371="","",IF(ISNUMBER(IFERROR(VALUE(Answers!H371),"")),IF(AND(VALUE(Answers!H371)&gt;=1,VALUE(Answers!H371)&lt;=5,VALUE(Answers!H371)=INT(VALUE(Answers!H371))),VALUE(Answers!H371),"unread"),IFERROR(MATCH(TRIM(SUBSTITUTE(SUBSTITUTE(SUBSTITUTE(SUBSTITUTE(Answers!H371,"’","'"),"‘","'"),"“",""""),"”","""")),'Scoring key'!$B$5:$B$9,0),"unread")))</f>
        <v/>
      </c>
      <c r="R371" s="1" t="str">
        <f aca="false">IF(Answers!I371="","",IF(ISNUMBER(IFERROR(VALUE(Answers!I371),"")),IF(AND(VALUE(Answers!I371)&gt;=1,VALUE(Answers!I371)&lt;=5,VALUE(Answers!I371)=INT(VALUE(Answers!I371))),VALUE(Answers!I371),"unread"),IFERROR(MATCH(TRIM(SUBSTITUTE(SUBSTITUTE(SUBSTITUTE(SUBSTITUTE(Answers!I371,"’","'"),"‘","'"),"“",""""),"”","""")),'Scoring key'!$B$5:$B$9,0),"unread")))</f>
        <v/>
      </c>
      <c r="S371" s="1" t="str">
        <f aca="false">IF(Answers!J371="","",IF(ISNUMBER(IFERROR(VALUE(Answers!J371),"")),IF(AND(VALUE(Answers!J371)&gt;=1,VALUE(Answers!J371)&lt;=5,VALUE(Answers!J371)=INT(VALUE(Answers!J371))),VALUE(Answers!J371),"unread"),IFERROR(MATCH(TRIM(SUBSTITUTE(SUBSTITUTE(SUBSTITUTE(SUBSTITUTE(Answers!J371,"’","'"),"‘","'"),"“",""""),"”","""")),'Scoring key'!$B$5:$B$9,0),"unread")))</f>
        <v/>
      </c>
      <c r="T371" s="1" t="str">
        <f aca="false">IF(Answers!K371="","",IF(ISNUMBER(IFERROR(VALUE(Answers!K371),"")),IF(AND(VALUE(Answers!K371)&gt;=1,VALUE(Answers!K371)&lt;=5,VALUE(Answers!K371)=INT(VALUE(Answers!K371))),VALUE(Answers!K371),"unread"),IFERROR(MATCH(TRIM(SUBSTITUTE(SUBSTITUTE(SUBSTITUTE(SUBSTITUTE(Answers!K371,"’","'"),"‘","'"),"“",""""),"”","""")),'Scoring key'!$B$5:$B$9,0),"unread")))</f>
        <v/>
      </c>
      <c r="U371" s="1" t="str">
        <f aca="false">IF(Answers!M371="","",IF(ISNUMBER(IFERROR(VALUE(Answers!M371),"")),IF(AND(VALUE(Answers!M371)&gt;=1,VALUE(Answers!M371)&lt;=5,VALUE(Answers!M371)=INT(VALUE(Answers!M371))),VALUE(Answers!M371),"unread"),IFERROR(MATCH(TRIM(SUBSTITUTE(SUBSTITUTE(SUBSTITUTE(SUBSTITUTE(Answers!M371,"’","'"),"‘","'"),"“",""""),"”","""")),'Scoring key'!$B$5:$B$9,0),"unread")))</f>
        <v/>
      </c>
      <c r="V371" s="1" t="str">
        <f aca="false">IF(Answers!P371="","",IF(ISNUMBER(IFERROR(VALUE(Answers!P371),"")),IF(AND(VALUE(Answers!P371)&gt;=1,VALUE(Answers!P371)&lt;=5,VALUE(Answers!P371)=INT(VALUE(Answers!P371))),VALUE(Answers!P371),"unread"),IFERROR(MATCH(TRIM(SUBSTITUTE(SUBSTITUTE(SUBSTITUTE(SUBSTITUTE(Answers!P371,"’","'"),"‘","'"),"“",""""),"”","""")),'Scoring key'!$B$5:$B$9,0),"unread")))</f>
        <v/>
      </c>
      <c r="W371" s="1" t="str">
        <f aca="false">IF(Answers!Q371="","",IF(ISNUMBER(IFERROR(VALUE(Answers!Q371),"")),IF(AND(VALUE(Answers!Q371)&gt;=1,VALUE(Answers!Q371)&lt;=5,VALUE(Answers!Q371)=INT(VALUE(Answers!Q371))),VALUE(Answers!Q371),"unread"),IFERROR(MATCH(TRIM(SUBSTITUTE(SUBSTITUTE(SUBSTITUTE(SUBSTITUTE(Answers!Q371,"’","'"),"‘","'"),"“",""""),"”","""")),'Scoring key'!$B$5:$B$9,0),"unread")))</f>
        <v/>
      </c>
      <c r="X371" s="1" t="str">
        <f aca="false">IF(Answers!B371="","",ISNUMBER(SEARCH("Drafting or editing emails and documents",TRIM(SUBSTITUTE(SUBSTITUTE(SUBSTITUTE(SUBSTITUTE(Answers!B371,"’","'"),"‘","'"),"“",""""),"”",""""))))*1+ISNUMBER(SEARCH("Summarizing documents, threads or meetings",TRIM(SUBSTITUTE(SUBSTITUTE(SUBSTITUTE(SUBSTITUTE(Answers!B371,"’","'"),"‘","'"),"“",""""),"”",""""))))*1+ISNUMBER(SEARCH("Research, or explaining something unfamiliar",TRIM(SUBSTITUTE(SUBSTITUTE(SUBSTITUTE(SUBSTITUTE(Answers!B371,"’","'"),"‘","'"),"“",""""),"”",""""))))*1+ISNUMBER(SEARCH("Working with data or spreadsheets",TRIM(SUBSTITUTE(SUBSTITUTE(SUBSTITUTE(SUBSTITUTE(Answers!B371,"’","'"),"‘","'"),"“",""""),"”",""""))))*1+ISNUMBER(SEARCH("Writing or reviewing code or scripts",TRIM(SUBSTITUTE(SUBSTITUTE(SUBSTITUTE(SUBSTITUTE(Answers!B371,"’","'"),"‘","'"),"“",""""),"”",""""))))*1+ISNUMBER(SEARCH("Brainstorming or planning",TRIM(SUBSTITUTE(SUBSTITUTE(SUBSTITUTE(SUBSTITUTE(Answers!B371,"’","'"),"‘","'"),"“",""""),"”",""""))))*1+ISNUMBER(SEARCH("Something else",TRIM(SUBSTITUTE(SUBSTITUTE(SUBSTITUTE(SUBSTITUTE(Answers!B371,"’","'"),"‘","'"),"“",""""),"”",""""))))*1)</f>
        <v/>
      </c>
      <c r="Y371" s="1" t="str">
        <f aca="false">IF(X371="","",IF(X371=0,IF(ISNUMBER(SEARCH("I don't use AI tools for work",TRIM(SUBSTITUTE(SUBSTITUTE(SUBSTITUTE(SUBSTITUTE(Answers!B371,"’","'"),"‘","'"),"“",""""),"”","""")))),1,"unread"),MIN(X371+1,5)))</f>
        <v/>
      </c>
      <c r="Z371" s="1" t="n">
        <f aca="false">IF(ISNUMBER(SEARCH("Clear guidance on what's allowed and what information can go in",TRIM(SUBSTITUTE(SUBSTITUTE(SUBSTITUTE(SUBSTITUTE(Answers!R371,"’","'"),"‘","'"),"“",""""),"”","""")))),1,0)</f>
        <v>0</v>
      </c>
      <c r="AA371" s="1" t="n">
        <f aca="false">IF(ISNUMBER(SEARCH("An approved AI tool with a work account",TRIM(SUBSTITUTE(SUBSTITUTE(SUBSTITUTE(SUBSTITUTE(Answers!R371,"’","'"),"‘","'"),"“",""""),"”","""")))),1,0)</f>
        <v>0</v>
      </c>
      <c r="AB371" s="1" t="n">
        <f aca="false">IF(ISNUMBER(SEARCH("Hands-on training using my own work tasks",TRIM(SUBSTITUTE(SUBSTITUTE(SUBSTITUTE(SUBSTITUTE(Answers!R371,"’","'"),"‘","'"),"“",""""),"”","""")))),1,0)</f>
        <v>0</v>
      </c>
      <c r="AC371" s="1" t="n">
        <f aca="false">IF(ISNUMBER(SEARCH("Ready-made prompts and templates for common tasks",TRIM(SUBSTITUTE(SUBSTITUTE(SUBSTITUTE(SUBSTITUTE(Answers!R371,"’","'"),"‘","'"),"“",""""),"”","""")))),1,0)</f>
        <v>0</v>
      </c>
      <c r="AD371" s="1" t="n">
        <f aca="false">IF(ISNUMBER(SEARCH("Help setting up an AI agent for my role",TRIM(SUBSTITUTE(SUBSTITUTE(SUBSTITUTE(SUBSTITUTE(Answers!R371,"’","'"),"‘","'"),"“",""""),"”","""")))),1,0)</f>
        <v>0</v>
      </c>
      <c r="AE371" s="1" t="n">
        <f aca="false">IF(ISNUMBER(SEARCH("Examples from people in jobs like mine",TRIM(SUBSTITUTE(SUBSTITUTE(SUBSTITUTE(SUBSTITUTE(Answers!R371,"’","'"),"‘","'"),"“",""""),"”","""")))),1,0)</f>
        <v>0</v>
      </c>
      <c r="AF371" s="1" t="n">
        <f aca="false">IF(ISNUMBER(SEARCH("Time set aside to practice",TRIM(SUBSTITUTE(SUBSTITUTE(SUBSTITUTE(SUBSTITUTE(Answers!R371,"’","'"),"‘","'"),"“",""""),"”","""")))),1,0)</f>
        <v>0</v>
      </c>
      <c r="AG371" s="1" t="n">
        <f aca="false">IF(ISNUMBER(SEARCH("I don't need help right now",TRIM(SUBSTITUTE(SUBSTITUTE(SUBSTITUTE(SUBSTITUTE(Answers!R371,"’","'"),"‘","'"),"“",""""),"”","""")))),1,0)</f>
        <v>0</v>
      </c>
      <c r="AH371" s="1" t="str">
        <f aca="false">IF(Answers!R371="","",IF(Z371+AA371+AB371+AC371+AD371+AE371+AF371+AG371=0,"unread",""))</f>
        <v/>
      </c>
      <c r="AI371" s="1" t="n">
        <f aca="false">IF(OR(D371=5,E371=5),1,0)</f>
        <v>0</v>
      </c>
    </row>
    <row r="372" customFormat="false" ht="15" hidden="false" customHeight="true" outlineLevel="0" collapsed="false">
      <c r="A372" s="1" t="n">
        <f aca="false">Answers!T372</f>
        <v>0</v>
      </c>
      <c r="B372" s="1" t="str">
        <f aca="false">IF(Answers!A372="","",IFERROR(MATCH(TRIM(SUBSTITUTE(SUBSTITUTE(SUBSTITUTE(SUBSTITUTE(Answers!A372,"’","'"),"‘","'"),"“",""""),"”","""")),'Scoring key'!$B$10:$B$14,0),"unread"))</f>
        <v/>
      </c>
      <c r="C372" s="1" t="str">
        <f aca="false">IF(Answers!C372="","",IFERROR(MATCH(TRIM(SUBSTITUTE(SUBSTITUTE(SUBSTITUTE(SUBSTITUTE(Answers!C372,"’","'"),"‘","'"),"“",""""),"”","""")),'Scoring key'!$B$15:$B$19,0),"unread"))</f>
        <v/>
      </c>
      <c r="D372" s="1" t="str">
        <f aca="false">IF(Answers!D372="","",IFERROR(MATCH(TRIM(SUBSTITUTE(SUBSTITUTE(SUBSTITUTE(SUBSTITUTE(Answers!D372,"’","'"),"‘","'"),"“",""""),"”","""")),'Scoring key'!$B$20:$B$24,0),"unread"))</f>
        <v/>
      </c>
      <c r="E372" s="1" t="str">
        <f aca="false">IF(Answers!E372="","",IFERROR(MATCH(TRIM(SUBSTITUTE(SUBSTITUTE(SUBSTITUTE(SUBSTITUTE(Answers!E372,"’","'"),"‘","'"),"“",""""),"”","""")),'Scoring key'!$B$25:$B$29,0),"unread"))</f>
        <v/>
      </c>
      <c r="F372" s="1" t="str">
        <f aca="false">IF(Answers!L372="","",IFERROR(MATCH(TRIM(SUBSTITUTE(SUBSTITUTE(SUBSTITUTE(SUBSTITUTE(Answers!L372,"’","'"),"‘","'"),"“",""""),"”","""")),'Scoring key'!$B$30:$B$34,0),"unread"))</f>
        <v/>
      </c>
      <c r="G372" s="1" t="str">
        <f aca="false">IF(Answers!N372="","",IFERROR(MATCH(TRIM(SUBSTITUTE(SUBSTITUTE(SUBSTITUTE(SUBSTITUTE(Answers!N372,"’","'"),"‘","'"),"“",""""),"”","""")),'Scoring key'!$B$35:$B$38,0),"unread"))</f>
        <v/>
      </c>
      <c r="H372" s="1" t="str">
        <f aca="false">IF(Answers!O372="","",IFERROR(MATCH(TRIM(SUBSTITUTE(SUBSTITUTE(SUBSTITUTE(SUBSTITUTE(Answers!O372,"’","'"),"‘","'"),"“",""""),"”","""")),'Scoring key'!$B$39:$B$42,0),"unread"))</f>
        <v/>
      </c>
      <c r="I372" s="1" t="str">
        <f aca="false">IF(Answers!S372="","",IFERROR(MATCH(TRIM(SUBSTITUTE(SUBSTITUTE(SUBSTITUTE(SUBSTITUTE(Answers!S372,"’","'"),"‘","'"),"“",""""),"”","""")),'Scoring key'!$B$43:$B$46,0),"unread"))</f>
        <v/>
      </c>
      <c r="J372" s="1" t="str">
        <f aca="false">IF(ISNUMBER(B372),IF(INDEX('Scoring key'!$C$10:$C$14,B372)="","",INDEX('Scoring key'!$C$10:$C$14,B372)),"")</f>
        <v/>
      </c>
      <c r="K372" s="1" t="str">
        <f aca="false">IF(ISNUMBER(E372),IF(INDEX('Scoring key'!$C$25:$C$29,E372)="","",INDEX('Scoring key'!$C$25:$C$29,E372)),"")</f>
        <v/>
      </c>
      <c r="L372" s="1" t="str">
        <f aca="false">IF(ISNUMBER(F372),IF(INDEX('Scoring key'!$C$30:$C$34,F372)="","",INDEX('Scoring key'!$C$30:$C$34,F372)),"")</f>
        <v/>
      </c>
      <c r="M372" s="1" t="str">
        <f aca="false">IF(ISNUMBER(G372),IF(INDEX('Scoring key'!$C$35:$C$38,G372)="","",INDEX('Scoring key'!$C$35:$C$38,G372)),"")</f>
        <v/>
      </c>
      <c r="N372" s="1" t="str">
        <f aca="false">IF(ISNUMBER(H372),IF(INDEX('Scoring key'!$C$39:$C$42,H372)="","",INDEX('Scoring key'!$C$39:$C$42,H372)),"")</f>
        <v/>
      </c>
      <c r="O372" s="1" t="str">
        <f aca="false">IF(Answers!F372="","",IF(ISNUMBER(IFERROR(VALUE(Answers!F372),"")),IF(AND(VALUE(Answers!F372)&gt;=1,VALUE(Answers!F372)&lt;=5,VALUE(Answers!F372)=INT(VALUE(Answers!F372))),VALUE(Answers!F372),"unread"),IFERROR(MATCH(TRIM(SUBSTITUTE(SUBSTITUTE(SUBSTITUTE(SUBSTITUTE(Answers!F372,"’","'"),"‘","'"),"“",""""),"”","""")),'Scoring key'!$B$5:$B$9,0),"unread")))</f>
        <v/>
      </c>
      <c r="P372" s="1" t="str">
        <f aca="false">IF(Answers!G372="","",IF(ISNUMBER(IFERROR(VALUE(Answers!G372),"")),IF(AND(VALUE(Answers!G372)&gt;=1,VALUE(Answers!G372)&lt;=5,VALUE(Answers!G372)=INT(VALUE(Answers!G372))),VALUE(Answers!G372),"unread"),IFERROR(MATCH(TRIM(SUBSTITUTE(SUBSTITUTE(SUBSTITUTE(SUBSTITUTE(Answers!G372,"’","'"),"‘","'"),"“",""""),"”","""")),'Scoring key'!$B$5:$B$9,0),"unread")))</f>
        <v/>
      </c>
      <c r="Q372" s="1" t="str">
        <f aca="false">IF(Answers!H372="","",IF(ISNUMBER(IFERROR(VALUE(Answers!H372),"")),IF(AND(VALUE(Answers!H372)&gt;=1,VALUE(Answers!H372)&lt;=5,VALUE(Answers!H372)=INT(VALUE(Answers!H372))),VALUE(Answers!H372),"unread"),IFERROR(MATCH(TRIM(SUBSTITUTE(SUBSTITUTE(SUBSTITUTE(SUBSTITUTE(Answers!H372,"’","'"),"‘","'"),"“",""""),"”","""")),'Scoring key'!$B$5:$B$9,0),"unread")))</f>
        <v/>
      </c>
      <c r="R372" s="1" t="str">
        <f aca="false">IF(Answers!I372="","",IF(ISNUMBER(IFERROR(VALUE(Answers!I372),"")),IF(AND(VALUE(Answers!I372)&gt;=1,VALUE(Answers!I372)&lt;=5,VALUE(Answers!I372)=INT(VALUE(Answers!I372))),VALUE(Answers!I372),"unread"),IFERROR(MATCH(TRIM(SUBSTITUTE(SUBSTITUTE(SUBSTITUTE(SUBSTITUTE(Answers!I372,"’","'"),"‘","'"),"“",""""),"”","""")),'Scoring key'!$B$5:$B$9,0),"unread")))</f>
        <v/>
      </c>
      <c r="S372" s="1" t="str">
        <f aca="false">IF(Answers!J372="","",IF(ISNUMBER(IFERROR(VALUE(Answers!J372),"")),IF(AND(VALUE(Answers!J372)&gt;=1,VALUE(Answers!J372)&lt;=5,VALUE(Answers!J372)=INT(VALUE(Answers!J372))),VALUE(Answers!J372),"unread"),IFERROR(MATCH(TRIM(SUBSTITUTE(SUBSTITUTE(SUBSTITUTE(SUBSTITUTE(Answers!J372,"’","'"),"‘","'"),"“",""""),"”","""")),'Scoring key'!$B$5:$B$9,0),"unread")))</f>
        <v/>
      </c>
      <c r="T372" s="1" t="str">
        <f aca="false">IF(Answers!K372="","",IF(ISNUMBER(IFERROR(VALUE(Answers!K372),"")),IF(AND(VALUE(Answers!K372)&gt;=1,VALUE(Answers!K372)&lt;=5,VALUE(Answers!K372)=INT(VALUE(Answers!K372))),VALUE(Answers!K372),"unread"),IFERROR(MATCH(TRIM(SUBSTITUTE(SUBSTITUTE(SUBSTITUTE(SUBSTITUTE(Answers!K372,"’","'"),"‘","'"),"“",""""),"”","""")),'Scoring key'!$B$5:$B$9,0),"unread")))</f>
        <v/>
      </c>
      <c r="U372" s="1" t="str">
        <f aca="false">IF(Answers!M372="","",IF(ISNUMBER(IFERROR(VALUE(Answers!M372),"")),IF(AND(VALUE(Answers!M372)&gt;=1,VALUE(Answers!M372)&lt;=5,VALUE(Answers!M372)=INT(VALUE(Answers!M372))),VALUE(Answers!M372),"unread"),IFERROR(MATCH(TRIM(SUBSTITUTE(SUBSTITUTE(SUBSTITUTE(SUBSTITUTE(Answers!M372,"’","'"),"‘","'"),"“",""""),"”","""")),'Scoring key'!$B$5:$B$9,0),"unread")))</f>
        <v/>
      </c>
      <c r="V372" s="1" t="str">
        <f aca="false">IF(Answers!P372="","",IF(ISNUMBER(IFERROR(VALUE(Answers!P372),"")),IF(AND(VALUE(Answers!P372)&gt;=1,VALUE(Answers!P372)&lt;=5,VALUE(Answers!P372)=INT(VALUE(Answers!P372))),VALUE(Answers!P372),"unread"),IFERROR(MATCH(TRIM(SUBSTITUTE(SUBSTITUTE(SUBSTITUTE(SUBSTITUTE(Answers!P372,"’","'"),"‘","'"),"“",""""),"”","""")),'Scoring key'!$B$5:$B$9,0),"unread")))</f>
        <v/>
      </c>
      <c r="W372" s="1" t="str">
        <f aca="false">IF(Answers!Q372="","",IF(ISNUMBER(IFERROR(VALUE(Answers!Q372),"")),IF(AND(VALUE(Answers!Q372)&gt;=1,VALUE(Answers!Q372)&lt;=5,VALUE(Answers!Q372)=INT(VALUE(Answers!Q372))),VALUE(Answers!Q372),"unread"),IFERROR(MATCH(TRIM(SUBSTITUTE(SUBSTITUTE(SUBSTITUTE(SUBSTITUTE(Answers!Q372,"’","'"),"‘","'"),"“",""""),"”","""")),'Scoring key'!$B$5:$B$9,0),"unread")))</f>
        <v/>
      </c>
      <c r="X372" s="1" t="str">
        <f aca="false">IF(Answers!B372="","",ISNUMBER(SEARCH("Drafting or editing emails and documents",TRIM(SUBSTITUTE(SUBSTITUTE(SUBSTITUTE(SUBSTITUTE(Answers!B372,"’","'"),"‘","'"),"“",""""),"”",""""))))*1+ISNUMBER(SEARCH("Summarizing documents, threads or meetings",TRIM(SUBSTITUTE(SUBSTITUTE(SUBSTITUTE(SUBSTITUTE(Answers!B372,"’","'"),"‘","'"),"“",""""),"”",""""))))*1+ISNUMBER(SEARCH("Research, or explaining something unfamiliar",TRIM(SUBSTITUTE(SUBSTITUTE(SUBSTITUTE(SUBSTITUTE(Answers!B372,"’","'"),"‘","'"),"“",""""),"”",""""))))*1+ISNUMBER(SEARCH("Working with data or spreadsheets",TRIM(SUBSTITUTE(SUBSTITUTE(SUBSTITUTE(SUBSTITUTE(Answers!B372,"’","'"),"‘","'"),"“",""""),"”",""""))))*1+ISNUMBER(SEARCH("Writing or reviewing code or scripts",TRIM(SUBSTITUTE(SUBSTITUTE(SUBSTITUTE(SUBSTITUTE(Answers!B372,"’","'"),"‘","'"),"“",""""),"”",""""))))*1+ISNUMBER(SEARCH("Brainstorming or planning",TRIM(SUBSTITUTE(SUBSTITUTE(SUBSTITUTE(SUBSTITUTE(Answers!B372,"’","'"),"‘","'"),"“",""""),"”",""""))))*1+ISNUMBER(SEARCH("Something else",TRIM(SUBSTITUTE(SUBSTITUTE(SUBSTITUTE(SUBSTITUTE(Answers!B372,"’","'"),"‘","'"),"“",""""),"”",""""))))*1)</f>
        <v/>
      </c>
      <c r="Y372" s="1" t="str">
        <f aca="false">IF(X372="","",IF(X372=0,IF(ISNUMBER(SEARCH("I don't use AI tools for work",TRIM(SUBSTITUTE(SUBSTITUTE(SUBSTITUTE(SUBSTITUTE(Answers!B372,"’","'"),"‘","'"),"“",""""),"”","""")))),1,"unread"),MIN(X372+1,5)))</f>
        <v/>
      </c>
      <c r="Z372" s="1" t="n">
        <f aca="false">IF(ISNUMBER(SEARCH("Clear guidance on what's allowed and what information can go in",TRIM(SUBSTITUTE(SUBSTITUTE(SUBSTITUTE(SUBSTITUTE(Answers!R372,"’","'"),"‘","'"),"“",""""),"”","""")))),1,0)</f>
        <v>0</v>
      </c>
      <c r="AA372" s="1" t="n">
        <f aca="false">IF(ISNUMBER(SEARCH("An approved AI tool with a work account",TRIM(SUBSTITUTE(SUBSTITUTE(SUBSTITUTE(SUBSTITUTE(Answers!R372,"’","'"),"‘","'"),"“",""""),"”","""")))),1,0)</f>
        <v>0</v>
      </c>
      <c r="AB372" s="1" t="n">
        <f aca="false">IF(ISNUMBER(SEARCH("Hands-on training using my own work tasks",TRIM(SUBSTITUTE(SUBSTITUTE(SUBSTITUTE(SUBSTITUTE(Answers!R372,"’","'"),"‘","'"),"“",""""),"”","""")))),1,0)</f>
        <v>0</v>
      </c>
      <c r="AC372" s="1" t="n">
        <f aca="false">IF(ISNUMBER(SEARCH("Ready-made prompts and templates for common tasks",TRIM(SUBSTITUTE(SUBSTITUTE(SUBSTITUTE(SUBSTITUTE(Answers!R372,"’","'"),"‘","'"),"“",""""),"”","""")))),1,0)</f>
        <v>0</v>
      </c>
      <c r="AD372" s="1" t="n">
        <f aca="false">IF(ISNUMBER(SEARCH("Help setting up an AI agent for my role",TRIM(SUBSTITUTE(SUBSTITUTE(SUBSTITUTE(SUBSTITUTE(Answers!R372,"’","'"),"‘","'"),"“",""""),"”","""")))),1,0)</f>
        <v>0</v>
      </c>
      <c r="AE372" s="1" t="n">
        <f aca="false">IF(ISNUMBER(SEARCH("Examples from people in jobs like mine",TRIM(SUBSTITUTE(SUBSTITUTE(SUBSTITUTE(SUBSTITUTE(Answers!R372,"’","'"),"‘","'"),"“",""""),"”","""")))),1,0)</f>
        <v>0</v>
      </c>
      <c r="AF372" s="1" t="n">
        <f aca="false">IF(ISNUMBER(SEARCH("Time set aside to practice",TRIM(SUBSTITUTE(SUBSTITUTE(SUBSTITUTE(SUBSTITUTE(Answers!R372,"’","'"),"‘","'"),"“",""""),"”","""")))),1,0)</f>
        <v>0</v>
      </c>
      <c r="AG372" s="1" t="n">
        <f aca="false">IF(ISNUMBER(SEARCH("I don't need help right now",TRIM(SUBSTITUTE(SUBSTITUTE(SUBSTITUTE(SUBSTITUTE(Answers!R372,"’","'"),"‘","'"),"“",""""),"”","""")))),1,0)</f>
        <v>0</v>
      </c>
      <c r="AH372" s="1" t="str">
        <f aca="false">IF(Answers!R372="","",IF(Z372+AA372+AB372+AC372+AD372+AE372+AF372+AG372=0,"unread",""))</f>
        <v/>
      </c>
      <c r="AI372" s="1" t="n">
        <f aca="false">IF(OR(D372=5,E372=5),1,0)</f>
        <v>0</v>
      </c>
    </row>
    <row r="373" customFormat="false" ht="15" hidden="false" customHeight="true" outlineLevel="0" collapsed="false">
      <c r="A373" s="1" t="n">
        <f aca="false">Answers!T373</f>
        <v>0</v>
      </c>
      <c r="B373" s="1" t="str">
        <f aca="false">IF(Answers!A373="","",IFERROR(MATCH(TRIM(SUBSTITUTE(SUBSTITUTE(SUBSTITUTE(SUBSTITUTE(Answers!A373,"’","'"),"‘","'"),"“",""""),"”","""")),'Scoring key'!$B$10:$B$14,0),"unread"))</f>
        <v/>
      </c>
      <c r="C373" s="1" t="str">
        <f aca="false">IF(Answers!C373="","",IFERROR(MATCH(TRIM(SUBSTITUTE(SUBSTITUTE(SUBSTITUTE(SUBSTITUTE(Answers!C373,"’","'"),"‘","'"),"“",""""),"”","""")),'Scoring key'!$B$15:$B$19,0),"unread"))</f>
        <v/>
      </c>
      <c r="D373" s="1" t="str">
        <f aca="false">IF(Answers!D373="","",IFERROR(MATCH(TRIM(SUBSTITUTE(SUBSTITUTE(SUBSTITUTE(SUBSTITUTE(Answers!D373,"’","'"),"‘","'"),"“",""""),"”","""")),'Scoring key'!$B$20:$B$24,0),"unread"))</f>
        <v/>
      </c>
      <c r="E373" s="1" t="str">
        <f aca="false">IF(Answers!E373="","",IFERROR(MATCH(TRIM(SUBSTITUTE(SUBSTITUTE(SUBSTITUTE(SUBSTITUTE(Answers!E373,"’","'"),"‘","'"),"“",""""),"”","""")),'Scoring key'!$B$25:$B$29,0),"unread"))</f>
        <v/>
      </c>
      <c r="F373" s="1" t="str">
        <f aca="false">IF(Answers!L373="","",IFERROR(MATCH(TRIM(SUBSTITUTE(SUBSTITUTE(SUBSTITUTE(SUBSTITUTE(Answers!L373,"’","'"),"‘","'"),"“",""""),"”","""")),'Scoring key'!$B$30:$B$34,0),"unread"))</f>
        <v/>
      </c>
      <c r="G373" s="1" t="str">
        <f aca="false">IF(Answers!N373="","",IFERROR(MATCH(TRIM(SUBSTITUTE(SUBSTITUTE(SUBSTITUTE(SUBSTITUTE(Answers!N373,"’","'"),"‘","'"),"“",""""),"”","""")),'Scoring key'!$B$35:$B$38,0),"unread"))</f>
        <v/>
      </c>
      <c r="H373" s="1" t="str">
        <f aca="false">IF(Answers!O373="","",IFERROR(MATCH(TRIM(SUBSTITUTE(SUBSTITUTE(SUBSTITUTE(SUBSTITUTE(Answers!O373,"’","'"),"‘","'"),"“",""""),"”","""")),'Scoring key'!$B$39:$B$42,0),"unread"))</f>
        <v/>
      </c>
      <c r="I373" s="1" t="str">
        <f aca="false">IF(Answers!S373="","",IFERROR(MATCH(TRIM(SUBSTITUTE(SUBSTITUTE(SUBSTITUTE(SUBSTITUTE(Answers!S373,"’","'"),"‘","'"),"“",""""),"”","""")),'Scoring key'!$B$43:$B$46,0),"unread"))</f>
        <v/>
      </c>
      <c r="J373" s="1" t="str">
        <f aca="false">IF(ISNUMBER(B373),IF(INDEX('Scoring key'!$C$10:$C$14,B373)="","",INDEX('Scoring key'!$C$10:$C$14,B373)),"")</f>
        <v/>
      </c>
      <c r="K373" s="1" t="str">
        <f aca="false">IF(ISNUMBER(E373),IF(INDEX('Scoring key'!$C$25:$C$29,E373)="","",INDEX('Scoring key'!$C$25:$C$29,E373)),"")</f>
        <v/>
      </c>
      <c r="L373" s="1" t="str">
        <f aca="false">IF(ISNUMBER(F373),IF(INDEX('Scoring key'!$C$30:$C$34,F373)="","",INDEX('Scoring key'!$C$30:$C$34,F373)),"")</f>
        <v/>
      </c>
      <c r="M373" s="1" t="str">
        <f aca="false">IF(ISNUMBER(G373),IF(INDEX('Scoring key'!$C$35:$C$38,G373)="","",INDEX('Scoring key'!$C$35:$C$38,G373)),"")</f>
        <v/>
      </c>
      <c r="N373" s="1" t="str">
        <f aca="false">IF(ISNUMBER(H373),IF(INDEX('Scoring key'!$C$39:$C$42,H373)="","",INDEX('Scoring key'!$C$39:$C$42,H373)),"")</f>
        <v/>
      </c>
      <c r="O373" s="1" t="str">
        <f aca="false">IF(Answers!F373="","",IF(ISNUMBER(IFERROR(VALUE(Answers!F373),"")),IF(AND(VALUE(Answers!F373)&gt;=1,VALUE(Answers!F373)&lt;=5,VALUE(Answers!F373)=INT(VALUE(Answers!F373))),VALUE(Answers!F373),"unread"),IFERROR(MATCH(TRIM(SUBSTITUTE(SUBSTITUTE(SUBSTITUTE(SUBSTITUTE(Answers!F373,"’","'"),"‘","'"),"“",""""),"”","""")),'Scoring key'!$B$5:$B$9,0),"unread")))</f>
        <v/>
      </c>
      <c r="P373" s="1" t="str">
        <f aca="false">IF(Answers!G373="","",IF(ISNUMBER(IFERROR(VALUE(Answers!G373),"")),IF(AND(VALUE(Answers!G373)&gt;=1,VALUE(Answers!G373)&lt;=5,VALUE(Answers!G373)=INT(VALUE(Answers!G373))),VALUE(Answers!G373),"unread"),IFERROR(MATCH(TRIM(SUBSTITUTE(SUBSTITUTE(SUBSTITUTE(SUBSTITUTE(Answers!G373,"’","'"),"‘","'"),"“",""""),"”","""")),'Scoring key'!$B$5:$B$9,0),"unread")))</f>
        <v/>
      </c>
      <c r="Q373" s="1" t="str">
        <f aca="false">IF(Answers!H373="","",IF(ISNUMBER(IFERROR(VALUE(Answers!H373),"")),IF(AND(VALUE(Answers!H373)&gt;=1,VALUE(Answers!H373)&lt;=5,VALUE(Answers!H373)=INT(VALUE(Answers!H373))),VALUE(Answers!H373),"unread"),IFERROR(MATCH(TRIM(SUBSTITUTE(SUBSTITUTE(SUBSTITUTE(SUBSTITUTE(Answers!H373,"’","'"),"‘","'"),"“",""""),"”","""")),'Scoring key'!$B$5:$B$9,0),"unread")))</f>
        <v/>
      </c>
      <c r="R373" s="1" t="str">
        <f aca="false">IF(Answers!I373="","",IF(ISNUMBER(IFERROR(VALUE(Answers!I373),"")),IF(AND(VALUE(Answers!I373)&gt;=1,VALUE(Answers!I373)&lt;=5,VALUE(Answers!I373)=INT(VALUE(Answers!I373))),VALUE(Answers!I373),"unread"),IFERROR(MATCH(TRIM(SUBSTITUTE(SUBSTITUTE(SUBSTITUTE(SUBSTITUTE(Answers!I373,"’","'"),"‘","'"),"“",""""),"”","""")),'Scoring key'!$B$5:$B$9,0),"unread")))</f>
        <v/>
      </c>
      <c r="S373" s="1" t="str">
        <f aca="false">IF(Answers!J373="","",IF(ISNUMBER(IFERROR(VALUE(Answers!J373),"")),IF(AND(VALUE(Answers!J373)&gt;=1,VALUE(Answers!J373)&lt;=5,VALUE(Answers!J373)=INT(VALUE(Answers!J373))),VALUE(Answers!J373),"unread"),IFERROR(MATCH(TRIM(SUBSTITUTE(SUBSTITUTE(SUBSTITUTE(SUBSTITUTE(Answers!J373,"’","'"),"‘","'"),"“",""""),"”","""")),'Scoring key'!$B$5:$B$9,0),"unread")))</f>
        <v/>
      </c>
      <c r="T373" s="1" t="str">
        <f aca="false">IF(Answers!K373="","",IF(ISNUMBER(IFERROR(VALUE(Answers!K373),"")),IF(AND(VALUE(Answers!K373)&gt;=1,VALUE(Answers!K373)&lt;=5,VALUE(Answers!K373)=INT(VALUE(Answers!K373))),VALUE(Answers!K373),"unread"),IFERROR(MATCH(TRIM(SUBSTITUTE(SUBSTITUTE(SUBSTITUTE(SUBSTITUTE(Answers!K373,"’","'"),"‘","'"),"“",""""),"”","""")),'Scoring key'!$B$5:$B$9,0),"unread")))</f>
        <v/>
      </c>
      <c r="U373" s="1" t="str">
        <f aca="false">IF(Answers!M373="","",IF(ISNUMBER(IFERROR(VALUE(Answers!M373),"")),IF(AND(VALUE(Answers!M373)&gt;=1,VALUE(Answers!M373)&lt;=5,VALUE(Answers!M373)=INT(VALUE(Answers!M373))),VALUE(Answers!M373),"unread"),IFERROR(MATCH(TRIM(SUBSTITUTE(SUBSTITUTE(SUBSTITUTE(SUBSTITUTE(Answers!M373,"’","'"),"‘","'"),"“",""""),"”","""")),'Scoring key'!$B$5:$B$9,0),"unread")))</f>
        <v/>
      </c>
      <c r="V373" s="1" t="str">
        <f aca="false">IF(Answers!P373="","",IF(ISNUMBER(IFERROR(VALUE(Answers!P373),"")),IF(AND(VALUE(Answers!P373)&gt;=1,VALUE(Answers!P373)&lt;=5,VALUE(Answers!P373)=INT(VALUE(Answers!P373))),VALUE(Answers!P373),"unread"),IFERROR(MATCH(TRIM(SUBSTITUTE(SUBSTITUTE(SUBSTITUTE(SUBSTITUTE(Answers!P373,"’","'"),"‘","'"),"“",""""),"”","""")),'Scoring key'!$B$5:$B$9,0),"unread")))</f>
        <v/>
      </c>
      <c r="W373" s="1" t="str">
        <f aca="false">IF(Answers!Q373="","",IF(ISNUMBER(IFERROR(VALUE(Answers!Q373),"")),IF(AND(VALUE(Answers!Q373)&gt;=1,VALUE(Answers!Q373)&lt;=5,VALUE(Answers!Q373)=INT(VALUE(Answers!Q373))),VALUE(Answers!Q373),"unread"),IFERROR(MATCH(TRIM(SUBSTITUTE(SUBSTITUTE(SUBSTITUTE(SUBSTITUTE(Answers!Q373,"’","'"),"‘","'"),"“",""""),"”","""")),'Scoring key'!$B$5:$B$9,0),"unread")))</f>
        <v/>
      </c>
      <c r="X373" s="1" t="str">
        <f aca="false">IF(Answers!B373="","",ISNUMBER(SEARCH("Drafting or editing emails and documents",TRIM(SUBSTITUTE(SUBSTITUTE(SUBSTITUTE(SUBSTITUTE(Answers!B373,"’","'"),"‘","'"),"“",""""),"”",""""))))*1+ISNUMBER(SEARCH("Summarizing documents, threads or meetings",TRIM(SUBSTITUTE(SUBSTITUTE(SUBSTITUTE(SUBSTITUTE(Answers!B373,"’","'"),"‘","'"),"“",""""),"”",""""))))*1+ISNUMBER(SEARCH("Research, or explaining something unfamiliar",TRIM(SUBSTITUTE(SUBSTITUTE(SUBSTITUTE(SUBSTITUTE(Answers!B373,"’","'"),"‘","'"),"“",""""),"”",""""))))*1+ISNUMBER(SEARCH("Working with data or spreadsheets",TRIM(SUBSTITUTE(SUBSTITUTE(SUBSTITUTE(SUBSTITUTE(Answers!B373,"’","'"),"‘","'"),"“",""""),"”",""""))))*1+ISNUMBER(SEARCH("Writing or reviewing code or scripts",TRIM(SUBSTITUTE(SUBSTITUTE(SUBSTITUTE(SUBSTITUTE(Answers!B373,"’","'"),"‘","'"),"“",""""),"”",""""))))*1+ISNUMBER(SEARCH("Brainstorming or planning",TRIM(SUBSTITUTE(SUBSTITUTE(SUBSTITUTE(SUBSTITUTE(Answers!B373,"’","'"),"‘","'"),"“",""""),"”",""""))))*1+ISNUMBER(SEARCH("Something else",TRIM(SUBSTITUTE(SUBSTITUTE(SUBSTITUTE(SUBSTITUTE(Answers!B373,"’","'"),"‘","'"),"“",""""),"”",""""))))*1)</f>
        <v/>
      </c>
      <c r="Y373" s="1" t="str">
        <f aca="false">IF(X373="","",IF(X373=0,IF(ISNUMBER(SEARCH("I don't use AI tools for work",TRIM(SUBSTITUTE(SUBSTITUTE(SUBSTITUTE(SUBSTITUTE(Answers!B373,"’","'"),"‘","'"),"“",""""),"”","""")))),1,"unread"),MIN(X373+1,5)))</f>
        <v/>
      </c>
      <c r="Z373" s="1" t="n">
        <f aca="false">IF(ISNUMBER(SEARCH("Clear guidance on what's allowed and what information can go in",TRIM(SUBSTITUTE(SUBSTITUTE(SUBSTITUTE(SUBSTITUTE(Answers!R373,"’","'"),"‘","'"),"“",""""),"”","""")))),1,0)</f>
        <v>0</v>
      </c>
      <c r="AA373" s="1" t="n">
        <f aca="false">IF(ISNUMBER(SEARCH("An approved AI tool with a work account",TRIM(SUBSTITUTE(SUBSTITUTE(SUBSTITUTE(SUBSTITUTE(Answers!R373,"’","'"),"‘","'"),"“",""""),"”","""")))),1,0)</f>
        <v>0</v>
      </c>
      <c r="AB373" s="1" t="n">
        <f aca="false">IF(ISNUMBER(SEARCH("Hands-on training using my own work tasks",TRIM(SUBSTITUTE(SUBSTITUTE(SUBSTITUTE(SUBSTITUTE(Answers!R373,"’","'"),"‘","'"),"“",""""),"”","""")))),1,0)</f>
        <v>0</v>
      </c>
      <c r="AC373" s="1" t="n">
        <f aca="false">IF(ISNUMBER(SEARCH("Ready-made prompts and templates for common tasks",TRIM(SUBSTITUTE(SUBSTITUTE(SUBSTITUTE(SUBSTITUTE(Answers!R373,"’","'"),"‘","'"),"“",""""),"”","""")))),1,0)</f>
        <v>0</v>
      </c>
      <c r="AD373" s="1" t="n">
        <f aca="false">IF(ISNUMBER(SEARCH("Help setting up an AI agent for my role",TRIM(SUBSTITUTE(SUBSTITUTE(SUBSTITUTE(SUBSTITUTE(Answers!R373,"’","'"),"‘","'"),"“",""""),"”","""")))),1,0)</f>
        <v>0</v>
      </c>
      <c r="AE373" s="1" t="n">
        <f aca="false">IF(ISNUMBER(SEARCH("Examples from people in jobs like mine",TRIM(SUBSTITUTE(SUBSTITUTE(SUBSTITUTE(SUBSTITUTE(Answers!R373,"’","'"),"‘","'"),"“",""""),"”","""")))),1,0)</f>
        <v>0</v>
      </c>
      <c r="AF373" s="1" t="n">
        <f aca="false">IF(ISNUMBER(SEARCH("Time set aside to practice",TRIM(SUBSTITUTE(SUBSTITUTE(SUBSTITUTE(SUBSTITUTE(Answers!R373,"’","'"),"‘","'"),"“",""""),"”","""")))),1,0)</f>
        <v>0</v>
      </c>
      <c r="AG373" s="1" t="n">
        <f aca="false">IF(ISNUMBER(SEARCH("I don't need help right now",TRIM(SUBSTITUTE(SUBSTITUTE(SUBSTITUTE(SUBSTITUTE(Answers!R373,"’","'"),"‘","'"),"“",""""),"”","""")))),1,0)</f>
        <v>0</v>
      </c>
      <c r="AH373" s="1" t="str">
        <f aca="false">IF(Answers!R373="","",IF(Z373+AA373+AB373+AC373+AD373+AE373+AF373+AG373=0,"unread",""))</f>
        <v/>
      </c>
      <c r="AI373" s="1" t="n">
        <f aca="false">IF(OR(D373=5,E373=5),1,0)</f>
        <v>0</v>
      </c>
    </row>
    <row r="374" customFormat="false" ht="15" hidden="false" customHeight="true" outlineLevel="0" collapsed="false">
      <c r="A374" s="1" t="n">
        <f aca="false">Answers!T374</f>
        <v>0</v>
      </c>
      <c r="B374" s="1" t="str">
        <f aca="false">IF(Answers!A374="","",IFERROR(MATCH(TRIM(SUBSTITUTE(SUBSTITUTE(SUBSTITUTE(SUBSTITUTE(Answers!A374,"’","'"),"‘","'"),"“",""""),"”","""")),'Scoring key'!$B$10:$B$14,0),"unread"))</f>
        <v/>
      </c>
      <c r="C374" s="1" t="str">
        <f aca="false">IF(Answers!C374="","",IFERROR(MATCH(TRIM(SUBSTITUTE(SUBSTITUTE(SUBSTITUTE(SUBSTITUTE(Answers!C374,"’","'"),"‘","'"),"“",""""),"”","""")),'Scoring key'!$B$15:$B$19,0),"unread"))</f>
        <v/>
      </c>
      <c r="D374" s="1" t="str">
        <f aca="false">IF(Answers!D374="","",IFERROR(MATCH(TRIM(SUBSTITUTE(SUBSTITUTE(SUBSTITUTE(SUBSTITUTE(Answers!D374,"’","'"),"‘","'"),"“",""""),"”","""")),'Scoring key'!$B$20:$B$24,0),"unread"))</f>
        <v/>
      </c>
      <c r="E374" s="1" t="str">
        <f aca="false">IF(Answers!E374="","",IFERROR(MATCH(TRIM(SUBSTITUTE(SUBSTITUTE(SUBSTITUTE(SUBSTITUTE(Answers!E374,"’","'"),"‘","'"),"“",""""),"”","""")),'Scoring key'!$B$25:$B$29,0),"unread"))</f>
        <v/>
      </c>
      <c r="F374" s="1" t="str">
        <f aca="false">IF(Answers!L374="","",IFERROR(MATCH(TRIM(SUBSTITUTE(SUBSTITUTE(SUBSTITUTE(SUBSTITUTE(Answers!L374,"’","'"),"‘","'"),"“",""""),"”","""")),'Scoring key'!$B$30:$B$34,0),"unread"))</f>
        <v/>
      </c>
      <c r="G374" s="1" t="str">
        <f aca="false">IF(Answers!N374="","",IFERROR(MATCH(TRIM(SUBSTITUTE(SUBSTITUTE(SUBSTITUTE(SUBSTITUTE(Answers!N374,"’","'"),"‘","'"),"“",""""),"”","""")),'Scoring key'!$B$35:$B$38,0),"unread"))</f>
        <v/>
      </c>
      <c r="H374" s="1" t="str">
        <f aca="false">IF(Answers!O374="","",IFERROR(MATCH(TRIM(SUBSTITUTE(SUBSTITUTE(SUBSTITUTE(SUBSTITUTE(Answers!O374,"’","'"),"‘","'"),"“",""""),"”","""")),'Scoring key'!$B$39:$B$42,0),"unread"))</f>
        <v/>
      </c>
      <c r="I374" s="1" t="str">
        <f aca="false">IF(Answers!S374="","",IFERROR(MATCH(TRIM(SUBSTITUTE(SUBSTITUTE(SUBSTITUTE(SUBSTITUTE(Answers!S374,"’","'"),"‘","'"),"“",""""),"”","""")),'Scoring key'!$B$43:$B$46,0),"unread"))</f>
        <v/>
      </c>
      <c r="J374" s="1" t="str">
        <f aca="false">IF(ISNUMBER(B374),IF(INDEX('Scoring key'!$C$10:$C$14,B374)="","",INDEX('Scoring key'!$C$10:$C$14,B374)),"")</f>
        <v/>
      </c>
      <c r="K374" s="1" t="str">
        <f aca="false">IF(ISNUMBER(E374),IF(INDEX('Scoring key'!$C$25:$C$29,E374)="","",INDEX('Scoring key'!$C$25:$C$29,E374)),"")</f>
        <v/>
      </c>
      <c r="L374" s="1" t="str">
        <f aca="false">IF(ISNUMBER(F374),IF(INDEX('Scoring key'!$C$30:$C$34,F374)="","",INDEX('Scoring key'!$C$30:$C$34,F374)),"")</f>
        <v/>
      </c>
      <c r="M374" s="1" t="str">
        <f aca="false">IF(ISNUMBER(G374),IF(INDEX('Scoring key'!$C$35:$C$38,G374)="","",INDEX('Scoring key'!$C$35:$C$38,G374)),"")</f>
        <v/>
      </c>
      <c r="N374" s="1" t="str">
        <f aca="false">IF(ISNUMBER(H374),IF(INDEX('Scoring key'!$C$39:$C$42,H374)="","",INDEX('Scoring key'!$C$39:$C$42,H374)),"")</f>
        <v/>
      </c>
      <c r="O374" s="1" t="str">
        <f aca="false">IF(Answers!F374="","",IF(ISNUMBER(IFERROR(VALUE(Answers!F374),"")),IF(AND(VALUE(Answers!F374)&gt;=1,VALUE(Answers!F374)&lt;=5,VALUE(Answers!F374)=INT(VALUE(Answers!F374))),VALUE(Answers!F374),"unread"),IFERROR(MATCH(TRIM(SUBSTITUTE(SUBSTITUTE(SUBSTITUTE(SUBSTITUTE(Answers!F374,"’","'"),"‘","'"),"“",""""),"”","""")),'Scoring key'!$B$5:$B$9,0),"unread")))</f>
        <v/>
      </c>
      <c r="P374" s="1" t="str">
        <f aca="false">IF(Answers!G374="","",IF(ISNUMBER(IFERROR(VALUE(Answers!G374),"")),IF(AND(VALUE(Answers!G374)&gt;=1,VALUE(Answers!G374)&lt;=5,VALUE(Answers!G374)=INT(VALUE(Answers!G374))),VALUE(Answers!G374),"unread"),IFERROR(MATCH(TRIM(SUBSTITUTE(SUBSTITUTE(SUBSTITUTE(SUBSTITUTE(Answers!G374,"’","'"),"‘","'"),"“",""""),"”","""")),'Scoring key'!$B$5:$B$9,0),"unread")))</f>
        <v/>
      </c>
      <c r="Q374" s="1" t="str">
        <f aca="false">IF(Answers!H374="","",IF(ISNUMBER(IFERROR(VALUE(Answers!H374),"")),IF(AND(VALUE(Answers!H374)&gt;=1,VALUE(Answers!H374)&lt;=5,VALUE(Answers!H374)=INT(VALUE(Answers!H374))),VALUE(Answers!H374),"unread"),IFERROR(MATCH(TRIM(SUBSTITUTE(SUBSTITUTE(SUBSTITUTE(SUBSTITUTE(Answers!H374,"’","'"),"‘","'"),"“",""""),"”","""")),'Scoring key'!$B$5:$B$9,0),"unread")))</f>
        <v/>
      </c>
      <c r="R374" s="1" t="str">
        <f aca="false">IF(Answers!I374="","",IF(ISNUMBER(IFERROR(VALUE(Answers!I374),"")),IF(AND(VALUE(Answers!I374)&gt;=1,VALUE(Answers!I374)&lt;=5,VALUE(Answers!I374)=INT(VALUE(Answers!I374))),VALUE(Answers!I374),"unread"),IFERROR(MATCH(TRIM(SUBSTITUTE(SUBSTITUTE(SUBSTITUTE(SUBSTITUTE(Answers!I374,"’","'"),"‘","'"),"“",""""),"”","""")),'Scoring key'!$B$5:$B$9,0),"unread")))</f>
        <v/>
      </c>
      <c r="S374" s="1" t="str">
        <f aca="false">IF(Answers!J374="","",IF(ISNUMBER(IFERROR(VALUE(Answers!J374),"")),IF(AND(VALUE(Answers!J374)&gt;=1,VALUE(Answers!J374)&lt;=5,VALUE(Answers!J374)=INT(VALUE(Answers!J374))),VALUE(Answers!J374),"unread"),IFERROR(MATCH(TRIM(SUBSTITUTE(SUBSTITUTE(SUBSTITUTE(SUBSTITUTE(Answers!J374,"’","'"),"‘","'"),"“",""""),"”","""")),'Scoring key'!$B$5:$B$9,0),"unread")))</f>
        <v/>
      </c>
      <c r="T374" s="1" t="str">
        <f aca="false">IF(Answers!K374="","",IF(ISNUMBER(IFERROR(VALUE(Answers!K374),"")),IF(AND(VALUE(Answers!K374)&gt;=1,VALUE(Answers!K374)&lt;=5,VALUE(Answers!K374)=INT(VALUE(Answers!K374))),VALUE(Answers!K374),"unread"),IFERROR(MATCH(TRIM(SUBSTITUTE(SUBSTITUTE(SUBSTITUTE(SUBSTITUTE(Answers!K374,"’","'"),"‘","'"),"“",""""),"”","""")),'Scoring key'!$B$5:$B$9,0),"unread")))</f>
        <v/>
      </c>
      <c r="U374" s="1" t="str">
        <f aca="false">IF(Answers!M374="","",IF(ISNUMBER(IFERROR(VALUE(Answers!M374),"")),IF(AND(VALUE(Answers!M374)&gt;=1,VALUE(Answers!M374)&lt;=5,VALUE(Answers!M374)=INT(VALUE(Answers!M374))),VALUE(Answers!M374),"unread"),IFERROR(MATCH(TRIM(SUBSTITUTE(SUBSTITUTE(SUBSTITUTE(SUBSTITUTE(Answers!M374,"’","'"),"‘","'"),"“",""""),"”","""")),'Scoring key'!$B$5:$B$9,0),"unread")))</f>
        <v/>
      </c>
      <c r="V374" s="1" t="str">
        <f aca="false">IF(Answers!P374="","",IF(ISNUMBER(IFERROR(VALUE(Answers!P374),"")),IF(AND(VALUE(Answers!P374)&gt;=1,VALUE(Answers!P374)&lt;=5,VALUE(Answers!P374)=INT(VALUE(Answers!P374))),VALUE(Answers!P374),"unread"),IFERROR(MATCH(TRIM(SUBSTITUTE(SUBSTITUTE(SUBSTITUTE(SUBSTITUTE(Answers!P374,"’","'"),"‘","'"),"“",""""),"”","""")),'Scoring key'!$B$5:$B$9,0),"unread")))</f>
        <v/>
      </c>
      <c r="W374" s="1" t="str">
        <f aca="false">IF(Answers!Q374="","",IF(ISNUMBER(IFERROR(VALUE(Answers!Q374),"")),IF(AND(VALUE(Answers!Q374)&gt;=1,VALUE(Answers!Q374)&lt;=5,VALUE(Answers!Q374)=INT(VALUE(Answers!Q374))),VALUE(Answers!Q374),"unread"),IFERROR(MATCH(TRIM(SUBSTITUTE(SUBSTITUTE(SUBSTITUTE(SUBSTITUTE(Answers!Q374,"’","'"),"‘","'"),"“",""""),"”","""")),'Scoring key'!$B$5:$B$9,0),"unread")))</f>
        <v/>
      </c>
      <c r="X374" s="1" t="str">
        <f aca="false">IF(Answers!B374="","",ISNUMBER(SEARCH("Drafting or editing emails and documents",TRIM(SUBSTITUTE(SUBSTITUTE(SUBSTITUTE(SUBSTITUTE(Answers!B374,"’","'"),"‘","'"),"“",""""),"”",""""))))*1+ISNUMBER(SEARCH("Summarizing documents, threads or meetings",TRIM(SUBSTITUTE(SUBSTITUTE(SUBSTITUTE(SUBSTITUTE(Answers!B374,"’","'"),"‘","'"),"“",""""),"”",""""))))*1+ISNUMBER(SEARCH("Research, or explaining something unfamiliar",TRIM(SUBSTITUTE(SUBSTITUTE(SUBSTITUTE(SUBSTITUTE(Answers!B374,"’","'"),"‘","'"),"“",""""),"”",""""))))*1+ISNUMBER(SEARCH("Working with data or spreadsheets",TRIM(SUBSTITUTE(SUBSTITUTE(SUBSTITUTE(SUBSTITUTE(Answers!B374,"’","'"),"‘","'"),"“",""""),"”",""""))))*1+ISNUMBER(SEARCH("Writing or reviewing code or scripts",TRIM(SUBSTITUTE(SUBSTITUTE(SUBSTITUTE(SUBSTITUTE(Answers!B374,"’","'"),"‘","'"),"“",""""),"”",""""))))*1+ISNUMBER(SEARCH("Brainstorming or planning",TRIM(SUBSTITUTE(SUBSTITUTE(SUBSTITUTE(SUBSTITUTE(Answers!B374,"’","'"),"‘","'"),"“",""""),"”",""""))))*1+ISNUMBER(SEARCH("Something else",TRIM(SUBSTITUTE(SUBSTITUTE(SUBSTITUTE(SUBSTITUTE(Answers!B374,"’","'"),"‘","'"),"“",""""),"”",""""))))*1)</f>
        <v/>
      </c>
      <c r="Y374" s="1" t="str">
        <f aca="false">IF(X374="","",IF(X374=0,IF(ISNUMBER(SEARCH("I don't use AI tools for work",TRIM(SUBSTITUTE(SUBSTITUTE(SUBSTITUTE(SUBSTITUTE(Answers!B374,"’","'"),"‘","'"),"“",""""),"”","""")))),1,"unread"),MIN(X374+1,5)))</f>
        <v/>
      </c>
      <c r="Z374" s="1" t="n">
        <f aca="false">IF(ISNUMBER(SEARCH("Clear guidance on what's allowed and what information can go in",TRIM(SUBSTITUTE(SUBSTITUTE(SUBSTITUTE(SUBSTITUTE(Answers!R374,"’","'"),"‘","'"),"“",""""),"”","""")))),1,0)</f>
        <v>0</v>
      </c>
      <c r="AA374" s="1" t="n">
        <f aca="false">IF(ISNUMBER(SEARCH("An approved AI tool with a work account",TRIM(SUBSTITUTE(SUBSTITUTE(SUBSTITUTE(SUBSTITUTE(Answers!R374,"’","'"),"‘","'"),"“",""""),"”","""")))),1,0)</f>
        <v>0</v>
      </c>
      <c r="AB374" s="1" t="n">
        <f aca="false">IF(ISNUMBER(SEARCH("Hands-on training using my own work tasks",TRIM(SUBSTITUTE(SUBSTITUTE(SUBSTITUTE(SUBSTITUTE(Answers!R374,"’","'"),"‘","'"),"“",""""),"”","""")))),1,0)</f>
        <v>0</v>
      </c>
      <c r="AC374" s="1" t="n">
        <f aca="false">IF(ISNUMBER(SEARCH("Ready-made prompts and templates for common tasks",TRIM(SUBSTITUTE(SUBSTITUTE(SUBSTITUTE(SUBSTITUTE(Answers!R374,"’","'"),"‘","'"),"“",""""),"”","""")))),1,0)</f>
        <v>0</v>
      </c>
      <c r="AD374" s="1" t="n">
        <f aca="false">IF(ISNUMBER(SEARCH("Help setting up an AI agent for my role",TRIM(SUBSTITUTE(SUBSTITUTE(SUBSTITUTE(SUBSTITUTE(Answers!R374,"’","'"),"‘","'"),"“",""""),"”","""")))),1,0)</f>
        <v>0</v>
      </c>
      <c r="AE374" s="1" t="n">
        <f aca="false">IF(ISNUMBER(SEARCH("Examples from people in jobs like mine",TRIM(SUBSTITUTE(SUBSTITUTE(SUBSTITUTE(SUBSTITUTE(Answers!R374,"’","'"),"‘","'"),"“",""""),"”","""")))),1,0)</f>
        <v>0</v>
      </c>
      <c r="AF374" s="1" t="n">
        <f aca="false">IF(ISNUMBER(SEARCH("Time set aside to practice",TRIM(SUBSTITUTE(SUBSTITUTE(SUBSTITUTE(SUBSTITUTE(Answers!R374,"’","'"),"‘","'"),"“",""""),"”","""")))),1,0)</f>
        <v>0</v>
      </c>
      <c r="AG374" s="1" t="n">
        <f aca="false">IF(ISNUMBER(SEARCH("I don't need help right now",TRIM(SUBSTITUTE(SUBSTITUTE(SUBSTITUTE(SUBSTITUTE(Answers!R374,"’","'"),"‘","'"),"“",""""),"”","""")))),1,0)</f>
        <v>0</v>
      </c>
      <c r="AH374" s="1" t="str">
        <f aca="false">IF(Answers!R374="","",IF(Z374+AA374+AB374+AC374+AD374+AE374+AF374+AG374=0,"unread",""))</f>
        <v/>
      </c>
      <c r="AI374" s="1" t="n">
        <f aca="false">IF(OR(D374=5,E374=5),1,0)</f>
        <v>0</v>
      </c>
    </row>
    <row r="375" customFormat="false" ht="15" hidden="false" customHeight="true" outlineLevel="0" collapsed="false">
      <c r="A375" s="1" t="n">
        <f aca="false">Answers!T375</f>
        <v>0</v>
      </c>
      <c r="B375" s="1" t="str">
        <f aca="false">IF(Answers!A375="","",IFERROR(MATCH(TRIM(SUBSTITUTE(SUBSTITUTE(SUBSTITUTE(SUBSTITUTE(Answers!A375,"’","'"),"‘","'"),"“",""""),"”","""")),'Scoring key'!$B$10:$B$14,0),"unread"))</f>
        <v/>
      </c>
      <c r="C375" s="1" t="str">
        <f aca="false">IF(Answers!C375="","",IFERROR(MATCH(TRIM(SUBSTITUTE(SUBSTITUTE(SUBSTITUTE(SUBSTITUTE(Answers!C375,"’","'"),"‘","'"),"“",""""),"”","""")),'Scoring key'!$B$15:$B$19,0),"unread"))</f>
        <v/>
      </c>
      <c r="D375" s="1" t="str">
        <f aca="false">IF(Answers!D375="","",IFERROR(MATCH(TRIM(SUBSTITUTE(SUBSTITUTE(SUBSTITUTE(SUBSTITUTE(Answers!D375,"’","'"),"‘","'"),"“",""""),"”","""")),'Scoring key'!$B$20:$B$24,0),"unread"))</f>
        <v/>
      </c>
      <c r="E375" s="1" t="str">
        <f aca="false">IF(Answers!E375="","",IFERROR(MATCH(TRIM(SUBSTITUTE(SUBSTITUTE(SUBSTITUTE(SUBSTITUTE(Answers!E375,"’","'"),"‘","'"),"“",""""),"”","""")),'Scoring key'!$B$25:$B$29,0),"unread"))</f>
        <v/>
      </c>
      <c r="F375" s="1" t="str">
        <f aca="false">IF(Answers!L375="","",IFERROR(MATCH(TRIM(SUBSTITUTE(SUBSTITUTE(SUBSTITUTE(SUBSTITUTE(Answers!L375,"’","'"),"‘","'"),"“",""""),"”","""")),'Scoring key'!$B$30:$B$34,0),"unread"))</f>
        <v/>
      </c>
      <c r="G375" s="1" t="str">
        <f aca="false">IF(Answers!N375="","",IFERROR(MATCH(TRIM(SUBSTITUTE(SUBSTITUTE(SUBSTITUTE(SUBSTITUTE(Answers!N375,"’","'"),"‘","'"),"“",""""),"”","""")),'Scoring key'!$B$35:$B$38,0),"unread"))</f>
        <v/>
      </c>
      <c r="H375" s="1" t="str">
        <f aca="false">IF(Answers!O375="","",IFERROR(MATCH(TRIM(SUBSTITUTE(SUBSTITUTE(SUBSTITUTE(SUBSTITUTE(Answers!O375,"’","'"),"‘","'"),"“",""""),"”","""")),'Scoring key'!$B$39:$B$42,0),"unread"))</f>
        <v/>
      </c>
      <c r="I375" s="1" t="str">
        <f aca="false">IF(Answers!S375="","",IFERROR(MATCH(TRIM(SUBSTITUTE(SUBSTITUTE(SUBSTITUTE(SUBSTITUTE(Answers!S375,"’","'"),"‘","'"),"“",""""),"”","""")),'Scoring key'!$B$43:$B$46,0),"unread"))</f>
        <v/>
      </c>
      <c r="J375" s="1" t="str">
        <f aca="false">IF(ISNUMBER(B375),IF(INDEX('Scoring key'!$C$10:$C$14,B375)="","",INDEX('Scoring key'!$C$10:$C$14,B375)),"")</f>
        <v/>
      </c>
      <c r="K375" s="1" t="str">
        <f aca="false">IF(ISNUMBER(E375),IF(INDEX('Scoring key'!$C$25:$C$29,E375)="","",INDEX('Scoring key'!$C$25:$C$29,E375)),"")</f>
        <v/>
      </c>
      <c r="L375" s="1" t="str">
        <f aca="false">IF(ISNUMBER(F375),IF(INDEX('Scoring key'!$C$30:$C$34,F375)="","",INDEX('Scoring key'!$C$30:$C$34,F375)),"")</f>
        <v/>
      </c>
      <c r="M375" s="1" t="str">
        <f aca="false">IF(ISNUMBER(G375),IF(INDEX('Scoring key'!$C$35:$C$38,G375)="","",INDEX('Scoring key'!$C$35:$C$38,G375)),"")</f>
        <v/>
      </c>
      <c r="N375" s="1" t="str">
        <f aca="false">IF(ISNUMBER(H375),IF(INDEX('Scoring key'!$C$39:$C$42,H375)="","",INDEX('Scoring key'!$C$39:$C$42,H375)),"")</f>
        <v/>
      </c>
      <c r="O375" s="1" t="str">
        <f aca="false">IF(Answers!F375="","",IF(ISNUMBER(IFERROR(VALUE(Answers!F375),"")),IF(AND(VALUE(Answers!F375)&gt;=1,VALUE(Answers!F375)&lt;=5,VALUE(Answers!F375)=INT(VALUE(Answers!F375))),VALUE(Answers!F375),"unread"),IFERROR(MATCH(TRIM(SUBSTITUTE(SUBSTITUTE(SUBSTITUTE(SUBSTITUTE(Answers!F375,"’","'"),"‘","'"),"“",""""),"”","""")),'Scoring key'!$B$5:$B$9,0),"unread")))</f>
        <v/>
      </c>
      <c r="P375" s="1" t="str">
        <f aca="false">IF(Answers!G375="","",IF(ISNUMBER(IFERROR(VALUE(Answers!G375),"")),IF(AND(VALUE(Answers!G375)&gt;=1,VALUE(Answers!G375)&lt;=5,VALUE(Answers!G375)=INT(VALUE(Answers!G375))),VALUE(Answers!G375),"unread"),IFERROR(MATCH(TRIM(SUBSTITUTE(SUBSTITUTE(SUBSTITUTE(SUBSTITUTE(Answers!G375,"’","'"),"‘","'"),"“",""""),"”","""")),'Scoring key'!$B$5:$B$9,0),"unread")))</f>
        <v/>
      </c>
      <c r="Q375" s="1" t="str">
        <f aca="false">IF(Answers!H375="","",IF(ISNUMBER(IFERROR(VALUE(Answers!H375),"")),IF(AND(VALUE(Answers!H375)&gt;=1,VALUE(Answers!H375)&lt;=5,VALUE(Answers!H375)=INT(VALUE(Answers!H375))),VALUE(Answers!H375),"unread"),IFERROR(MATCH(TRIM(SUBSTITUTE(SUBSTITUTE(SUBSTITUTE(SUBSTITUTE(Answers!H375,"’","'"),"‘","'"),"“",""""),"”","""")),'Scoring key'!$B$5:$B$9,0),"unread")))</f>
        <v/>
      </c>
      <c r="R375" s="1" t="str">
        <f aca="false">IF(Answers!I375="","",IF(ISNUMBER(IFERROR(VALUE(Answers!I375),"")),IF(AND(VALUE(Answers!I375)&gt;=1,VALUE(Answers!I375)&lt;=5,VALUE(Answers!I375)=INT(VALUE(Answers!I375))),VALUE(Answers!I375),"unread"),IFERROR(MATCH(TRIM(SUBSTITUTE(SUBSTITUTE(SUBSTITUTE(SUBSTITUTE(Answers!I375,"’","'"),"‘","'"),"“",""""),"”","""")),'Scoring key'!$B$5:$B$9,0),"unread")))</f>
        <v/>
      </c>
      <c r="S375" s="1" t="str">
        <f aca="false">IF(Answers!J375="","",IF(ISNUMBER(IFERROR(VALUE(Answers!J375),"")),IF(AND(VALUE(Answers!J375)&gt;=1,VALUE(Answers!J375)&lt;=5,VALUE(Answers!J375)=INT(VALUE(Answers!J375))),VALUE(Answers!J375),"unread"),IFERROR(MATCH(TRIM(SUBSTITUTE(SUBSTITUTE(SUBSTITUTE(SUBSTITUTE(Answers!J375,"’","'"),"‘","'"),"“",""""),"”","""")),'Scoring key'!$B$5:$B$9,0),"unread")))</f>
        <v/>
      </c>
      <c r="T375" s="1" t="str">
        <f aca="false">IF(Answers!K375="","",IF(ISNUMBER(IFERROR(VALUE(Answers!K375),"")),IF(AND(VALUE(Answers!K375)&gt;=1,VALUE(Answers!K375)&lt;=5,VALUE(Answers!K375)=INT(VALUE(Answers!K375))),VALUE(Answers!K375),"unread"),IFERROR(MATCH(TRIM(SUBSTITUTE(SUBSTITUTE(SUBSTITUTE(SUBSTITUTE(Answers!K375,"’","'"),"‘","'"),"“",""""),"”","""")),'Scoring key'!$B$5:$B$9,0),"unread")))</f>
        <v/>
      </c>
      <c r="U375" s="1" t="str">
        <f aca="false">IF(Answers!M375="","",IF(ISNUMBER(IFERROR(VALUE(Answers!M375),"")),IF(AND(VALUE(Answers!M375)&gt;=1,VALUE(Answers!M375)&lt;=5,VALUE(Answers!M375)=INT(VALUE(Answers!M375))),VALUE(Answers!M375),"unread"),IFERROR(MATCH(TRIM(SUBSTITUTE(SUBSTITUTE(SUBSTITUTE(SUBSTITUTE(Answers!M375,"’","'"),"‘","'"),"“",""""),"”","""")),'Scoring key'!$B$5:$B$9,0),"unread")))</f>
        <v/>
      </c>
      <c r="V375" s="1" t="str">
        <f aca="false">IF(Answers!P375="","",IF(ISNUMBER(IFERROR(VALUE(Answers!P375),"")),IF(AND(VALUE(Answers!P375)&gt;=1,VALUE(Answers!P375)&lt;=5,VALUE(Answers!P375)=INT(VALUE(Answers!P375))),VALUE(Answers!P375),"unread"),IFERROR(MATCH(TRIM(SUBSTITUTE(SUBSTITUTE(SUBSTITUTE(SUBSTITUTE(Answers!P375,"’","'"),"‘","'"),"“",""""),"”","""")),'Scoring key'!$B$5:$B$9,0),"unread")))</f>
        <v/>
      </c>
      <c r="W375" s="1" t="str">
        <f aca="false">IF(Answers!Q375="","",IF(ISNUMBER(IFERROR(VALUE(Answers!Q375),"")),IF(AND(VALUE(Answers!Q375)&gt;=1,VALUE(Answers!Q375)&lt;=5,VALUE(Answers!Q375)=INT(VALUE(Answers!Q375))),VALUE(Answers!Q375),"unread"),IFERROR(MATCH(TRIM(SUBSTITUTE(SUBSTITUTE(SUBSTITUTE(SUBSTITUTE(Answers!Q375,"’","'"),"‘","'"),"“",""""),"”","""")),'Scoring key'!$B$5:$B$9,0),"unread")))</f>
        <v/>
      </c>
      <c r="X375" s="1" t="str">
        <f aca="false">IF(Answers!B375="","",ISNUMBER(SEARCH("Drafting or editing emails and documents",TRIM(SUBSTITUTE(SUBSTITUTE(SUBSTITUTE(SUBSTITUTE(Answers!B375,"’","'"),"‘","'"),"“",""""),"”",""""))))*1+ISNUMBER(SEARCH("Summarizing documents, threads or meetings",TRIM(SUBSTITUTE(SUBSTITUTE(SUBSTITUTE(SUBSTITUTE(Answers!B375,"’","'"),"‘","'"),"“",""""),"”",""""))))*1+ISNUMBER(SEARCH("Research, or explaining something unfamiliar",TRIM(SUBSTITUTE(SUBSTITUTE(SUBSTITUTE(SUBSTITUTE(Answers!B375,"’","'"),"‘","'"),"“",""""),"”",""""))))*1+ISNUMBER(SEARCH("Working with data or spreadsheets",TRIM(SUBSTITUTE(SUBSTITUTE(SUBSTITUTE(SUBSTITUTE(Answers!B375,"’","'"),"‘","'"),"“",""""),"”",""""))))*1+ISNUMBER(SEARCH("Writing or reviewing code or scripts",TRIM(SUBSTITUTE(SUBSTITUTE(SUBSTITUTE(SUBSTITUTE(Answers!B375,"’","'"),"‘","'"),"“",""""),"”",""""))))*1+ISNUMBER(SEARCH("Brainstorming or planning",TRIM(SUBSTITUTE(SUBSTITUTE(SUBSTITUTE(SUBSTITUTE(Answers!B375,"’","'"),"‘","'"),"“",""""),"”",""""))))*1+ISNUMBER(SEARCH("Something else",TRIM(SUBSTITUTE(SUBSTITUTE(SUBSTITUTE(SUBSTITUTE(Answers!B375,"’","'"),"‘","'"),"“",""""),"”",""""))))*1)</f>
        <v/>
      </c>
      <c r="Y375" s="1" t="str">
        <f aca="false">IF(X375="","",IF(X375=0,IF(ISNUMBER(SEARCH("I don't use AI tools for work",TRIM(SUBSTITUTE(SUBSTITUTE(SUBSTITUTE(SUBSTITUTE(Answers!B375,"’","'"),"‘","'"),"“",""""),"”","""")))),1,"unread"),MIN(X375+1,5)))</f>
        <v/>
      </c>
      <c r="Z375" s="1" t="n">
        <f aca="false">IF(ISNUMBER(SEARCH("Clear guidance on what's allowed and what information can go in",TRIM(SUBSTITUTE(SUBSTITUTE(SUBSTITUTE(SUBSTITUTE(Answers!R375,"’","'"),"‘","'"),"“",""""),"”","""")))),1,0)</f>
        <v>0</v>
      </c>
      <c r="AA375" s="1" t="n">
        <f aca="false">IF(ISNUMBER(SEARCH("An approved AI tool with a work account",TRIM(SUBSTITUTE(SUBSTITUTE(SUBSTITUTE(SUBSTITUTE(Answers!R375,"’","'"),"‘","'"),"“",""""),"”","""")))),1,0)</f>
        <v>0</v>
      </c>
      <c r="AB375" s="1" t="n">
        <f aca="false">IF(ISNUMBER(SEARCH("Hands-on training using my own work tasks",TRIM(SUBSTITUTE(SUBSTITUTE(SUBSTITUTE(SUBSTITUTE(Answers!R375,"’","'"),"‘","'"),"“",""""),"”","""")))),1,0)</f>
        <v>0</v>
      </c>
      <c r="AC375" s="1" t="n">
        <f aca="false">IF(ISNUMBER(SEARCH("Ready-made prompts and templates for common tasks",TRIM(SUBSTITUTE(SUBSTITUTE(SUBSTITUTE(SUBSTITUTE(Answers!R375,"’","'"),"‘","'"),"“",""""),"”","""")))),1,0)</f>
        <v>0</v>
      </c>
      <c r="AD375" s="1" t="n">
        <f aca="false">IF(ISNUMBER(SEARCH("Help setting up an AI agent for my role",TRIM(SUBSTITUTE(SUBSTITUTE(SUBSTITUTE(SUBSTITUTE(Answers!R375,"’","'"),"‘","'"),"“",""""),"”","""")))),1,0)</f>
        <v>0</v>
      </c>
      <c r="AE375" s="1" t="n">
        <f aca="false">IF(ISNUMBER(SEARCH("Examples from people in jobs like mine",TRIM(SUBSTITUTE(SUBSTITUTE(SUBSTITUTE(SUBSTITUTE(Answers!R375,"’","'"),"‘","'"),"“",""""),"”","""")))),1,0)</f>
        <v>0</v>
      </c>
      <c r="AF375" s="1" t="n">
        <f aca="false">IF(ISNUMBER(SEARCH("Time set aside to practice",TRIM(SUBSTITUTE(SUBSTITUTE(SUBSTITUTE(SUBSTITUTE(Answers!R375,"’","'"),"‘","'"),"“",""""),"”","""")))),1,0)</f>
        <v>0</v>
      </c>
      <c r="AG375" s="1" t="n">
        <f aca="false">IF(ISNUMBER(SEARCH("I don't need help right now",TRIM(SUBSTITUTE(SUBSTITUTE(SUBSTITUTE(SUBSTITUTE(Answers!R375,"’","'"),"‘","'"),"“",""""),"”","""")))),1,0)</f>
        <v>0</v>
      </c>
      <c r="AH375" s="1" t="str">
        <f aca="false">IF(Answers!R375="","",IF(Z375+AA375+AB375+AC375+AD375+AE375+AF375+AG375=0,"unread",""))</f>
        <v/>
      </c>
      <c r="AI375" s="1" t="n">
        <f aca="false">IF(OR(D375=5,E375=5),1,0)</f>
        <v>0</v>
      </c>
    </row>
    <row r="376" customFormat="false" ht="15" hidden="false" customHeight="true" outlineLevel="0" collapsed="false">
      <c r="A376" s="1" t="n">
        <f aca="false">Answers!T376</f>
        <v>0</v>
      </c>
      <c r="B376" s="1" t="str">
        <f aca="false">IF(Answers!A376="","",IFERROR(MATCH(TRIM(SUBSTITUTE(SUBSTITUTE(SUBSTITUTE(SUBSTITUTE(Answers!A376,"’","'"),"‘","'"),"“",""""),"”","""")),'Scoring key'!$B$10:$B$14,0),"unread"))</f>
        <v/>
      </c>
      <c r="C376" s="1" t="str">
        <f aca="false">IF(Answers!C376="","",IFERROR(MATCH(TRIM(SUBSTITUTE(SUBSTITUTE(SUBSTITUTE(SUBSTITUTE(Answers!C376,"’","'"),"‘","'"),"“",""""),"”","""")),'Scoring key'!$B$15:$B$19,0),"unread"))</f>
        <v/>
      </c>
      <c r="D376" s="1" t="str">
        <f aca="false">IF(Answers!D376="","",IFERROR(MATCH(TRIM(SUBSTITUTE(SUBSTITUTE(SUBSTITUTE(SUBSTITUTE(Answers!D376,"’","'"),"‘","'"),"“",""""),"”","""")),'Scoring key'!$B$20:$B$24,0),"unread"))</f>
        <v/>
      </c>
      <c r="E376" s="1" t="str">
        <f aca="false">IF(Answers!E376="","",IFERROR(MATCH(TRIM(SUBSTITUTE(SUBSTITUTE(SUBSTITUTE(SUBSTITUTE(Answers!E376,"’","'"),"‘","'"),"“",""""),"”","""")),'Scoring key'!$B$25:$B$29,0),"unread"))</f>
        <v/>
      </c>
      <c r="F376" s="1" t="str">
        <f aca="false">IF(Answers!L376="","",IFERROR(MATCH(TRIM(SUBSTITUTE(SUBSTITUTE(SUBSTITUTE(SUBSTITUTE(Answers!L376,"’","'"),"‘","'"),"“",""""),"”","""")),'Scoring key'!$B$30:$B$34,0),"unread"))</f>
        <v/>
      </c>
      <c r="G376" s="1" t="str">
        <f aca="false">IF(Answers!N376="","",IFERROR(MATCH(TRIM(SUBSTITUTE(SUBSTITUTE(SUBSTITUTE(SUBSTITUTE(Answers!N376,"’","'"),"‘","'"),"“",""""),"”","""")),'Scoring key'!$B$35:$B$38,0),"unread"))</f>
        <v/>
      </c>
      <c r="H376" s="1" t="str">
        <f aca="false">IF(Answers!O376="","",IFERROR(MATCH(TRIM(SUBSTITUTE(SUBSTITUTE(SUBSTITUTE(SUBSTITUTE(Answers!O376,"’","'"),"‘","'"),"“",""""),"”","""")),'Scoring key'!$B$39:$B$42,0),"unread"))</f>
        <v/>
      </c>
      <c r="I376" s="1" t="str">
        <f aca="false">IF(Answers!S376="","",IFERROR(MATCH(TRIM(SUBSTITUTE(SUBSTITUTE(SUBSTITUTE(SUBSTITUTE(Answers!S376,"’","'"),"‘","'"),"“",""""),"”","""")),'Scoring key'!$B$43:$B$46,0),"unread"))</f>
        <v/>
      </c>
      <c r="J376" s="1" t="str">
        <f aca="false">IF(ISNUMBER(B376),IF(INDEX('Scoring key'!$C$10:$C$14,B376)="","",INDEX('Scoring key'!$C$10:$C$14,B376)),"")</f>
        <v/>
      </c>
      <c r="K376" s="1" t="str">
        <f aca="false">IF(ISNUMBER(E376),IF(INDEX('Scoring key'!$C$25:$C$29,E376)="","",INDEX('Scoring key'!$C$25:$C$29,E376)),"")</f>
        <v/>
      </c>
      <c r="L376" s="1" t="str">
        <f aca="false">IF(ISNUMBER(F376),IF(INDEX('Scoring key'!$C$30:$C$34,F376)="","",INDEX('Scoring key'!$C$30:$C$34,F376)),"")</f>
        <v/>
      </c>
      <c r="M376" s="1" t="str">
        <f aca="false">IF(ISNUMBER(G376),IF(INDEX('Scoring key'!$C$35:$C$38,G376)="","",INDEX('Scoring key'!$C$35:$C$38,G376)),"")</f>
        <v/>
      </c>
      <c r="N376" s="1" t="str">
        <f aca="false">IF(ISNUMBER(H376),IF(INDEX('Scoring key'!$C$39:$C$42,H376)="","",INDEX('Scoring key'!$C$39:$C$42,H376)),"")</f>
        <v/>
      </c>
      <c r="O376" s="1" t="str">
        <f aca="false">IF(Answers!F376="","",IF(ISNUMBER(IFERROR(VALUE(Answers!F376),"")),IF(AND(VALUE(Answers!F376)&gt;=1,VALUE(Answers!F376)&lt;=5,VALUE(Answers!F376)=INT(VALUE(Answers!F376))),VALUE(Answers!F376),"unread"),IFERROR(MATCH(TRIM(SUBSTITUTE(SUBSTITUTE(SUBSTITUTE(SUBSTITUTE(Answers!F376,"’","'"),"‘","'"),"“",""""),"”","""")),'Scoring key'!$B$5:$B$9,0),"unread")))</f>
        <v/>
      </c>
      <c r="P376" s="1" t="str">
        <f aca="false">IF(Answers!G376="","",IF(ISNUMBER(IFERROR(VALUE(Answers!G376),"")),IF(AND(VALUE(Answers!G376)&gt;=1,VALUE(Answers!G376)&lt;=5,VALUE(Answers!G376)=INT(VALUE(Answers!G376))),VALUE(Answers!G376),"unread"),IFERROR(MATCH(TRIM(SUBSTITUTE(SUBSTITUTE(SUBSTITUTE(SUBSTITUTE(Answers!G376,"’","'"),"‘","'"),"“",""""),"”","""")),'Scoring key'!$B$5:$B$9,0),"unread")))</f>
        <v/>
      </c>
      <c r="Q376" s="1" t="str">
        <f aca="false">IF(Answers!H376="","",IF(ISNUMBER(IFERROR(VALUE(Answers!H376),"")),IF(AND(VALUE(Answers!H376)&gt;=1,VALUE(Answers!H376)&lt;=5,VALUE(Answers!H376)=INT(VALUE(Answers!H376))),VALUE(Answers!H376),"unread"),IFERROR(MATCH(TRIM(SUBSTITUTE(SUBSTITUTE(SUBSTITUTE(SUBSTITUTE(Answers!H376,"’","'"),"‘","'"),"“",""""),"”","""")),'Scoring key'!$B$5:$B$9,0),"unread")))</f>
        <v/>
      </c>
      <c r="R376" s="1" t="str">
        <f aca="false">IF(Answers!I376="","",IF(ISNUMBER(IFERROR(VALUE(Answers!I376),"")),IF(AND(VALUE(Answers!I376)&gt;=1,VALUE(Answers!I376)&lt;=5,VALUE(Answers!I376)=INT(VALUE(Answers!I376))),VALUE(Answers!I376),"unread"),IFERROR(MATCH(TRIM(SUBSTITUTE(SUBSTITUTE(SUBSTITUTE(SUBSTITUTE(Answers!I376,"’","'"),"‘","'"),"“",""""),"”","""")),'Scoring key'!$B$5:$B$9,0),"unread")))</f>
        <v/>
      </c>
      <c r="S376" s="1" t="str">
        <f aca="false">IF(Answers!J376="","",IF(ISNUMBER(IFERROR(VALUE(Answers!J376),"")),IF(AND(VALUE(Answers!J376)&gt;=1,VALUE(Answers!J376)&lt;=5,VALUE(Answers!J376)=INT(VALUE(Answers!J376))),VALUE(Answers!J376),"unread"),IFERROR(MATCH(TRIM(SUBSTITUTE(SUBSTITUTE(SUBSTITUTE(SUBSTITUTE(Answers!J376,"’","'"),"‘","'"),"“",""""),"”","""")),'Scoring key'!$B$5:$B$9,0),"unread")))</f>
        <v/>
      </c>
      <c r="T376" s="1" t="str">
        <f aca="false">IF(Answers!K376="","",IF(ISNUMBER(IFERROR(VALUE(Answers!K376),"")),IF(AND(VALUE(Answers!K376)&gt;=1,VALUE(Answers!K376)&lt;=5,VALUE(Answers!K376)=INT(VALUE(Answers!K376))),VALUE(Answers!K376),"unread"),IFERROR(MATCH(TRIM(SUBSTITUTE(SUBSTITUTE(SUBSTITUTE(SUBSTITUTE(Answers!K376,"’","'"),"‘","'"),"“",""""),"”","""")),'Scoring key'!$B$5:$B$9,0),"unread")))</f>
        <v/>
      </c>
      <c r="U376" s="1" t="str">
        <f aca="false">IF(Answers!M376="","",IF(ISNUMBER(IFERROR(VALUE(Answers!M376),"")),IF(AND(VALUE(Answers!M376)&gt;=1,VALUE(Answers!M376)&lt;=5,VALUE(Answers!M376)=INT(VALUE(Answers!M376))),VALUE(Answers!M376),"unread"),IFERROR(MATCH(TRIM(SUBSTITUTE(SUBSTITUTE(SUBSTITUTE(SUBSTITUTE(Answers!M376,"’","'"),"‘","'"),"“",""""),"”","""")),'Scoring key'!$B$5:$B$9,0),"unread")))</f>
        <v/>
      </c>
      <c r="V376" s="1" t="str">
        <f aca="false">IF(Answers!P376="","",IF(ISNUMBER(IFERROR(VALUE(Answers!P376),"")),IF(AND(VALUE(Answers!P376)&gt;=1,VALUE(Answers!P376)&lt;=5,VALUE(Answers!P376)=INT(VALUE(Answers!P376))),VALUE(Answers!P376),"unread"),IFERROR(MATCH(TRIM(SUBSTITUTE(SUBSTITUTE(SUBSTITUTE(SUBSTITUTE(Answers!P376,"’","'"),"‘","'"),"“",""""),"”","""")),'Scoring key'!$B$5:$B$9,0),"unread")))</f>
        <v/>
      </c>
      <c r="W376" s="1" t="str">
        <f aca="false">IF(Answers!Q376="","",IF(ISNUMBER(IFERROR(VALUE(Answers!Q376),"")),IF(AND(VALUE(Answers!Q376)&gt;=1,VALUE(Answers!Q376)&lt;=5,VALUE(Answers!Q376)=INT(VALUE(Answers!Q376))),VALUE(Answers!Q376),"unread"),IFERROR(MATCH(TRIM(SUBSTITUTE(SUBSTITUTE(SUBSTITUTE(SUBSTITUTE(Answers!Q376,"’","'"),"‘","'"),"“",""""),"”","""")),'Scoring key'!$B$5:$B$9,0),"unread")))</f>
        <v/>
      </c>
      <c r="X376" s="1" t="str">
        <f aca="false">IF(Answers!B376="","",ISNUMBER(SEARCH("Drafting or editing emails and documents",TRIM(SUBSTITUTE(SUBSTITUTE(SUBSTITUTE(SUBSTITUTE(Answers!B376,"’","'"),"‘","'"),"“",""""),"”",""""))))*1+ISNUMBER(SEARCH("Summarizing documents, threads or meetings",TRIM(SUBSTITUTE(SUBSTITUTE(SUBSTITUTE(SUBSTITUTE(Answers!B376,"’","'"),"‘","'"),"“",""""),"”",""""))))*1+ISNUMBER(SEARCH("Research, or explaining something unfamiliar",TRIM(SUBSTITUTE(SUBSTITUTE(SUBSTITUTE(SUBSTITUTE(Answers!B376,"’","'"),"‘","'"),"“",""""),"”",""""))))*1+ISNUMBER(SEARCH("Working with data or spreadsheets",TRIM(SUBSTITUTE(SUBSTITUTE(SUBSTITUTE(SUBSTITUTE(Answers!B376,"’","'"),"‘","'"),"“",""""),"”",""""))))*1+ISNUMBER(SEARCH("Writing or reviewing code or scripts",TRIM(SUBSTITUTE(SUBSTITUTE(SUBSTITUTE(SUBSTITUTE(Answers!B376,"’","'"),"‘","'"),"“",""""),"”",""""))))*1+ISNUMBER(SEARCH("Brainstorming or planning",TRIM(SUBSTITUTE(SUBSTITUTE(SUBSTITUTE(SUBSTITUTE(Answers!B376,"’","'"),"‘","'"),"“",""""),"”",""""))))*1+ISNUMBER(SEARCH("Something else",TRIM(SUBSTITUTE(SUBSTITUTE(SUBSTITUTE(SUBSTITUTE(Answers!B376,"’","'"),"‘","'"),"“",""""),"”",""""))))*1)</f>
        <v/>
      </c>
      <c r="Y376" s="1" t="str">
        <f aca="false">IF(X376="","",IF(X376=0,IF(ISNUMBER(SEARCH("I don't use AI tools for work",TRIM(SUBSTITUTE(SUBSTITUTE(SUBSTITUTE(SUBSTITUTE(Answers!B376,"’","'"),"‘","'"),"“",""""),"”","""")))),1,"unread"),MIN(X376+1,5)))</f>
        <v/>
      </c>
      <c r="Z376" s="1" t="n">
        <f aca="false">IF(ISNUMBER(SEARCH("Clear guidance on what's allowed and what information can go in",TRIM(SUBSTITUTE(SUBSTITUTE(SUBSTITUTE(SUBSTITUTE(Answers!R376,"’","'"),"‘","'"),"“",""""),"”","""")))),1,0)</f>
        <v>0</v>
      </c>
      <c r="AA376" s="1" t="n">
        <f aca="false">IF(ISNUMBER(SEARCH("An approved AI tool with a work account",TRIM(SUBSTITUTE(SUBSTITUTE(SUBSTITUTE(SUBSTITUTE(Answers!R376,"’","'"),"‘","'"),"“",""""),"”","""")))),1,0)</f>
        <v>0</v>
      </c>
      <c r="AB376" s="1" t="n">
        <f aca="false">IF(ISNUMBER(SEARCH("Hands-on training using my own work tasks",TRIM(SUBSTITUTE(SUBSTITUTE(SUBSTITUTE(SUBSTITUTE(Answers!R376,"’","'"),"‘","'"),"“",""""),"”","""")))),1,0)</f>
        <v>0</v>
      </c>
      <c r="AC376" s="1" t="n">
        <f aca="false">IF(ISNUMBER(SEARCH("Ready-made prompts and templates for common tasks",TRIM(SUBSTITUTE(SUBSTITUTE(SUBSTITUTE(SUBSTITUTE(Answers!R376,"’","'"),"‘","'"),"“",""""),"”","""")))),1,0)</f>
        <v>0</v>
      </c>
      <c r="AD376" s="1" t="n">
        <f aca="false">IF(ISNUMBER(SEARCH("Help setting up an AI agent for my role",TRIM(SUBSTITUTE(SUBSTITUTE(SUBSTITUTE(SUBSTITUTE(Answers!R376,"’","'"),"‘","'"),"“",""""),"”","""")))),1,0)</f>
        <v>0</v>
      </c>
      <c r="AE376" s="1" t="n">
        <f aca="false">IF(ISNUMBER(SEARCH("Examples from people in jobs like mine",TRIM(SUBSTITUTE(SUBSTITUTE(SUBSTITUTE(SUBSTITUTE(Answers!R376,"’","'"),"‘","'"),"“",""""),"”","""")))),1,0)</f>
        <v>0</v>
      </c>
      <c r="AF376" s="1" t="n">
        <f aca="false">IF(ISNUMBER(SEARCH("Time set aside to practice",TRIM(SUBSTITUTE(SUBSTITUTE(SUBSTITUTE(SUBSTITUTE(Answers!R376,"’","'"),"‘","'"),"“",""""),"”","""")))),1,0)</f>
        <v>0</v>
      </c>
      <c r="AG376" s="1" t="n">
        <f aca="false">IF(ISNUMBER(SEARCH("I don't need help right now",TRIM(SUBSTITUTE(SUBSTITUTE(SUBSTITUTE(SUBSTITUTE(Answers!R376,"’","'"),"‘","'"),"“",""""),"”","""")))),1,0)</f>
        <v>0</v>
      </c>
      <c r="AH376" s="1" t="str">
        <f aca="false">IF(Answers!R376="","",IF(Z376+AA376+AB376+AC376+AD376+AE376+AF376+AG376=0,"unread",""))</f>
        <v/>
      </c>
      <c r="AI376" s="1" t="n">
        <f aca="false">IF(OR(D376=5,E376=5),1,0)</f>
        <v>0</v>
      </c>
    </row>
    <row r="377" customFormat="false" ht="15" hidden="false" customHeight="true" outlineLevel="0" collapsed="false">
      <c r="A377" s="1" t="n">
        <f aca="false">Answers!T377</f>
        <v>0</v>
      </c>
      <c r="B377" s="1" t="str">
        <f aca="false">IF(Answers!A377="","",IFERROR(MATCH(TRIM(SUBSTITUTE(SUBSTITUTE(SUBSTITUTE(SUBSTITUTE(Answers!A377,"’","'"),"‘","'"),"“",""""),"”","""")),'Scoring key'!$B$10:$B$14,0),"unread"))</f>
        <v/>
      </c>
      <c r="C377" s="1" t="str">
        <f aca="false">IF(Answers!C377="","",IFERROR(MATCH(TRIM(SUBSTITUTE(SUBSTITUTE(SUBSTITUTE(SUBSTITUTE(Answers!C377,"’","'"),"‘","'"),"“",""""),"”","""")),'Scoring key'!$B$15:$B$19,0),"unread"))</f>
        <v/>
      </c>
      <c r="D377" s="1" t="str">
        <f aca="false">IF(Answers!D377="","",IFERROR(MATCH(TRIM(SUBSTITUTE(SUBSTITUTE(SUBSTITUTE(SUBSTITUTE(Answers!D377,"’","'"),"‘","'"),"“",""""),"”","""")),'Scoring key'!$B$20:$B$24,0),"unread"))</f>
        <v/>
      </c>
      <c r="E377" s="1" t="str">
        <f aca="false">IF(Answers!E377="","",IFERROR(MATCH(TRIM(SUBSTITUTE(SUBSTITUTE(SUBSTITUTE(SUBSTITUTE(Answers!E377,"’","'"),"‘","'"),"“",""""),"”","""")),'Scoring key'!$B$25:$B$29,0),"unread"))</f>
        <v/>
      </c>
      <c r="F377" s="1" t="str">
        <f aca="false">IF(Answers!L377="","",IFERROR(MATCH(TRIM(SUBSTITUTE(SUBSTITUTE(SUBSTITUTE(SUBSTITUTE(Answers!L377,"’","'"),"‘","'"),"“",""""),"”","""")),'Scoring key'!$B$30:$B$34,0),"unread"))</f>
        <v/>
      </c>
      <c r="G377" s="1" t="str">
        <f aca="false">IF(Answers!N377="","",IFERROR(MATCH(TRIM(SUBSTITUTE(SUBSTITUTE(SUBSTITUTE(SUBSTITUTE(Answers!N377,"’","'"),"‘","'"),"“",""""),"”","""")),'Scoring key'!$B$35:$B$38,0),"unread"))</f>
        <v/>
      </c>
      <c r="H377" s="1" t="str">
        <f aca="false">IF(Answers!O377="","",IFERROR(MATCH(TRIM(SUBSTITUTE(SUBSTITUTE(SUBSTITUTE(SUBSTITUTE(Answers!O377,"’","'"),"‘","'"),"“",""""),"”","""")),'Scoring key'!$B$39:$B$42,0),"unread"))</f>
        <v/>
      </c>
      <c r="I377" s="1" t="str">
        <f aca="false">IF(Answers!S377="","",IFERROR(MATCH(TRIM(SUBSTITUTE(SUBSTITUTE(SUBSTITUTE(SUBSTITUTE(Answers!S377,"’","'"),"‘","'"),"“",""""),"”","""")),'Scoring key'!$B$43:$B$46,0),"unread"))</f>
        <v/>
      </c>
      <c r="J377" s="1" t="str">
        <f aca="false">IF(ISNUMBER(B377),IF(INDEX('Scoring key'!$C$10:$C$14,B377)="","",INDEX('Scoring key'!$C$10:$C$14,B377)),"")</f>
        <v/>
      </c>
      <c r="K377" s="1" t="str">
        <f aca="false">IF(ISNUMBER(E377),IF(INDEX('Scoring key'!$C$25:$C$29,E377)="","",INDEX('Scoring key'!$C$25:$C$29,E377)),"")</f>
        <v/>
      </c>
      <c r="L377" s="1" t="str">
        <f aca="false">IF(ISNUMBER(F377),IF(INDEX('Scoring key'!$C$30:$C$34,F377)="","",INDEX('Scoring key'!$C$30:$C$34,F377)),"")</f>
        <v/>
      </c>
      <c r="M377" s="1" t="str">
        <f aca="false">IF(ISNUMBER(G377),IF(INDEX('Scoring key'!$C$35:$C$38,G377)="","",INDEX('Scoring key'!$C$35:$C$38,G377)),"")</f>
        <v/>
      </c>
      <c r="N377" s="1" t="str">
        <f aca="false">IF(ISNUMBER(H377),IF(INDEX('Scoring key'!$C$39:$C$42,H377)="","",INDEX('Scoring key'!$C$39:$C$42,H377)),"")</f>
        <v/>
      </c>
      <c r="O377" s="1" t="str">
        <f aca="false">IF(Answers!F377="","",IF(ISNUMBER(IFERROR(VALUE(Answers!F377),"")),IF(AND(VALUE(Answers!F377)&gt;=1,VALUE(Answers!F377)&lt;=5,VALUE(Answers!F377)=INT(VALUE(Answers!F377))),VALUE(Answers!F377),"unread"),IFERROR(MATCH(TRIM(SUBSTITUTE(SUBSTITUTE(SUBSTITUTE(SUBSTITUTE(Answers!F377,"’","'"),"‘","'"),"“",""""),"”","""")),'Scoring key'!$B$5:$B$9,0),"unread")))</f>
        <v/>
      </c>
      <c r="P377" s="1" t="str">
        <f aca="false">IF(Answers!G377="","",IF(ISNUMBER(IFERROR(VALUE(Answers!G377),"")),IF(AND(VALUE(Answers!G377)&gt;=1,VALUE(Answers!G377)&lt;=5,VALUE(Answers!G377)=INT(VALUE(Answers!G377))),VALUE(Answers!G377),"unread"),IFERROR(MATCH(TRIM(SUBSTITUTE(SUBSTITUTE(SUBSTITUTE(SUBSTITUTE(Answers!G377,"’","'"),"‘","'"),"“",""""),"”","""")),'Scoring key'!$B$5:$B$9,0),"unread")))</f>
        <v/>
      </c>
      <c r="Q377" s="1" t="str">
        <f aca="false">IF(Answers!H377="","",IF(ISNUMBER(IFERROR(VALUE(Answers!H377),"")),IF(AND(VALUE(Answers!H377)&gt;=1,VALUE(Answers!H377)&lt;=5,VALUE(Answers!H377)=INT(VALUE(Answers!H377))),VALUE(Answers!H377),"unread"),IFERROR(MATCH(TRIM(SUBSTITUTE(SUBSTITUTE(SUBSTITUTE(SUBSTITUTE(Answers!H377,"’","'"),"‘","'"),"“",""""),"”","""")),'Scoring key'!$B$5:$B$9,0),"unread")))</f>
        <v/>
      </c>
      <c r="R377" s="1" t="str">
        <f aca="false">IF(Answers!I377="","",IF(ISNUMBER(IFERROR(VALUE(Answers!I377),"")),IF(AND(VALUE(Answers!I377)&gt;=1,VALUE(Answers!I377)&lt;=5,VALUE(Answers!I377)=INT(VALUE(Answers!I377))),VALUE(Answers!I377),"unread"),IFERROR(MATCH(TRIM(SUBSTITUTE(SUBSTITUTE(SUBSTITUTE(SUBSTITUTE(Answers!I377,"’","'"),"‘","'"),"“",""""),"”","""")),'Scoring key'!$B$5:$B$9,0),"unread")))</f>
        <v/>
      </c>
      <c r="S377" s="1" t="str">
        <f aca="false">IF(Answers!J377="","",IF(ISNUMBER(IFERROR(VALUE(Answers!J377),"")),IF(AND(VALUE(Answers!J377)&gt;=1,VALUE(Answers!J377)&lt;=5,VALUE(Answers!J377)=INT(VALUE(Answers!J377))),VALUE(Answers!J377),"unread"),IFERROR(MATCH(TRIM(SUBSTITUTE(SUBSTITUTE(SUBSTITUTE(SUBSTITUTE(Answers!J377,"’","'"),"‘","'"),"“",""""),"”","""")),'Scoring key'!$B$5:$B$9,0),"unread")))</f>
        <v/>
      </c>
      <c r="T377" s="1" t="str">
        <f aca="false">IF(Answers!K377="","",IF(ISNUMBER(IFERROR(VALUE(Answers!K377),"")),IF(AND(VALUE(Answers!K377)&gt;=1,VALUE(Answers!K377)&lt;=5,VALUE(Answers!K377)=INT(VALUE(Answers!K377))),VALUE(Answers!K377),"unread"),IFERROR(MATCH(TRIM(SUBSTITUTE(SUBSTITUTE(SUBSTITUTE(SUBSTITUTE(Answers!K377,"’","'"),"‘","'"),"“",""""),"”","""")),'Scoring key'!$B$5:$B$9,0),"unread")))</f>
        <v/>
      </c>
      <c r="U377" s="1" t="str">
        <f aca="false">IF(Answers!M377="","",IF(ISNUMBER(IFERROR(VALUE(Answers!M377),"")),IF(AND(VALUE(Answers!M377)&gt;=1,VALUE(Answers!M377)&lt;=5,VALUE(Answers!M377)=INT(VALUE(Answers!M377))),VALUE(Answers!M377),"unread"),IFERROR(MATCH(TRIM(SUBSTITUTE(SUBSTITUTE(SUBSTITUTE(SUBSTITUTE(Answers!M377,"’","'"),"‘","'"),"“",""""),"”","""")),'Scoring key'!$B$5:$B$9,0),"unread")))</f>
        <v/>
      </c>
      <c r="V377" s="1" t="str">
        <f aca="false">IF(Answers!P377="","",IF(ISNUMBER(IFERROR(VALUE(Answers!P377),"")),IF(AND(VALUE(Answers!P377)&gt;=1,VALUE(Answers!P377)&lt;=5,VALUE(Answers!P377)=INT(VALUE(Answers!P377))),VALUE(Answers!P377),"unread"),IFERROR(MATCH(TRIM(SUBSTITUTE(SUBSTITUTE(SUBSTITUTE(SUBSTITUTE(Answers!P377,"’","'"),"‘","'"),"“",""""),"”","""")),'Scoring key'!$B$5:$B$9,0),"unread")))</f>
        <v/>
      </c>
      <c r="W377" s="1" t="str">
        <f aca="false">IF(Answers!Q377="","",IF(ISNUMBER(IFERROR(VALUE(Answers!Q377),"")),IF(AND(VALUE(Answers!Q377)&gt;=1,VALUE(Answers!Q377)&lt;=5,VALUE(Answers!Q377)=INT(VALUE(Answers!Q377))),VALUE(Answers!Q377),"unread"),IFERROR(MATCH(TRIM(SUBSTITUTE(SUBSTITUTE(SUBSTITUTE(SUBSTITUTE(Answers!Q377,"’","'"),"‘","'"),"“",""""),"”","""")),'Scoring key'!$B$5:$B$9,0),"unread")))</f>
        <v/>
      </c>
      <c r="X377" s="1" t="str">
        <f aca="false">IF(Answers!B377="","",ISNUMBER(SEARCH("Drafting or editing emails and documents",TRIM(SUBSTITUTE(SUBSTITUTE(SUBSTITUTE(SUBSTITUTE(Answers!B377,"’","'"),"‘","'"),"“",""""),"”",""""))))*1+ISNUMBER(SEARCH("Summarizing documents, threads or meetings",TRIM(SUBSTITUTE(SUBSTITUTE(SUBSTITUTE(SUBSTITUTE(Answers!B377,"’","'"),"‘","'"),"“",""""),"”",""""))))*1+ISNUMBER(SEARCH("Research, or explaining something unfamiliar",TRIM(SUBSTITUTE(SUBSTITUTE(SUBSTITUTE(SUBSTITUTE(Answers!B377,"’","'"),"‘","'"),"“",""""),"”",""""))))*1+ISNUMBER(SEARCH("Working with data or spreadsheets",TRIM(SUBSTITUTE(SUBSTITUTE(SUBSTITUTE(SUBSTITUTE(Answers!B377,"’","'"),"‘","'"),"“",""""),"”",""""))))*1+ISNUMBER(SEARCH("Writing or reviewing code or scripts",TRIM(SUBSTITUTE(SUBSTITUTE(SUBSTITUTE(SUBSTITUTE(Answers!B377,"’","'"),"‘","'"),"“",""""),"”",""""))))*1+ISNUMBER(SEARCH("Brainstorming or planning",TRIM(SUBSTITUTE(SUBSTITUTE(SUBSTITUTE(SUBSTITUTE(Answers!B377,"’","'"),"‘","'"),"“",""""),"”",""""))))*1+ISNUMBER(SEARCH("Something else",TRIM(SUBSTITUTE(SUBSTITUTE(SUBSTITUTE(SUBSTITUTE(Answers!B377,"’","'"),"‘","'"),"“",""""),"”",""""))))*1)</f>
        <v/>
      </c>
      <c r="Y377" s="1" t="str">
        <f aca="false">IF(X377="","",IF(X377=0,IF(ISNUMBER(SEARCH("I don't use AI tools for work",TRIM(SUBSTITUTE(SUBSTITUTE(SUBSTITUTE(SUBSTITUTE(Answers!B377,"’","'"),"‘","'"),"“",""""),"”","""")))),1,"unread"),MIN(X377+1,5)))</f>
        <v/>
      </c>
      <c r="Z377" s="1" t="n">
        <f aca="false">IF(ISNUMBER(SEARCH("Clear guidance on what's allowed and what information can go in",TRIM(SUBSTITUTE(SUBSTITUTE(SUBSTITUTE(SUBSTITUTE(Answers!R377,"’","'"),"‘","'"),"“",""""),"”","""")))),1,0)</f>
        <v>0</v>
      </c>
      <c r="AA377" s="1" t="n">
        <f aca="false">IF(ISNUMBER(SEARCH("An approved AI tool with a work account",TRIM(SUBSTITUTE(SUBSTITUTE(SUBSTITUTE(SUBSTITUTE(Answers!R377,"’","'"),"‘","'"),"“",""""),"”","""")))),1,0)</f>
        <v>0</v>
      </c>
      <c r="AB377" s="1" t="n">
        <f aca="false">IF(ISNUMBER(SEARCH("Hands-on training using my own work tasks",TRIM(SUBSTITUTE(SUBSTITUTE(SUBSTITUTE(SUBSTITUTE(Answers!R377,"’","'"),"‘","'"),"“",""""),"”","""")))),1,0)</f>
        <v>0</v>
      </c>
      <c r="AC377" s="1" t="n">
        <f aca="false">IF(ISNUMBER(SEARCH("Ready-made prompts and templates for common tasks",TRIM(SUBSTITUTE(SUBSTITUTE(SUBSTITUTE(SUBSTITUTE(Answers!R377,"’","'"),"‘","'"),"“",""""),"”","""")))),1,0)</f>
        <v>0</v>
      </c>
      <c r="AD377" s="1" t="n">
        <f aca="false">IF(ISNUMBER(SEARCH("Help setting up an AI agent for my role",TRIM(SUBSTITUTE(SUBSTITUTE(SUBSTITUTE(SUBSTITUTE(Answers!R377,"’","'"),"‘","'"),"“",""""),"”","""")))),1,0)</f>
        <v>0</v>
      </c>
      <c r="AE377" s="1" t="n">
        <f aca="false">IF(ISNUMBER(SEARCH("Examples from people in jobs like mine",TRIM(SUBSTITUTE(SUBSTITUTE(SUBSTITUTE(SUBSTITUTE(Answers!R377,"’","'"),"‘","'"),"“",""""),"”","""")))),1,0)</f>
        <v>0</v>
      </c>
      <c r="AF377" s="1" t="n">
        <f aca="false">IF(ISNUMBER(SEARCH("Time set aside to practice",TRIM(SUBSTITUTE(SUBSTITUTE(SUBSTITUTE(SUBSTITUTE(Answers!R377,"’","'"),"‘","'"),"“",""""),"”","""")))),1,0)</f>
        <v>0</v>
      </c>
      <c r="AG377" s="1" t="n">
        <f aca="false">IF(ISNUMBER(SEARCH("I don't need help right now",TRIM(SUBSTITUTE(SUBSTITUTE(SUBSTITUTE(SUBSTITUTE(Answers!R377,"’","'"),"‘","'"),"“",""""),"”","""")))),1,0)</f>
        <v>0</v>
      </c>
      <c r="AH377" s="1" t="str">
        <f aca="false">IF(Answers!R377="","",IF(Z377+AA377+AB377+AC377+AD377+AE377+AF377+AG377=0,"unread",""))</f>
        <v/>
      </c>
      <c r="AI377" s="1" t="n">
        <f aca="false">IF(OR(D377=5,E377=5),1,0)</f>
        <v>0</v>
      </c>
    </row>
    <row r="378" customFormat="false" ht="15" hidden="false" customHeight="true" outlineLevel="0" collapsed="false">
      <c r="A378" s="1" t="n">
        <f aca="false">Answers!T378</f>
        <v>0</v>
      </c>
      <c r="B378" s="1" t="str">
        <f aca="false">IF(Answers!A378="","",IFERROR(MATCH(TRIM(SUBSTITUTE(SUBSTITUTE(SUBSTITUTE(SUBSTITUTE(Answers!A378,"’","'"),"‘","'"),"“",""""),"”","""")),'Scoring key'!$B$10:$B$14,0),"unread"))</f>
        <v/>
      </c>
      <c r="C378" s="1" t="str">
        <f aca="false">IF(Answers!C378="","",IFERROR(MATCH(TRIM(SUBSTITUTE(SUBSTITUTE(SUBSTITUTE(SUBSTITUTE(Answers!C378,"’","'"),"‘","'"),"“",""""),"”","""")),'Scoring key'!$B$15:$B$19,0),"unread"))</f>
        <v/>
      </c>
      <c r="D378" s="1" t="str">
        <f aca="false">IF(Answers!D378="","",IFERROR(MATCH(TRIM(SUBSTITUTE(SUBSTITUTE(SUBSTITUTE(SUBSTITUTE(Answers!D378,"’","'"),"‘","'"),"“",""""),"”","""")),'Scoring key'!$B$20:$B$24,0),"unread"))</f>
        <v/>
      </c>
      <c r="E378" s="1" t="str">
        <f aca="false">IF(Answers!E378="","",IFERROR(MATCH(TRIM(SUBSTITUTE(SUBSTITUTE(SUBSTITUTE(SUBSTITUTE(Answers!E378,"’","'"),"‘","'"),"“",""""),"”","""")),'Scoring key'!$B$25:$B$29,0),"unread"))</f>
        <v/>
      </c>
      <c r="F378" s="1" t="str">
        <f aca="false">IF(Answers!L378="","",IFERROR(MATCH(TRIM(SUBSTITUTE(SUBSTITUTE(SUBSTITUTE(SUBSTITUTE(Answers!L378,"’","'"),"‘","'"),"“",""""),"”","""")),'Scoring key'!$B$30:$B$34,0),"unread"))</f>
        <v/>
      </c>
      <c r="G378" s="1" t="str">
        <f aca="false">IF(Answers!N378="","",IFERROR(MATCH(TRIM(SUBSTITUTE(SUBSTITUTE(SUBSTITUTE(SUBSTITUTE(Answers!N378,"’","'"),"‘","'"),"“",""""),"”","""")),'Scoring key'!$B$35:$B$38,0),"unread"))</f>
        <v/>
      </c>
      <c r="H378" s="1" t="str">
        <f aca="false">IF(Answers!O378="","",IFERROR(MATCH(TRIM(SUBSTITUTE(SUBSTITUTE(SUBSTITUTE(SUBSTITUTE(Answers!O378,"’","'"),"‘","'"),"“",""""),"”","""")),'Scoring key'!$B$39:$B$42,0),"unread"))</f>
        <v/>
      </c>
      <c r="I378" s="1" t="str">
        <f aca="false">IF(Answers!S378="","",IFERROR(MATCH(TRIM(SUBSTITUTE(SUBSTITUTE(SUBSTITUTE(SUBSTITUTE(Answers!S378,"’","'"),"‘","'"),"“",""""),"”","""")),'Scoring key'!$B$43:$B$46,0),"unread"))</f>
        <v/>
      </c>
      <c r="J378" s="1" t="str">
        <f aca="false">IF(ISNUMBER(B378),IF(INDEX('Scoring key'!$C$10:$C$14,B378)="","",INDEX('Scoring key'!$C$10:$C$14,B378)),"")</f>
        <v/>
      </c>
      <c r="K378" s="1" t="str">
        <f aca="false">IF(ISNUMBER(E378),IF(INDEX('Scoring key'!$C$25:$C$29,E378)="","",INDEX('Scoring key'!$C$25:$C$29,E378)),"")</f>
        <v/>
      </c>
      <c r="L378" s="1" t="str">
        <f aca="false">IF(ISNUMBER(F378),IF(INDEX('Scoring key'!$C$30:$C$34,F378)="","",INDEX('Scoring key'!$C$30:$C$34,F378)),"")</f>
        <v/>
      </c>
      <c r="M378" s="1" t="str">
        <f aca="false">IF(ISNUMBER(G378),IF(INDEX('Scoring key'!$C$35:$C$38,G378)="","",INDEX('Scoring key'!$C$35:$C$38,G378)),"")</f>
        <v/>
      </c>
      <c r="N378" s="1" t="str">
        <f aca="false">IF(ISNUMBER(H378),IF(INDEX('Scoring key'!$C$39:$C$42,H378)="","",INDEX('Scoring key'!$C$39:$C$42,H378)),"")</f>
        <v/>
      </c>
      <c r="O378" s="1" t="str">
        <f aca="false">IF(Answers!F378="","",IF(ISNUMBER(IFERROR(VALUE(Answers!F378),"")),IF(AND(VALUE(Answers!F378)&gt;=1,VALUE(Answers!F378)&lt;=5,VALUE(Answers!F378)=INT(VALUE(Answers!F378))),VALUE(Answers!F378),"unread"),IFERROR(MATCH(TRIM(SUBSTITUTE(SUBSTITUTE(SUBSTITUTE(SUBSTITUTE(Answers!F378,"’","'"),"‘","'"),"“",""""),"”","""")),'Scoring key'!$B$5:$B$9,0),"unread")))</f>
        <v/>
      </c>
      <c r="P378" s="1" t="str">
        <f aca="false">IF(Answers!G378="","",IF(ISNUMBER(IFERROR(VALUE(Answers!G378),"")),IF(AND(VALUE(Answers!G378)&gt;=1,VALUE(Answers!G378)&lt;=5,VALUE(Answers!G378)=INT(VALUE(Answers!G378))),VALUE(Answers!G378),"unread"),IFERROR(MATCH(TRIM(SUBSTITUTE(SUBSTITUTE(SUBSTITUTE(SUBSTITUTE(Answers!G378,"’","'"),"‘","'"),"“",""""),"”","""")),'Scoring key'!$B$5:$B$9,0),"unread")))</f>
        <v/>
      </c>
      <c r="Q378" s="1" t="str">
        <f aca="false">IF(Answers!H378="","",IF(ISNUMBER(IFERROR(VALUE(Answers!H378),"")),IF(AND(VALUE(Answers!H378)&gt;=1,VALUE(Answers!H378)&lt;=5,VALUE(Answers!H378)=INT(VALUE(Answers!H378))),VALUE(Answers!H378),"unread"),IFERROR(MATCH(TRIM(SUBSTITUTE(SUBSTITUTE(SUBSTITUTE(SUBSTITUTE(Answers!H378,"’","'"),"‘","'"),"“",""""),"”","""")),'Scoring key'!$B$5:$B$9,0),"unread")))</f>
        <v/>
      </c>
      <c r="R378" s="1" t="str">
        <f aca="false">IF(Answers!I378="","",IF(ISNUMBER(IFERROR(VALUE(Answers!I378),"")),IF(AND(VALUE(Answers!I378)&gt;=1,VALUE(Answers!I378)&lt;=5,VALUE(Answers!I378)=INT(VALUE(Answers!I378))),VALUE(Answers!I378),"unread"),IFERROR(MATCH(TRIM(SUBSTITUTE(SUBSTITUTE(SUBSTITUTE(SUBSTITUTE(Answers!I378,"’","'"),"‘","'"),"“",""""),"”","""")),'Scoring key'!$B$5:$B$9,0),"unread")))</f>
        <v/>
      </c>
      <c r="S378" s="1" t="str">
        <f aca="false">IF(Answers!J378="","",IF(ISNUMBER(IFERROR(VALUE(Answers!J378),"")),IF(AND(VALUE(Answers!J378)&gt;=1,VALUE(Answers!J378)&lt;=5,VALUE(Answers!J378)=INT(VALUE(Answers!J378))),VALUE(Answers!J378),"unread"),IFERROR(MATCH(TRIM(SUBSTITUTE(SUBSTITUTE(SUBSTITUTE(SUBSTITUTE(Answers!J378,"’","'"),"‘","'"),"“",""""),"”","""")),'Scoring key'!$B$5:$B$9,0),"unread")))</f>
        <v/>
      </c>
      <c r="T378" s="1" t="str">
        <f aca="false">IF(Answers!K378="","",IF(ISNUMBER(IFERROR(VALUE(Answers!K378),"")),IF(AND(VALUE(Answers!K378)&gt;=1,VALUE(Answers!K378)&lt;=5,VALUE(Answers!K378)=INT(VALUE(Answers!K378))),VALUE(Answers!K378),"unread"),IFERROR(MATCH(TRIM(SUBSTITUTE(SUBSTITUTE(SUBSTITUTE(SUBSTITUTE(Answers!K378,"’","'"),"‘","'"),"“",""""),"”","""")),'Scoring key'!$B$5:$B$9,0),"unread")))</f>
        <v/>
      </c>
      <c r="U378" s="1" t="str">
        <f aca="false">IF(Answers!M378="","",IF(ISNUMBER(IFERROR(VALUE(Answers!M378),"")),IF(AND(VALUE(Answers!M378)&gt;=1,VALUE(Answers!M378)&lt;=5,VALUE(Answers!M378)=INT(VALUE(Answers!M378))),VALUE(Answers!M378),"unread"),IFERROR(MATCH(TRIM(SUBSTITUTE(SUBSTITUTE(SUBSTITUTE(SUBSTITUTE(Answers!M378,"’","'"),"‘","'"),"“",""""),"”","""")),'Scoring key'!$B$5:$B$9,0),"unread")))</f>
        <v/>
      </c>
      <c r="V378" s="1" t="str">
        <f aca="false">IF(Answers!P378="","",IF(ISNUMBER(IFERROR(VALUE(Answers!P378),"")),IF(AND(VALUE(Answers!P378)&gt;=1,VALUE(Answers!P378)&lt;=5,VALUE(Answers!P378)=INT(VALUE(Answers!P378))),VALUE(Answers!P378),"unread"),IFERROR(MATCH(TRIM(SUBSTITUTE(SUBSTITUTE(SUBSTITUTE(SUBSTITUTE(Answers!P378,"’","'"),"‘","'"),"“",""""),"”","""")),'Scoring key'!$B$5:$B$9,0),"unread")))</f>
        <v/>
      </c>
      <c r="W378" s="1" t="str">
        <f aca="false">IF(Answers!Q378="","",IF(ISNUMBER(IFERROR(VALUE(Answers!Q378),"")),IF(AND(VALUE(Answers!Q378)&gt;=1,VALUE(Answers!Q378)&lt;=5,VALUE(Answers!Q378)=INT(VALUE(Answers!Q378))),VALUE(Answers!Q378),"unread"),IFERROR(MATCH(TRIM(SUBSTITUTE(SUBSTITUTE(SUBSTITUTE(SUBSTITUTE(Answers!Q378,"’","'"),"‘","'"),"“",""""),"”","""")),'Scoring key'!$B$5:$B$9,0),"unread")))</f>
        <v/>
      </c>
      <c r="X378" s="1" t="str">
        <f aca="false">IF(Answers!B378="","",ISNUMBER(SEARCH("Drafting or editing emails and documents",TRIM(SUBSTITUTE(SUBSTITUTE(SUBSTITUTE(SUBSTITUTE(Answers!B378,"’","'"),"‘","'"),"“",""""),"”",""""))))*1+ISNUMBER(SEARCH("Summarizing documents, threads or meetings",TRIM(SUBSTITUTE(SUBSTITUTE(SUBSTITUTE(SUBSTITUTE(Answers!B378,"’","'"),"‘","'"),"“",""""),"”",""""))))*1+ISNUMBER(SEARCH("Research, or explaining something unfamiliar",TRIM(SUBSTITUTE(SUBSTITUTE(SUBSTITUTE(SUBSTITUTE(Answers!B378,"’","'"),"‘","'"),"“",""""),"”",""""))))*1+ISNUMBER(SEARCH("Working with data or spreadsheets",TRIM(SUBSTITUTE(SUBSTITUTE(SUBSTITUTE(SUBSTITUTE(Answers!B378,"’","'"),"‘","'"),"“",""""),"”",""""))))*1+ISNUMBER(SEARCH("Writing or reviewing code or scripts",TRIM(SUBSTITUTE(SUBSTITUTE(SUBSTITUTE(SUBSTITUTE(Answers!B378,"’","'"),"‘","'"),"“",""""),"”",""""))))*1+ISNUMBER(SEARCH("Brainstorming or planning",TRIM(SUBSTITUTE(SUBSTITUTE(SUBSTITUTE(SUBSTITUTE(Answers!B378,"’","'"),"‘","'"),"“",""""),"”",""""))))*1+ISNUMBER(SEARCH("Something else",TRIM(SUBSTITUTE(SUBSTITUTE(SUBSTITUTE(SUBSTITUTE(Answers!B378,"’","'"),"‘","'"),"“",""""),"”",""""))))*1)</f>
        <v/>
      </c>
      <c r="Y378" s="1" t="str">
        <f aca="false">IF(X378="","",IF(X378=0,IF(ISNUMBER(SEARCH("I don't use AI tools for work",TRIM(SUBSTITUTE(SUBSTITUTE(SUBSTITUTE(SUBSTITUTE(Answers!B378,"’","'"),"‘","'"),"“",""""),"”","""")))),1,"unread"),MIN(X378+1,5)))</f>
        <v/>
      </c>
      <c r="Z378" s="1" t="n">
        <f aca="false">IF(ISNUMBER(SEARCH("Clear guidance on what's allowed and what information can go in",TRIM(SUBSTITUTE(SUBSTITUTE(SUBSTITUTE(SUBSTITUTE(Answers!R378,"’","'"),"‘","'"),"“",""""),"”","""")))),1,0)</f>
        <v>0</v>
      </c>
      <c r="AA378" s="1" t="n">
        <f aca="false">IF(ISNUMBER(SEARCH("An approved AI tool with a work account",TRIM(SUBSTITUTE(SUBSTITUTE(SUBSTITUTE(SUBSTITUTE(Answers!R378,"’","'"),"‘","'"),"“",""""),"”","""")))),1,0)</f>
        <v>0</v>
      </c>
      <c r="AB378" s="1" t="n">
        <f aca="false">IF(ISNUMBER(SEARCH("Hands-on training using my own work tasks",TRIM(SUBSTITUTE(SUBSTITUTE(SUBSTITUTE(SUBSTITUTE(Answers!R378,"’","'"),"‘","'"),"“",""""),"”","""")))),1,0)</f>
        <v>0</v>
      </c>
      <c r="AC378" s="1" t="n">
        <f aca="false">IF(ISNUMBER(SEARCH("Ready-made prompts and templates for common tasks",TRIM(SUBSTITUTE(SUBSTITUTE(SUBSTITUTE(SUBSTITUTE(Answers!R378,"’","'"),"‘","'"),"“",""""),"”","""")))),1,0)</f>
        <v>0</v>
      </c>
      <c r="AD378" s="1" t="n">
        <f aca="false">IF(ISNUMBER(SEARCH("Help setting up an AI agent for my role",TRIM(SUBSTITUTE(SUBSTITUTE(SUBSTITUTE(SUBSTITUTE(Answers!R378,"’","'"),"‘","'"),"“",""""),"”","""")))),1,0)</f>
        <v>0</v>
      </c>
      <c r="AE378" s="1" t="n">
        <f aca="false">IF(ISNUMBER(SEARCH("Examples from people in jobs like mine",TRIM(SUBSTITUTE(SUBSTITUTE(SUBSTITUTE(SUBSTITUTE(Answers!R378,"’","'"),"‘","'"),"“",""""),"”","""")))),1,0)</f>
        <v>0</v>
      </c>
      <c r="AF378" s="1" t="n">
        <f aca="false">IF(ISNUMBER(SEARCH("Time set aside to practice",TRIM(SUBSTITUTE(SUBSTITUTE(SUBSTITUTE(SUBSTITUTE(Answers!R378,"’","'"),"‘","'"),"“",""""),"”","""")))),1,0)</f>
        <v>0</v>
      </c>
      <c r="AG378" s="1" t="n">
        <f aca="false">IF(ISNUMBER(SEARCH("I don't need help right now",TRIM(SUBSTITUTE(SUBSTITUTE(SUBSTITUTE(SUBSTITUTE(Answers!R378,"’","'"),"‘","'"),"“",""""),"”","""")))),1,0)</f>
        <v>0</v>
      </c>
      <c r="AH378" s="1" t="str">
        <f aca="false">IF(Answers!R378="","",IF(Z378+AA378+AB378+AC378+AD378+AE378+AF378+AG378=0,"unread",""))</f>
        <v/>
      </c>
      <c r="AI378" s="1" t="n">
        <f aca="false">IF(OR(D378=5,E378=5),1,0)</f>
        <v>0</v>
      </c>
    </row>
    <row r="379" customFormat="false" ht="15" hidden="false" customHeight="true" outlineLevel="0" collapsed="false">
      <c r="A379" s="1" t="n">
        <f aca="false">Answers!T379</f>
        <v>0</v>
      </c>
      <c r="B379" s="1" t="str">
        <f aca="false">IF(Answers!A379="","",IFERROR(MATCH(TRIM(SUBSTITUTE(SUBSTITUTE(SUBSTITUTE(SUBSTITUTE(Answers!A379,"’","'"),"‘","'"),"“",""""),"”","""")),'Scoring key'!$B$10:$B$14,0),"unread"))</f>
        <v/>
      </c>
      <c r="C379" s="1" t="str">
        <f aca="false">IF(Answers!C379="","",IFERROR(MATCH(TRIM(SUBSTITUTE(SUBSTITUTE(SUBSTITUTE(SUBSTITUTE(Answers!C379,"’","'"),"‘","'"),"“",""""),"”","""")),'Scoring key'!$B$15:$B$19,0),"unread"))</f>
        <v/>
      </c>
      <c r="D379" s="1" t="str">
        <f aca="false">IF(Answers!D379="","",IFERROR(MATCH(TRIM(SUBSTITUTE(SUBSTITUTE(SUBSTITUTE(SUBSTITUTE(Answers!D379,"’","'"),"‘","'"),"“",""""),"”","""")),'Scoring key'!$B$20:$B$24,0),"unread"))</f>
        <v/>
      </c>
      <c r="E379" s="1" t="str">
        <f aca="false">IF(Answers!E379="","",IFERROR(MATCH(TRIM(SUBSTITUTE(SUBSTITUTE(SUBSTITUTE(SUBSTITUTE(Answers!E379,"’","'"),"‘","'"),"“",""""),"”","""")),'Scoring key'!$B$25:$B$29,0),"unread"))</f>
        <v/>
      </c>
      <c r="F379" s="1" t="str">
        <f aca="false">IF(Answers!L379="","",IFERROR(MATCH(TRIM(SUBSTITUTE(SUBSTITUTE(SUBSTITUTE(SUBSTITUTE(Answers!L379,"’","'"),"‘","'"),"“",""""),"”","""")),'Scoring key'!$B$30:$B$34,0),"unread"))</f>
        <v/>
      </c>
      <c r="G379" s="1" t="str">
        <f aca="false">IF(Answers!N379="","",IFERROR(MATCH(TRIM(SUBSTITUTE(SUBSTITUTE(SUBSTITUTE(SUBSTITUTE(Answers!N379,"’","'"),"‘","'"),"“",""""),"”","""")),'Scoring key'!$B$35:$B$38,0),"unread"))</f>
        <v/>
      </c>
      <c r="H379" s="1" t="str">
        <f aca="false">IF(Answers!O379="","",IFERROR(MATCH(TRIM(SUBSTITUTE(SUBSTITUTE(SUBSTITUTE(SUBSTITUTE(Answers!O379,"’","'"),"‘","'"),"“",""""),"”","""")),'Scoring key'!$B$39:$B$42,0),"unread"))</f>
        <v/>
      </c>
      <c r="I379" s="1" t="str">
        <f aca="false">IF(Answers!S379="","",IFERROR(MATCH(TRIM(SUBSTITUTE(SUBSTITUTE(SUBSTITUTE(SUBSTITUTE(Answers!S379,"’","'"),"‘","'"),"“",""""),"”","""")),'Scoring key'!$B$43:$B$46,0),"unread"))</f>
        <v/>
      </c>
      <c r="J379" s="1" t="str">
        <f aca="false">IF(ISNUMBER(B379),IF(INDEX('Scoring key'!$C$10:$C$14,B379)="","",INDEX('Scoring key'!$C$10:$C$14,B379)),"")</f>
        <v/>
      </c>
      <c r="K379" s="1" t="str">
        <f aca="false">IF(ISNUMBER(E379),IF(INDEX('Scoring key'!$C$25:$C$29,E379)="","",INDEX('Scoring key'!$C$25:$C$29,E379)),"")</f>
        <v/>
      </c>
      <c r="L379" s="1" t="str">
        <f aca="false">IF(ISNUMBER(F379),IF(INDEX('Scoring key'!$C$30:$C$34,F379)="","",INDEX('Scoring key'!$C$30:$C$34,F379)),"")</f>
        <v/>
      </c>
      <c r="M379" s="1" t="str">
        <f aca="false">IF(ISNUMBER(G379),IF(INDEX('Scoring key'!$C$35:$C$38,G379)="","",INDEX('Scoring key'!$C$35:$C$38,G379)),"")</f>
        <v/>
      </c>
      <c r="N379" s="1" t="str">
        <f aca="false">IF(ISNUMBER(H379),IF(INDEX('Scoring key'!$C$39:$C$42,H379)="","",INDEX('Scoring key'!$C$39:$C$42,H379)),"")</f>
        <v/>
      </c>
      <c r="O379" s="1" t="str">
        <f aca="false">IF(Answers!F379="","",IF(ISNUMBER(IFERROR(VALUE(Answers!F379),"")),IF(AND(VALUE(Answers!F379)&gt;=1,VALUE(Answers!F379)&lt;=5,VALUE(Answers!F379)=INT(VALUE(Answers!F379))),VALUE(Answers!F379),"unread"),IFERROR(MATCH(TRIM(SUBSTITUTE(SUBSTITUTE(SUBSTITUTE(SUBSTITUTE(Answers!F379,"’","'"),"‘","'"),"“",""""),"”","""")),'Scoring key'!$B$5:$B$9,0),"unread")))</f>
        <v/>
      </c>
      <c r="P379" s="1" t="str">
        <f aca="false">IF(Answers!G379="","",IF(ISNUMBER(IFERROR(VALUE(Answers!G379),"")),IF(AND(VALUE(Answers!G379)&gt;=1,VALUE(Answers!G379)&lt;=5,VALUE(Answers!G379)=INT(VALUE(Answers!G379))),VALUE(Answers!G379),"unread"),IFERROR(MATCH(TRIM(SUBSTITUTE(SUBSTITUTE(SUBSTITUTE(SUBSTITUTE(Answers!G379,"’","'"),"‘","'"),"“",""""),"”","""")),'Scoring key'!$B$5:$B$9,0),"unread")))</f>
        <v/>
      </c>
      <c r="Q379" s="1" t="str">
        <f aca="false">IF(Answers!H379="","",IF(ISNUMBER(IFERROR(VALUE(Answers!H379),"")),IF(AND(VALUE(Answers!H379)&gt;=1,VALUE(Answers!H379)&lt;=5,VALUE(Answers!H379)=INT(VALUE(Answers!H379))),VALUE(Answers!H379),"unread"),IFERROR(MATCH(TRIM(SUBSTITUTE(SUBSTITUTE(SUBSTITUTE(SUBSTITUTE(Answers!H379,"’","'"),"‘","'"),"“",""""),"”","""")),'Scoring key'!$B$5:$B$9,0),"unread")))</f>
        <v/>
      </c>
      <c r="R379" s="1" t="str">
        <f aca="false">IF(Answers!I379="","",IF(ISNUMBER(IFERROR(VALUE(Answers!I379),"")),IF(AND(VALUE(Answers!I379)&gt;=1,VALUE(Answers!I379)&lt;=5,VALUE(Answers!I379)=INT(VALUE(Answers!I379))),VALUE(Answers!I379),"unread"),IFERROR(MATCH(TRIM(SUBSTITUTE(SUBSTITUTE(SUBSTITUTE(SUBSTITUTE(Answers!I379,"’","'"),"‘","'"),"“",""""),"”","""")),'Scoring key'!$B$5:$B$9,0),"unread")))</f>
        <v/>
      </c>
      <c r="S379" s="1" t="str">
        <f aca="false">IF(Answers!J379="","",IF(ISNUMBER(IFERROR(VALUE(Answers!J379),"")),IF(AND(VALUE(Answers!J379)&gt;=1,VALUE(Answers!J379)&lt;=5,VALUE(Answers!J379)=INT(VALUE(Answers!J379))),VALUE(Answers!J379),"unread"),IFERROR(MATCH(TRIM(SUBSTITUTE(SUBSTITUTE(SUBSTITUTE(SUBSTITUTE(Answers!J379,"’","'"),"‘","'"),"“",""""),"”","""")),'Scoring key'!$B$5:$B$9,0),"unread")))</f>
        <v/>
      </c>
      <c r="T379" s="1" t="str">
        <f aca="false">IF(Answers!K379="","",IF(ISNUMBER(IFERROR(VALUE(Answers!K379),"")),IF(AND(VALUE(Answers!K379)&gt;=1,VALUE(Answers!K379)&lt;=5,VALUE(Answers!K379)=INT(VALUE(Answers!K379))),VALUE(Answers!K379),"unread"),IFERROR(MATCH(TRIM(SUBSTITUTE(SUBSTITUTE(SUBSTITUTE(SUBSTITUTE(Answers!K379,"’","'"),"‘","'"),"“",""""),"”","""")),'Scoring key'!$B$5:$B$9,0),"unread")))</f>
        <v/>
      </c>
      <c r="U379" s="1" t="str">
        <f aca="false">IF(Answers!M379="","",IF(ISNUMBER(IFERROR(VALUE(Answers!M379),"")),IF(AND(VALUE(Answers!M379)&gt;=1,VALUE(Answers!M379)&lt;=5,VALUE(Answers!M379)=INT(VALUE(Answers!M379))),VALUE(Answers!M379),"unread"),IFERROR(MATCH(TRIM(SUBSTITUTE(SUBSTITUTE(SUBSTITUTE(SUBSTITUTE(Answers!M379,"’","'"),"‘","'"),"“",""""),"”","""")),'Scoring key'!$B$5:$B$9,0),"unread")))</f>
        <v/>
      </c>
      <c r="V379" s="1" t="str">
        <f aca="false">IF(Answers!P379="","",IF(ISNUMBER(IFERROR(VALUE(Answers!P379),"")),IF(AND(VALUE(Answers!P379)&gt;=1,VALUE(Answers!P379)&lt;=5,VALUE(Answers!P379)=INT(VALUE(Answers!P379))),VALUE(Answers!P379),"unread"),IFERROR(MATCH(TRIM(SUBSTITUTE(SUBSTITUTE(SUBSTITUTE(SUBSTITUTE(Answers!P379,"’","'"),"‘","'"),"“",""""),"”","""")),'Scoring key'!$B$5:$B$9,0),"unread")))</f>
        <v/>
      </c>
      <c r="W379" s="1" t="str">
        <f aca="false">IF(Answers!Q379="","",IF(ISNUMBER(IFERROR(VALUE(Answers!Q379),"")),IF(AND(VALUE(Answers!Q379)&gt;=1,VALUE(Answers!Q379)&lt;=5,VALUE(Answers!Q379)=INT(VALUE(Answers!Q379))),VALUE(Answers!Q379),"unread"),IFERROR(MATCH(TRIM(SUBSTITUTE(SUBSTITUTE(SUBSTITUTE(SUBSTITUTE(Answers!Q379,"’","'"),"‘","'"),"“",""""),"”","""")),'Scoring key'!$B$5:$B$9,0),"unread")))</f>
        <v/>
      </c>
      <c r="X379" s="1" t="str">
        <f aca="false">IF(Answers!B379="","",ISNUMBER(SEARCH("Drafting or editing emails and documents",TRIM(SUBSTITUTE(SUBSTITUTE(SUBSTITUTE(SUBSTITUTE(Answers!B379,"’","'"),"‘","'"),"“",""""),"”",""""))))*1+ISNUMBER(SEARCH("Summarizing documents, threads or meetings",TRIM(SUBSTITUTE(SUBSTITUTE(SUBSTITUTE(SUBSTITUTE(Answers!B379,"’","'"),"‘","'"),"“",""""),"”",""""))))*1+ISNUMBER(SEARCH("Research, or explaining something unfamiliar",TRIM(SUBSTITUTE(SUBSTITUTE(SUBSTITUTE(SUBSTITUTE(Answers!B379,"’","'"),"‘","'"),"“",""""),"”",""""))))*1+ISNUMBER(SEARCH("Working with data or spreadsheets",TRIM(SUBSTITUTE(SUBSTITUTE(SUBSTITUTE(SUBSTITUTE(Answers!B379,"’","'"),"‘","'"),"“",""""),"”",""""))))*1+ISNUMBER(SEARCH("Writing or reviewing code or scripts",TRIM(SUBSTITUTE(SUBSTITUTE(SUBSTITUTE(SUBSTITUTE(Answers!B379,"’","'"),"‘","'"),"“",""""),"”",""""))))*1+ISNUMBER(SEARCH("Brainstorming or planning",TRIM(SUBSTITUTE(SUBSTITUTE(SUBSTITUTE(SUBSTITUTE(Answers!B379,"’","'"),"‘","'"),"“",""""),"”",""""))))*1+ISNUMBER(SEARCH("Something else",TRIM(SUBSTITUTE(SUBSTITUTE(SUBSTITUTE(SUBSTITUTE(Answers!B379,"’","'"),"‘","'"),"“",""""),"”",""""))))*1)</f>
        <v/>
      </c>
      <c r="Y379" s="1" t="str">
        <f aca="false">IF(X379="","",IF(X379=0,IF(ISNUMBER(SEARCH("I don't use AI tools for work",TRIM(SUBSTITUTE(SUBSTITUTE(SUBSTITUTE(SUBSTITUTE(Answers!B379,"’","'"),"‘","'"),"“",""""),"”","""")))),1,"unread"),MIN(X379+1,5)))</f>
        <v/>
      </c>
      <c r="Z379" s="1" t="n">
        <f aca="false">IF(ISNUMBER(SEARCH("Clear guidance on what's allowed and what information can go in",TRIM(SUBSTITUTE(SUBSTITUTE(SUBSTITUTE(SUBSTITUTE(Answers!R379,"’","'"),"‘","'"),"“",""""),"”","""")))),1,0)</f>
        <v>0</v>
      </c>
      <c r="AA379" s="1" t="n">
        <f aca="false">IF(ISNUMBER(SEARCH("An approved AI tool with a work account",TRIM(SUBSTITUTE(SUBSTITUTE(SUBSTITUTE(SUBSTITUTE(Answers!R379,"’","'"),"‘","'"),"“",""""),"”","""")))),1,0)</f>
        <v>0</v>
      </c>
      <c r="AB379" s="1" t="n">
        <f aca="false">IF(ISNUMBER(SEARCH("Hands-on training using my own work tasks",TRIM(SUBSTITUTE(SUBSTITUTE(SUBSTITUTE(SUBSTITUTE(Answers!R379,"’","'"),"‘","'"),"“",""""),"”","""")))),1,0)</f>
        <v>0</v>
      </c>
      <c r="AC379" s="1" t="n">
        <f aca="false">IF(ISNUMBER(SEARCH("Ready-made prompts and templates for common tasks",TRIM(SUBSTITUTE(SUBSTITUTE(SUBSTITUTE(SUBSTITUTE(Answers!R379,"’","'"),"‘","'"),"“",""""),"”","""")))),1,0)</f>
        <v>0</v>
      </c>
      <c r="AD379" s="1" t="n">
        <f aca="false">IF(ISNUMBER(SEARCH("Help setting up an AI agent for my role",TRIM(SUBSTITUTE(SUBSTITUTE(SUBSTITUTE(SUBSTITUTE(Answers!R379,"’","'"),"‘","'"),"“",""""),"”","""")))),1,0)</f>
        <v>0</v>
      </c>
      <c r="AE379" s="1" t="n">
        <f aca="false">IF(ISNUMBER(SEARCH("Examples from people in jobs like mine",TRIM(SUBSTITUTE(SUBSTITUTE(SUBSTITUTE(SUBSTITUTE(Answers!R379,"’","'"),"‘","'"),"“",""""),"”","""")))),1,0)</f>
        <v>0</v>
      </c>
      <c r="AF379" s="1" t="n">
        <f aca="false">IF(ISNUMBER(SEARCH("Time set aside to practice",TRIM(SUBSTITUTE(SUBSTITUTE(SUBSTITUTE(SUBSTITUTE(Answers!R379,"’","'"),"‘","'"),"“",""""),"”","""")))),1,0)</f>
        <v>0</v>
      </c>
      <c r="AG379" s="1" t="n">
        <f aca="false">IF(ISNUMBER(SEARCH("I don't need help right now",TRIM(SUBSTITUTE(SUBSTITUTE(SUBSTITUTE(SUBSTITUTE(Answers!R379,"’","'"),"‘","'"),"“",""""),"”","""")))),1,0)</f>
        <v>0</v>
      </c>
      <c r="AH379" s="1" t="str">
        <f aca="false">IF(Answers!R379="","",IF(Z379+AA379+AB379+AC379+AD379+AE379+AF379+AG379=0,"unread",""))</f>
        <v/>
      </c>
      <c r="AI379" s="1" t="n">
        <f aca="false">IF(OR(D379=5,E379=5),1,0)</f>
        <v>0</v>
      </c>
    </row>
    <row r="380" customFormat="false" ht="15" hidden="false" customHeight="true" outlineLevel="0" collapsed="false">
      <c r="A380" s="1" t="n">
        <f aca="false">Answers!T380</f>
        <v>0</v>
      </c>
      <c r="B380" s="1" t="str">
        <f aca="false">IF(Answers!A380="","",IFERROR(MATCH(TRIM(SUBSTITUTE(SUBSTITUTE(SUBSTITUTE(SUBSTITUTE(Answers!A380,"’","'"),"‘","'"),"“",""""),"”","""")),'Scoring key'!$B$10:$B$14,0),"unread"))</f>
        <v/>
      </c>
      <c r="C380" s="1" t="str">
        <f aca="false">IF(Answers!C380="","",IFERROR(MATCH(TRIM(SUBSTITUTE(SUBSTITUTE(SUBSTITUTE(SUBSTITUTE(Answers!C380,"’","'"),"‘","'"),"“",""""),"”","""")),'Scoring key'!$B$15:$B$19,0),"unread"))</f>
        <v/>
      </c>
      <c r="D380" s="1" t="str">
        <f aca="false">IF(Answers!D380="","",IFERROR(MATCH(TRIM(SUBSTITUTE(SUBSTITUTE(SUBSTITUTE(SUBSTITUTE(Answers!D380,"’","'"),"‘","'"),"“",""""),"”","""")),'Scoring key'!$B$20:$B$24,0),"unread"))</f>
        <v/>
      </c>
      <c r="E380" s="1" t="str">
        <f aca="false">IF(Answers!E380="","",IFERROR(MATCH(TRIM(SUBSTITUTE(SUBSTITUTE(SUBSTITUTE(SUBSTITUTE(Answers!E380,"’","'"),"‘","'"),"“",""""),"”","""")),'Scoring key'!$B$25:$B$29,0),"unread"))</f>
        <v/>
      </c>
      <c r="F380" s="1" t="str">
        <f aca="false">IF(Answers!L380="","",IFERROR(MATCH(TRIM(SUBSTITUTE(SUBSTITUTE(SUBSTITUTE(SUBSTITUTE(Answers!L380,"’","'"),"‘","'"),"“",""""),"”","""")),'Scoring key'!$B$30:$B$34,0),"unread"))</f>
        <v/>
      </c>
      <c r="G380" s="1" t="str">
        <f aca="false">IF(Answers!N380="","",IFERROR(MATCH(TRIM(SUBSTITUTE(SUBSTITUTE(SUBSTITUTE(SUBSTITUTE(Answers!N380,"’","'"),"‘","'"),"“",""""),"”","""")),'Scoring key'!$B$35:$B$38,0),"unread"))</f>
        <v/>
      </c>
      <c r="H380" s="1" t="str">
        <f aca="false">IF(Answers!O380="","",IFERROR(MATCH(TRIM(SUBSTITUTE(SUBSTITUTE(SUBSTITUTE(SUBSTITUTE(Answers!O380,"’","'"),"‘","'"),"“",""""),"”","""")),'Scoring key'!$B$39:$B$42,0),"unread"))</f>
        <v/>
      </c>
      <c r="I380" s="1" t="str">
        <f aca="false">IF(Answers!S380="","",IFERROR(MATCH(TRIM(SUBSTITUTE(SUBSTITUTE(SUBSTITUTE(SUBSTITUTE(Answers!S380,"’","'"),"‘","'"),"“",""""),"”","""")),'Scoring key'!$B$43:$B$46,0),"unread"))</f>
        <v/>
      </c>
      <c r="J380" s="1" t="str">
        <f aca="false">IF(ISNUMBER(B380),IF(INDEX('Scoring key'!$C$10:$C$14,B380)="","",INDEX('Scoring key'!$C$10:$C$14,B380)),"")</f>
        <v/>
      </c>
      <c r="K380" s="1" t="str">
        <f aca="false">IF(ISNUMBER(E380),IF(INDEX('Scoring key'!$C$25:$C$29,E380)="","",INDEX('Scoring key'!$C$25:$C$29,E380)),"")</f>
        <v/>
      </c>
      <c r="L380" s="1" t="str">
        <f aca="false">IF(ISNUMBER(F380),IF(INDEX('Scoring key'!$C$30:$C$34,F380)="","",INDEX('Scoring key'!$C$30:$C$34,F380)),"")</f>
        <v/>
      </c>
      <c r="M380" s="1" t="str">
        <f aca="false">IF(ISNUMBER(G380),IF(INDEX('Scoring key'!$C$35:$C$38,G380)="","",INDEX('Scoring key'!$C$35:$C$38,G380)),"")</f>
        <v/>
      </c>
      <c r="N380" s="1" t="str">
        <f aca="false">IF(ISNUMBER(H380),IF(INDEX('Scoring key'!$C$39:$C$42,H380)="","",INDEX('Scoring key'!$C$39:$C$42,H380)),"")</f>
        <v/>
      </c>
      <c r="O380" s="1" t="str">
        <f aca="false">IF(Answers!F380="","",IF(ISNUMBER(IFERROR(VALUE(Answers!F380),"")),IF(AND(VALUE(Answers!F380)&gt;=1,VALUE(Answers!F380)&lt;=5,VALUE(Answers!F380)=INT(VALUE(Answers!F380))),VALUE(Answers!F380),"unread"),IFERROR(MATCH(TRIM(SUBSTITUTE(SUBSTITUTE(SUBSTITUTE(SUBSTITUTE(Answers!F380,"’","'"),"‘","'"),"“",""""),"”","""")),'Scoring key'!$B$5:$B$9,0),"unread")))</f>
        <v/>
      </c>
      <c r="P380" s="1" t="str">
        <f aca="false">IF(Answers!G380="","",IF(ISNUMBER(IFERROR(VALUE(Answers!G380),"")),IF(AND(VALUE(Answers!G380)&gt;=1,VALUE(Answers!G380)&lt;=5,VALUE(Answers!G380)=INT(VALUE(Answers!G380))),VALUE(Answers!G380),"unread"),IFERROR(MATCH(TRIM(SUBSTITUTE(SUBSTITUTE(SUBSTITUTE(SUBSTITUTE(Answers!G380,"’","'"),"‘","'"),"“",""""),"”","""")),'Scoring key'!$B$5:$B$9,0),"unread")))</f>
        <v/>
      </c>
      <c r="Q380" s="1" t="str">
        <f aca="false">IF(Answers!H380="","",IF(ISNUMBER(IFERROR(VALUE(Answers!H380),"")),IF(AND(VALUE(Answers!H380)&gt;=1,VALUE(Answers!H380)&lt;=5,VALUE(Answers!H380)=INT(VALUE(Answers!H380))),VALUE(Answers!H380),"unread"),IFERROR(MATCH(TRIM(SUBSTITUTE(SUBSTITUTE(SUBSTITUTE(SUBSTITUTE(Answers!H380,"’","'"),"‘","'"),"“",""""),"”","""")),'Scoring key'!$B$5:$B$9,0),"unread")))</f>
        <v/>
      </c>
      <c r="R380" s="1" t="str">
        <f aca="false">IF(Answers!I380="","",IF(ISNUMBER(IFERROR(VALUE(Answers!I380),"")),IF(AND(VALUE(Answers!I380)&gt;=1,VALUE(Answers!I380)&lt;=5,VALUE(Answers!I380)=INT(VALUE(Answers!I380))),VALUE(Answers!I380),"unread"),IFERROR(MATCH(TRIM(SUBSTITUTE(SUBSTITUTE(SUBSTITUTE(SUBSTITUTE(Answers!I380,"’","'"),"‘","'"),"“",""""),"”","""")),'Scoring key'!$B$5:$B$9,0),"unread")))</f>
        <v/>
      </c>
      <c r="S380" s="1" t="str">
        <f aca="false">IF(Answers!J380="","",IF(ISNUMBER(IFERROR(VALUE(Answers!J380),"")),IF(AND(VALUE(Answers!J380)&gt;=1,VALUE(Answers!J380)&lt;=5,VALUE(Answers!J380)=INT(VALUE(Answers!J380))),VALUE(Answers!J380),"unread"),IFERROR(MATCH(TRIM(SUBSTITUTE(SUBSTITUTE(SUBSTITUTE(SUBSTITUTE(Answers!J380,"’","'"),"‘","'"),"“",""""),"”","""")),'Scoring key'!$B$5:$B$9,0),"unread")))</f>
        <v/>
      </c>
      <c r="T380" s="1" t="str">
        <f aca="false">IF(Answers!K380="","",IF(ISNUMBER(IFERROR(VALUE(Answers!K380),"")),IF(AND(VALUE(Answers!K380)&gt;=1,VALUE(Answers!K380)&lt;=5,VALUE(Answers!K380)=INT(VALUE(Answers!K380))),VALUE(Answers!K380),"unread"),IFERROR(MATCH(TRIM(SUBSTITUTE(SUBSTITUTE(SUBSTITUTE(SUBSTITUTE(Answers!K380,"’","'"),"‘","'"),"“",""""),"”","""")),'Scoring key'!$B$5:$B$9,0),"unread")))</f>
        <v/>
      </c>
      <c r="U380" s="1" t="str">
        <f aca="false">IF(Answers!M380="","",IF(ISNUMBER(IFERROR(VALUE(Answers!M380),"")),IF(AND(VALUE(Answers!M380)&gt;=1,VALUE(Answers!M380)&lt;=5,VALUE(Answers!M380)=INT(VALUE(Answers!M380))),VALUE(Answers!M380),"unread"),IFERROR(MATCH(TRIM(SUBSTITUTE(SUBSTITUTE(SUBSTITUTE(SUBSTITUTE(Answers!M380,"’","'"),"‘","'"),"“",""""),"”","""")),'Scoring key'!$B$5:$B$9,0),"unread")))</f>
        <v/>
      </c>
      <c r="V380" s="1" t="str">
        <f aca="false">IF(Answers!P380="","",IF(ISNUMBER(IFERROR(VALUE(Answers!P380),"")),IF(AND(VALUE(Answers!P380)&gt;=1,VALUE(Answers!P380)&lt;=5,VALUE(Answers!P380)=INT(VALUE(Answers!P380))),VALUE(Answers!P380),"unread"),IFERROR(MATCH(TRIM(SUBSTITUTE(SUBSTITUTE(SUBSTITUTE(SUBSTITUTE(Answers!P380,"’","'"),"‘","'"),"“",""""),"”","""")),'Scoring key'!$B$5:$B$9,0),"unread")))</f>
        <v/>
      </c>
      <c r="W380" s="1" t="str">
        <f aca="false">IF(Answers!Q380="","",IF(ISNUMBER(IFERROR(VALUE(Answers!Q380),"")),IF(AND(VALUE(Answers!Q380)&gt;=1,VALUE(Answers!Q380)&lt;=5,VALUE(Answers!Q380)=INT(VALUE(Answers!Q380))),VALUE(Answers!Q380),"unread"),IFERROR(MATCH(TRIM(SUBSTITUTE(SUBSTITUTE(SUBSTITUTE(SUBSTITUTE(Answers!Q380,"’","'"),"‘","'"),"“",""""),"”","""")),'Scoring key'!$B$5:$B$9,0),"unread")))</f>
        <v/>
      </c>
      <c r="X380" s="1" t="str">
        <f aca="false">IF(Answers!B380="","",ISNUMBER(SEARCH("Drafting or editing emails and documents",TRIM(SUBSTITUTE(SUBSTITUTE(SUBSTITUTE(SUBSTITUTE(Answers!B380,"’","'"),"‘","'"),"“",""""),"”",""""))))*1+ISNUMBER(SEARCH("Summarizing documents, threads or meetings",TRIM(SUBSTITUTE(SUBSTITUTE(SUBSTITUTE(SUBSTITUTE(Answers!B380,"’","'"),"‘","'"),"“",""""),"”",""""))))*1+ISNUMBER(SEARCH("Research, or explaining something unfamiliar",TRIM(SUBSTITUTE(SUBSTITUTE(SUBSTITUTE(SUBSTITUTE(Answers!B380,"’","'"),"‘","'"),"“",""""),"”",""""))))*1+ISNUMBER(SEARCH("Working with data or spreadsheets",TRIM(SUBSTITUTE(SUBSTITUTE(SUBSTITUTE(SUBSTITUTE(Answers!B380,"’","'"),"‘","'"),"“",""""),"”",""""))))*1+ISNUMBER(SEARCH("Writing or reviewing code or scripts",TRIM(SUBSTITUTE(SUBSTITUTE(SUBSTITUTE(SUBSTITUTE(Answers!B380,"’","'"),"‘","'"),"“",""""),"”",""""))))*1+ISNUMBER(SEARCH("Brainstorming or planning",TRIM(SUBSTITUTE(SUBSTITUTE(SUBSTITUTE(SUBSTITUTE(Answers!B380,"’","'"),"‘","'"),"“",""""),"”",""""))))*1+ISNUMBER(SEARCH("Something else",TRIM(SUBSTITUTE(SUBSTITUTE(SUBSTITUTE(SUBSTITUTE(Answers!B380,"’","'"),"‘","'"),"“",""""),"”",""""))))*1)</f>
        <v/>
      </c>
      <c r="Y380" s="1" t="str">
        <f aca="false">IF(X380="","",IF(X380=0,IF(ISNUMBER(SEARCH("I don't use AI tools for work",TRIM(SUBSTITUTE(SUBSTITUTE(SUBSTITUTE(SUBSTITUTE(Answers!B380,"’","'"),"‘","'"),"“",""""),"”","""")))),1,"unread"),MIN(X380+1,5)))</f>
        <v/>
      </c>
      <c r="Z380" s="1" t="n">
        <f aca="false">IF(ISNUMBER(SEARCH("Clear guidance on what's allowed and what information can go in",TRIM(SUBSTITUTE(SUBSTITUTE(SUBSTITUTE(SUBSTITUTE(Answers!R380,"’","'"),"‘","'"),"“",""""),"”","""")))),1,0)</f>
        <v>0</v>
      </c>
      <c r="AA380" s="1" t="n">
        <f aca="false">IF(ISNUMBER(SEARCH("An approved AI tool with a work account",TRIM(SUBSTITUTE(SUBSTITUTE(SUBSTITUTE(SUBSTITUTE(Answers!R380,"’","'"),"‘","'"),"“",""""),"”","""")))),1,0)</f>
        <v>0</v>
      </c>
      <c r="AB380" s="1" t="n">
        <f aca="false">IF(ISNUMBER(SEARCH("Hands-on training using my own work tasks",TRIM(SUBSTITUTE(SUBSTITUTE(SUBSTITUTE(SUBSTITUTE(Answers!R380,"’","'"),"‘","'"),"“",""""),"”","""")))),1,0)</f>
        <v>0</v>
      </c>
      <c r="AC380" s="1" t="n">
        <f aca="false">IF(ISNUMBER(SEARCH("Ready-made prompts and templates for common tasks",TRIM(SUBSTITUTE(SUBSTITUTE(SUBSTITUTE(SUBSTITUTE(Answers!R380,"’","'"),"‘","'"),"“",""""),"”","""")))),1,0)</f>
        <v>0</v>
      </c>
      <c r="AD380" s="1" t="n">
        <f aca="false">IF(ISNUMBER(SEARCH("Help setting up an AI agent for my role",TRIM(SUBSTITUTE(SUBSTITUTE(SUBSTITUTE(SUBSTITUTE(Answers!R380,"’","'"),"‘","'"),"“",""""),"”","""")))),1,0)</f>
        <v>0</v>
      </c>
      <c r="AE380" s="1" t="n">
        <f aca="false">IF(ISNUMBER(SEARCH("Examples from people in jobs like mine",TRIM(SUBSTITUTE(SUBSTITUTE(SUBSTITUTE(SUBSTITUTE(Answers!R380,"’","'"),"‘","'"),"“",""""),"”","""")))),1,0)</f>
        <v>0</v>
      </c>
      <c r="AF380" s="1" t="n">
        <f aca="false">IF(ISNUMBER(SEARCH("Time set aside to practice",TRIM(SUBSTITUTE(SUBSTITUTE(SUBSTITUTE(SUBSTITUTE(Answers!R380,"’","'"),"‘","'"),"“",""""),"”","""")))),1,0)</f>
        <v>0</v>
      </c>
      <c r="AG380" s="1" t="n">
        <f aca="false">IF(ISNUMBER(SEARCH("I don't need help right now",TRIM(SUBSTITUTE(SUBSTITUTE(SUBSTITUTE(SUBSTITUTE(Answers!R380,"’","'"),"‘","'"),"“",""""),"”","""")))),1,0)</f>
        <v>0</v>
      </c>
      <c r="AH380" s="1" t="str">
        <f aca="false">IF(Answers!R380="","",IF(Z380+AA380+AB380+AC380+AD380+AE380+AF380+AG380=0,"unread",""))</f>
        <v/>
      </c>
      <c r="AI380" s="1" t="n">
        <f aca="false">IF(OR(D380=5,E380=5),1,0)</f>
        <v>0</v>
      </c>
    </row>
    <row r="381" customFormat="false" ht="15" hidden="false" customHeight="true" outlineLevel="0" collapsed="false">
      <c r="A381" s="1" t="n">
        <f aca="false">Answers!T381</f>
        <v>0</v>
      </c>
      <c r="B381" s="1" t="str">
        <f aca="false">IF(Answers!A381="","",IFERROR(MATCH(TRIM(SUBSTITUTE(SUBSTITUTE(SUBSTITUTE(SUBSTITUTE(Answers!A381,"’","'"),"‘","'"),"“",""""),"”","""")),'Scoring key'!$B$10:$B$14,0),"unread"))</f>
        <v/>
      </c>
      <c r="C381" s="1" t="str">
        <f aca="false">IF(Answers!C381="","",IFERROR(MATCH(TRIM(SUBSTITUTE(SUBSTITUTE(SUBSTITUTE(SUBSTITUTE(Answers!C381,"’","'"),"‘","'"),"“",""""),"”","""")),'Scoring key'!$B$15:$B$19,0),"unread"))</f>
        <v/>
      </c>
      <c r="D381" s="1" t="str">
        <f aca="false">IF(Answers!D381="","",IFERROR(MATCH(TRIM(SUBSTITUTE(SUBSTITUTE(SUBSTITUTE(SUBSTITUTE(Answers!D381,"’","'"),"‘","'"),"“",""""),"”","""")),'Scoring key'!$B$20:$B$24,0),"unread"))</f>
        <v/>
      </c>
      <c r="E381" s="1" t="str">
        <f aca="false">IF(Answers!E381="","",IFERROR(MATCH(TRIM(SUBSTITUTE(SUBSTITUTE(SUBSTITUTE(SUBSTITUTE(Answers!E381,"’","'"),"‘","'"),"“",""""),"”","""")),'Scoring key'!$B$25:$B$29,0),"unread"))</f>
        <v/>
      </c>
      <c r="F381" s="1" t="str">
        <f aca="false">IF(Answers!L381="","",IFERROR(MATCH(TRIM(SUBSTITUTE(SUBSTITUTE(SUBSTITUTE(SUBSTITUTE(Answers!L381,"’","'"),"‘","'"),"“",""""),"”","""")),'Scoring key'!$B$30:$B$34,0),"unread"))</f>
        <v/>
      </c>
      <c r="G381" s="1" t="str">
        <f aca="false">IF(Answers!N381="","",IFERROR(MATCH(TRIM(SUBSTITUTE(SUBSTITUTE(SUBSTITUTE(SUBSTITUTE(Answers!N381,"’","'"),"‘","'"),"“",""""),"”","""")),'Scoring key'!$B$35:$B$38,0),"unread"))</f>
        <v/>
      </c>
      <c r="H381" s="1" t="str">
        <f aca="false">IF(Answers!O381="","",IFERROR(MATCH(TRIM(SUBSTITUTE(SUBSTITUTE(SUBSTITUTE(SUBSTITUTE(Answers!O381,"’","'"),"‘","'"),"“",""""),"”","""")),'Scoring key'!$B$39:$B$42,0),"unread"))</f>
        <v/>
      </c>
      <c r="I381" s="1" t="str">
        <f aca="false">IF(Answers!S381="","",IFERROR(MATCH(TRIM(SUBSTITUTE(SUBSTITUTE(SUBSTITUTE(SUBSTITUTE(Answers!S381,"’","'"),"‘","'"),"“",""""),"”","""")),'Scoring key'!$B$43:$B$46,0),"unread"))</f>
        <v/>
      </c>
      <c r="J381" s="1" t="str">
        <f aca="false">IF(ISNUMBER(B381),IF(INDEX('Scoring key'!$C$10:$C$14,B381)="","",INDEX('Scoring key'!$C$10:$C$14,B381)),"")</f>
        <v/>
      </c>
      <c r="K381" s="1" t="str">
        <f aca="false">IF(ISNUMBER(E381),IF(INDEX('Scoring key'!$C$25:$C$29,E381)="","",INDEX('Scoring key'!$C$25:$C$29,E381)),"")</f>
        <v/>
      </c>
      <c r="L381" s="1" t="str">
        <f aca="false">IF(ISNUMBER(F381),IF(INDEX('Scoring key'!$C$30:$C$34,F381)="","",INDEX('Scoring key'!$C$30:$C$34,F381)),"")</f>
        <v/>
      </c>
      <c r="M381" s="1" t="str">
        <f aca="false">IF(ISNUMBER(G381),IF(INDEX('Scoring key'!$C$35:$C$38,G381)="","",INDEX('Scoring key'!$C$35:$C$38,G381)),"")</f>
        <v/>
      </c>
      <c r="N381" s="1" t="str">
        <f aca="false">IF(ISNUMBER(H381),IF(INDEX('Scoring key'!$C$39:$C$42,H381)="","",INDEX('Scoring key'!$C$39:$C$42,H381)),"")</f>
        <v/>
      </c>
      <c r="O381" s="1" t="str">
        <f aca="false">IF(Answers!F381="","",IF(ISNUMBER(IFERROR(VALUE(Answers!F381),"")),IF(AND(VALUE(Answers!F381)&gt;=1,VALUE(Answers!F381)&lt;=5,VALUE(Answers!F381)=INT(VALUE(Answers!F381))),VALUE(Answers!F381),"unread"),IFERROR(MATCH(TRIM(SUBSTITUTE(SUBSTITUTE(SUBSTITUTE(SUBSTITUTE(Answers!F381,"’","'"),"‘","'"),"“",""""),"”","""")),'Scoring key'!$B$5:$B$9,0),"unread")))</f>
        <v/>
      </c>
      <c r="P381" s="1" t="str">
        <f aca="false">IF(Answers!G381="","",IF(ISNUMBER(IFERROR(VALUE(Answers!G381),"")),IF(AND(VALUE(Answers!G381)&gt;=1,VALUE(Answers!G381)&lt;=5,VALUE(Answers!G381)=INT(VALUE(Answers!G381))),VALUE(Answers!G381),"unread"),IFERROR(MATCH(TRIM(SUBSTITUTE(SUBSTITUTE(SUBSTITUTE(SUBSTITUTE(Answers!G381,"’","'"),"‘","'"),"“",""""),"”","""")),'Scoring key'!$B$5:$B$9,0),"unread")))</f>
        <v/>
      </c>
      <c r="Q381" s="1" t="str">
        <f aca="false">IF(Answers!H381="","",IF(ISNUMBER(IFERROR(VALUE(Answers!H381),"")),IF(AND(VALUE(Answers!H381)&gt;=1,VALUE(Answers!H381)&lt;=5,VALUE(Answers!H381)=INT(VALUE(Answers!H381))),VALUE(Answers!H381),"unread"),IFERROR(MATCH(TRIM(SUBSTITUTE(SUBSTITUTE(SUBSTITUTE(SUBSTITUTE(Answers!H381,"’","'"),"‘","'"),"“",""""),"”","""")),'Scoring key'!$B$5:$B$9,0),"unread")))</f>
        <v/>
      </c>
      <c r="R381" s="1" t="str">
        <f aca="false">IF(Answers!I381="","",IF(ISNUMBER(IFERROR(VALUE(Answers!I381),"")),IF(AND(VALUE(Answers!I381)&gt;=1,VALUE(Answers!I381)&lt;=5,VALUE(Answers!I381)=INT(VALUE(Answers!I381))),VALUE(Answers!I381),"unread"),IFERROR(MATCH(TRIM(SUBSTITUTE(SUBSTITUTE(SUBSTITUTE(SUBSTITUTE(Answers!I381,"’","'"),"‘","'"),"“",""""),"”","""")),'Scoring key'!$B$5:$B$9,0),"unread")))</f>
        <v/>
      </c>
      <c r="S381" s="1" t="str">
        <f aca="false">IF(Answers!J381="","",IF(ISNUMBER(IFERROR(VALUE(Answers!J381),"")),IF(AND(VALUE(Answers!J381)&gt;=1,VALUE(Answers!J381)&lt;=5,VALUE(Answers!J381)=INT(VALUE(Answers!J381))),VALUE(Answers!J381),"unread"),IFERROR(MATCH(TRIM(SUBSTITUTE(SUBSTITUTE(SUBSTITUTE(SUBSTITUTE(Answers!J381,"’","'"),"‘","'"),"“",""""),"”","""")),'Scoring key'!$B$5:$B$9,0),"unread")))</f>
        <v/>
      </c>
      <c r="T381" s="1" t="str">
        <f aca="false">IF(Answers!K381="","",IF(ISNUMBER(IFERROR(VALUE(Answers!K381),"")),IF(AND(VALUE(Answers!K381)&gt;=1,VALUE(Answers!K381)&lt;=5,VALUE(Answers!K381)=INT(VALUE(Answers!K381))),VALUE(Answers!K381),"unread"),IFERROR(MATCH(TRIM(SUBSTITUTE(SUBSTITUTE(SUBSTITUTE(SUBSTITUTE(Answers!K381,"’","'"),"‘","'"),"“",""""),"”","""")),'Scoring key'!$B$5:$B$9,0),"unread")))</f>
        <v/>
      </c>
      <c r="U381" s="1" t="str">
        <f aca="false">IF(Answers!M381="","",IF(ISNUMBER(IFERROR(VALUE(Answers!M381),"")),IF(AND(VALUE(Answers!M381)&gt;=1,VALUE(Answers!M381)&lt;=5,VALUE(Answers!M381)=INT(VALUE(Answers!M381))),VALUE(Answers!M381),"unread"),IFERROR(MATCH(TRIM(SUBSTITUTE(SUBSTITUTE(SUBSTITUTE(SUBSTITUTE(Answers!M381,"’","'"),"‘","'"),"“",""""),"”","""")),'Scoring key'!$B$5:$B$9,0),"unread")))</f>
        <v/>
      </c>
      <c r="V381" s="1" t="str">
        <f aca="false">IF(Answers!P381="","",IF(ISNUMBER(IFERROR(VALUE(Answers!P381),"")),IF(AND(VALUE(Answers!P381)&gt;=1,VALUE(Answers!P381)&lt;=5,VALUE(Answers!P381)=INT(VALUE(Answers!P381))),VALUE(Answers!P381),"unread"),IFERROR(MATCH(TRIM(SUBSTITUTE(SUBSTITUTE(SUBSTITUTE(SUBSTITUTE(Answers!P381,"’","'"),"‘","'"),"“",""""),"”","""")),'Scoring key'!$B$5:$B$9,0),"unread")))</f>
        <v/>
      </c>
      <c r="W381" s="1" t="str">
        <f aca="false">IF(Answers!Q381="","",IF(ISNUMBER(IFERROR(VALUE(Answers!Q381),"")),IF(AND(VALUE(Answers!Q381)&gt;=1,VALUE(Answers!Q381)&lt;=5,VALUE(Answers!Q381)=INT(VALUE(Answers!Q381))),VALUE(Answers!Q381),"unread"),IFERROR(MATCH(TRIM(SUBSTITUTE(SUBSTITUTE(SUBSTITUTE(SUBSTITUTE(Answers!Q381,"’","'"),"‘","'"),"“",""""),"”","""")),'Scoring key'!$B$5:$B$9,0),"unread")))</f>
        <v/>
      </c>
      <c r="X381" s="1" t="str">
        <f aca="false">IF(Answers!B381="","",ISNUMBER(SEARCH("Drafting or editing emails and documents",TRIM(SUBSTITUTE(SUBSTITUTE(SUBSTITUTE(SUBSTITUTE(Answers!B381,"’","'"),"‘","'"),"“",""""),"”",""""))))*1+ISNUMBER(SEARCH("Summarizing documents, threads or meetings",TRIM(SUBSTITUTE(SUBSTITUTE(SUBSTITUTE(SUBSTITUTE(Answers!B381,"’","'"),"‘","'"),"“",""""),"”",""""))))*1+ISNUMBER(SEARCH("Research, or explaining something unfamiliar",TRIM(SUBSTITUTE(SUBSTITUTE(SUBSTITUTE(SUBSTITUTE(Answers!B381,"’","'"),"‘","'"),"“",""""),"”",""""))))*1+ISNUMBER(SEARCH("Working with data or spreadsheets",TRIM(SUBSTITUTE(SUBSTITUTE(SUBSTITUTE(SUBSTITUTE(Answers!B381,"’","'"),"‘","'"),"“",""""),"”",""""))))*1+ISNUMBER(SEARCH("Writing or reviewing code or scripts",TRIM(SUBSTITUTE(SUBSTITUTE(SUBSTITUTE(SUBSTITUTE(Answers!B381,"’","'"),"‘","'"),"“",""""),"”",""""))))*1+ISNUMBER(SEARCH("Brainstorming or planning",TRIM(SUBSTITUTE(SUBSTITUTE(SUBSTITUTE(SUBSTITUTE(Answers!B381,"’","'"),"‘","'"),"“",""""),"”",""""))))*1+ISNUMBER(SEARCH("Something else",TRIM(SUBSTITUTE(SUBSTITUTE(SUBSTITUTE(SUBSTITUTE(Answers!B381,"’","'"),"‘","'"),"“",""""),"”",""""))))*1)</f>
        <v/>
      </c>
      <c r="Y381" s="1" t="str">
        <f aca="false">IF(X381="","",IF(X381=0,IF(ISNUMBER(SEARCH("I don't use AI tools for work",TRIM(SUBSTITUTE(SUBSTITUTE(SUBSTITUTE(SUBSTITUTE(Answers!B381,"’","'"),"‘","'"),"“",""""),"”","""")))),1,"unread"),MIN(X381+1,5)))</f>
        <v/>
      </c>
      <c r="Z381" s="1" t="n">
        <f aca="false">IF(ISNUMBER(SEARCH("Clear guidance on what's allowed and what information can go in",TRIM(SUBSTITUTE(SUBSTITUTE(SUBSTITUTE(SUBSTITUTE(Answers!R381,"’","'"),"‘","'"),"“",""""),"”","""")))),1,0)</f>
        <v>0</v>
      </c>
      <c r="AA381" s="1" t="n">
        <f aca="false">IF(ISNUMBER(SEARCH("An approved AI tool with a work account",TRIM(SUBSTITUTE(SUBSTITUTE(SUBSTITUTE(SUBSTITUTE(Answers!R381,"’","'"),"‘","'"),"“",""""),"”","""")))),1,0)</f>
        <v>0</v>
      </c>
      <c r="AB381" s="1" t="n">
        <f aca="false">IF(ISNUMBER(SEARCH("Hands-on training using my own work tasks",TRIM(SUBSTITUTE(SUBSTITUTE(SUBSTITUTE(SUBSTITUTE(Answers!R381,"’","'"),"‘","'"),"“",""""),"”","""")))),1,0)</f>
        <v>0</v>
      </c>
      <c r="AC381" s="1" t="n">
        <f aca="false">IF(ISNUMBER(SEARCH("Ready-made prompts and templates for common tasks",TRIM(SUBSTITUTE(SUBSTITUTE(SUBSTITUTE(SUBSTITUTE(Answers!R381,"’","'"),"‘","'"),"“",""""),"”","""")))),1,0)</f>
        <v>0</v>
      </c>
      <c r="AD381" s="1" t="n">
        <f aca="false">IF(ISNUMBER(SEARCH("Help setting up an AI agent for my role",TRIM(SUBSTITUTE(SUBSTITUTE(SUBSTITUTE(SUBSTITUTE(Answers!R381,"’","'"),"‘","'"),"“",""""),"”","""")))),1,0)</f>
        <v>0</v>
      </c>
      <c r="AE381" s="1" t="n">
        <f aca="false">IF(ISNUMBER(SEARCH("Examples from people in jobs like mine",TRIM(SUBSTITUTE(SUBSTITUTE(SUBSTITUTE(SUBSTITUTE(Answers!R381,"’","'"),"‘","'"),"“",""""),"”","""")))),1,0)</f>
        <v>0</v>
      </c>
      <c r="AF381" s="1" t="n">
        <f aca="false">IF(ISNUMBER(SEARCH("Time set aside to practice",TRIM(SUBSTITUTE(SUBSTITUTE(SUBSTITUTE(SUBSTITUTE(Answers!R381,"’","'"),"‘","'"),"“",""""),"”","""")))),1,0)</f>
        <v>0</v>
      </c>
      <c r="AG381" s="1" t="n">
        <f aca="false">IF(ISNUMBER(SEARCH("I don't need help right now",TRIM(SUBSTITUTE(SUBSTITUTE(SUBSTITUTE(SUBSTITUTE(Answers!R381,"’","'"),"‘","'"),"“",""""),"”","""")))),1,0)</f>
        <v>0</v>
      </c>
      <c r="AH381" s="1" t="str">
        <f aca="false">IF(Answers!R381="","",IF(Z381+AA381+AB381+AC381+AD381+AE381+AF381+AG381=0,"unread",""))</f>
        <v/>
      </c>
      <c r="AI381" s="1" t="n">
        <f aca="false">IF(OR(D381=5,E381=5),1,0)</f>
        <v>0</v>
      </c>
    </row>
    <row r="382" customFormat="false" ht="15" hidden="false" customHeight="true" outlineLevel="0" collapsed="false">
      <c r="A382" s="1" t="n">
        <f aca="false">Answers!T382</f>
        <v>0</v>
      </c>
      <c r="B382" s="1" t="str">
        <f aca="false">IF(Answers!A382="","",IFERROR(MATCH(TRIM(SUBSTITUTE(SUBSTITUTE(SUBSTITUTE(SUBSTITUTE(Answers!A382,"’","'"),"‘","'"),"“",""""),"”","""")),'Scoring key'!$B$10:$B$14,0),"unread"))</f>
        <v/>
      </c>
      <c r="C382" s="1" t="str">
        <f aca="false">IF(Answers!C382="","",IFERROR(MATCH(TRIM(SUBSTITUTE(SUBSTITUTE(SUBSTITUTE(SUBSTITUTE(Answers!C382,"’","'"),"‘","'"),"“",""""),"”","""")),'Scoring key'!$B$15:$B$19,0),"unread"))</f>
        <v/>
      </c>
      <c r="D382" s="1" t="str">
        <f aca="false">IF(Answers!D382="","",IFERROR(MATCH(TRIM(SUBSTITUTE(SUBSTITUTE(SUBSTITUTE(SUBSTITUTE(Answers!D382,"’","'"),"‘","'"),"“",""""),"”","""")),'Scoring key'!$B$20:$B$24,0),"unread"))</f>
        <v/>
      </c>
      <c r="E382" s="1" t="str">
        <f aca="false">IF(Answers!E382="","",IFERROR(MATCH(TRIM(SUBSTITUTE(SUBSTITUTE(SUBSTITUTE(SUBSTITUTE(Answers!E382,"’","'"),"‘","'"),"“",""""),"”","""")),'Scoring key'!$B$25:$B$29,0),"unread"))</f>
        <v/>
      </c>
      <c r="F382" s="1" t="str">
        <f aca="false">IF(Answers!L382="","",IFERROR(MATCH(TRIM(SUBSTITUTE(SUBSTITUTE(SUBSTITUTE(SUBSTITUTE(Answers!L382,"’","'"),"‘","'"),"“",""""),"”","""")),'Scoring key'!$B$30:$B$34,0),"unread"))</f>
        <v/>
      </c>
      <c r="G382" s="1" t="str">
        <f aca="false">IF(Answers!N382="","",IFERROR(MATCH(TRIM(SUBSTITUTE(SUBSTITUTE(SUBSTITUTE(SUBSTITUTE(Answers!N382,"’","'"),"‘","'"),"“",""""),"”","""")),'Scoring key'!$B$35:$B$38,0),"unread"))</f>
        <v/>
      </c>
      <c r="H382" s="1" t="str">
        <f aca="false">IF(Answers!O382="","",IFERROR(MATCH(TRIM(SUBSTITUTE(SUBSTITUTE(SUBSTITUTE(SUBSTITUTE(Answers!O382,"’","'"),"‘","'"),"“",""""),"”","""")),'Scoring key'!$B$39:$B$42,0),"unread"))</f>
        <v/>
      </c>
      <c r="I382" s="1" t="str">
        <f aca="false">IF(Answers!S382="","",IFERROR(MATCH(TRIM(SUBSTITUTE(SUBSTITUTE(SUBSTITUTE(SUBSTITUTE(Answers!S382,"’","'"),"‘","'"),"“",""""),"”","""")),'Scoring key'!$B$43:$B$46,0),"unread"))</f>
        <v/>
      </c>
      <c r="J382" s="1" t="str">
        <f aca="false">IF(ISNUMBER(B382),IF(INDEX('Scoring key'!$C$10:$C$14,B382)="","",INDEX('Scoring key'!$C$10:$C$14,B382)),"")</f>
        <v/>
      </c>
      <c r="K382" s="1" t="str">
        <f aca="false">IF(ISNUMBER(E382),IF(INDEX('Scoring key'!$C$25:$C$29,E382)="","",INDEX('Scoring key'!$C$25:$C$29,E382)),"")</f>
        <v/>
      </c>
      <c r="L382" s="1" t="str">
        <f aca="false">IF(ISNUMBER(F382),IF(INDEX('Scoring key'!$C$30:$C$34,F382)="","",INDEX('Scoring key'!$C$30:$C$34,F382)),"")</f>
        <v/>
      </c>
      <c r="M382" s="1" t="str">
        <f aca="false">IF(ISNUMBER(G382),IF(INDEX('Scoring key'!$C$35:$C$38,G382)="","",INDEX('Scoring key'!$C$35:$C$38,G382)),"")</f>
        <v/>
      </c>
      <c r="N382" s="1" t="str">
        <f aca="false">IF(ISNUMBER(H382),IF(INDEX('Scoring key'!$C$39:$C$42,H382)="","",INDEX('Scoring key'!$C$39:$C$42,H382)),"")</f>
        <v/>
      </c>
      <c r="O382" s="1" t="str">
        <f aca="false">IF(Answers!F382="","",IF(ISNUMBER(IFERROR(VALUE(Answers!F382),"")),IF(AND(VALUE(Answers!F382)&gt;=1,VALUE(Answers!F382)&lt;=5,VALUE(Answers!F382)=INT(VALUE(Answers!F382))),VALUE(Answers!F382),"unread"),IFERROR(MATCH(TRIM(SUBSTITUTE(SUBSTITUTE(SUBSTITUTE(SUBSTITUTE(Answers!F382,"’","'"),"‘","'"),"“",""""),"”","""")),'Scoring key'!$B$5:$B$9,0),"unread")))</f>
        <v/>
      </c>
      <c r="P382" s="1" t="str">
        <f aca="false">IF(Answers!G382="","",IF(ISNUMBER(IFERROR(VALUE(Answers!G382),"")),IF(AND(VALUE(Answers!G382)&gt;=1,VALUE(Answers!G382)&lt;=5,VALUE(Answers!G382)=INT(VALUE(Answers!G382))),VALUE(Answers!G382),"unread"),IFERROR(MATCH(TRIM(SUBSTITUTE(SUBSTITUTE(SUBSTITUTE(SUBSTITUTE(Answers!G382,"’","'"),"‘","'"),"“",""""),"”","""")),'Scoring key'!$B$5:$B$9,0),"unread")))</f>
        <v/>
      </c>
      <c r="Q382" s="1" t="str">
        <f aca="false">IF(Answers!H382="","",IF(ISNUMBER(IFERROR(VALUE(Answers!H382),"")),IF(AND(VALUE(Answers!H382)&gt;=1,VALUE(Answers!H382)&lt;=5,VALUE(Answers!H382)=INT(VALUE(Answers!H382))),VALUE(Answers!H382),"unread"),IFERROR(MATCH(TRIM(SUBSTITUTE(SUBSTITUTE(SUBSTITUTE(SUBSTITUTE(Answers!H382,"’","'"),"‘","'"),"“",""""),"”","""")),'Scoring key'!$B$5:$B$9,0),"unread")))</f>
        <v/>
      </c>
      <c r="R382" s="1" t="str">
        <f aca="false">IF(Answers!I382="","",IF(ISNUMBER(IFERROR(VALUE(Answers!I382),"")),IF(AND(VALUE(Answers!I382)&gt;=1,VALUE(Answers!I382)&lt;=5,VALUE(Answers!I382)=INT(VALUE(Answers!I382))),VALUE(Answers!I382),"unread"),IFERROR(MATCH(TRIM(SUBSTITUTE(SUBSTITUTE(SUBSTITUTE(SUBSTITUTE(Answers!I382,"’","'"),"‘","'"),"“",""""),"”","""")),'Scoring key'!$B$5:$B$9,0),"unread")))</f>
        <v/>
      </c>
      <c r="S382" s="1" t="str">
        <f aca="false">IF(Answers!J382="","",IF(ISNUMBER(IFERROR(VALUE(Answers!J382),"")),IF(AND(VALUE(Answers!J382)&gt;=1,VALUE(Answers!J382)&lt;=5,VALUE(Answers!J382)=INT(VALUE(Answers!J382))),VALUE(Answers!J382),"unread"),IFERROR(MATCH(TRIM(SUBSTITUTE(SUBSTITUTE(SUBSTITUTE(SUBSTITUTE(Answers!J382,"’","'"),"‘","'"),"“",""""),"”","""")),'Scoring key'!$B$5:$B$9,0),"unread")))</f>
        <v/>
      </c>
      <c r="T382" s="1" t="str">
        <f aca="false">IF(Answers!K382="","",IF(ISNUMBER(IFERROR(VALUE(Answers!K382),"")),IF(AND(VALUE(Answers!K382)&gt;=1,VALUE(Answers!K382)&lt;=5,VALUE(Answers!K382)=INT(VALUE(Answers!K382))),VALUE(Answers!K382),"unread"),IFERROR(MATCH(TRIM(SUBSTITUTE(SUBSTITUTE(SUBSTITUTE(SUBSTITUTE(Answers!K382,"’","'"),"‘","'"),"“",""""),"”","""")),'Scoring key'!$B$5:$B$9,0),"unread")))</f>
        <v/>
      </c>
      <c r="U382" s="1" t="str">
        <f aca="false">IF(Answers!M382="","",IF(ISNUMBER(IFERROR(VALUE(Answers!M382),"")),IF(AND(VALUE(Answers!M382)&gt;=1,VALUE(Answers!M382)&lt;=5,VALUE(Answers!M382)=INT(VALUE(Answers!M382))),VALUE(Answers!M382),"unread"),IFERROR(MATCH(TRIM(SUBSTITUTE(SUBSTITUTE(SUBSTITUTE(SUBSTITUTE(Answers!M382,"’","'"),"‘","'"),"“",""""),"”","""")),'Scoring key'!$B$5:$B$9,0),"unread")))</f>
        <v/>
      </c>
      <c r="V382" s="1" t="str">
        <f aca="false">IF(Answers!P382="","",IF(ISNUMBER(IFERROR(VALUE(Answers!P382),"")),IF(AND(VALUE(Answers!P382)&gt;=1,VALUE(Answers!P382)&lt;=5,VALUE(Answers!P382)=INT(VALUE(Answers!P382))),VALUE(Answers!P382),"unread"),IFERROR(MATCH(TRIM(SUBSTITUTE(SUBSTITUTE(SUBSTITUTE(SUBSTITUTE(Answers!P382,"’","'"),"‘","'"),"“",""""),"”","""")),'Scoring key'!$B$5:$B$9,0),"unread")))</f>
        <v/>
      </c>
      <c r="W382" s="1" t="str">
        <f aca="false">IF(Answers!Q382="","",IF(ISNUMBER(IFERROR(VALUE(Answers!Q382),"")),IF(AND(VALUE(Answers!Q382)&gt;=1,VALUE(Answers!Q382)&lt;=5,VALUE(Answers!Q382)=INT(VALUE(Answers!Q382))),VALUE(Answers!Q382),"unread"),IFERROR(MATCH(TRIM(SUBSTITUTE(SUBSTITUTE(SUBSTITUTE(SUBSTITUTE(Answers!Q382,"’","'"),"‘","'"),"“",""""),"”","""")),'Scoring key'!$B$5:$B$9,0),"unread")))</f>
        <v/>
      </c>
      <c r="X382" s="1" t="str">
        <f aca="false">IF(Answers!B382="","",ISNUMBER(SEARCH("Drafting or editing emails and documents",TRIM(SUBSTITUTE(SUBSTITUTE(SUBSTITUTE(SUBSTITUTE(Answers!B382,"’","'"),"‘","'"),"“",""""),"”",""""))))*1+ISNUMBER(SEARCH("Summarizing documents, threads or meetings",TRIM(SUBSTITUTE(SUBSTITUTE(SUBSTITUTE(SUBSTITUTE(Answers!B382,"’","'"),"‘","'"),"“",""""),"”",""""))))*1+ISNUMBER(SEARCH("Research, or explaining something unfamiliar",TRIM(SUBSTITUTE(SUBSTITUTE(SUBSTITUTE(SUBSTITUTE(Answers!B382,"’","'"),"‘","'"),"“",""""),"”",""""))))*1+ISNUMBER(SEARCH("Working with data or spreadsheets",TRIM(SUBSTITUTE(SUBSTITUTE(SUBSTITUTE(SUBSTITUTE(Answers!B382,"’","'"),"‘","'"),"“",""""),"”",""""))))*1+ISNUMBER(SEARCH("Writing or reviewing code or scripts",TRIM(SUBSTITUTE(SUBSTITUTE(SUBSTITUTE(SUBSTITUTE(Answers!B382,"’","'"),"‘","'"),"“",""""),"”",""""))))*1+ISNUMBER(SEARCH("Brainstorming or planning",TRIM(SUBSTITUTE(SUBSTITUTE(SUBSTITUTE(SUBSTITUTE(Answers!B382,"’","'"),"‘","'"),"“",""""),"”",""""))))*1+ISNUMBER(SEARCH("Something else",TRIM(SUBSTITUTE(SUBSTITUTE(SUBSTITUTE(SUBSTITUTE(Answers!B382,"’","'"),"‘","'"),"“",""""),"”",""""))))*1)</f>
        <v/>
      </c>
      <c r="Y382" s="1" t="str">
        <f aca="false">IF(X382="","",IF(X382=0,IF(ISNUMBER(SEARCH("I don't use AI tools for work",TRIM(SUBSTITUTE(SUBSTITUTE(SUBSTITUTE(SUBSTITUTE(Answers!B382,"’","'"),"‘","'"),"“",""""),"”","""")))),1,"unread"),MIN(X382+1,5)))</f>
        <v/>
      </c>
      <c r="Z382" s="1" t="n">
        <f aca="false">IF(ISNUMBER(SEARCH("Clear guidance on what's allowed and what information can go in",TRIM(SUBSTITUTE(SUBSTITUTE(SUBSTITUTE(SUBSTITUTE(Answers!R382,"’","'"),"‘","'"),"“",""""),"”","""")))),1,0)</f>
        <v>0</v>
      </c>
      <c r="AA382" s="1" t="n">
        <f aca="false">IF(ISNUMBER(SEARCH("An approved AI tool with a work account",TRIM(SUBSTITUTE(SUBSTITUTE(SUBSTITUTE(SUBSTITUTE(Answers!R382,"’","'"),"‘","'"),"“",""""),"”","""")))),1,0)</f>
        <v>0</v>
      </c>
      <c r="AB382" s="1" t="n">
        <f aca="false">IF(ISNUMBER(SEARCH("Hands-on training using my own work tasks",TRIM(SUBSTITUTE(SUBSTITUTE(SUBSTITUTE(SUBSTITUTE(Answers!R382,"’","'"),"‘","'"),"“",""""),"”","""")))),1,0)</f>
        <v>0</v>
      </c>
      <c r="AC382" s="1" t="n">
        <f aca="false">IF(ISNUMBER(SEARCH("Ready-made prompts and templates for common tasks",TRIM(SUBSTITUTE(SUBSTITUTE(SUBSTITUTE(SUBSTITUTE(Answers!R382,"’","'"),"‘","'"),"“",""""),"”","""")))),1,0)</f>
        <v>0</v>
      </c>
      <c r="AD382" s="1" t="n">
        <f aca="false">IF(ISNUMBER(SEARCH("Help setting up an AI agent for my role",TRIM(SUBSTITUTE(SUBSTITUTE(SUBSTITUTE(SUBSTITUTE(Answers!R382,"’","'"),"‘","'"),"“",""""),"”","""")))),1,0)</f>
        <v>0</v>
      </c>
      <c r="AE382" s="1" t="n">
        <f aca="false">IF(ISNUMBER(SEARCH("Examples from people in jobs like mine",TRIM(SUBSTITUTE(SUBSTITUTE(SUBSTITUTE(SUBSTITUTE(Answers!R382,"’","'"),"‘","'"),"“",""""),"”","""")))),1,0)</f>
        <v>0</v>
      </c>
      <c r="AF382" s="1" t="n">
        <f aca="false">IF(ISNUMBER(SEARCH("Time set aside to practice",TRIM(SUBSTITUTE(SUBSTITUTE(SUBSTITUTE(SUBSTITUTE(Answers!R382,"’","'"),"‘","'"),"“",""""),"”","""")))),1,0)</f>
        <v>0</v>
      </c>
      <c r="AG382" s="1" t="n">
        <f aca="false">IF(ISNUMBER(SEARCH("I don't need help right now",TRIM(SUBSTITUTE(SUBSTITUTE(SUBSTITUTE(SUBSTITUTE(Answers!R382,"’","'"),"‘","'"),"“",""""),"”","""")))),1,0)</f>
        <v>0</v>
      </c>
      <c r="AH382" s="1" t="str">
        <f aca="false">IF(Answers!R382="","",IF(Z382+AA382+AB382+AC382+AD382+AE382+AF382+AG382=0,"unread",""))</f>
        <v/>
      </c>
      <c r="AI382" s="1" t="n">
        <f aca="false">IF(OR(D382=5,E382=5),1,0)</f>
        <v>0</v>
      </c>
    </row>
    <row r="383" customFormat="false" ht="15" hidden="false" customHeight="true" outlineLevel="0" collapsed="false">
      <c r="A383" s="1" t="n">
        <f aca="false">Answers!T383</f>
        <v>0</v>
      </c>
      <c r="B383" s="1" t="str">
        <f aca="false">IF(Answers!A383="","",IFERROR(MATCH(TRIM(SUBSTITUTE(SUBSTITUTE(SUBSTITUTE(SUBSTITUTE(Answers!A383,"’","'"),"‘","'"),"“",""""),"”","""")),'Scoring key'!$B$10:$B$14,0),"unread"))</f>
        <v/>
      </c>
      <c r="C383" s="1" t="str">
        <f aca="false">IF(Answers!C383="","",IFERROR(MATCH(TRIM(SUBSTITUTE(SUBSTITUTE(SUBSTITUTE(SUBSTITUTE(Answers!C383,"’","'"),"‘","'"),"“",""""),"”","""")),'Scoring key'!$B$15:$B$19,0),"unread"))</f>
        <v/>
      </c>
      <c r="D383" s="1" t="str">
        <f aca="false">IF(Answers!D383="","",IFERROR(MATCH(TRIM(SUBSTITUTE(SUBSTITUTE(SUBSTITUTE(SUBSTITUTE(Answers!D383,"’","'"),"‘","'"),"“",""""),"”","""")),'Scoring key'!$B$20:$B$24,0),"unread"))</f>
        <v/>
      </c>
      <c r="E383" s="1" t="str">
        <f aca="false">IF(Answers!E383="","",IFERROR(MATCH(TRIM(SUBSTITUTE(SUBSTITUTE(SUBSTITUTE(SUBSTITUTE(Answers!E383,"’","'"),"‘","'"),"“",""""),"”","""")),'Scoring key'!$B$25:$B$29,0),"unread"))</f>
        <v/>
      </c>
      <c r="F383" s="1" t="str">
        <f aca="false">IF(Answers!L383="","",IFERROR(MATCH(TRIM(SUBSTITUTE(SUBSTITUTE(SUBSTITUTE(SUBSTITUTE(Answers!L383,"’","'"),"‘","'"),"“",""""),"”","""")),'Scoring key'!$B$30:$B$34,0),"unread"))</f>
        <v/>
      </c>
      <c r="G383" s="1" t="str">
        <f aca="false">IF(Answers!N383="","",IFERROR(MATCH(TRIM(SUBSTITUTE(SUBSTITUTE(SUBSTITUTE(SUBSTITUTE(Answers!N383,"’","'"),"‘","'"),"“",""""),"”","""")),'Scoring key'!$B$35:$B$38,0),"unread"))</f>
        <v/>
      </c>
      <c r="H383" s="1" t="str">
        <f aca="false">IF(Answers!O383="","",IFERROR(MATCH(TRIM(SUBSTITUTE(SUBSTITUTE(SUBSTITUTE(SUBSTITUTE(Answers!O383,"’","'"),"‘","'"),"“",""""),"”","""")),'Scoring key'!$B$39:$B$42,0),"unread"))</f>
        <v/>
      </c>
      <c r="I383" s="1" t="str">
        <f aca="false">IF(Answers!S383="","",IFERROR(MATCH(TRIM(SUBSTITUTE(SUBSTITUTE(SUBSTITUTE(SUBSTITUTE(Answers!S383,"’","'"),"‘","'"),"“",""""),"”","""")),'Scoring key'!$B$43:$B$46,0),"unread"))</f>
        <v/>
      </c>
      <c r="J383" s="1" t="str">
        <f aca="false">IF(ISNUMBER(B383),IF(INDEX('Scoring key'!$C$10:$C$14,B383)="","",INDEX('Scoring key'!$C$10:$C$14,B383)),"")</f>
        <v/>
      </c>
      <c r="K383" s="1" t="str">
        <f aca="false">IF(ISNUMBER(E383),IF(INDEX('Scoring key'!$C$25:$C$29,E383)="","",INDEX('Scoring key'!$C$25:$C$29,E383)),"")</f>
        <v/>
      </c>
      <c r="L383" s="1" t="str">
        <f aca="false">IF(ISNUMBER(F383),IF(INDEX('Scoring key'!$C$30:$C$34,F383)="","",INDEX('Scoring key'!$C$30:$C$34,F383)),"")</f>
        <v/>
      </c>
      <c r="M383" s="1" t="str">
        <f aca="false">IF(ISNUMBER(G383),IF(INDEX('Scoring key'!$C$35:$C$38,G383)="","",INDEX('Scoring key'!$C$35:$C$38,G383)),"")</f>
        <v/>
      </c>
      <c r="N383" s="1" t="str">
        <f aca="false">IF(ISNUMBER(H383),IF(INDEX('Scoring key'!$C$39:$C$42,H383)="","",INDEX('Scoring key'!$C$39:$C$42,H383)),"")</f>
        <v/>
      </c>
      <c r="O383" s="1" t="str">
        <f aca="false">IF(Answers!F383="","",IF(ISNUMBER(IFERROR(VALUE(Answers!F383),"")),IF(AND(VALUE(Answers!F383)&gt;=1,VALUE(Answers!F383)&lt;=5,VALUE(Answers!F383)=INT(VALUE(Answers!F383))),VALUE(Answers!F383),"unread"),IFERROR(MATCH(TRIM(SUBSTITUTE(SUBSTITUTE(SUBSTITUTE(SUBSTITUTE(Answers!F383,"’","'"),"‘","'"),"“",""""),"”","""")),'Scoring key'!$B$5:$B$9,0),"unread")))</f>
        <v/>
      </c>
      <c r="P383" s="1" t="str">
        <f aca="false">IF(Answers!G383="","",IF(ISNUMBER(IFERROR(VALUE(Answers!G383),"")),IF(AND(VALUE(Answers!G383)&gt;=1,VALUE(Answers!G383)&lt;=5,VALUE(Answers!G383)=INT(VALUE(Answers!G383))),VALUE(Answers!G383),"unread"),IFERROR(MATCH(TRIM(SUBSTITUTE(SUBSTITUTE(SUBSTITUTE(SUBSTITUTE(Answers!G383,"’","'"),"‘","'"),"“",""""),"”","""")),'Scoring key'!$B$5:$B$9,0),"unread")))</f>
        <v/>
      </c>
      <c r="Q383" s="1" t="str">
        <f aca="false">IF(Answers!H383="","",IF(ISNUMBER(IFERROR(VALUE(Answers!H383),"")),IF(AND(VALUE(Answers!H383)&gt;=1,VALUE(Answers!H383)&lt;=5,VALUE(Answers!H383)=INT(VALUE(Answers!H383))),VALUE(Answers!H383),"unread"),IFERROR(MATCH(TRIM(SUBSTITUTE(SUBSTITUTE(SUBSTITUTE(SUBSTITUTE(Answers!H383,"’","'"),"‘","'"),"“",""""),"”","""")),'Scoring key'!$B$5:$B$9,0),"unread")))</f>
        <v/>
      </c>
      <c r="R383" s="1" t="str">
        <f aca="false">IF(Answers!I383="","",IF(ISNUMBER(IFERROR(VALUE(Answers!I383),"")),IF(AND(VALUE(Answers!I383)&gt;=1,VALUE(Answers!I383)&lt;=5,VALUE(Answers!I383)=INT(VALUE(Answers!I383))),VALUE(Answers!I383),"unread"),IFERROR(MATCH(TRIM(SUBSTITUTE(SUBSTITUTE(SUBSTITUTE(SUBSTITUTE(Answers!I383,"’","'"),"‘","'"),"“",""""),"”","""")),'Scoring key'!$B$5:$B$9,0),"unread")))</f>
        <v/>
      </c>
      <c r="S383" s="1" t="str">
        <f aca="false">IF(Answers!J383="","",IF(ISNUMBER(IFERROR(VALUE(Answers!J383),"")),IF(AND(VALUE(Answers!J383)&gt;=1,VALUE(Answers!J383)&lt;=5,VALUE(Answers!J383)=INT(VALUE(Answers!J383))),VALUE(Answers!J383),"unread"),IFERROR(MATCH(TRIM(SUBSTITUTE(SUBSTITUTE(SUBSTITUTE(SUBSTITUTE(Answers!J383,"’","'"),"‘","'"),"“",""""),"”","""")),'Scoring key'!$B$5:$B$9,0),"unread")))</f>
        <v/>
      </c>
      <c r="T383" s="1" t="str">
        <f aca="false">IF(Answers!K383="","",IF(ISNUMBER(IFERROR(VALUE(Answers!K383),"")),IF(AND(VALUE(Answers!K383)&gt;=1,VALUE(Answers!K383)&lt;=5,VALUE(Answers!K383)=INT(VALUE(Answers!K383))),VALUE(Answers!K383),"unread"),IFERROR(MATCH(TRIM(SUBSTITUTE(SUBSTITUTE(SUBSTITUTE(SUBSTITUTE(Answers!K383,"’","'"),"‘","'"),"“",""""),"”","""")),'Scoring key'!$B$5:$B$9,0),"unread")))</f>
        <v/>
      </c>
      <c r="U383" s="1" t="str">
        <f aca="false">IF(Answers!M383="","",IF(ISNUMBER(IFERROR(VALUE(Answers!M383),"")),IF(AND(VALUE(Answers!M383)&gt;=1,VALUE(Answers!M383)&lt;=5,VALUE(Answers!M383)=INT(VALUE(Answers!M383))),VALUE(Answers!M383),"unread"),IFERROR(MATCH(TRIM(SUBSTITUTE(SUBSTITUTE(SUBSTITUTE(SUBSTITUTE(Answers!M383,"’","'"),"‘","'"),"“",""""),"”","""")),'Scoring key'!$B$5:$B$9,0),"unread")))</f>
        <v/>
      </c>
      <c r="V383" s="1" t="str">
        <f aca="false">IF(Answers!P383="","",IF(ISNUMBER(IFERROR(VALUE(Answers!P383),"")),IF(AND(VALUE(Answers!P383)&gt;=1,VALUE(Answers!P383)&lt;=5,VALUE(Answers!P383)=INT(VALUE(Answers!P383))),VALUE(Answers!P383),"unread"),IFERROR(MATCH(TRIM(SUBSTITUTE(SUBSTITUTE(SUBSTITUTE(SUBSTITUTE(Answers!P383,"’","'"),"‘","'"),"“",""""),"”","""")),'Scoring key'!$B$5:$B$9,0),"unread")))</f>
        <v/>
      </c>
      <c r="W383" s="1" t="str">
        <f aca="false">IF(Answers!Q383="","",IF(ISNUMBER(IFERROR(VALUE(Answers!Q383),"")),IF(AND(VALUE(Answers!Q383)&gt;=1,VALUE(Answers!Q383)&lt;=5,VALUE(Answers!Q383)=INT(VALUE(Answers!Q383))),VALUE(Answers!Q383),"unread"),IFERROR(MATCH(TRIM(SUBSTITUTE(SUBSTITUTE(SUBSTITUTE(SUBSTITUTE(Answers!Q383,"’","'"),"‘","'"),"“",""""),"”","""")),'Scoring key'!$B$5:$B$9,0),"unread")))</f>
        <v/>
      </c>
      <c r="X383" s="1" t="str">
        <f aca="false">IF(Answers!B383="","",ISNUMBER(SEARCH("Drafting or editing emails and documents",TRIM(SUBSTITUTE(SUBSTITUTE(SUBSTITUTE(SUBSTITUTE(Answers!B383,"’","'"),"‘","'"),"“",""""),"”",""""))))*1+ISNUMBER(SEARCH("Summarizing documents, threads or meetings",TRIM(SUBSTITUTE(SUBSTITUTE(SUBSTITUTE(SUBSTITUTE(Answers!B383,"’","'"),"‘","'"),"“",""""),"”",""""))))*1+ISNUMBER(SEARCH("Research, or explaining something unfamiliar",TRIM(SUBSTITUTE(SUBSTITUTE(SUBSTITUTE(SUBSTITUTE(Answers!B383,"’","'"),"‘","'"),"“",""""),"”",""""))))*1+ISNUMBER(SEARCH("Working with data or spreadsheets",TRIM(SUBSTITUTE(SUBSTITUTE(SUBSTITUTE(SUBSTITUTE(Answers!B383,"’","'"),"‘","'"),"“",""""),"”",""""))))*1+ISNUMBER(SEARCH("Writing or reviewing code or scripts",TRIM(SUBSTITUTE(SUBSTITUTE(SUBSTITUTE(SUBSTITUTE(Answers!B383,"’","'"),"‘","'"),"“",""""),"”",""""))))*1+ISNUMBER(SEARCH("Brainstorming or planning",TRIM(SUBSTITUTE(SUBSTITUTE(SUBSTITUTE(SUBSTITUTE(Answers!B383,"’","'"),"‘","'"),"“",""""),"”",""""))))*1+ISNUMBER(SEARCH("Something else",TRIM(SUBSTITUTE(SUBSTITUTE(SUBSTITUTE(SUBSTITUTE(Answers!B383,"’","'"),"‘","'"),"“",""""),"”",""""))))*1)</f>
        <v/>
      </c>
      <c r="Y383" s="1" t="str">
        <f aca="false">IF(X383="","",IF(X383=0,IF(ISNUMBER(SEARCH("I don't use AI tools for work",TRIM(SUBSTITUTE(SUBSTITUTE(SUBSTITUTE(SUBSTITUTE(Answers!B383,"’","'"),"‘","'"),"“",""""),"”","""")))),1,"unread"),MIN(X383+1,5)))</f>
        <v/>
      </c>
      <c r="Z383" s="1" t="n">
        <f aca="false">IF(ISNUMBER(SEARCH("Clear guidance on what's allowed and what information can go in",TRIM(SUBSTITUTE(SUBSTITUTE(SUBSTITUTE(SUBSTITUTE(Answers!R383,"’","'"),"‘","'"),"“",""""),"”","""")))),1,0)</f>
        <v>0</v>
      </c>
      <c r="AA383" s="1" t="n">
        <f aca="false">IF(ISNUMBER(SEARCH("An approved AI tool with a work account",TRIM(SUBSTITUTE(SUBSTITUTE(SUBSTITUTE(SUBSTITUTE(Answers!R383,"’","'"),"‘","'"),"“",""""),"”","""")))),1,0)</f>
        <v>0</v>
      </c>
      <c r="AB383" s="1" t="n">
        <f aca="false">IF(ISNUMBER(SEARCH("Hands-on training using my own work tasks",TRIM(SUBSTITUTE(SUBSTITUTE(SUBSTITUTE(SUBSTITUTE(Answers!R383,"’","'"),"‘","'"),"“",""""),"”","""")))),1,0)</f>
        <v>0</v>
      </c>
      <c r="AC383" s="1" t="n">
        <f aca="false">IF(ISNUMBER(SEARCH("Ready-made prompts and templates for common tasks",TRIM(SUBSTITUTE(SUBSTITUTE(SUBSTITUTE(SUBSTITUTE(Answers!R383,"’","'"),"‘","'"),"“",""""),"”","""")))),1,0)</f>
        <v>0</v>
      </c>
      <c r="AD383" s="1" t="n">
        <f aca="false">IF(ISNUMBER(SEARCH("Help setting up an AI agent for my role",TRIM(SUBSTITUTE(SUBSTITUTE(SUBSTITUTE(SUBSTITUTE(Answers!R383,"’","'"),"‘","'"),"“",""""),"”","""")))),1,0)</f>
        <v>0</v>
      </c>
      <c r="AE383" s="1" t="n">
        <f aca="false">IF(ISNUMBER(SEARCH("Examples from people in jobs like mine",TRIM(SUBSTITUTE(SUBSTITUTE(SUBSTITUTE(SUBSTITUTE(Answers!R383,"’","'"),"‘","'"),"“",""""),"”","""")))),1,0)</f>
        <v>0</v>
      </c>
      <c r="AF383" s="1" t="n">
        <f aca="false">IF(ISNUMBER(SEARCH("Time set aside to practice",TRIM(SUBSTITUTE(SUBSTITUTE(SUBSTITUTE(SUBSTITUTE(Answers!R383,"’","'"),"‘","'"),"“",""""),"”","""")))),1,0)</f>
        <v>0</v>
      </c>
      <c r="AG383" s="1" t="n">
        <f aca="false">IF(ISNUMBER(SEARCH("I don't need help right now",TRIM(SUBSTITUTE(SUBSTITUTE(SUBSTITUTE(SUBSTITUTE(Answers!R383,"’","'"),"‘","'"),"“",""""),"”","""")))),1,0)</f>
        <v>0</v>
      </c>
      <c r="AH383" s="1" t="str">
        <f aca="false">IF(Answers!R383="","",IF(Z383+AA383+AB383+AC383+AD383+AE383+AF383+AG383=0,"unread",""))</f>
        <v/>
      </c>
      <c r="AI383" s="1" t="n">
        <f aca="false">IF(OR(D383=5,E383=5),1,0)</f>
        <v>0</v>
      </c>
    </row>
    <row r="384" customFormat="false" ht="15" hidden="false" customHeight="true" outlineLevel="0" collapsed="false">
      <c r="A384" s="1" t="n">
        <f aca="false">Answers!T384</f>
        <v>0</v>
      </c>
      <c r="B384" s="1" t="str">
        <f aca="false">IF(Answers!A384="","",IFERROR(MATCH(TRIM(SUBSTITUTE(SUBSTITUTE(SUBSTITUTE(SUBSTITUTE(Answers!A384,"’","'"),"‘","'"),"“",""""),"”","""")),'Scoring key'!$B$10:$B$14,0),"unread"))</f>
        <v/>
      </c>
      <c r="C384" s="1" t="str">
        <f aca="false">IF(Answers!C384="","",IFERROR(MATCH(TRIM(SUBSTITUTE(SUBSTITUTE(SUBSTITUTE(SUBSTITUTE(Answers!C384,"’","'"),"‘","'"),"“",""""),"”","""")),'Scoring key'!$B$15:$B$19,0),"unread"))</f>
        <v/>
      </c>
      <c r="D384" s="1" t="str">
        <f aca="false">IF(Answers!D384="","",IFERROR(MATCH(TRIM(SUBSTITUTE(SUBSTITUTE(SUBSTITUTE(SUBSTITUTE(Answers!D384,"’","'"),"‘","'"),"“",""""),"”","""")),'Scoring key'!$B$20:$B$24,0),"unread"))</f>
        <v/>
      </c>
      <c r="E384" s="1" t="str">
        <f aca="false">IF(Answers!E384="","",IFERROR(MATCH(TRIM(SUBSTITUTE(SUBSTITUTE(SUBSTITUTE(SUBSTITUTE(Answers!E384,"’","'"),"‘","'"),"“",""""),"”","""")),'Scoring key'!$B$25:$B$29,0),"unread"))</f>
        <v/>
      </c>
      <c r="F384" s="1" t="str">
        <f aca="false">IF(Answers!L384="","",IFERROR(MATCH(TRIM(SUBSTITUTE(SUBSTITUTE(SUBSTITUTE(SUBSTITUTE(Answers!L384,"’","'"),"‘","'"),"“",""""),"”","""")),'Scoring key'!$B$30:$B$34,0),"unread"))</f>
        <v/>
      </c>
      <c r="G384" s="1" t="str">
        <f aca="false">IF(Answers!N384="","",IFERROR(MATCH(TRIM(SUBSTITUTE(SUBSTITUTE(SUBSTITUTE(SUBSTITUTE(Answers!N384,"’","'"),"‘","'"),"“",""""),"”","""")),'Scoring key'!$B$35:$B$38,0),"unread"))</f>
        <v/>
      </c>
      <c r="H384" s="1" t="str">
        <f aca="false">IF(Answers!O384="","",IFERROR(MATCH(TRIM(SUBSTITUTE(SUBSTITUTE(SUBSTITUTE(SUBSTITUTE(Answers!O384,"’","'"),"‘","'"),"“",""""),"”","""")),'Scoring key'!$B$39:$B$42,0),"unread"))</f>
        <v/>
      </c>
      <c r="I384" s="1" t="str">
        <f aca="false">IF(Answers!S384="","",IFERROR(MATCH(TRIM(SUBSTITUTE(SUBSTITUTE(SUBSTITUTE(SUBSTITUTE(Answers!S384,"’","'"),"‘","'"),"“",""""),"”","""")),'Scoring key'!$B$43:$B$46,0),"unread"))</f>
        <v/>
      </c>
      <c r="J384" s="1" t="str">
        <f aca="false">IF(ISNUMBER(B384),IF(INDEX('Scoring key'!$C$10:$C$14,B384)="","",INDEX('Scoring key'!$C$10:$C$14,B384)),"")</f>
        <v/>
      </c>
      <c r="K384" s="1" t="str">
        <f aca="false">IF(ISNUMBER(E384),IF(INDEX('Scoring key'!$C$25:$C$29,E384)="","",INDEX('Scoring key'!$C$25:$C$29,E384)),"")</f>
        <v/>
      </c>
      <c r="L384" s="1" t="str">
        <f aca="false">IF(ISNUMBER(F384),IF(INDEX('Scoring key'!$C$30:$C$34,F384)="","",INDEX('Scoring key'!$C$30:$C$34,F384)),"")</f>
        <v/>
      </c>
      <c r="M384" s="1" t="str">
        <f aca="false">IF(ISNUMBER(G384),IF(INDEX('Scoring key'!$C$35:$C$38,G384)="","",INDEX('Scoring key'!$C$35:$C$38,G384)),"")</f>
        <v/>
      </c>
      <c r="N384" s="1" t="str">
        <f aca="false">IF(ISNUMBER(H384),IF(INDEX('Scoring key'!$C$39:$C$42,H384)="","",INDEX('Scoring key'!$C$39:$C$42,H384)),"")</f>
        <v/>
      </c>
      <c r="O384" s="1" t="str">
        <f aca="false">IF(Answers!F384="","",IF(ISNUMBER(IFERROR(VALUE(Answers!F384),"")),IF(AND(VALUE(Answers!F384)&gt;=1,VALUE(Answers!F384)&lt;=5,VALUE(Answers!F384)=INT(VALUE(Answers!F384))),VALUE(Answers!F384),"unread"),IFERROR(MATCH(TRIM(SUBSTITUTE(SUBSTITUTE(SUBSTITUTE(SUBSTITUTE(Answers!F384,"’","'"),"‘","'"),"“",""""),"”","""")),'Scoring key'!$B$5:$B$9,0),"unread")))</f>
        <v/>
      </c>
      <c r="P384" s="1" t="str">
        <f aca="false">IF(Answers!G384="","",IF(ISNUMBER(IFERROR(VALUE(Answers!G384),"")),IF(AND(VALUE(Answers!G384)&gt;=1,VALUE(Answers!G384)&lt;=5,VALUE(Answers!G384)=INT(VALUE(Answers!G384))),VALUE(Answers!G384),"unread"),IFERROR(MATCH(TRIM(SUBSTITUTE(SUBSTITUTE(SUBSTITUTE(SUBSTITUTE(Answers!G384,"’","'"),"‘","'"),"“",""""),"”","""")),'Scoring key'!$B$5:$B$9,0),"unread")))</f>
        <v/>
      </c>
      <c r="Q384" s="1" t="str">
        <f aca="false">IF(Answers!H384="","",IF(ISNUMBER(IFERROR(VALUE(Answers!H384),"")),IF(AND(VALUE(Answers!H384)&gt;=1,VALUE(Answers!H384)&lt;=5,VALUE(Answers!H384)=INT(VALUE(Answers!H384))),VALUE(Answers!H384),"unread"),IFERROR(MATCH(TRIM(SUBSTITUTE(SUBSTITUTE(SUBSTITUTE(SUBSTITUTE(Answers!H384,"’","'"),"‘","'"),"“",""""),"”","""")),'Scoring key'!$B$5:$B$9,0),"unread")))</f>
        <v/>
      </c>
      <c r="R384" s="1" t="str">
        <f aca="false">IF(Answers!I384="","",IF(ISNUMBER(IFERROR(VALUE(Answers!I384),"")),IF(AND(VALUE(Answers!I384)&gt;=1,VALUE(Answers!I384)&lt;=5,VALUE(Answers!I384)=INT(VALUE(Answers!I384))),VALUE(Answers!I384),"unread"),IFERROR(MATCH(TRIM(SUBSTITUTE(SUBSTITUTE(SUBSTITUTE(SUBSTITUTE(Answers!I384,"’","'"),"‘","'"),"“",""""),"”","""")),'Scoring key'!$B$5:$B$9,0),"unread")))</f>
        <v/>
      </c>
      <c r="S384" s="1" t="str">
        <f aca="false">IF(Answers!J384="","",IF(ISNUMBER(IFERROR(VALUE(Answers!J384),"")),IF(AND(VALUE(Answers!J384)&gt;=1,VALUE(Answers!J384)&lt;=5,VALUE(Answers!J384)=INT(VALUE(Answers!J384))),VALUE(Answers!J384),"unread"),IFERROR(MATCH(TRIM(SUBSTITUTE(SUBSTITUTE(SUBSTITUTE(SUBSTITUTE(Answers!J384,"’","'"),"‘","'"),"“",""""),"”","""")),'Scoring key'!$B$5:$B$9,0),"unread")))</f>
        <v/>
      </c>
      <c r="T384" s="1" t="str">
        <f aca="false">IF(Answers!K384="","",IF(ISNUMBER(IFERROR(VALUE(Answers!K384),"")),IF(AND(VALUE(Answers!K384)&gt;=1,VALUE(Answers!K384)&lt;=5,VALUE(Answers!K384)=INT(VALUE(Answers!K384))),VALUE(Answers!K384),"unread"),IFERROR(MATCH(TRIM(SUBSTITUTE(SUBSTITUTE(SUBSTITUTE(SUBSTITUTE(Answers!K384,"’","'"),"‘","'"),"“",""""),"”","""")),'Scoring key'!$B$5:$B$9,0),"unread")))</f>
        <v/>
      </c>
      <c r="U384" s="1" t="str">
        <f aca="false">IF(Answers!M384="","",IF(ISNUMBER(IFERROR(VALUE(Answers!M384),"")),IF(AND(VALUE(Answers!M384)&gt;=1,VALUE(Answers!M384)&lt;=5,VALUE(Answers!M384)=INT(VALUE(Answers!M384))),VALUE(Answers!M384),"unread"),IFERROR(MATCH(TRIM(SUBSTITUTE(SUBSTITUTE(SUBSTITUTE(SUBSTITUTE(Answers!M384,"’","'"),"‘","'"),"“",""""),"”","""")),'Scoring key'!$B$5:$B$9,0),"unread")))</f>
        <v/>
      </c>
      <c r="V384" s="1" t="str">
        <f aca="false">IF(Answers!P384="","",IF(ISNUMBER(IFERROR(VALUE(Answers!P384),"")),IF(AND(VALUE(Answers!P384)&gt;=1,VALUE(Answers!P384)&lt;=5,VALUE(Answers!P384)=INT(VALUE(Answers!P384))),VALUE(Answers!P384),"unread"),IFERROR(MATCH(TRIM(SUBSTITUTE(SUBSTITUTE(SUBSTITUTE(SUBSTITUTE(Answers!P384,"’","'"),"‘","'"),"“",""""),"”","""")),'Scoring key'!$B$5:$B$9,0),"unread")))</f>
        <v/>
      </c>
      <c r="W384" s="1" t="str">
        <f aca="false">IF(Answers!Q384="","",IF(ISNUMBER(IFERROR(VALUE(Answers!Q384),"")),IF(AND(VALUE(Answers!Q384)&gt;=1,VALUE(Answers!Q384)&lt;=5,VALUE(Answers!Q384)=INT(VALUE(Answers!Q384))),VALUE(Answers!Q384),"unread"),IFERROR(MATCH(TRIM(SUBSTITUTE(SUBSTITUTE(SUBSTITUTE(SUBSTITUTE(Answers!Q384,"’","'"),"‘","'"),"“",""""),"”","""")),'Scoring key'!$B$5:$B$9,0),"unread")))</f>
        <v/>
      </c>
      <c r="X384" s="1" t="str">
        <f aca="false">IF(Answers!B384="","",ISNUMBER(SEARCH("Drafting or editing emails and documents",TRIM(SUBSTITUTE(SUBSTITUTE(SUBSTITUTE(SUBSTITUTE(Answers!B384,"’","'"),"‘","'"),"“",""""),"”",""""))))*1+ISNUMBER(SEARCH("Summarizing documents, threads or meetings",TRIM(SUBSTITUTE(SUBSTITUTE(SUBSTITUTE(SUBSTITUTE(Answers!B384,"’","'"),"‘","'"),"“",""""),"”",""""))))*1+ISNUMBER(SEARCH("Research, or explaining something unfamiliar",TRIM(SUBSTITUTE(SUBSTITUTE(SUBSTITUTE(SUBSTITUTE(Answers!B384,"’","'"),"‘","'"),"“",""""),"”",""""))))*1+ISNUMBER(SEARCH("Working with data or spreadsheets",TRIM(SUBSTITUTE(SUBSTITUTE(SUBSTITUTE(SUBSTITUTE(Answers!B384,"’","'"),"‘","'"),"“",""""),"”",""""))))*1+ISNUMBER(SEARCH("Writing or reviewing code or scripts",TRIM(SUBSTITUTE(SUBSTITUTE(SUBSTITUTE(SUBSTITUTE(Answers!B384,"’","'"),"‘","'"),"“",""""),"”",""""))))*1+ISNUMBER(SEARCH("Brainstorming or planning",TRIM(SUBSTITUTE(SUBSTITUTE(SUBSTITUTE(SUBSTITUTE(Answers!B384,"’","'"),"‘","'"),"“",""""),"”",""""))))*1+ISNUMBER(SEARCH("Something else",TRIM(SUBSTITUTE(SUBSTITUTE(SUBSTITUTE(SUBSTITUTE(Answers!B384,"’","'"),"‘","'"),"“",""""),"”",""""))))*1)</f>
        <v/>
      </c>
      <c r="Y384" s="1" t="str">
        <f aca="false">IF(X384="","",IF(X384=0,IF(ISNUMBER(SEARCH("I don't use AI tools for work",TRIM(SUBSTITUTE(SUBSTITUTE(SUBSTITUTE(SUBSTITUTE(Answers!B384,"’","'"),"‘","'"),"“",""""),"”","""")))),1,"unread"),MIN(X384+1,5)))</f>
        <v/>
      </c>
      <c r="Z384" s="1" t="n">
        <f aca="false">IF(ISNUMBER(SEARCH("Clear guidance on what's allowed and what information can go in",TRIM(SUBSTITUTE(SUBSTITUTE(SUBSTITUTE(SUBSTITUTE(Answers!R384,"’","'"),"‘","'"),"“",""""),"”","""")))),1,0)</f>
        <v>0</v>
      </c>
      <c r="AA384" s="1" t="n">
        <f aca="false">IF(ISNUMBER(SEARCH("An approved AI tool with a work account",TRIM(SUBSTITUTE(SUBSTITUTE(SUBSTITUTE(SUBSTITUTE(Answers!R384,"’","'"),"‘","'"),"“",""""),"”","""")))),1,0)</f>
        <v>0</v>
      </c>
      <c r="AB384" s="1" t="n">
        <f aca="false">IF(ISNUMBER(SEARCH("Hands-on training using my own work tasks",TRIM(SUBSTITUTE(SUBSTITUTE(SUBSTITUTE(SUBSTITUTE(Answers!R384,"’","'"),"‘","'"),"“",""""),"”","""")))),1,0)</f>
        <v>0</v>
      </c>
      <c r="AC384" s="1" t="n">
        <f aca="false">IF(ISNUMBER(SEARCH("Ready-made prompts and templates for common tasks",TRIM(SUBSTITUTE(SUBSTITUTE(SUBSTITUTE(SUBSTITUTE(Answers!R384,"’","'"),"‘","'"),"“",""""),"”","""")))),1,0)</f>
        <v>0</v>
      </c>
      <c r="AD384" s="1" t="n">
        <f aca="false">IF(ISNUMBER(SEARCH("Help setting up an AI agent for my role",TRIM(SUBSTITUTE(SUBSTITUTE(SUBSTITUTE(SUBSTITUTE(Answers!R384,"’","'"),"‘","'"),"“",""""),"”","""")))),1,0)</f>
        <v>0</v>
      </c>
      <c r="AE384" s="1" t="n">
        <f aca="false">IF(ISNUMBER(SEARCH("Examples from people in jobs like mine",TRIM(SUBSTITUTE(SUBSTITUTE(SUBSTITUTE(SUBSTITUTE(Answers!R384,"’","'"),"‘","'"),"“",""""),"”","""")))),1,0)</f>
        <v>0</v>
      </c>
      <c r="AF384" s="1" t="n">
        <f aca="false">IF(ISNUMBER(SEARCH("Time set aside to practice",TRIM(SUBSTITUTE(SUBSTITUTE(SUBSTITUTE(SUBSTITUTE(Answers!R384,"’","'"),"‘","'"),"“",""""),"”","""")))),1,0)</f>
        <v>0</v>
      </c>
      <c r="AG384" s="1" t="n">
        <f aca="false">IF(ISNUMBER(SEARCH("I don't need help right now",TRIM(SUBSTITUTE(SUBSTITUTE(SUBSTITUTE(SUBSTITUTE(Answers!R384,"’","'"),"‘","'"),"“",""""),"”","""")))),1,0)</f>
        <v>0</v>
      </c>
      <c r="AH384" s="1" t="str">
        <f aca="false">IF(Answers!R384="","",IF(Z384+AA384+AB384+AC384+AD384+AE384+AF384+AG384=0,"unread",""))</f>
        <v/>
      </c>
      <c r="AI384" s="1" t="n">
        <f aca="false">IF(OR(D384=5,E384=5),1,0)</f>
        <v>0</v>
      </c>
    </row>
    <row r="385" customFormat="false" ht="15" hidden="false" customHeight="true" outlineLevel="0" collapsed="false">
      <c r="A385" s="1" t="n">
        <f aca="false">Answers!T385</f>
        <v>0</v>
      </c>
      <c r="B385" s="1" t="str">
        <f aca="false">IF(Answers!A385="","",IFERROR(MATCH(TRIM(SUBSTITUTE(SUBSTITUTE(SUBSTITUTE(SUBSTITUTE(Answers!A385,"’","'"),"‘","'"),"“",""""),"”","""")),'Scoring key'!$B$10:$B$14,0),"unread"))</f>
        <v/>
      </c>
      <c r="C385" s="1" t="str">
        <f aca="false">IF(Answers!C385="","",IFERROR(MATCH(TRIM(SUBSTITUTE(SUBSTITUTE(SUBSTITUTE(SUBSTITUTE(Answers!C385,"’","'"),"‘","'"),"“",""""),"”","""")),'Scoring key'!$B$15:$B$19,0),"unread"))</f>
        <v/>
      </c>
      <c r="D385" s="1" t="str">
        <f aca="false">IF(Answers!D385="","",IFERROR(MATCH(TRIM(SUBSTITUTE(SUBSTITUTE(SUBSTITUTE(SUBSTITUTE(Answers!D385,"’","'"),"‘","'"),"“",""""),"”","""")),'Scoring key'!$B$20:$B$24,0),"unread"))</f>
        <v/>
      </c>
      <c r="E385" s="1" t="str">
        <f aca="false">IF(Answers!E385="","",IFERROR(MATCH(TRIM(SUBSTITUTE(SUBSTITUTE(SUBSTITUTE(SUBSTITUTE(Answers!E385,"’","'"),"‘","'"),"“",""""),"”","""")),'Scoring key'!$B$25:$B$29,0),"unread"))</f>
        <v/>
      </c>
      <c r="F385" s="1" t="str">
        <f aca="false">IF(Answers!L385="","",IFERROR(MATCH(TRIM(SUBSTITUTE(SUBSTITUTE(SUBSTITUTE(SUBSTITUTE(Answers!L385,"’","'"),"‘","'"),"“",""""),"”","""")),'Scoring key'!$B$30:$B$34,0),"unread"))</f>
        <v/>
      </c>
      <c r="G385" s="1" t="str">
        <f aca="false">IF(Answers!N385="","",IFERROR(MATCH(TRIM(SUBSTITUTE(SUBSTITUTE(SUBSTITUTE(SUBSTITUTE(Answers!N385,"’","'"),"‘","'"),"“",""""),"”","""")),'Scoring key'!$B$35:$B$38,0),"unread"))</f>
        <v/>
      </c>
      <c r="H385" s="1" t="str">
        <f aca="false">IF(Answers!O385="","",IFERROR(MATCH(TRIM(SUBSTITUTE(SUBSTITUTE(SUBSTITUTE(SUBSTITUTE(Answers!O385,"’","'"),"‘","'"),"“",""""),"”","""")),'Scoring key'!$B$39:$B$42,0),"unread"))</f>
        <v/>
      </c>
      <c r="I385" s="1" t="str">
        <f aca="false">IF(Answers!S385="","",IFERROR(MATCH(TRIM(SUBSTITUTE(SUBSTITUTE(SUBSTITUTE(SUBSTITUTE(Answers!S385,"’","'"),"‘","'"),"“",""""),"”","""")),'Scoring key'!$B$43:$B$46,0),"unread"))</f>
        <v/>
      </c>
      <c r="J385" s="1" t="str">
        <f aca="false">IF(ISNUMBER(B385),IF(INDEX('Scoring key'!$C$10:$C$14,B385)="","",INDEX('Scoring key'!$C$10:$C$14,B385)),"")</f>
        <v/>
      </c>
      <c r="K385" s="1" t="str">
        <f aca="false">IF(ISNUMBER(E385),IF(INDEX('Scoring key'!$C$25:$C$29,E385)="","",INDEX('Scoring key'!$C$25:$C$29,E385)),"")</f>
        <v/>
      </c>
      <c r="L385" s="1" t="str">
        <f aca="false">IF(ISNUMBER(F385),IF(INDEX('Scoring key'!$C$30:$C$34,F385)="","",INDEX('Scoring key'!$C$30:$C$34,F385)),"")</f>
        <v/>
      </c>
      <c r="M385" s="1" t="str">
        <f aca="false">IF(ISNUMBER(G385),IF(INDEX('Scoring key'!$C$35:$C$38,G385)="","",INDEX('Scoring key'!$C$35:$C$38,G385)),"")</f>
        <v/>
      </c>
      <c r="N385" s="1" t="str">
        <f aca="false">IF(ISNUMBER(H385),IF(INDEX('Scoring key'!$C$39:$C$42,H385)="","",INDEX('Scoring key'!$C$39:$C$42,H385)),"")</f>
        <v/>
      </c>
      <c r="O385" s="1" t="str">
        <f aca="false">IF(Answers!F385="","",IF(ISNUMBER(IFERROR(VALUE(Answers!F385),"")),IF(AND(VALUE(Answers!F385)&gt;=1,VALUE(Answers!F385)&lt;=5,VALUE(Answers!F385)=INT(VALUE(Answers!F385))),VALUE(Answers!F385),"unread"),IFERROR(MATCH(TRIM(SUBSTITUTE(SUBSTITUTE(SUBSTITUTE(SUBSTITUTE(Answers!F385,"’","'"),"‘","'"),"“",""""),"”","""")),'Scoring key'!$B$5:$B$9,0),"unread")))</f>
        <v/>
      </c>
      <c r="P385" s="1" t="str">
        <f aca="false">IF(Answers!G385="","",IF(ISNUMBER(IFERROR(VALUE(Answers!G385),"")),IF(AND(VALUE(Answers!G385)&gt;=1,VALUE(Answers!G385)&lt;=5,VALUE(Answers!G385)=INT(VALUE(Answers!G385))),VALUE(Answers!G385),"unread"),IFERROR(MATCH(TRIM(SUBSTITUTE(SUBSTITUTE(SUBSTITUTE(SUBSTITUTE(Answers!G385,"’","'"),"‘","'"),"“",""""),"”","""")),'Scoring key'!$B$5:$B$9,0),"unread")))</f>
        <v/>
      </c>
      <c r="Q385" s="1" t="str">
        <f aca="false">IF(Answers!H385="","",IF(ISNUMBER(IFERROR(VALUE(Answers!H385),"")),IF(AND(VALUE(Answers!H385)&gt;=1,VALUE(Answers!H385)&lt;=5,VALUE(Answers!H385)=INT(VALUE(Answers!H385))),VALUE(Answers!H385),"unread"),IFERROR(MATCH(TRIM(SUBSTITUTE(SUBSTITUTE(SUBSTITUTE(SUBSTITUTE(Answers!H385,"’","'"),"‘","'"),"“",""""),"”","""")),'Scoring key'!$B$5:$B$9,0),"unread")))</f>
        <v/>
      </c>
      <c r="R385" s="1" t="str">
        <f aca="false">IF(Answers!I385="","",IF(ISNUMBER(IFERROR(VALUE(Answers!I385),"")),IF(AND(VALUE(Answers!I385)&gt;=1,VALUE(Answers!I385)&lt;=5,VALUE(Answers!I385)=INT(VALUE(Answers!I385))),VALUE(Answers!I385),"unread"),IFERROR(MATCH(TRIM(SUBSTITUTE(SUBSTITUTE(SUBSTITUTE(SUBSTITUTE(Answers!I385,"’","'"),"‘","'"),"“",""""),"”","""")),'Scoring key'!$B$5:$B$9,0),"unread")))</f>
        <v/>
      </c>
      <c r="S385" s="1" t="str">
        <f aca="false">IF(Answers!J385="","",IF(ISNUMBER(IFERROR(VALUE(Answers!J385),"")),IF(AND(VALUE(Answers!J385)&gt;=1,VALUE(Answers!J385)&lt;=5,VALUE(Answers!J385)=INT(VALUE(Answers!J385))),VALUE(Answers!J385),"unread"),IFERROR(MATCH(TRIM(SUBSTITUTE(SUBSTITUTE(SUBSTITUTE(SUBSTITUTE(Answers!J385,"’","'"),"‘","'"),"“",""""),"”","""")),'Scoring key'!$B$5:$B$9,0),"unread")))</f>
        <v/>
      </c>
      <c r="T385" s="1" t="str">
        <f aca="false">IF(Answers!K385="","",IF(ISNUMBER(IFERROR(VALUE(Answers!K385),"")),IF(AND(VALUE(Answers!K385)&gt;=1,VALUE(Answers!K385)&lt;=5,VALUE(Answers!K385)=INT(VALUE(Answers!K385))),VALUE(Answers!K385),"unread"),IFERROR(MATCH(TRIM(SUBSTITUTE(SUBSTITUTE(SUBSTITUTE(SUBSTITUTE(Answers!K385,"’","'"),"‘","'"),"“",""""),"”","""")),'Scoring key'!$B$5:$B$9,0),"unread")))</f>
        <v/>
      </c>
      <c r="U385" s="1" t="str">
        <f aca="false">IF(Answers!M385="","",IF(ISNUMBER(IFERROR(VALUE(Answers!M385),"")),IF(AND(VALUE(Answers!M385)&gt;=1,VALUE(Answers!M385)&lt;=5,VALUE(Answers!M385)=INT(VALUE(Answers!M385))),VALUE(Answers!M385),"unread"),IFERROR(MATCH(TRIM(SUBSTITUTE(SUBSTITUTE(SUBSTITUTE(SUBSTITUTE(Answers!M385,"’","'"),"‘","'"),"“",""""),"”","""")),'Scoring key'!$B$5:$B$9,0),"unread")))</f>
        <v/>
      </c>
      <c r="V385" s="1" t="str">
        <f aca="false">IF(Answers!P385="","",IF(ISNUMBER(IFERROR(VALUE(Answers!P385),"")),IF(AND(VALUE(Answers!P385)&gt;=1,VALUE(Answers!P385)&lt;=5,VALUE(Answers!P385)=INT(VALUE(Answers!P385))),VALUE(Answers!P385),"unread"),IFERROR(MATCH(TRIM(SUBSTITUTE(SUBSTITUTE(SUBSTITUTE(SUBSTITUTE(Answers!P385,"’","'"),"‘","'"),"“",""""),"”","""")),'Scoring key'!$B$5:$B$9,0),"unread")))</f>
        <v/>
      </c>
      <c r="W385" s="1" t="str">
        <f aca="false">IF(Answers!Q385="","",IF(ISNUMBER(IFERROR(VALUE(Answers!Q385),"")),IF(AND(VALUE(Answers!Q385)&gt;=1,VALUE(Answers!Q385)&lt;=5,VALUE(Answers!Q385)=INT(VALUE(Answers!Q385))),VALUE(Answers!Q385),"unread"),IFERROR(MATCH(TRIM(SUBSTITUTE(SUBSTITUTE(SUBSTITUTE(SUBSTITUTE(Answers!Q385,"’","'"),"‘","'"),"“",""""),"”","""")),'Scoring key'!$B$5:$B$9,0),"unread")))</f>
        <v/>
      </c>
      <c r="X385" s="1" t="str">
        <f aca="false">IF(Answers!B385="","",ISNUMBER(SEARCH("Drafting or editing emails and documents",TRIM(SUBSTITUTE(SUBSTITUTE(SUBSTITUTE(SUBSTITUTE(Answers!B385,"’","'"),"‘","'"),"“",""""),"”",""""))))*1+ISNUMBER(SEARCH("Summarizing documents, threads or meetings",TRIM(SUBSTITUTE(SUBSTITUTE(SUBSTITUTE(SUBSTITUTE(Answers!B385,"’","'"),"‘","'"),"“",""""),"”",""""))))*1+ISNUMBER(SEARCH("Research, or explaining something unfamiliar",TRIM(SUBSTITUTE(SUBSTITUTE(SUBSTITUTE(SUBSTITUTE(Answers!B385,"’","'"),"‘","'"),"“",""""),"”",""""))))*1+ISNUMBER(SEARCH("Working with data or spreadsheets",TRIM(SUBSTITUTE(SUBSTITUTE(SUBSTITUTE(SUBSTITUTE(Answers!B385,"’","'"),"‘","'"),"“",""""),"”",""""))))*1+ISNUMBER(SEARCH("Writing or reviewing code or scripts",TRIM(SUBSTITUTE(SUBSTITUTE(SUBSTITUTE(SUBSTITUTE(Answers!B385,"’","'"),"‘","'"),"“",""""),"”",""""))))*1+ISNUMBER(SEARCH("Brainstorming or planning",TRIM(SUBSTITUTE(SUBSTITUTE(SUBSTITUTE(SUBSTITUTE(Answers!B385,"’","'"),"‘","'"),"“",""""),"”",""""))))*1+ISNUMBER(SEARCH("Something else",TRIM(SUBSTITUTE(SUBSTITUTE(SUBSTITUTE(SUBSTITUTE(Answers!B385,"’","'"),"‘","'"),"“",""""),"”",""""))))*1)</f>
        <v/>
      </c>
      <c r="Y385" s="1" t="str">
        <f aca="false">IF(X385="","",IF(X385=0,IF(ISNUMBER(SEARCH("I don't use AI tools for work",TRIM(SUBSTITUTE(SUBSTITUTE(SUBSTITUTE(SUBSTITUTE(Answers!B385,"’","'"),"‘","'"),"“",""""),"”","""")))),1,"unread"),MIN(X385+1,5)))</f>
        <v/>
      </c>
      <c r="Z385" s="1" t="n">
        <f aca="false">IF(ISNUMBER(SEARCH("Clear guidance on what's allowed and what information can go in",TRIM(SUBSTITUTE(SUBSTITUTE(SUBSTITUTE(SUBSTITUTE(Answers!R385,"’","'"),"‘","'"),"“",""""),"”","""")))),1,0)</f>
        <v>0</v>
      </c>
      <c r="AA385" s="1" t="n">
        <f aca="false">IF(ISNUMBER(SEARCH("An approved AI tool with a work account",TRIM(SUBSTITUTE(SUBSTITUTE(SUBSTITUTE(SUBSTITUTE(Answers!R385,"’","'"),"‘","'"),"“",""""),"”","""")))),1,0)</f>
        <v>0</v>
      </c>
      <c r="AB385" s="1" t="n">
        <f aca="false">IF(ISNUMBER(SEARCH("Hands-on training using my own work tasks",TRIM(SUBSTITUTE(SUBSTITUTE(SUBSTITUTE(SUBSTITUTE(Answers!R385,"’","'"),"‘","'"),"“",""""),"”","""")))),1,0)</f>
        <v>0</v>
      </c>
      <c r="AC385" s="1" t="n">
        <f aca="false">IF(ISNUMBER(SEARCH("Ready-made prompts and templates for common tasks",TRIM(SUBSTITUTE(SUBSTITUTE(SUBSTITUTE(SUBSTITUTE(Answers!R385,"’","'"),"‘","'"),"“",""""),"”","""")))),1,0)</f>
        <v>0</v>
      </c>
      <c r="AD385" s="1" t="n">
        <f aca="false">IF(ISNUMBER(SEARCH("Help setting up an AI agent for my role",TRIM(SUBSTITUTE(SUBSTITUTE(SUBSTITUTE(SUBSTITUTE(Answers!R385,"’","'"),"‘","'"),"“",""""),"”","""")))),1,0)</f>
        <v>0</v>
      </c>
      <c r="AE385" s="1" t="n">
        <f aca="false">IF(ISNUMBER(SEARCH("Examples from people in jobs like mine",TRIM(SUBSTITUTE(SUBSTITUTE(SUBSTITUTE(SUBSTITUTE(Answers!R385,"’","'"),"‘","'"),"“",""""),"”","""")))),1,0)</f>
        <v>0</v>
      </c>
      <c r="AF385" s="1" t="n">
        <f aca="false">IF(ISNUMBER(SEARCH("Time set aside to practice",TRIM(SUBSTITUTE(SUBSTITUTE(SUBSTITUTE(SUBSTITUTE(Answers!R385,"’","'"),"‘","'"),"“",""""),"”","""")))),1,0)</f>
        <v>0</v>
      </c>
      <c r="AG385" s="1" t="n">
        <f aca="false">IF(ISNUMBER(SEARCH("I don't need help right now",TRIM(SUBSTITUTE(SUBSTITUTE(SUBSTITUTE(SUBSTITUTE(Answers!R385,"’","'"),"‘","'"),"“",""""),"”","""")))),1,0)</f>
        <v>0</v>
      </c>
      <c r="AH385" s="1" t="str">
        <f aca="false">IF(Answers!R385="","",IF(Z385+AA385+AB385+AC385+AD385+AE385+AF385+AG385=0,"unread",""))</f>
        <v/>
      </c>
      <c r="AI385" s="1" t="n">
        <f aca="false">IF(OR(D385=5,E385=5),1,0)</f>
        <v>0</v>
      </c>
    </row>
    <row r="386" customFormat="false" ht="15" hidden="false" customHeight="true" outlineLevel="0" collapsed="false">
      <c r="A386" s="1" t="n">
        <f aca="false">Answers!T386</f>
        <v>0</v>
      </c>
      <c r="B386" s="1" t="str">
        <f aca="false">IF(Answers!A386="","",IFERROR(MATCH(TRIM(SUBSTITUTE(SUBSTITUTE(SUBSTITUTE(SUBSTITUTE(Answers!A386,"’","'"),"‘","'"),"“",""""),"”","""")),'Scoring key'!$B$10:$B$14,0),"unread"))</f>
        <v/>
      </c>
      <c r="C386" s="1" t="str">
        <f aca="false">IF(Answers!C386="","",IFERROR(MATCH(TRIM(SUBSTITUTE(SUBSTITUTE(SUBSTITUTE(SUBSTITUTE(Answers!C386,"’","'"),"‘","'"),"“",""""),"”","""")),'Scoring key'!$B$15:$B$19,0),"unread"))</f>
        <v/>
      </c>
      <c r="D386" s="1" t="str">
        <f aca="false">IF(Answers!D386="","",IFERROR(MATCH(TRIM(SUBSTITUTE(SUBSTITUTE(SUBSTITUTE(SUBSTITUTE(Answers!D386,"’","'"),"‘","'"),"“",""""),"”","""")),'Scoring key'!$B$20:$B$24,0),"unread"))</f>
        <v/>
      </c>
      <c r="E386" s="1" t="str">
        <f aca="false">IF(Answers!E386="","",IFERROR(MATCH(TRIM(SUBSTITUTE(SUBSTITUTE(SUBSTITUTE(SUBSTITUTE(Answers!E386,"’","'"),"‘","'"),"“",""""),"”","""")),'Scoring key'!$B$25:$B$29,0),"unread"))</f>
        <v/>
      </c>
      <c r="F386" s="1" t="str">
        <f aca="false">IF(Answers!L386="","",IFERROR(MATCH(TRIM(SUBSTITUTE(SUBSTITUTE(SUBSTITUTE(SUBSTITUTE(Answers!L386,"’","'"),"‘","'"),"“",""""),"”","""")),'Scoring key'!$B$30:$B$34,0),"unread"))</f>
        <v/>
      </c>
      <c r="G386" s="1" t="str">
        <f aca="false">IF(Answers!N386="","",IFERROR(MATCH(TRIM(SUBSTITUTE(SUBSTITUTE(SUBSTITUTE(SUBSTITUTE(Answers!N386,"’","'"),"‘","'"),"“",""""),"”","""")),'Scoring key'!$B$35:$B$38,0),"unread"))</f>
        <v/>
      </c>
      <c r="H386" s="1" t="str">
        <f aca="false">IF(Answers!O386="","",IFERROR(MATCH(TRIM(SUBSTITUTE(SUBSTITUTE(SUBSTITUTE(SUBSTITUTE(Answers!O386,"’","'"),"‘","'"),"“",""""),"”","""")),'Scoring key'!$B$39:$B$42,0),"unread"))</f>
        <v/>
      </c>
      <c r="I386" s="1" t="str">
        <f aca="false">IF(Answers!S386="","",IFERROR(MATCH(TRIM(SUBSTITUTE(SUBSTITUTE(SUBSTITUTE(SUBSTITUTE(Answers!S386,"’","'"),"‘","'"),"“",""""),"”","""")),'Scoring key'!$B$43:$B$46,0),"unread"))</f>
        <v/>
      </c>
      <c r="J386" s="1" t="str">
        <f aca="false">IF(ISNUMBER(B386),IF(INDEX('Scoring key'!$C$10:$C$14,B386)="","",INDEX('Scoring key'!$C$10:$C$14,B386)),"")</f>
        <v/>
      </c>
      <c r="K386" s="1" t="str">
        <f aca="false">IF(ISNUMBER(E386),IF(INDEX('Scoring key'!$C$25:$C$29,E386)="","",INDEX('Scoring key'!$C$25:$C$29,E386)),"")</f>
        <v/>
      </c>
      <c r="L386" s="1" t="str">
        <f aca="false">IF(ISNUMBER(F386),IF(INDEX('Scoring key'!$C$30:$C$34,F386)="","",INDEX('Scoring key'!$C$30:$C$34,F386)),"")</f>
        <v/>
      </c>
      <c r="M386" s="1" t="str">
        <f aca="false">IF(ISNUMBER(G386),IF(INDEX('Scoring key'!$C$35:$C$38,G386)="","",INDEX('Scoring key'!$C$35:$C$38,G386)),"")</f>
        <v/>
      </c>
      <c r="N386" s="1" t="str">
        <f aca="false">IF(ISNUMBER(H386),IF(INDEX('Scoring key'!$C$39:$C$42,H386)="","",INDEX('Scoring key'!$C$39:$C$42,H386)),"")</f>
        <v/>
      </c>
      <c r="O386" s="1" t="str">
        <f aca="false">IF(Answers!F386="","",IF(ISNUMBER(IFERROR(VALUE(Answers!F386),"")),IF(AND(VALUE(Answers!F386)&gt;=1,VALUE(Answers!F386)&lt;=5,VALUE(Answers!F386)=INT(VALUE(Answers!F386))),VALUE(Answers!F386),"unread"),IFERROR(MATCH(TRIM(SUBSTITUTE(SUBSTITUTE(SUBSTITUTE(SUBSTITUTE(Answers!F386,"’","'"),"‘","'"),"“",""""),"”","""")),'Scoring key'!$B$5:$B$9,0),"unread")))</f>
        <v/>
      </c>
      <c r="P386" s="1" t="str">
        <f aca="false">IF(Answers!G386="","",IF(ISNUMBER(IFERROR(VALUE(Answers!G386),"")),IF(AND(VALUE(Answers!G386)&gt;=1,VALUE(Answers!G386)&lt;=5,VALUE(Answers!G386)=INT(VALUE(Answers!G386))),VALUE(Answers!G386),"unread"),IFERROR(MATCH(TRIM(SUBSTITUTE(SUBSTITUTE(SUBSTITUTE(SUBSTITUTE(Answers!G386,"’","'"),"‘","'"),"“",""""),"”","""")),'Scoring key'!$B$5:$B$9,0),"unread")))</f>
        <v/>
      </c>
      <c r="Q386" s="1" t="str">
        <f aca="false">IF(Answers!H386="","",IF(ISNUMBER(IFERROR(VALUE(Answers!H386),"")),IF(AND(VALUE(Answers!H386)&gt;=1,VALUE(Answers!H386)&lt;=5,VALUE(Answers!H386)=INT(VALUE(Answers!H386))),VALUE(Answers!H386),"unread"),IFERROR(MATCH(TRIM(SUBSTITUTE(SUBSTITUTE(SUBSTITUTE(SUBSTITUTE(Answers!H386,"’","'"),"‘","'"),"“",""""),"”","""")),'Scoring key'!$B$5:$B$9,0),"unread")))</f>
        <v/>
      </c>
      <c r="R386" s="1" t="str">
        <f aca="false">IF(Answers!I386="","",IF(ISNUMBER(IFERROR(VALUE(Answers!I386),"")),IF(AND(VALUE(Answers!I386)&gt;=1,VALUE(Answers!I386)&lt;=5,VALUE(Answers!I386)=INT(VALUE(Answers!I386))),VALUE(Answers!I386),"unread"),IFERROR(MATCH(TRIM(SUBSTITUTE(SUBSTITUTE(SUBSTITUTE(SUBSTITUTE(Answers!I386,"’","'"),"‘","'"),"“",""""),"”","""")),'Scoring key'!$B$5:$B$9,0),"unread")))</f>
        <v/>
      </c>
      <c r="S386" s="1" t="str">
        <f aca="false">IF(Answers!J386="","",IF(ISNUMBER(IFERROR(VALUE(Answers!J386),"")),IF(AND(VALUE(Answers!J386)&gt;=1,VALUE(Answers!J386)&lt;=5,VALUE(Answers!J386)=INT(VALUE(Answers!J386))),VALUE(Answers!J386),"unread"),IFERROR(MATCH(TRIM(SUBSTITUTE(SUBSTITUTE(SUBSTITUTE(SUBSTITUTE(Answers!J386,"’","'"),"‘","'"),"“",""""),"”","""")),'Scoring key'!$B$5:$B$9,0),"unread")))</f>
        <v/>
      </c>
      <c r="T386" s="1" t="str">
        <f aca="false">IF(Answers!K386="","",IF(ISNUMBER(IFERROR(VALUE(Answers!K386),"")),IF(AND(VALUE(Answers!K386)&gt;=1,VALUE(Answers!K386)&lt;=5,VALUE(Answers!K386)=INT(VALUE(Answers!K386))),VALUE(Answers!K386),"unread"),IFERROR(MATCH(TRIM(SUBSTITUTE(SUBSTITUTE(SUBSTITUTE(SUBSTITUTE(Answers!K386,"’","'"),"‘","'"),"“",""""),"”","""")),'Scoring key'!$B$5:$B$9,0),"unread")))</f>
        <v/>
      </c>
      <c r="U386" s="1" t="str">
        <f aca="false">IF(Answers!M386="","",IF(ISNUMBER(IFERROR(VALUE(Answers!M386),"")),IF(AND(VALUE(Answers!M386)&gt;=1,VALUE(Answers!M386)&lt;=5,VALUE(Answers!M386)=INT(VALUE(Answers!M386))),VALUE(Answers!M386),"unread"),IFERROR(MATCH(TRIM(SUBSTITUTE(SUBSTITUTE(SUBSTITUTE(SUBSTITUTE(Answers!M386,"’","'"),"‘","'"),"“",""""),"”","""")),'Scoring key'!$B$5:$B$9,0),"unread")))</f>
        <v/>
      </c>
      <c r="V386" s="1" t="str">
        <f aca="false">IF(Answers!P386="","",IF(ISNUMBER(IFERROR(VALUE(Answers!P386),"")),IF(AND(VALUE(Answers!P386)&gt;=1,VALUE(Answers!P386)&lt;=5,VALUE(Answers!P386)=INT(VALUE(Answers!P386))),VALUE(Answers!P386),"unread"),IFERROR(MATCH(TRIM(SUBSTITUTE(SUBSTITUTE(SUBSTITUTE(SUBSTITUTE(Answers!P386,"’","'"),"‘","'"),"“",""""),"”","""")),'Scoring key'!$B$5:$B$9,0),"unread")))</f>
        <v/>
      </c>
      <c r="W386" s="1" t="str">
        <f aca="false">IF(Answers!Q386="","",IF(ISNUMBER(IFERROR(VALUE(Answers!Q386),"")),IF(AND(VALUE(Answers!Q386)&gt;=1,VALUE(Answers!Q386)&lt;=5,VALUE(Answers!Q386)=INT(VALUE(Answers!Q386))),VALUE(Answers!Q386),"unread"),IFERROR(MATCH(TRIM(SUBSTITUTE(SUBSTITUTE(SUBSTITUTE(SUBSTITUTE(Answers!Q386,"’","'"),"‘","'"),"“",""""),"”","""")),'Scoring key'!$B$5:$B$9,0),"unread")))</f>
        <v/>
      </c>
      <c r="X386" s="1" t="str">
        <f aca="false">IF(Answers!B386="","",ISNUMBER(SEARCH("Drafting or editing emails and documents",TRIM(SUBSTITUTE(SUBSTITUTE(SUBSTITUTE(SUBSTITUTE(Answers!B386,"’","'"),"‘","'"),"“",""""),"”",""""))))*1+ISNUMBER(SEARCH("Summarizing documents, threads or meetings",TRIM(SUBSTITUTE(SUBSTITUTE(SUBSTITUTE(SUBSTITUTE(Answers!B386,"’","'"),"‘","'"),"“",""""),"”",""""))))*1+ISNUMBER(SEARCH("Research, or explaining something unfamiliar",TRIM(SUBSTITUTE(SUBSTITUTE(SUBSTITUTE(SUBSTITUTE(Answers!B386,"’","'"),"‘","'"),"“",""""),"”",""""))))*1+ISNUMBER(SEARCH("Working with data or spreadsheets",TRIM(SUBSTITUTE(SUBSTITUTE(SUBSTITUTE(SUBSTITUTE(Answers!B386,"’","'"),"‘","'"),"“",""""),"”",""""))))*1+ISNUMBER(SEARCH("Writing or reviewing code or scripts",TRIM(SUBSTITUTE(SUBSTITUTE(SUBSTITUTE(SUBSTITUTE(Answers!B386,"’","'"),"‘","'"),"“",""""),"”",""""))))*1+ISNUMBER(SEARCH("Brainstorming or planning",TRIM(SUBSTITUTE(SUBSTITUTE(SUBSTITUTE(SUBSTITUTE(Answers!B386,"’","'"),"‘","'"),"“",""""),"”",""""))))*1+ISNUMBER(SEARCH("Something else",TRIM(SUBSTITUTE(SUBSTITUTE(SUBSTITUTE(SUBSTITUTE(Answers!B386,"’","'"),"‘","'"),"“",""""),"”",""""))))*1)</f>
        <v/>
      </c>
      <c r="Y386" s="1" t="str">
        <f aca="false">IF(X386="","",IF(X386=0,IF(ISNUMBER(SEARCH("I don't use AI tools for work",TRIM(SUBSTITUTE(SUBSTITUTE(SUBSTITUTE(SUBSTITUTE(Answers!B386,"’","'"),"‘","'"),"“",""""),"”","""")))),1,"unread"),MIN(X386+1,5)))</f>
        <v/>
      </c>
      <c r="Z386" s="1" t="n">
        <f aca="false">IF(ISNUMBER(SEARCH("Clear guidance on what's allowed and what information can go in",TRIM(SUBSTITUTE(SUBSTITUTE(SUBSTITUTE(SUBSTITUTE(Answers!R386,"’","'"),"‘","'"),"“",""""),"”","""")))),1,0)</f>
        <v>0</v>
      </c>
      <c r="AA386" s="1" t="n">
        <f aca="false">IF(ISNUMBER(SEARCH("An approved AI tool with a work account",TRIM(SUBSTITUTE(SUBSTITUTE(SUBSTITUTE(SUBSTITUTE(Answers!R386,"’","'"),"‘","'"),"“",""""),"”","""")))),1,0)</f>
        <v>0</v>
      </c>
      <c r="AB386" s="1" t="n">
        <f aca="false">IF(ISNUMBER(SEARCH("Hands-on training using my own work tasks",TRIM(SUBSTITUTE(SUBSTITUTE(SUBSTITUTE(SUBSTITUTE(Answers!R386,"’","'"),"‘","'"),"“",""""),"”","""")))),1,0)</f>
        <v>0</v>
      </c>
      <c r="AC386" s="1" t="n">
        <f aca="false">IF(ISNUMBER(SEARCH("Ready-made prompts and templates for common tasks",TRIM(SUBSTITUTE(SUBSTITUTE(SUBSTITUTE(SUBSTITUTE(Answers!R386,"’","'"),"‘","'"),"“",""""),"”","""")))),1,0)</f>
        <v>0</v>
      </c>
      <c r="AD386" s="1" t="n">
        <f aca="false">IF(ISNUMBER(SEARCH("Help setting up an AI agent for my role",TRIM(SUBSTITUTE(SUBSTITUTE(SUBSTITUTE(SUBSTITUTE(Answers!R386,"’","'"),"‘","'"),"“",""""),"”","""")))),1,0)</f>
        <v>0</v>
      </c>
      <c r="AE386" s="1" t="n">
        <f aca="false">IF(ISNUMBER(SEARCH("Examples from people in jobs like mine",TRIM(SUBSTITUTE(SUBSTITUTE(SUBSTITUTE(SUBSTITUTE(Answers!R386,"’","'"),"‘","'"),"“",""""),"”","""")))),1,0)</f>
        <v>0</v>
      </c>
      <c r="AF386" s="1" t="n">
        <f aca="false">IF(ISNUMBER(SEARCH("Time set aside to practice",TRIM(SUBSTITUTE(SUBSTITUTE(SUBSTITUTE(SUBSTITUTE(Answers!R386,"’","'"),"‘","'"),"“",""""),"”","""")))),1,0)</f>
        <v>0</v>
      </c>
      <c r="AG386" s="1" t="n">
        <f aca="false">IF(ISNUMBER(SEARCH("I don't need help right now",TRIM(SUBSTITUTE(SUBSTITUTE(SUBSTITUTE(SUBSTITUTE(Answers!R386,"’","'"),"‘","'"),"“",""""),"”","""")))),1,0)</f>
        <v>0</v>
      </c>
      <c r="AH386" s="1" t="str">
        <f aca="false">IF(Answers!R386="","",IF(Z386+AA386+AB386+AC386+AD386+AE386+AF386+AG386=0,"unread",""))</f>
        <v/>
      </c>
      <c r="AI386" s="1" t="n">
        <f aca="false">IF(OR(D386=5,E386=5),1,0)</f>
        <v>0</v>
      </c>
    </row>
    <row r="387" customFormat="false" ht="15" hidden="false" customHeight="true" outlineLevel="0" collapsed="false">
      <c r="A387" s="1" t="n">
        <f aca="false">Answers!T387</f>
        <v>0</v>
      </c>
      <c r="B387" s="1" t="str">
        <f aca="false">IF(Answers!A387="","",IFERROR(MATCH(TRIM(SUBSTITUTE(SUBSTITUTE(SUBSTITUTE(SUBSTITUTE(Answers!A387,"’","'"),"‘","'"),"“",""""),"”","""")),'Scoring key'!$B$10:$B$14,0),"unread"))</f>
        <v/>
      </c>
      <c r="C387" s="1" t="str">
        <f aca="false">IF(Answers!C387="","",IFERROR(MATCH(TRIM(SUBSTITUTE(SUBSTITUTE(SUBSTITUTE(SUBSTITUTE(Answers!C387,"’","'"),"‘","'"),"“",""""),"”","""")),'Scoring key'!$B$15:$B$19,0),"unread"))</f>
        <v/>
      </c>
      <c r="D387" s="1" t="str">
        <f aca="false">IF(Answers!D387="","",IFERROR(MATCH(TRIM(SUBSTITUTE(SUBSTITUTE(SUBSTITUTE(SUBSTITUTE(Answers!D387,"’","'"),"‘","'"),"“",""""),"”","""")),'Scoring key'!$B$20:$B$24,0),"unread"))</f>
        <v/>
      </c>
      <c r="E387" s="1" t="str">
        <f aca="false">IF(Answers!E387="","",IFERROR(MATCH(TRIM(SUBSTITUTE(SUBSTITUTE(SUBSTITUTE(SUBSTITUTE(Answers!E387,"’","'"),"‘","'"),"“",""""),"”","""")),'Scoring key'!$B$25:$B$29,0),"unread"))</f>
        <v/>
      </c>
      <c r="F387" s="1" t="str">
        <f aca="false">IF(Answers!L387="","",IFERROR(MATCH(TRIM(SUBSTITUTE(SUBSTITUTE(SUBSTITUTE(SUBSTITUTE(Answers!L387,"’","'"),"‘","'"),"“",""""),"”","""")),'Scoring key'!$B$30:$B$34,0),"unread"))</f>
        <v/>
      </c>
      <c r="G387" s="1" t="str">
        <f aca="false">IF(Answers!N387="","",IFERROR(MATCH(TRIM(SUBSTITUTE(SUBSTITUTE(SUBSTITUTE(SUBSTITUTE(Answers!N387,"’","'"),"‘","'"),"“",""""),"”","""")),'Scoring key'!$B$35:$B$38,0),"unread"))</f>
        <v/>
      </c>
      <c r="H387" s="1" t="str">
        <f aca="false">IF(Answers!O387="","",IFERROR(MATCH(TRIM(SUBSTITUTE(SUBSTITUTE(SUBSTITUTE(SUBSTITUTE(Answers!O387,"’","'"),"‘","'"),"“",""""),"”","""")),'Scoring key'!$B$39:$B$42,0),"unread"))</f>
        <v/>
      </c>
      <c r="I387" s="1" t="str">
        <f aca="false">IF(Answers!S387="","",IFERROR(MATCH(TRIM(SUBSTITUTE(SUBSTITUTE(SUBSTITUTE(SUBSTITUTE(Answers!S387,"’","'"),"‘","'"),"“",""""),"”","""")),'Scoring key'!$B$43:$B$46,0),"unread"))</f>
        <v/>
      </c>
      <c r="J387" s="1" t="str">
        <f aca="false">IF(ISNUMBER(B387),IF(INDEX('Scoring key'!$C$10:$C$14,B387)="","",INDEX('Scoring key'!$C$10:$C$14,B387)),"")</f>
        <v/>
      </c>
      <c r="K387" s="1" t="str">
        <f aca="false">IF(ISNUMBER(E387),IF(INDEX('Scoring key'!$C$25:$C$29,E387)="","",INDEX('Scoring key'!$C$25:$C$29,E387)),"")</f>
        <v/>
      </c>
      <c r="L387" s="1" t="str">
        <f aca="false">IF(ISNUMBER(F387),IF(INDEX('Scoring key'!$C$30:$C$34,F387)="","",INDEX('Scoring key'!$C$30:$C$34,F387)),"")</f>
        <v/>
      </c>
      <c r="M387" s="1" t="str">
        <f aca="false">IF(ISNUMBER(G387),IF(INDEX('Scoring key'!$C$35:$C$38,G387)="","",INDEX('Scoring key'!$C$35:$C$38,G387)),"")</f>
        <v/>
      </c>
      <c r="N387" s="1" t="str">
        <f aca="false">IF(ISNUMBER(H387),IF(INDEX('Scoring key'!$C$39:$C$42,H387)="","",INDEX('Scoring key'!$C$39:$C$42,H387)),"")</f>
        <v/>
      </c>
      <c r="O387" s="1" t="str">
        <f aca="false">IF(Answers!F387="","",IF(ISNUMBER(IFERROR(VALUE(Answers!F387),"")),IF(AND(VALUE(Answers!F387)&gt;=1,VALUE(Answers!F387)&lt;=5,VALUE(Answers!F387)=INT(VALUE(Answers!F387))),VALUE(Answers!F387),"unread"),IFERROR(MATCH(TRIM(SUBSTITUTE(SUBSTITUTE(SUBSTITUTE(SUBSTITUTE(Answers!F387,"’","'"),"‘","'"),"“",""""),"”","""")),'Scoring key'!$B$5:$B$9,0),"unread")))</f>
        <v/>
      </c>
      <c r="P387" s="1" t="str">
        <f aca="false">IF(Answers!G387="","",IF(ISNUMBER(IFERROR(VALUE(Answers!G387),"")),IF(AND(VALUE(Answers!G387)&gt;=1,VALUE(Answers!G387)&lt;=5,VALUE(Answers!G387)=INT(VALUE(Answers!G387))),VALUE(Answers!G387),"unread"),IFERROR(MATCH(TRIM(SUBSTITUTE(SUBSTITUTE(SUBSTITUTE(SUBSTITUTE(Answers!G387,"’","'"),"‘","'"),"“",""""),"”","""")),'Scoring key'!$B$5:$B$9,0),"unread")))</f>
        <v/>
      </c>
      <c r="Q387" s="1" t="str">
        <f aca="false">IF(Answers!H387="","",IF(ISNUMBER(IFERROR(VALUE(Answers!H387),"")),IF(AND(VALUE(Answers!H387)&gt;=1,VALUE(Answers!H387)&lt;=5,VALUE(Answers!H387)=INT(VALUE(Answers!H387))),VALUE(Answers!H387),"unread"),IFERROR(MATCH(TRIM(SUBSTITUTE(SUBSTITUTE(SUBSTITUTE(SUBSTITUTE(Answers!H387,"’","'"),"‘","'"),"“",""""),"”","""")),'Scoring key'!$B$5:$B$9,0),"unread")))</f>
        <v/>
      </c>
      <c r="R387" s="1" t="str">
        <f aca="false">IF(Answers!I387="","",IF(ISNUMBER(IFERROR(VALUE(Answers!I387),"")),IF(AND(VALUE(Answers!I387)&gt;=1,VALUE(Answers!I387)&lt;=5,VALUE(Answers!I387)=INT(VALUE(Answers!I387))),VALUE(Answers!I387),"unread"),IFERROR(MATCH(TRIM(SUBSTITUTE(SUBSTITUTE(SUBSTITUTE(SUBSTITUTE(Answers!I387,"’","'"),"‘","'"),"“",""""),"”","""")),'Scoring key'!$B$5:$B$9,0),"unread")))</f>
        <v/>
      </c>
      <c r="S387" s="1" t="str">
        <f aca="false">IF(Answers!J387="","",IF(ISNUMBER(IFERROR(VALUE(Answers!J387),"")),IF(AND(VALUE(Answers!J387)&gt;=1,VALUE(Answers!J387)&lt;=5,VALUE(Answers!J387)=INT(VALUE(Answers!J387))),VALUE(Answers!J387),"unread"),IFERROR(MATCH(TRIM(SUBSTITUTE(SUBSTITUTE(SUBSTITUTE(SUBSTITUTE(Answers!J387,"’","'"),"‘","'"),"“",""""),"”","""")),'Scoring key'!$B$5:$B$9,0),"unread")))</f>
        <v/>
      </c>
      <c r="T387" s="1" t="str">
        <f aca="false">IF(Answers!K387="","",IF(ISNUMBER(IFERROR(VALUE(Answers!K387),"")),IF(AND(VALUE(Answers!K387)&gt;=1,VALUE(Answers!K387)&lt;=5,VALUE(Answers!K387)=INT(VALUE(Answers!K387))),VALUE(Answers!K387),"unread"),IFERROR(MATCH(TRIM(SUBSTITUTE(SUBSTITUTE(SUBSTITUTE(SUBSTITUTE(Answers!K387,"’","'"),"‘","'"),"“",""""),"”","""")),'Scoring key'!$B$5:$B$9,0),"unread")))</f>
        <v/>
      </c>
      <c r="U387" s="1" t="str">
        <f aca="false">IF(Answers!M387="","",IF(ISNUMBER(IFERROR(VALUE(Answers!M387),"")),IF(AND(VALUE(Answers!M387)&gt;=1,VALUE(Answers!M387)&lt;=5,VALUE(Answers!M387)=INT(VALUE(Answers!M387))),VALUE(Answers!M387),"unread"),IFERROR(MATCH(TRIM(SUBSTITUTE(SUBSTITUTE(SUBSTITUTE(SUBSTITUTE(Answers!M387,"’","'"),"‘","'"),"“",""""),"”","""")),'Scoring key'!$B$5:$B$9,0),"unread")))</f>
        <v/>
      </c>
      <c r="V387" s="1" t="str">
        <f aca="false">IF(Answers!P387="","",IF(ISNUMBER(IFERROR(VALUE(Answers!P387),"")),IF(AND(VALUE(Answers!P387)&gt;=1,VALUE(Answers!P387)&lt;=5,VALUE(Answers!P387)=INT(VALUE(Answers!P387))),VALUE(Answers!P387),"unread"),IFERROR(MATCH(TRIM(SUBSTITUTE(SUBSTITUTE(SUBSTITUTE(SUBSTITUTE(Answers!P387,"’","'"),"‘","'"),"“",""""),"”","""")),'Scoring key'!$B$5:$B$9,0),"unread")))</f>
        <v/>
      </c>
      <c r="W387" s="1" t="str">
        <f aca="false">IF(Answers!Q387="","",IF(ISNUMBER(IFERROR(VALUE(Answers!Q387),"")),IF(AND(VALUE(Answers!Q387)&gt;=1,VALUE(Answers!Q387)&lt;=5,VALUE(Answers!Q387)=INT(VALUE(Answers!Q387))),VALUE(Answers!Q387),"unread"),IFERROR(MATCH(TRIM(SUBSTITUTE(SUBSTITUTE(SUBSTITUTE(SUBSTITUTE(Answers!Q387,"’","'"),"‘","'"),"“",""""),"”","""")),'Scoring key'!$B$5:$B$9,0),"unread")))</f>
        <v/>
      </c>
      <c r="X387" s="1" t="str">
        <f aca="false">IF(Answers!B387="","",ISNUMBER(SEARCH("Drafting or editing emails and documents",TRIM(SUBSTITUTE(SUBSTITUTE(SUBSTITUTE(SUBSTITUTE(Answers!B387,"’","'"),"‘","'"),"“",""""),"”",""""))))*1+ISNUMBER(SEARCH("Summarizing documents, threads or meetings",TRIM(SUBSTITUTE(SUBSTITUTE(SUBSTITUTE(SUBSTITUTE(Answers!B387,"’","'"),"‘","'"),"“",""""),"”",""""))))*1+ISNUMBER(SEARCH("Research, or explaining something unfamiliar",TRIM(SUBSTITUTE(SUBSTITUTE(SUBSTITUTE(SUBSTITUTE(Answers!B387,"’","'"),"‘","'"),"“",""""),"”",""""))))*1+ISNUMBER(SEARCH("Working with data or spreadsheets",TRIM(SUBSTITUTE(SUBSTITUTE(SUBSTITUTE(SUBSTITUTE(Answers!B387,"’","'"),"‘","'"),"“",""""),"”",""""))))*1+ISNUMBER(SEARCH("Writing or reviewing code or scripts",TRIM(SUBSTITUTE(SUBSTITUTE(SUBSTITUTE(SUBSTITUTE(Answers!B387,"’","'"),"‘","'"),"“",""""),"”",""""))))*1+ISNUMBER(SEARCH("Brainstorming or planning",TRIM(SUBSTITUTE(SUBSTITUTE(SUBSTITUTE(SUBSTITUTE(Answers!B387,"’","'"),"‘","'"),"“",""""),"”",""""))))*1+ISNUMBER(SEARCH("Something else",TRIM(SUBSTITUTE(SUBSTITUTE(SUBSTITUTE(SUBSTITUTE(Answers!B387,"’","'"),"‘","'"),"“",""""),"”",""""))))*1)</f>
        <v/>
      </c>
      <c r="Y387" s="1" t="str">
        <f aca="false">IF(X387="","",IF(X387=0,IF(ISNUMBER(SEARCH("I don't use AI tools for work",TRIM(SUBSTITUTE(SUBSTITUTE(SUBSTITUTE(SUBSTITUTE(Answers!B387,"’","'"),"‘","'"),"“",""""),"”","""")))),1,"unread"),MIN(X387+1,5)))</f>
        <v/>
      </c>
      <c r="Z387" s="1" t="n">
        <f aca="false">IF(ISNUMBER(SEARCH("Clear guidance on what's allowed and what information can go in",TRIM(SUBSTITUTE(SUBSTITUTE(SUBSTITUTE(SUBSTITUTE(Answers!R387,"’","'"),"‘","'"),"“",""""),"”","""")))),1,0)</f>
        <v>0</v>
      </c>
      <c r="AA387" s="1" t="n">
        <f aca="false">IF(ISNUMBER(SEARCH("An approved AI tool with a work account",TRIM(SUBSTITUTE(SUBSTITUTE(SUBSTITUTE(SUBSTITUTE(Answers!R387,"’","'"),"‘","'"),"“",""""),"”","""")))),1,0)</f>
        <v>0</v>
      </c>
      <c r="AB387" s="1" t="n">
        <f aca="false">IF(ISNUMBER(SEARCH("Hands-on training using my own work tasks",TRIM(SUBSTITUTE(SUBSTITUTE(SUBSTITUTE(SUBSTITUTE(Answers!R387,"’","'"),"‘","'"),"“",""""),"”","""")))),1,0)</f>
        <v>0</v>
      </c>
      <c r="AC387" s="1" t="n">
        <f aca="false">IF(ISNUMBER(SEARCH("Ready-made prompts and templates for common tasks",TRIM(SUBSTITUTE(SUBSTITUTE(SUBSTITUTE(SUBSTITUTE(Answers!R387,"’","'"),"‘","'"),"“",""""),"”","""")))),1,0)</f>
        <v>0</v>
      </c>
      <c r="AD387" s="1" t="n">
        <f aca="false">IF(ISNUMBER(SEARCH("Help setting up an AI agent for my role",TRIM(SUBSTITUTE(SUBSTITUTE(SUBSTITUTE(SUBSTITUTE(Answers!R387,"’","'"),"‘","'"),"“",""""),"”","""")))),1,0)</f>
        <v>0</v>
      </c>
      <c r="AE387" s="1" t="n">
        <f aca="false">IF(ISNUMBER(SEARCH("Examples from people in jobs like mine",TRIM(SUBSTITUTE(SUBSTITUTE(SUBSTITUTE(SUBSTITUTE(Answers!R387,"’","'"),"‘","'"),"“",""""),"”","""")))),1,0)</f>
        <v>0</v>
      </c>
      <c r="AF387" s="1" t="n">
        <f aca="false">IF(ISNUMBER(SEARCH("Time set aside to practice",TRIM(SUBSTITUTE(SUBSTITUTE(SUBSTITUTE(SUBSTITUTE(Answers!R387,"’","'"),"‘","'"),"“",""""),"”","""")))),1,0)</f>
        <v>0</v>
      </c>
      <c r="AG387" s="1" t="n">
        <f aca="false">IF(ISNUMBER(SEARCH("I don't need help right now",TRIM(SUBSTITUTE(SUBSTITUTE(SUBSTITUTE(SUBSTITUTE(Answers!R387,"’","'"),"‘","'"),"“",""""),"”","""")))),1,0)</f>
        <v>0</v>
      </c>
      <c r="AH387" s="1" t="str">
        <f aca="false">IF(Answers!R387="","",IF(Z387+AA387+AB387+AC387+AD387+AE387+AF387+AG387=0,"unread",""))</f>
        <v/>
      </c>
      <c r="AI387" s="1" t="n">
        <f aca="false">IF(OR(D387=5,E387=5),1,0)</f>
        <v>0</v>
      </c>
    </row>
    <row r="388" customFormat="false" ht="15" hidden="false" customHeight="true" outlineLevel="0" collapsed="false">
      <c r="A388" s="1" t="n">
        <f aca="false">Answers!T388</f>
        <v>0</v>
      </c>
      <c r="B388" s="1" t="str">
        <f aca="false">IF(Answers!A388="","",IFERROR(MATCH(TRIM(SUBSTITUTE(SUBSTITUTE(SUBSTITUTE(SUBSTITUTE(Answers!A388,"’","'"),"‘","'"),"“",""""),"”","""")),'Scoring key'!$B$10:$B$14,0),"unread"))</f>
        <v/>
      </c>
      <c r="C388" s="1" t="str">
        <f aca="false">IF(Answers!C388="","",IFERROR(MATCH(TRIM(SUBSTITUTE(SUBSTITUTE(SUBSTITUTE(SUBSTITUTE(Answers!C388,"’","'"),"‘","'"),"“",""""),"”","""")),'Scoring key'!$B$15:$B$19,0),"unread"))</f>
        <v/>
      </c>
      <c r="D388" s="1" t="str">
        <f aca="false">IF(Answers!D388="","",IFERROR(MATCH(TRIM(SUBSTITUTE(SUBSTITUTE(SUBSTITUTE(SUBSTITUTE(Answers!D388,"’","'"),"‘","'"),"“",""""),"”","""")),'Scoring key'!$B$20:$B$24,0),"unread"))</f>
        <v/>
      </c>
      <c r="E388" s="1" t="str">
        <f aca="false">IF(Answers!E388="","",IFERROR(MATCH(TRIM(SUBSTITUTE(SUBSTITUTE(SUBSTITUTE(SUBSTITUTE(Answers!E388,"’","'"),"‘","'"),"“",""""),"”","""")),'Scoring key'!$B$25:$B$29,0),"unread"))</f>
        <v/>
      </c>
      <c r="F388" s="1" t="str">
        <f aca="false">IF(Answers!L388="","",IFERROR(MATCH(TRIM(SUBSTITUTE(SUBSTITUTE(SUBSTITUTE(SUBSTITUTE(Answers!L388,"’","'"),"‘","'"),"“",""""),"”","""")),'Scoring key'!$B$30:$B$34,0),"unread"))</f>
        <v/>
      </c>
      <c r="G388" s="1" t="str">
        <f aca="false">IF(Answers!N388="","",IFERROR(MATCH(TRIM(SUBSTITUTE(SUBSTITUTE(SUBSTITUTE(SUBSTITUTE(Answers!N388,"’","'"),"‘","'"),"“",""""),"”","""")),'Scoring key'!$B$35:$B$38,0),"unread"))</f>
        <v/>
      </c>
      <c r="H388" s="1" t="str">
        <f aca="false">IF(Answers!O388="","",IFERROR(MATCH(TRIM(SUBSTITUTE(SUBSTITUTE(SUBSTITUTE(SUBSTITUTE(Answers!O388,"’","'"),"‘","'"),"“",""""),"”","""")),'Scoring key'!$B$39:$B$42,0),"unread"))</f>
        <v/>
      </c>
      <c r="I388" s="1" t="str">
        <f aca="false">IF(Answers!S388="","",IFERROR(MATCH(TRIM(SUBSTITUTE(SUBSTITUTE(SUBSTITUTE(SUBSTITUTE(Answers!S388,"’","'"),"‘","'"),"“",""""),"”","""")),'Scoring key'!$B$43:$B$46,0),"unread"))</f>
        <v/>
      </c>
      <c r="J388" s="1" t="str">
        <f aca="false">IF(ISNUMBER(B388),IF(INDEX('Scoring key'!$C$10:$C$14,B388)="","",INDEX('Scoring key'!$C$10:$C$14,B388)),"")</f>
        <v/>
      </c>
      <c r="K388" s="1" t="str">
        <f aca="false">IF(ISNUMBER(E388),IF(INDEX('Scoring key'!$C$25:$C$29,E388)="","",INDEX('Scoring key'!$C$25:$C$29,E388)),"")</f>
        <v/>
      </c>
      <c r="L388" s="1" t="str">
        <f aca="false">IF(ISNUMBER(F388),IF(INDEX('Scoring key'!$C$30:$C$34,F388)="","",INDEX('Scoring key'!$C$30:$C$34,F388)),"")</f>
        <v/>
      </c>
      <c r="M388" s="1" t="str">
        <f aca="false">IF(ISNUMBER(G388),IF(INDEX('Scoring key'!$C$35:$C$38,G388)="","",INDEX('Scoring key'!$C$35:$C$38,G388)),"")</f>
        <v/>
      </c>
      <c r="N388" s="1" t="str">
        <f aca="false">IF(ISNUMBER(H388),IF(INDEX('Scoring key'!$C$39:$C$42,H388)="","",INDEX('Scoring key'!$C$39:$C$42,H388)),"")</f>
        <v/>
      </c>
      <c r="O388" s="1" t="str">
        <f aca="false">IF(Answers!F388="","",IF(ISNUMBER(IFERROR(VALUE(Answers!F388),"")),IF(AND(VALUE(Answers!F388)&gt;=1,VALUE(Answers!F388)&lt;=5,VALUE(Answers!F388)=INT(VALUE(Answers!F388))),VALUE(Answers!F388),"unread"),IFERROR(MATCH(TRIM(SUBSTITUTE(SUBSTITUTE(SUBSTITUTE(SUBSTITUTE(Answers!F388,"’","'"),"‘","'"),"“",""""),"”","""")),'Scoring key'!$B$5:$B$9,0),"unread")))</f>
        <v/>
      </c>
      <c r="P388" s="1" t="str">
        <f aca="false">IF(Answers!G388="","",IF(ISNUMBER(IFERROR(VALUE(Answers!G388),"")),IF(AND(VALUE(Answers!G388)&gt;=1,VALUE(Answers!G388)&lt;=5,VALUE(Answers!G388)=INT(VALUE(Answers!G388))),VALUE(Answers!G388),"unread"),IFERROR(MATCH(TRIM(SUBSTITUTE(SUBSTITUTE(SUBSTITUTE(SUBSTITUTE(Answers!G388,"’","'"),"‘","'"),"“",""""),"”","""")),'Scoring key'!$B$5:$B$9,0),"unread")))</f>
        <v/>
      </c>
      <c r="Q388" s="1" t="str">
        <f aca="false">IF(Answers!H388="","",IF(ISNUMBER(IFERROR(VALUE(Answers!H388),"")),IF(AND(VALUE(Answers!H388)&gt;=1,VALUE(Answers!H388)&lt;=5,VALUE(Answers!H388)=INT(VALUE(Answers!H388))),VALUE(Answers!H388),"unread"),IFERROR(MATCH(TRIM(SUBSTITUTE(SUBSTITUTE(SUBSTITUTE(SUBSTITUTE(Answers!H388,"’","'"),"‘","'"),"“",""""),"”","""")),'Scoring key'!$B$5:$B$9,0),"unread")))</f>
        <v/>
      </c>
      <c r="R388" s="1" t="str">
        <f aca="false">IF(Answers!I388="","",IF(ISNUMBER(IFERROR(VALUE(Answers!I388),"")),IF(AND(VALUE(Answers!I388)&gt;=1,VALUE(Answers!I388)&lt;=5,VALUE(Answers!I388)=INT(VALUE(Answers!I388))),VALUE(Answers!I388),"unread"),IFERROR(MATCH(TRIM(SUBSTITUTE(SUBSTITUTE(SUBSTITUTE(SUBSTITUTE(Answers!I388,"’","'"),"‘","'"),"“",""""),"”","""")),'Scoring key'!$B$5:$B$9,0),"unread")))</f>
        <v/>
      </c>
      <c r="S388" s="1" t="str">
        <f aca="false">IF(Answers!J388="","",IF(ISNUMBER(IFERROR(VALUE(Answers!J388),"")),IF(AND(VALUE(Answers!J388)&gt;=1,VALUE(Answers!J388)&lt;=5,VALUE(Answers!J388)=INT(VALUE(Answers!J388))),VALUE(Answers!J388),"unread"),IFERROR(MATCH(TRIM(SUBSTITUTE(SUBSTITUTE(SUBSTITUTE(SUBSTITUTE(Answers!J388,"’","'"),"‘","'"),"“",""""),"”","""")),'Scoring key'!$B$5:$B$9,0),"unread")))</f>
        <v/>
      </c>
      <c r="T388" s="1" t="str">
        <f aca="false">IF(Answers!K388="","",IF(ISNUMBER(IFERROR(VALUE(Answers!K388),"")),IF(AND(VALUE(Answers!K388)&gt;=1,VALUE(Answers!K388)&lt;=5,VALUE(Answers!K388)=INT(VALUE(Answers!K388))),VALUE(Answers!K388),"unread"),IFERROR(MATCH(TRIM(SUBSTITUTE(SUBSTITUTE(SUBSTITUTE(SUBSTITUTE(Answers!K388,"’","'"),"‘","'"),"“",""""),"”","""")),'Scoring key'!$B$5:$B$9,0),"unread")))</f>
        <v/>
      </c>
      <c r="U388" s="1" t="str">
        <f aca="false">IF(Answers!M388="","",IF(ISNUMBER(IFERROR(VALUE(Answers!M388),"")),IF(AND(VALUE(Answers!M388)&gt;=1,VALUE(Answers!M388)&lt;=5,VALUE(Answers!M388)=INT(VALUE(Answers!M388))),VALUE(Answers!M388),"unread"),IFERROR(MATCH(TRIM(SUBSTITUTE(SUBSTITUTE(SUBSTITUTE(SUBSTITUTE(Answers!M388,"’","'"),"‘","'"),"“",""""),"”","""")),'Scoring key'!$B$5:$B$9,0),"unread")))</f>
        <v/>
      </c>
      <c r="V388" s="1" t="str">
        <f aca="false">IF(Answers!P388="","",IF(ISNUMBER(IFERROR(VALUE(Answers!P388),"")),IF(AND(VALUE(Answers!P388)&gt;=1,VALUE(Answers!P388)&lt;=5,VALUE(Answers!P388)=INT(VALUE(Answers!P388))),VALUE(Answers!P388),"unread"),IFERROR(MATCH(TRIM(SUBSTITUTE(SUBSTITUTE(SUBSTITUTE(SUBSTITUTE(Answers!P388,"’","'"),"‘","'"),"“",""""),"”","""")),'Scoring key'!$B$5:$B$9,0),"unread")))</f>
        <v/>
      </c>
      <c r="W388" s="1" t="str">
        <f aca="false">IF(Answers!Q388="","",IF(ISNUMBER(IFERROR(VALUE(Answers!Q388),"")),IF(AND(VALUE(Answers!Q388)&gt;=1,VALUE(Answers!Q388)&lt;=5,VALUE(Answers!Q388)=INT(VALUE(Answers!Q388))),VALUE(Answers!Q388),"unread"),IFERROR(MATCH(TRIM(SUBSTITUTE(SUBSTITUTE(SUBSTITUTE(SUBSTITUTE(Answers!Q388,"’","'"),"‘","'"),"“",""""),"”","""")),'Scoring key'!$B$5:$B$9,0),"unread")))</f>
        <v/>
      </c>
      <c r="X388" s="1" t="str">
        <f aca="false">IF(Answers!B388="","",ISNUMBER(SEARCH("Drafting or editing emails and documents",TRIM(SUBSTITUTE(SUBSTITUTE(SUBSTITUTE(SUBSTITUTE(Answers!B388,"’","'"),"‘","'"),"“",""""),"”",""""))))*1+ISNUMBER(SEARCH("Summarizing documents, threads or meetings",TRIM(SUBSTITUTE(SUBSTITUTE(SUBSTITUTE(SUBSTITUTE(Answers!B388,"’","'"),"‘","'"),"“",""""),"”",""""))))*1+ISNUMBER(SEARCH("Research, or explaining something unfamiliar",TRIM(SUBSTITUTE(SUBSTITUTE(SUBSTITUTE(SUBSTITUTE(Answers!B388,"’","'"),"‘","'"),"“",""""),"”",""""))))*1+ISNUMBER(SEARCH("Working with data or spreadsheets",TRIM(SUBSTITUTE(SUBSTITUTE(SUBSTITUTE(SUBSTITUTE(Answers!B388,"’","'"),"‘","'"),"“",""""),"”",""""))))*1+ISNUMBER(SEARCH("Writing or reviewing code or scripts",TRIM(SUBSTITUTE(SUBSTITUTE(SUBSTITUTE(SUBSTITUTE(Answers!B388,"’","'"),"‘","'"),"“",""""),"”",""""))))*1+ISNUMBER(SEARCH("Brainstorming or planning",TRIM(SUBSTITUTE(SUBSTITUTE(SUBSTITUTE(SUBSTITUTE(Answers!B388,"’","'"),"‘","'"),"“",""""),"”",""""))))*1+ISNUMBER(SEARCH("Something else",TRIM(SUBSTITUTE(SUBSTITUTE(SUBSTITUTE(SUBSTITUTE(Answers!B388,"’","'"),"‘","'"),"“",""""),"”",""""))))*1)</f>
        <v/>
      </c>
      <c r="Y388" s="1" t="str">
        <f aca="false">IF(X388="","",IF(X388=0,IF(ISNUMBER(SEARCH("I don't use AI tools for work",TRIM(SUBSTITUTE(SUBSTITUTE(SUBSTITUTE(SUBSTITUTE(Answers!B388,"’","'"),"‘","'"),"“",""""),"”","""")))),1,"unread"),MIN(X388+1,5)))</f>
        <v/>
      </c>
      <c r="Z388" s="1" t="n">
        <f aca="false">IF(ISNUMBER(SEARCH("Clear guidance on what's allowed and what information can go in",TRIM(SUBSTITUTE(SUBSTITUTE(SUBSTITUTE(SUBSTITUTE(Answers!R388,"’","'"),"‘","'"),"“",""""),"”","""")))),1,0)</f>
        <v>0</v>
      </c>
      <c r="AA388" s="1" t="n">
        <f aca="false">IF(ISNUMBER(SEARCH("An approved AI tool with a work account",TRIM(SUBSTITUTE(SUBSTITUTE(SUBSTITUTE(SUBSTITUTE(Answers!R388,"’","'"),"‘","'"),"“",""""),"”","""")))),1,0)</f>
        <v>0</v>
      </c>
      <c r="AB388" s="1" t="n">
        <f aca="false">IF(ISNUMBER(SEARCH("Hands-on training using my own work tasks",TRIM(SUBSTITUTE(SUBSTITUTE(SUBSTITUTE(SUBSTITUTE(Answers!R388,"’","'"),"‘","'"),"“",""""),"”","""")))),1,0)</f>
        <v>0</v>
      </c>
      <c r="AC388" s="1" t="n">
        <f aca="false">IF(ISNUMBER(SEARCH("Ready-made prompts and templates for common tasks",TRIM(SUBSTITUTE(SUBSTITUTE(SUBSTITUTE(SUBSTITUTE(Answers!R388,"’","'"),"‘","'"),"“",""""),"”","""")))),1,0)</f>
        <v>0</v>
      </c>
      <c r="AD388" s="1" t="n">
        <f aca="false">IF(ISNUMBER(SEARCH("Help setting up an AI agent for my role",TRIM(SUBSTITUTE(SUBSTITUTE(SUBSTITUTE(SUBSTITUTE(Answers!R388,"’","'"),"‘","'"),"“",""""),"”","""")))),1,0)</f>
        <v>0</v>
      </c>
      <c r="AE388" s="1" t="n">
        <f aca="false">IF(ISNUMBER(SEARCH("Examples from people in jobs like mine",TRIM(SUBSTITUTE(SUBSTITUTE(SUBSTITUTE(SUBSTITUTE(Answers!R388,"’","'"),"‘","'"),"“",""""),"”","""")))),1,0)</f>
        <v>0</v>
      </c>
      <c r="AF388" s="1" t="n">
        <f aca="false">IF(ISNUMBER(SEARCH("Time set aside to practice",TRIM(SUBSTITUTE(SUBSTITUTE(SUBSTITUTE(SUBSTITUTE(Answers!R388,"’","'"),"‘","'"),"“",""""),"”","""")))),1,0)</f>
        <v>0</v>
      </c>
      <c r="AG388" s="1" t="n">
        <f aca="false">IF(ISNUMBER(SEARCH("I don't need help right now",TRIM(SUBSTITUTE(SUBSTITUTE(SUBSTITUTE(SUBSTITUTE(Answers!R388,"’","'"),"‘","'"),"“",""""),"”","""")))),1,0)</f>
        <v>0</v>
      </c>
      <c r="AH388" s="1" t="str">
        <f aca="false">IF(Answers!R388="","",IF(Z388+AA388+AB388+AC388+AD388+AE388+AF388+AG388=0,"unread",""))</f>
        <v/>
      </c>
      <c r="AI388" s="1" t="n">
        <f aca="false">IF(OR(D388=5,E388=5),1,0)</f>
        <v>0</v>
      </c>
    </row>
    <row r="389" customFormat="false" ht="15" hidden="false" customHeight="true" outlineLevel="0" collapsed="false">
      <c r="A389" s="1" t="n">
        <f aca="false">Answers!T389</f>
        <v>0</v>
      </c>
      <c r="B389" s="1" t="str">
        <f aca="false">IF(Answers!A389="","",IFERROR(MATCH(TRIM(SUBSTITUTE(SUBSTITUTE(SUBSTITUTE(SUBSTITUTE(Answers!A389,"’","'"),"‘","'"),"“",""""),"”","""")),'Scoring key'!$B$10:$B$14,0),"unread"))</f>
        <v/>
      </c>
      <c r="C389" s="1" t="str">
        <f aca="false">IF(Answers!C389="","",IFERROR(MATCH(TRIM(SUBSTITUTE(SUBSTITUTE(SUBSTITUTE(SUBSTITUTE(Answers!C389,"’","'"),"‘","'"),"“",""""),"”","""")),'Scoring key'!$B$15:$B$19,0),"unread"))</f>
        <v/>
      </c>
      <c r="D389" s="1" t="str">
        <f aca="false">IF(Answers!D389="","",IFERROR(MATCH(TRIM(SUBSTITUTE(SUBSTITUTE(SUBSTITUTE(SUBSTITUTE(Answers!D389,"’","'"),"‘","'"),"“",""""),"”","""")),'Scoring key'!$B$20:$B$24,0),"unread"))</f>
        <v/>
      </c>
      <c r="E389" s="1" t="str">
        <f aca="false">IF(Answers!E389="","",IFERROR(MATCH(TRIM(SUBSTITUTE(SUBSTITUTE(SUBSTITUTE(SUBSTITUTE(Answers!E389,"’","'"),"‘","'"),"“",""""),"”","""")),'Scoring key'!$B$25:$B$29,0),"unread"))</f>
        <v/>
      </c>
      <c r="F389" s="1" t="str">
        <f aca="false">IF(Answers!L389="","",IFERROR(MATCH(TRIM(SUBSTITUTE(SUBSTITUTE(SUBSTITUTE(SUBSTITUTE(Answers!L389,"’","'"),"‘","'"),"“",""""),"”","""")),'Scoring key'!$B$30:$B$34,0),"unread"))</f>
        <v/>
      </c>
      <c r="G389" s="1" t="str">
        <f aca="false">IF(Answers!N389="","",IFERROR(MATCH(TRIM(SUBSTITUTE(SUBSTITUTE(SUBSTITUTE(SUBSTITUTE(Answers!N389,"’","'"),"‘","'"),"“",""""),"”","""")),'Scoring key'!$B$35:$B$38,0),"unread"))</f>
        <v/>
      </c>
      <c r="H389" s="1" t="str">
        <f aca="false">IF(Answers!O389="","",IFERROR(MATCH(TRIM(SUBSTITUTE(SUBSTITUTE(SUBSTITUTE(SUBSTITUTE(Answers!O389,"’","'"),"‘","'"),"“",""""),"”","""")),'Scoring key'!$B$39:$B$42,0),"unread"))</f>
        <v/>
      </c>
      <c r="I389" s="1" t="str">
        <f aca="false">IF(Answers!S389="","",IFERROR(MATCH(TRIM(SUBSTITUTE(SUBSTITUTE(SUBSTITUTE(SUBSTITUTE(Answers!S389,"’","'"),"‘","'"),"“",""""),"”","""")),'Scoring key'!$B$43:$B$46,0),"unread"))</f>
        <v/>
      </c>
      <c r="J389" s="1" t="str">
        <f aca="false">IF(ISNUMBER(B389),IF(INDEX('Scoring key'!$C$10:$C$14,B389)="","",INDEX('Scoring key'!$C$10:$C$14,B389)),"")</f>
        <v/>
      </c>
      <c r="K389" s="1" t="str">
        <f aca="false">IF(ISNUMBER(E389),IF(INDEX('Scoring key'!$C$25:$C$29,E389)="","",INDEX('Scoring key'!$C$25:$C$29,E389)),"")</f>
        <v/>
      </c>
      <c r="L389" s="1" t="str">
        <f aca="false">IF(ISNUMBER(F389),IF(INDEX('Scoring key'!$C$30:$C$34,F389)="","",INDEX('Scoring key'!$C$30:$C$34,F389)),"")</f>
        <v/>
      </c>
      <c r="M389" s="1" t="str">
        <f aca="false">IF(ISNUMBER(G389),IF(INDEX('Scoring key'!$C$35:$C$38,G389)="","",INDEX('Scoring key'!$C$35:$C$38,G389)),"")</f>
        <v/>
      </c>
      <c r="N389" s="1" t="str">
        <f aca="false">IF(ISNUMBER(H389),IF(INDEX('Scoring key'!$C$39:$C$42,H389)="","",INDEX('Scoring key'!$C$39:$C$42,H389)),"")</f>
        <v/>
      </c>
      <c r="O389" s="1" t="str">
        <f aca="false">IF(Answers!F389="","",IF(ISNUMBER(IFERROR(VALUE(Answers!F389),"")),IF(AND(VALUE(Answers!F389)&gt;=1,VALUE(Answers!F389)&lt;=5,VALUE(Answers!F389)=INT(VALUE(Answers!F389))),VALUE(Answers!F389),"unread"),IFERROR(MATCH(TRIM(SUBSTITUTE(SUBSTITUTE(SUBSTITUTE(SUBSTITUTE(Answers!F389,"’","'"),"‘","'"),"“",""""),"”","""")),'Scoring key'!$B$5:$B$9,0),"unread")))</f>
        <v/>
      </c>
      <c r="P389" s="1" t="str">
        <f aca="false">IF(Answers!G389="","",IF(ISNUMBER(IFERROR(VALUE(Answers!G389),"")),IF(AND(VALUE(Answers!G389)&gt;=1,VALUE(Answers!G389)&lt;=5,VALUE(Answers!G389)=INT(VALUE(Answers!G389))),VALUE(Answers!G389),"unread"),IFERROR(MATCH(TRIM(SUBSTITUTE(SUBSTITUTE(SUBSTITUTE(SUBSTITUTE(Answers!G389,"’","'"),"‘","'"),"“",""""),"”","""")),'Scoring key'!$B$5:$B$9,0),"unread")))</f>
        <v/>
      </c>
      <c r="Q389" s="1" t="str">
        <f aca="false">IF(Answers!H389="","",IF(ISNUMBER(IFERROR(VALUE(Answers!H389),"")),IF(AND(VALUE(Answers!H389)&gt;=1,VALUE(Answers!H389)&lt;=5,VALUE(Answers!H389)=INT(VALUE(Answers!H389))),VALUE(Answers!H389),"unread"),IFERROR(MATCH(TRIM(SUBSTITUTE(SUBSTITUTE(SUBSTITUTE(SUBSTITUTE(Answers!H389,"’","'"),"‘","'"),"“",""""),"”","""")),'Scoring key'!$B$5:$B$9,0),"unread")))</f>
        <v/>
      </c>
      <c r="R389" s="1" t="str">
        <f aca="false">IF(Answers!I389="","",IF(ISNUMBER(IFERROR(VALUE(Answers!I389),"")),IF(AND(VALUE(Answers!I389)&gt;=1,VALUE(Answers!I389)&lt;=5,VALUE(Answers!I389)=INT(VALUE(Answers!I389))),VALUE(Answers!I389),"unread"),IFERROR(MATCH(TRIM(SUBSTITUTE(SUBSTITUTE(SUBSTITUTE(SUBSTITUTE(Answers!I389,"’","'"),"‘","'"),"“",""""),"”","""")),'Scoring key'!$B$5:$B$9,0),"unread")))</f>
        <v/>
      </c>
      <c r="S389" s="1" t="str">
        <f aca="false">IF(Answers!J389="","",IF(ISNUMBER(IFERROR(VALUE(Answers!J389),"")),IF(AND(VALUE(Answers!J389)&gt;=1,VALUE(Answers!J389)&lt;=5,VALUE(Answers!J389)=INT(VALUE(Answers!J389))),VALUE(Answers!J389),"unread"),IFERROR(MATCH(TRIM(SUBSTITUTE(SUBSTITUTE(SUBSTITUTE(SUBSTITUTE(Answers!J389,"’","'"),"‘","'"),"“",""""),"”","""")),'Scoring key'!$B$5:$B$9,0),"unread")))</f>
        <v/>
      </c>
      <c r="T389" s="1" t="str">
        <f aca="false">IF(Answers!K389="","",IF(ISNUMBER(IFERROR(VALUE(Answers!K389),"")),IF(AND(VALUE(Answers!K389)&gt;=1,VALUE(Answers!K389)&lt;=5,VALUE(Answers!K389)=INT(VALUE(Answers!K389))),VALUE(Answers!K389),"unread"),IFERROR(MATCH(TRIM(SUBSTITUTE(SUBSTITUTE(SUBSTITUTE(SUBSTITUTE(Answers!K389,"’","'"),"‘","'"),"“",""""),"”","""")),'Scoring key'!$B$5:$B$9,0),"unread")))</f>
        <v/>
      </c>
      <c r="U389" s="1" t="str">
        <f aca="false">IF(Answers!M389="","",IF(ISNUMBER(IFERROR(VALUE(Answers!M389),"")),IF(AND(VALUE(Answers!M389)&gt;=1,VALUE(Answers!M389)&lt;=5,VALUE(Answers!M389)=INT(VALUE(Answers!M389))),VALUE(Answers!M389),"unread"),IFERROR(MATCH(TRIM(SUBSTITUTE(SUBSTITUTE(SUBSTITUTE(SUBSTITUTE(Answers!M389,"’","'"),"‘","'"),"“",""""),"”","""")),'Scoring key'!$B$5:$B$9,0),"unread")))</f>
        <v/>
      </c>
      <c r="V389" s="1" t="str">
        <f aca="false">IF(Answers!P389="","",IF(ISNUMBER(IFERROR(VALUE(Answers!P389),"")),IF(AND(VALUE(Answers!P389)&gt;=1,VALUE(Answers!P389)&lt;=5,VALUE(Answers!P389)=INT(VALUE(Answers!P389))),VALUE(Answers!P389),"unread"),IFERROR(MATCH(TRIM(SUBSTITUTE(SUBSTITUTE(SUBSTITUTE(SUBSTITUTE(Answers!P389,"’","'"),"‘","'"),"“",""""),"”","""")),'Scoring key'!$B$5:$B$9,0),"unread")))</f>
        <v/>
      </c>
      <c r="W389" s="1" t="str">
        <f aca="false">IF(Answers!Q389="","",IF(ISNUMBER(IFERROR(VALUE(Answers!Q389),"")),IF(AND(VALUE(Answers!Q389)&gt;=1,VALUE(Answers!Q389)&lt;=5,VALUE(Answers!Q389)=INT(VALUE(Answers!Q389))),VALUE(Answers!Q389),"unread"),IFERROR(MATCH(TRIM(SUBSTITUTE(SUBSTITUTE(SUBSTITUTE(SUBSTITUTE(Answers!Q389,"’","'"),"‘","'"),"“",""""),"”","""")),'Scoring key'!$B$5:$B$9,0),"unread")))</f>
        <v/>
      </c>
      <c r="X389" s="1" t="str">
        <f aca="false">IF(Answers!B389="","",ISNUMBER(SEARCH("Drafting or editing emails and documents",TRIM(SUBSTITUTE(SUBSTITUTE(SUBSTITUTE(SUBSTITUTE(Answers!B389,"’","'"),"‘","'"),"“",""""),"”",""""))))*1+ISNUMBER(SEARCH("Summarizing documents, threads or meetings",TRIM(SUBSTITUTE(SUBSTITUTE(SUBSTITUTE(SUBSTITUTE(Answers!B389,"’","'"),"‘","'"),"“",""""),"”",""""))))*1+ISNUMBER(SEARCH("Research, or explaining something unfamiliar",TRIM(SUBSTITUTE(SUBSTITUTE(SUBSTITUTE(SUBSTITUTE(Answers!B389,"’","'"),"‘","'"),"“",""""),"”",""""))))*1+ISNUMBER(SEARCH("Working with data or spreadsheets",TRIM(SUBSTITUTE(SUBSTITUTE(SUBSTITUTE(SUBSTITUTE(Answers!B389,"’","'"),"‘","'"),"“",""""),"”",""""))))*1+ISNUMBER(SEARCH("Writing or reviewing code or scripts",TRIM(SUBSTITUTE(SUBSTITUTE(SUBSTITUTE(SUBSTITUTE(Answers!B389,"’","'"),"‘","'"),"“",""""),"”",""""))))*1+ISNUMBER(SEARCH("Brainstorming or planning",TRIM(SUBSTITUTE(SUBSTITUTE(SUBSTITUTE(SUBSTITUTE(Answers!B389,"’","'"),"‘","'"),"“",""""),"”",""""))))*1+ISNUMBER(SEARCH("Something else",TRIM(SUBSTITUTE(SUBSTITUTE(SUBSTITUTE(SUBSTITUTE(Answers!B389,"’","'"),"‘","'"),"“",""""),"”",""""))))*1)</f>
        <v/>
      </c>
      <c r="Y389" s="1" t="str">
        <f aca="false">IF(X389="","",IF(X389=0,IF(ISNUMBER(SEARCH("I don't use AI tools for work",TRIM(SUBSTITUTE(SUBSTITUTE(SUBSTITUTE(SUBSTITUTE(Answers!B389,"’","'"),"‘","'"),"“",""""),"”","""")))),1,"unread"),MIN(X389+1,5)))</f>
        <v/>
      </c>
      <c r="Z389" s="1" t="n">
        <f aca="false">IF(ISNUMBER(SEARCH("Clear guidance on what's allowed and what information can go in",TRIM(SUBSTITUTE(SUBSTITUTE(SUBSTITUTE(SUBSTITUTE(Answers!R389,"’","'"),"‘","'"),"“",""""),"”","""")))),1,0)</f>
        <v>0</v>
      </c>
      <c r="AA389" s="1" t="n">
        <f aca="false">IF(ISNUMBER(SEARCH("An approved AI tool with a work account",TRIM(SUBSTITUTE(SUBSTITUTE(SUBSTITUTE(SUBSTITUTE(Answers!R389,"’","'"),"‘","'"),"“",""""),"”","""")))),1,0)</f>
        <v>0</v>
      </c>
      <c r="AB389" s="1" t="n">
        <f aca="false">IF(ISNUMBER(SEARCH("Hands-on training using my own work tasks",TRIM(SUBSTITUTE(SUBSTITUTE(SUBSTITUTE(SUBSTITUTE(Answers!R389,"’","'"),"‘","'"),"“",""""),"”","""")))),1,0)</f>
        <v>0</v>
      </c>
      <c r="AC389" s="1" t="n">
        <f aca="false">IF(ISNUMBER(SEARCH("Ready-made prompts and templates for common tasks",TRIM(SUBSTITUTE(SUBSTITUTE(SUBSTITUTE(SUBSTITUTE(Answers!R389,"’","'"),"‘","'"),"“",""""),"”","""")))),1,0)</f>
        <v>0</v>
      </c>
      <c r="AD389" s="1" t="n">
        <f aca="false">IF(ISNUMBER(SEARCH("Help setting up an AI agent for my role",TRIM(SUBSTITUTE(SUBSTITUTE(SUBSTITUTE(SUBSTITUTE(Answers!R389,"’","'"),"‘","'"),"“",""""),"”","""")))),1,0)</f>
        <v>0</v>
      </c>
      <c r="AE389" s="1" t="n">
        <f aca="false">IF(ISNUMBER(SEARCH("Examples from people in jobs like mine",TRIM(SUBSTITUTE(SUBSTITUTE(SUBSTITUTE(SUBSTITUTE(Answers!R389,"’","'"),"‘","'"),"“",""""),"”","""")))),1,0)</f>
        <v>0</v>
      </c>
      <c r="AF389" s="1" t="n">
        <f aca="false">IF(ISNUMBER(SEARCH("Time set aside to practice",TRIM(SUBSTITUTE(SUBSTITUTE(SUBSTITUTE(SUBSTITUTE(Answers!R389,"’","'"),"‘","'"),"“",""""),"”","""")))),1,0)</f>
        <v>0</v>
      </c>
      <c r="AG389" s="1" t="n">
        <f aca="false">IF(ISNUMBER(SEARCH("I don't need help right now",TRIM(SUBSTITUTE(SUBSTITUTE(SUBSTITUTE(SUBSTITUTE(Answers!R389,"’","'"),"‘","'"),"“",""""),"”","""")))),1,0)</f>
        <v>0</v>
      </c>
      <c r="AH389" s="1" t="str">
        <f aca="false">IF(Answers!R389="","",IF(Z389+AA389+AB389+AC389+AD389+AE389+AF389+AG389=0,"unread",""))</f>
        <v/>
      </c>
      <c r="AI389" s="1" t="n">
        <f aca="false">IF(OR(D389=5,E389=5),1,0)</f>
        <v>0</v>
      </c>
    </row>
    <row r="390" customFormat="false" ht="15" hidden="false" customHeight="true" outlineLevel="0" collapsed="false">
      <c r="A390" s="1" t="n">
        <f aca="false">Answers!T390</f>
        <v>0</v>
      </c>
      <c r="B390" s="1" t="str">
        <f aca="false">IF(Answers!A390="","",IFERROR(MATCH(TRIM(SUBSTITUTE(SUBSTITUTE(SUBSTITUTE(SUBSTITUTE(Answers!A390,"’","'"),"‘","'"),"“",""""),"”","""")),'Scoring key'!$B$10:$B$14,0),"unread"))</f>
        <v/>
      </c>
      <c r="C390" s="1" t="str">
        <f aca="false">IF(Answers!C390="","",IFERROR(MATCH(TRIM(SUBSTITUTE(SUBSTITUTE(SUBSTITUTE(SUBSTITUTE(Answers!C390,"’","'"),"‘","'"),"“",""""),"”","""")),'Scoring key'!$B$15:$B$19,0),"unread"))</f>
        <v/>
      </c>
      <c r="D390" s="1" t="str">
        <f aca="false">IF(Answers!D390="","",IFERROR(MATCH(TRIM(SUBSTITUTE(SUBSTITUTE(SUBSTITUTE(SUBSTITUTE(Answers!D390,"’","'"),"‘","'"),"“",""""),"”","""")),'Scoring key'!$B$20:$B$24,0),"unread"))</f>
        <v/>
      </c>
      <c r="E390" s="1" t="str">
        <f aca="false">IF(Answers!E390="","",IFERROR(MATCH(TRIM(SUBSTITUTE(SUBSTITUTE(SUBSTITUTE(SUBSTITUTE(Answers!E390,"’","'"),"‘","'"),"“",""""),"”","""")),'Scoring key'!$B$25:$B$29,0),"unread"))</f>
        <v/>
      </c>
      <c r="F390" s="1" t="str">
        <f aca="false">IF(Answers!L390="","",IFERROR(MATCH(TRIM(SUBSTITUTE(SUBSTITUTE(SUBSTITUTE(SUBSTITUTE(Answers!L390,"’","'"),"‘","'"),"“",""""),"”","""")),'Scoring key'!$B$30:$B$34,0),"unread"))</f>
        <v/>
      </c>
      <c r="G390" s="1" t="str">
        <f aca="false">IF(Answers!N390="","",IFERROR(MATCH(TRIM(SUBSTITUTE(SUBSTITUTE(SUBSTITUTE(SUBSTITUTE(Answers!N390,"’","'"),"‘","'"),"“",""""),"”","""")),'Scoring key'!$B$35:$B$38,0),"unread"))</f>
        <v/>
      </c>
      <c r="H390" s="1" t="str">
        <f aca="false">IF(Answers!O390="","",IFERROR(MATCH(TRIM(SUBSTITUTE(SUBSTITUTE(SUBSTITUTE(SUBSTITUTE(Answers!O390,"’","'"),"‘","'"),"“",""""),"”","""")),'Scoring key'!$B$39:$B$42,0),"unread"))</f>
        <v/>
      </c>
      <c r="I390" s="1" t="str">
        <f aca="false">IF(Answers!S390="","",IFERROR(MATCH(TRIM(SUBSTITUTE(SUBSTITUTE(SUBSTITUTE(SUBSTITUTE(Answers!S390,"’","'"),"‘","'"),"“",""""),"”","""")),'Scoring key'!$B$43:$B$46,0),"unread"))</f>
        <v/>
      </c>
      <c r="J390" s="1" t="str">
        <f aca="false">IF(ISNUMBER(B390),IF(INDEX('Scoring key'!$C$10:$C$14,B390)="","",INDEX('Scoring key'!$C$10:$C$14,B390)),"")</f>
        <v/>
      </c>
      <c r="K390" s="1" t="str">
        <f aca="false">IF(ISNUMBER(E390),IF(INDEX('Scoring key'!$C$25:$C$29,E390)="","",INDEX('Scoring key'!$C$25:$C$29,E390)),"")</f>
        <v/>
      </c>
      <c r="L390" s="1" t="str">
        <f aca="false">IF(ISNUMBER(F390),IF(INDEX('Scoring key'!$C$30:$C$34,F390)="","",INDEX('Scoring key'!$C$30:$C$34,F390)),"")</f>
        <v/>
      </c>
      <c r="M390" s="1" t="str">
        <f aca="false">IF(ISNUMBER(G390),IF(INDEX('Scoring key'!$C$35:$C$38,G390)="","",INDEX('Scoring key'!$C$35:$C$38,G390)),"")</f>
        <v/>
      </c>
      <c r="N390" s="1" t="str">
        <f aca="false">IF(ISNUMBER(H390),IF(INDEX('Scoring key'!$C$39:$C$42,H390)="","",INDEX('Scoring key'!$C$39:$C$42,H390)),"")</f>
        <v/>
      </c>
      <c r="O390" s="1" t="str">
        <f aca="false">IF(Answers!F390="","",IF(ISNUMBER(IFERROR(VALUE(Answers!F390),"")),IF(AND(VALUE(Answers!F390)&gt;=1,VALUE(Answers!F390)&lt;=5,VALUE(Answers!F390)=INT(VALUE(Answers!F390))),VALUE(Answers!F390),"unread"),IFERROR(MATCH(TRIM(SUBSTITUTE(SUBSTITUTE(SUBSTITUTE(SUBSTITUTE(Answers!F390,"’","'"),"‘","'"),"“",""""),"”","""")),'Scoring key'!$B$5:$B$9,0),"unread")))</f>
        <v/>
      </c>
      <c r="P390" s="1" t="str">
        <f aca="false">IF(Answers!G390="","",IF(ISNUMBER(IFERROR(VALUE(Answers!G390),"")),IF(AND(VALUE(Answers!G390)&gt;=1,VALUE(Answers!G390)&lt;=5,VALUE(Answers!G390)=INT(VALUE(Answers!G390))),VALUE(Answers!G390),"unread"),IFERROR(MATCH(TRIM(SUBSTITUTE(SUBSTITUTE(SUBSTITUTE(SUBSTITUTE(Answers!G390,"’","'"),"‘","'"),"“",""""),"”","""")),'Scoring key'!$B$5:$B$9,0),"unread")))</f>
        <v/>
      </c>
      <c r="Q390" s="1" t="str">
        <f aca="false">IF(Answers!H390="","",IF(ISNUMBER(IFERROR(VALUE(Answers!H390),"")),IF(AND(VALUE(Answers!H390)&gt;=1,VALUE(Answers!H390)&lt;=5,VALUE(Answers!H390)=INT(VALUE(Answers!H390))),VALUE(Answers!H390),"unread"),IFERROR(MATCH(TRIM(SUBSTITUTE(SUBSTITUTE(SUBSTITUTE(SUBSTITUTE(Answers!H390,"’","'"),"‘","'"),"“",""""),"”","""")),'Scoring key'!$B$5:$B$9,0),"unread")))</f>
        <v/>
      </c>
      <c r="R390" s="1" t="str">
        <f aca="false">IF(Answers!I390="","",IF(ISNUMBER(IFERROR(VALUE(Answers!I390),"")),IF(AND(VALUE(Answers!I390)&gt;=1,VALUE(Answers!I390)&lt;=5,VALUE(Answers!I390)=INT(VALUE(Answers!I390))),VALUE(Answers!I390),"unread"),IFERROR(MATCH(TRIM(SUBSTITUTE(SUBSTITUTE(SUBSTITUTE(SUBSTITUTE(Answers!I390,"’","'"),"‘","'"),"“",""""),"”","""")),'Scoring key'!$B$5:$B$9,0),"unread")))</f>
        <v/>
      </c>
      <c r="S390" s="1" t="str">
        <f aca="false">IF(Answers!J390="","",IF(ISNUMBER(IFERROR(VALUE(Answers!J390),"")),IF(AND(VALUE(Answers!J390)&gt;=1,VALUE(Answers!J390)&lt;=5,VALUE(Answers!J390)=INT(VALUE(Answers!J390))),VALUE(Answers!J390),"unread"),IFERROR(MATCH(TRIM(SUBSTITUTE(SUBSTITUTE(SUBSTITUTE(SUBSTITUTE(Answers!J390,"’","'"),"‘","'"),"“",""""),"”","""")),'Scoring key'!$B$5:$B$9,0),"unread")))</f>
        <v/>
      </c>
      <c r="T390" s="1" t="str">
        <f aca="false">IF(Answers!K390="","",IF(ISNUMBER(IFERROR(VALUE(Answers!K390),"")),IF(AND(VALUE(Answers!K390)&gt;=1,VALUE(Answers!K390)&lt;=5,VALUE(Answers!K390)=INT(VALUE(Answers!K390))),VALUE(Answers!K390),"unread"),IFERROR(MATCH(TRIM(SUBSTITUTE(SUBSTITUTE(SUBSTITUTE(SUBSTITUTE(Answers!K390,"’","'"),"‘","'"),"“",""""),"”","""")),'Scoring key'!$B$5:$B$9,0),"unread")))</f>
        <v/>
      </c>
      <c r="U390" s="1" t="str">
        <f aca="false">IF(Answers!M390="","",IF(ISNUMBER(IFERROR(VALUE(Answers!M390),"")),IF(AND(VALUE(Answers!M390)&gt;=1,VALUE(Answers!M390)&lt;=5,VALUE(Answers!M390)=INT(VALUE(Answers!M390))),VALUE(Answers!M390),"unread"),IFERROR(MATCH(TRIM(SUBSTITUTE(SUBSTITUTE(SUBSTITUTE(SUBSTITUTE(Answers!M390,"’","'"),"‘","'"),"“",""""),"”","""")),'Scoring key'!$B$5:$B$9,0),"unread")))</f>
        <v/>
      </c>
      <c r="V390" s="1" t="str">
        <f aca="false">IF(Answers!P390="","",IF(ISNUMBER(IFERROR(VALUE(Answers!P390),"")),IF(AND(VALUE(Answers!P390)&gt;=1,VALUE(Answers!P390)&lt;=5,VALUE(Answers!P390)=INT(VALUE(Answers!P390))),VALUE(Answers!P390),"unread"),IFERROR(MATCH(TRIM(SUBSTITUTE(SUBSTITUTE(SUBSTITUTE(SUBSTITUTE(Answers!P390,"’","'"),"‘","'"),"“",""""),"”","""")),'Scoring key'!$B$5:$B$9,0),"unread")))</f>
        <v/>
      </c>
      <c r="W390" s="1" t="str">
        <f aca="false">IF(Answers!Q390="","",IF(ISNUMBER(IFERROR(VALUE(Answers!Q390),"")),IF(AND(VALUE(Answers!Q390)&gt;=1,VALUE(Answers!Q390)&lt;=5,VALUE(Answers!Q390)=INT(VALUE(Answers!Q390))),VALUE(Answers!Q390),"unread"),IFERROR(MATCH(TRIM(SUBSTITUTE(SUBSTITUTE(SUBSTITUTE(SUBSTITUTE(Answers!Q390,"’","'"),"‘","'"),"“",""""),"”","""")),'Scoring key'!$B$5:$B$9,0),"unread")))</f>
        <v/>
      </c>
      <c r="X390" s="1" t="str">
        <f aca="false">IF(Answers!B390="","",ISNUMBER(SEARCH("Drafting or editing emails and documents",TRIM(SUBSTITUTE(SUBSTITUTE(SUBSTITUTE(SUBSTITUTE(Answers!B390,"’","'"),"‘","'"),"“",""""),"”",""""))))*1+ISNUMBER(SEARCH("Summarizing documents, threads or meetings",TRIM(SUBSTITUTE(SUBSTITUTE(SUBSTITUTE(SUBSTITUTE(Answers!B390,"’","'"),"‘","'"),"“",""""),"”",""""))))*1+ISNUMBER(SEARCH("Research, or explaining something unfamiliar",TRIM(SUBSTITUTE(SUBSTITUTE(SUBSTITUTE(SUBSTITUTE(Answers!B390,"’","'"),"‘","'"),"“",""""),"”",""""))))*1+ISNUMBER(SEARCH("Working with data or spreadsheets",TRIM(SUBSTITUTE(SUBSTITUTE(SUBSTITUTE(SUBSTITUTE(Answers!B390,"’","'"),"‘","'"),"“",""""),"”",""""))))*1+ISNUMBER(SEARCH("Writing or reviewing code or scripts",TRIM(SUBSTITUTE(SUBSTITUTE(SUBSTITUTE(SUBSTITUTE(Answers!B390,"’","'"),"‘","'"),"“",""""),"”",""""))))*1+ISNUMBER(SEARCH("Brainstorming or planning",TRIM(SUBSTITUTE(SUBSTITUTE(SUBSTITUTE(SUBSTITUTE(Answers!B390,"’","'"),"‘","'"),"“",""""),"”",""""))))*1+ISNUMBER(SEARCH("Something else",TRIM(SUBSTITUTE(SUBSTITUTE(SUBSTITUTE(SUBSTITUTE(Answers!B390,"’","'"),"‘","'"),"“",""""),"”",""""))))*1)</f>
        <v/>
      </c>
      <c r="Y390" s="1" t="str">
        <f aca="false">IF(X390="","",IF(X390=0,IF(ISNUMBER(SEARCH("I don't use AI tools for work",TRIM(SUBSTITUTE(SUBSTITUTE(SUBSTITUTE(SUBSTITUTE(Answers!B390,"’","'"),"‘","'"),"“",""""),"”","""")))),1,"unread"),MIN(X390+1,5)))</f>
        <v/>
      </c>
      <c r="Z390" s="1" t="n">
        <f aca="false">IF(ISNUMBER(SEARCH("Clear guidance on what's allowed and what information can go in",TRIM(SUBSTITUTE(SUBSTITUTE(SUBSTITUTE(SUBSTITUTE(Answers!R390,"’","'"),"‘","'"),"“",""""),"”","""")))),1,0)</f>
        <v>0</v>
      </c>
      <c r="AA390" s="1" t="n">
        <f aca="false">IF(ISNUMBER(SEARCH("An approved AI tool with a work account",TRIM(SUBSTITUTE(SUBSTITUTE(SUBSTITUTE(SUBSTITUTE(Answers!R390,"’","'"),"‘","'"),"“",""""),"”","""")))),1,0)</f>
        <v>0</v>
      </c>
      <c r="AB390" s="1" t="n">
        <f aca="false">IF(ISNUMBER(SEARCH("Hands-on training using my own work tasks",TRIM(SUBSTITUTE(SUBSTITUTE(SUBSTITUTE(SUBSTITUTE(Answers!R390,"’","'"),"‘","'"),"“",""""),"”","""")))),1,0)</f>
        <v>0</v>
      </c>
      <c r="AC390" s="1" t="n">
        <f aca="false">IF(ISNUMBER(SEARCH("Ready-made prompts and templates for common tasks",TRIM(SUBSTITUTE(SUBSTITUTE(SUBSTITUTE(SUBSTITUTE(Answers!R390,"’","'"),"‘","'"),"“",""""),"”","""")))),1,0)</f>
        <v>0</v>
      </c>
      <c r="AD390" s="1" t="n">
        <f aca="false">IF(ISNUMBER(SEARCH("Help setting up an AI agent for my role",TRIM(SUBSTITUTE(SUBSTITUTE(SUBSTITUTE(SUBSTITUTE(Answers!R390,"’","'"),"‘","'"),"“",""""),"”","""")))),1,0)</f>
        <v>0</v>
      </c>
      <c r="AE390" s="1" t="n">
        <f aca="false">IF(ISNUMBER(SEARCH("Examples from people in jobs like mine",TRIM(SUBSTITUTE(SUBSTITUTE(SUBSTITUTE(SUBSTITUTE(Answers!R390,"’","'"),"‘","'"),"“",""""),"”","""")))),1,0)</f>
        <v>0</v>
      </c>
      <c r="AF390" s="1" t="n">
        <f aca="false">IF(ISNUMBER(SEARCH("Time set aside to practice",TRIM(SUBSTITUTE(SUBSTITUTE(SUBSTITUTE(SUBSTITUTE(Answers!R390,"’","'"),"‘","'"),"“",""""),"”","""")))),1,0)</f>
        <v>0</v>
      </c>
      <c r="AG390" s="1" t="n">
        <f aca="false">IF(ISNUMBER(SEARCH("I don't need help right now",TRIM(SUBSTITUTE(SUBSTITUTE(SUBSTITUTE(SUBSTITUTE(Answers!R390,"’","'"),"‘","'"),"“",""""),"”","""")))),1,0)</f>
        <v>0</v>
      </c>
      <c r="AH390" s="1" t="str">
        <f aca="false">IF(Answers!R390="","",IF(Z390+AA390+AB390+AC390+AD390+AE390+AF390+AG390=0,"unread",""))</f>
        <v/>
      </c>
      <c r="AI390" s="1" t="n">
        <f aca="false">IF(OR(D390=5,E390=5),1,0)</f>
        <v>0</v>
      </c>
    </row>
    <row r="391" customFormat="false" ht="15" hidden="false" customHeight="true" outlineLevel="0" collapsed="false">
      <c r="A391" s="1" t="n">
        <f aca="false">Answers!T391</f>
        <v>0</v>
      </c>
      <c r="B391" s="1" t="str">
        <f aca="false">IF(Answers!A391="","",IFERROR(MATCH(TRIM(SUBSTITUTE(SUBSTITUTE(SUBSTITUTE(SUBSTITUTE(Answers!A391,"’","'"),"‘","'"),"“",""""),"”","""")),'Scoring key'!$B$10:$B$14,0),"unread"))</f>
        <v/>
      </c>
      <c r="C391" s="1" t="str">
        <f aca="false">IF(Answers!C391="","",IFERROR(MATCH(TRIM(SUBSTITUTE(SUBSTITUTE(SUBSTITUTE(SUBSTITUTE(Answers!C391,"’","'"),"‘","'"),"“",""""),"”","""")),'Scoring key'!$B$15:$B$19,0),"unread"))</f>
        <v/>
      </c>
      <c r="D391" s="1" t="str">
        <f aca="false">IF(Answers!D391="","",IFERROR(MATCH(TRIM(SUBSTITUTE(SUBSTITUTE(SUBSTITUTE(SUBSTITUTE(Answers!D391,"’","'"),"‘","'"),"“",""""),"”","""")),'Scoring key'!$B$20:$B$24,0),"unread"))</f>
        <v/>
      </c>
      <c r="E391" s="1" t="str">
        <f aca="false">IF(Answers!E391="","",IFERROR(MATCH(TRIM(SUBSTITUTE(SUBSTITUTE(SUBSTITUTE(SUBSTITUTE(Answers!E391,"’","'"),"‘","'"),"“",""""),"”","""")),'Scoring key'!$B$25:$B$29,0),"unread"))</f>
        <v/>
      </c>
      <c r="F391" s="1" t="str">
        <f aca="false">IF(Answers!L391="","",IFERROR(MATCH(TRIM(SUBSTITUTE(SUBSTITUTE(SUBSTITUTE(SUBSTITUTE(Answers!L391,"’","'"),"‘","'"),"“",""""),"”","""")),'Scoring key'!$B$30:$B$34,0),"unread"))</f>
        <v/>
      </c>
      <c r="G391" s="1" t="str">
        <f aca="false">IF(Answers!N391="","",IFERROR(MATCH(TRIM(SUBSTITUTE(SUBSTITUTE(SUBSTITUTE(SUBSTITUTE(Answers!N391,"’","'"),"‘","'"),"“",""""),"”","""")),'Scoring key'!$B$35:$B$38,0),"unread"))</f>
        <v/>
      </c>
      <c r="H391" s="1" t="str">
        <f aca="false">IF(Answers!O391="","",IFERROR(MATCH(TRIM(SUBSTITUTE(SUBSTITUTE(SUBSTITUTE(SUBSTITUTE(Answers!O391,"’","'"),"‘","'"),"“",""""),"”","""")),'Scoring key'!$B$39:$B$42,0),"unread"))</f>
        <v/>
      </c>
      <c r="I391" s="1" t="str">
        <f aca="false">IF(Answers!S391="","",IFERROR(MATCH(TRIM(SUBSTITUTE(SUBSTITUTE(SUBSTITUTE(SUBSTITUTE(Answers!S391,"’","'"),"‘","'"),"“",""""),"”","""")),'Scoring key'!$B$43:$B$46,0),"unread"))</f>
        <v/>
      </c>
      <c r="J391" s="1" t="str">
        <f aca="false">IF(ISNUMBER(B391),IF(INDEX('Scoring key'!$C$10:$C$14,B391)="","",INDEX('Scoring key'!$C$10:$C$14,B391)),"")</f>
        <v/>
      </c>
      <c r="K391" s="1" t="str">
        <f aca="false">IF(ISNUMBER(E391),IF(INDEX('Scoring key'!$C$25:$C$29,E391)="","",INDEX('Scoring key'!$C$25:$C$29,E391)),"")</f>
        <v/>
      </c>
      <c r="L391" s="1" t="str">
        <f aca="false">IF(ISNUMBER(F391),IF(INDEX('Scoring key'!$C$30:$C$34,F391)="","",INDEX('Scoring key'!$C$30:$C$34,F391)),"")</f>
        <v/>
      </c>
      <c r="M391" s="1" t="str">
        <f aca="false">IF(ISNUMBER(G391),IF(INDEX('Scoring key'!$C$35:$C$38,G391)="","",INDEX('Scoring key'!$C$35:$C$38,G391)),"")</f>
        <v/>
      </c>
      <c r="N391" s="1" t="str">
        <f aca="false">IF(ISNUMBER(H391),IF(INDEX('Scoring key'!$C$39:$C$42,H391)="","",INDEX('Scoring key'!$C$39:$C$42,H391)),"")</f>
        <v/>
      </c>
      <c r="O391" s="1" t="str">
        <f aca="false">IF(Answers!F391="","",IF(ISNUMBER(IFERROR(VALUE(Answers!F391),"")),IF(AND(VALUE(Answers!F391)&gt;=1,VALUE(Answers!F391)&lt;=5,VALUE(Answers!F391)=INT(VALUE(Answers!F391))),VALUE(Answers!F391),"unread"),IFERROR(MATCH(TRIM(SUBSTITUTE(SUBSTITUTE(SUBSTITUTE(SUBSTITUTE(Answers!F391,"’","'"),"‘","'"),"“",""""),"”","""")),'Scoring key'!$B$5:$B$9,0),"unread")))</f>
        <v/>
      </c>
      <c r="P391" s="1" t="str">
        <f aca="false">IF(Answers!G391="","",IF(ISNUMBER(IFERROR(VALUE(Answers!G391),"")),IF(AND(VALUE(Answers!G391)&gt;=1,VALUE(Answers!G391)&lt;=5,VALUE(Answers!G391)=INT(VALUE(Answers!G391))),VALUE(Answers!G391),"unread"),IFERROR(MATCH(TRIM(SUBSTITUTE(SUBSTITUTE(SUBSTITUTE(SUBSTITUTE(Answers!G391,"’","'"),"‘","'"),"“",""""),"”","""")),'Scoring key'!$B$5:$B$9,0),"unread")))</f>
        <v/>
      </c>
      <c r="Q391" s="1" t="str">
        <f aca="false">IF(Answers!H391="","",IF(ISNUMBER(IFERROR(VALUE(Answers!H391),"")),IF(AND(VALUE(Answers!H391)&gt;=1,VALUE(Answers!H391)&lt;=5,VALUE(Answers!H391)=INT(VALUE(Answers!H391))),VALUE(Answers!H391),"unread"),IFERROR(MATCH(TRIM(SUBSTITUTE(SUBSTITUTE(SUBSTITUTE(SUBSTITUTE(Answers!H391,"’","'"),"‘","'"),"“",""""),"”","""")),'Scoring key'!$B$5:$B$9,0),"unread")))</f>
        <v/>
      </c>
      <c r="R391" s="1" t="str">
        <f aca="false">IF(Answers!I391="","",IF(ISNUMBER(IFERROR(VALUE(Answers!I391),"")),IF(AND(VALUE(Answers!I391)&gt;=1,VALUE(Answers!I391)&lt;=5,VALUE(Answers!I391)=INT(VALUE(Answers!I391))),VALUE(Answers!I391),"unread"),IFERROR(MATCH(TRIM(SUBSTITUTE(SUBSTITUTE(SUBSTITUTE(SUBSTITUTE(Answers!I391,"’","'"),"‘","'"),"“",""""),"”","""")),'Scoring key'!$B$5:$B$9,0),"unread")))</f>
        <v/>
      </c>
      <c r="S391" s="1" t="str">
        <f aca="false">IF(Answers!J391="","",IF(ISNUMBER(IFERROR(VALUE(Answers!J391),"")),IF(AND(VALUE(Answers!J391)&gt;=1,VALUE(Answers!J391)&lt;=5,VALUE(Answers!J391)=INT(VALUE(Answers!J391))),VALUE(Answers!J391),"unread"),IFERROR(MATCH(TRIM(SUBSTITUTE(SUBSTITUTE(SUBSTITUTE(SUBSTITUTE(Answers!J391,"’","'"),"‘","'"),"“",""""),"”","""")),'Scoring key'!$B$5:$B$9,0),"unread")))</f>
        <v/>
      </c>
      <c r="T391" s="1" t="str">
        <f aca="false">IF(Answers!K391="","",IF(ISNUMBER(IFERROR(VALUE(Answers!K391),"")),IF(AND(VALUE(Answers!K391)&gt;=1,VALUE(Answers!K391)&lt;=5,VALUE(Answers!K391)=INT(VALUE(Answers!K391))),VALUE(Answers!K391),"unread"),IFERROR(MATCH(TRIM(SUBSTITUTE(SUBSTITUTE(SUBSTITUTE(SUBSTITUTE(Answers!K391,"’","'"),"‘","'"),"“",""""),"”","""")),'Scoring key'!$B$5:$B$9,0),"unread")))</f>
        <v/>
      </c>
      <c r="U391" s="1" t="str">
        <f aca="false">IF(Answers!M391="","",IF(ISNUMBER(IFERROR(VALUE(Answers!M391),"")),IF(AND(VALUE(Answers!M391)&gt;=1,VALUE(Answers!M391)&lt;=5,VALUE(Answers!M391)=INT(VALUE(Answers!M391))),VALUE(Answers!M391),"unread"),IFERROR(MATCH(TRIM(SUBSTITUTE(SUBSTITUTE(SUBSTITUTE(SUBSTITUTE(Answers!M391,"’","'"),"‘","'"),"“",""""),"”","""")),'Scoring key'!$B$5:$B$9,0),"unread")))</f>
        <v/>
      </c>
      <c r="V391" s="1" t="str">
        <f aca="false">IF(Answers!P391="","",IF(ISNUMBER(IFERROR(VALUE(Answers!P391),"")),IF(AND(VALUE(Answers!P391)&gt;=1,VALUE(Answers!P391)&lt;=5,VALUE(Answers!P391)=INT(VALUE(Answers!P391))),VALUE(Answers!P391),"unread"),IFERROR(MATCH(TRIM(SUBSTITUTE(SUBSTITUTE(SUBSTITUTE(SUBSTITUTE(Answers!P391,"’","'"),"‘","'"),"“",""""),"”","""")),'Scoring key'!$B$5:$B$9,0),"unread")))</f>
        <v/>
      </c>
      <c r="W391" s="1" t="str">
        <f aca="false">IF(Answers!Q391="","",IF(ISNUMBER(IFERROR(VALUE(Answers!Q391),"")),IF(AND(VALUE(Answers!Q391)&gt;=1,VALUE(Answers!Q391)&lt;=5,VALUE(Answers!Q391)=INT(VALUE(Answers!Q391))),VALUE(Answers!Q391),"unread"),IFERROR(MATCH(TRIM(SUBSTITUTE(SUBSTITUTE(SUBSTITUTE(SUBSTITUTE(Answers!Q391,"’","'"),"‘","'"),"“",""""),"”","""")),'Scoring key'!$B$5:$B$9,0),"unread")))</f>
        <v/>
      </c>
      <c r="X391" s="1" t="str">
        <f aca="false">IF(Answers!B391="","",ISNUMBER(SEARCH("Drafting or editing emails and documents",TRIM(SUBSTITUTE(SUBSTITUTE(SUBSTITUTE(SUBSTITUTE(Answers!B391,"’","'"),"‘","'"),"“",""""),"”",""""))))*1+ISNUMBER(SEARCH("Summarizing documents, threads or meetings",TRIM(SUBSTITUTE(SUBSTITUTE(SUBSTITUTE(SUBSTITUTE(Answers!B391,"’","'"),"‘","'"),"“",""""),"”",""""))))*1+ISNUMBER(SEARCH("Research, or explaining something unfamiliar",TRIM(SUBSTITUTE(SUBSTITUTE(SUBSTITUTE(SUBSTITUTE(Answers!B391,"’","'"),"‘","'"),"“",""""),"”",""""))))*1+ISNUMBER(SEARCH("Working with data or spreadsheets",TRIM(SUBSTITUTE(SUBSTITUTE(SUBSTITUTE(SUBSTITUTE(Answers!B391,"’","'"),"‘","'"),"“",""""),"”",""""))))*1+ISNUMBER(SEARCH("Writing or reviewing code or scripts",TRIM(SUBSTITUTE(SUBSTITUTE(SUBSTITUTE(SUBSTITUTE(Answers!B391,"’","'"),"‘","'"),"“",""""),"”",""""))))*1+ISNUMBER(SEARCH("Brainstorming or planning",TRIM(SUBSTITUTE(SUBSTITUTE(SUBSTITUTE(SUBSTITUTE(Answers!B391,"’","'"),"‘","'"),"“",""""),"”",""""))))*1+ISNUMBER(SEARCH("Something else",TRIM(SUBSTITUTE(SUBSTITUTE(SUBSTITUTE(SUBSTITUTE(Answers!B391,"’","'"),"‘","'"),"“",""""),"”",""""))))*1)</f>
        <v/>
      </c>
      <c r="Y391" s="1" t="str">
        <f aca="false">IF(X391="","",IF(X391=0,IF(ISNUMBER(SEARCH("I don't use AI tools for work",TRIM(SUBSTITUTE(SUBSTITUTE(SUBSTITUTE(SUBSTITUTE(Answers!B391,"’","'"),"‘","'"),"“",""""),"”","""")))),1,"unread"),MIN(X391+1,5)))</f>
        <v/>
      </c>
      <c r="Z391" s="1" t="n">
        <f aca="false">IF(ISNUMBER(SEARCH("Clear guidance on what's allowed and what information can go in",TRIM(SUBSTITUTE(SUBSTITUTE(SUBSTITUTE(SUBSTITUTE(Answers!R391,"’","'"),"‘","'"),"“",""""),"”","""")))),1,0)</f>
        <v>0</v>
      </c>
      <c r="AA391" s="1" t="n">
        <f aca="false">IF(ISNUMBER(SEARCH("An approved AI tool with a work account",TRIM(SUBSTITUTE(SUBSTITUTE(SUBSTITUTE(SUBSTITUTE(Answers!R391,"’","'"),"‘","'"),"“",""""),"”","""")))),1,0)</f>
        <v>0</v>
      </c>
      <c r="AB391" s="1" t="n">
        <f aca="false">IF(ISNUMBER(SEARCH("Hands-on training using my own work tasks",TRIM(SUBSTITUTE(SUBSTITUTE(SUBSTITUTE(SUBSTITUTE(Answers!R391,"’","'"),"‘","'"),"“",""""),"”","""")))),1,0)</f>
        <v>0</v>
      </c>
      <c r="AC391" s="1" t="n">
        <f aca="false">IF(ISNUMBER(SEARCH("Ready-made prompts and templates for common tasks",TRIM(SUBSTITUTE(SUBSTITUTE(SUBSTITUTE(SUBSTITUTE(Answers!R391,"’","'"),"‘","'"),"“",""""),"”","""")))),1,0)</f>
        <v>0</v>
      </c>
      <c r="AD391" s="1" t="n">
        <f aca="false">IF(ISNUMBER(SEARCH("Help setting up an AI agent for my role",TRIM(SUBSTITUTE(SUBSTITUTE(SUBSTITUTE(SUBSTITUTE(Answers!R391,"’","'"),"‘","'"),"“",""""),"”","""")))),1,0)</f>
        <v>0</v>
      </c>
      <c r="AE391" s="1" t="n">
        <f aca="false">IF(ISNUMBER(SEARCH("Examples from people in jobs like mine",TRIM(SUBSTITUTE(SUBSTITUTE(SUBSTITUTE(SUBSTITUTE(Answers!R391,"’","'"),"‘","'"),"“",""""),"”","""")))),1,0)</f>
        <v>0</v>
      </c>
      <c r="AF391" s="1" t="n">
        <f aca="false">IF(ISNUMBER(SEARCH("Time set aside to practice",TRIM(SUBSTITUTE(SUBSTITUTE(SUBSTITUTE(SUBSTITUTE(Answers!R391,"’","'"),"‘","'"),"“",""""),"”","""")))),1,0)</f>
        <v>0</v>
      </c>
      <c r="AG391" s="1" t="n">
        <f aca="false">IF(ISNUMBER(SEARCH("I don't need help right now",TRIM(SUBSTITUTE(SUBSTITUTE(SUBSTITUTE(SUBSTITUTE(Answers!R391,"’","'"),"‘","'"),"“",""""),"”","""")))),1,0)</f>
        <v>0</v>
      </c>
      <c r="AH391" s="1" t="str">
        <f aca="false">IF(Answers!R391="","",IF(Z391+AA391+AB391+AC391+AD391+AE391+AF391+AG391=0,"unread",""))</f>
        <v/>
      </c>
      <c r="AI391" s="1" t="n">
        <f aca="false">IF(OR(D391=5,E391=5),1,0)</f>
        <v>0</v>
      </c>
    </row>
    <row r="392" customFormat="false" ht="15" hidden="false" customHeight="true" outlineLevel="0" collapsed="false">
      <c r="A392" s="1" t="n">
        <f aca="false">Answers!T392</f>
        <v>0</v>
      </c>
      <c r="B392" s="1" t="str">
        <f aca="false">IF(Answers!A392="","",IFERROR(MATCH(TRIM(SUBSTITUTE(SUBSTITUTE(SUBSTITUTE(SUBSTITUTE(Answers!A392,"’","'"),"‘","'"),"“",""""),"”","""")),'Scoring key'!$B$10:$B$14,0),"unread"))</f>
        <v/>
      </c>
      <c r="C392" s="1" t="str">
        <f aca="false">IF(Answers!C392="","",IFERROR(MATCH(TRIM(SUBSTITUTE(SUBSTITUTE(SUBSTITUTE(SUBSTITUTE(Answers!C392,"’","'"),"‘","'"),"“",""""),"”","""")),'Scoring key'!$B$15:$B$19,0),"unread"))</f>
        <v/>
      </c>
      <c r="D392" s="1" t="str">
        <f aca="false">IF(Answers!D392="","",IFERROR(MATCH(TRIM(SUBSTITUTE(SUBSTITUTE(SUBSTITUTE(SUBSTITUTE(Answers!D392,"’","'"),"‘","'"),"“",""""),"”","""")),'Scoring key'!$B$20:$B$24,0),"unread"))</f>
        <v/>
      </c>
      <c r="E392" s="1" t="str">
        <f aca="false">IF(Answers!E392="","",IFERROR(MATCH(TRIM(SUBSTITUTE(SUBSTITUTE(SUBSTITUTE(SUBSTITUTE(Answers!E392,"’","'"),"‘","'"),"“",""""),"”","""")),'Scoring key'!$B$25:$B$29,0),"unread"))</f>
        <v/>
      </c>
      <c r="F392" s="1" t="str">
        <f aca="false">IF(Answers!L392="","",IFERROR(MATCH(TRIM(SUBSTITUTE(SUBSTITUTE(SUBSTITUTE(SUBSTITUTE(Answers!L392,"’","'"),"‘","'"),"“",""""),"”","""")),'Scoring key'!$B$30:$B$34,0),"unread"))</f>
        <v/>
      </c>
      <c r="G392" s="1" t="str">
        <f aca="false">IF(Answers!N392="","",IFERROR(MATCH(TRIM(SUBSTITUTE(SUBSTITUTE(SUBSTITUTE(SUBSTITUTE(Answers!N392,"’","'"),"‘","'"),"“",""""),"”","""")),'Scoring key'!$B$35:$B$38,0),"unread"))</f>
        <v/>
      </c>
      <c r="H392" s="1" t="str">
        <f aca="false">IF(Answers!O392="","",IFERROR(MATCH(TRIM(SUBSTITUTE(SUBSTITUTE(SUBSTITUTE(SUBSTITUTE(Answers!O392,"’","'"),"‘","'"),"“",""""),"”","""")),'Scoring key'!$B$39:$B$42,0),"unread"))</f>
        <v/>
      </c>
      <c r="I392" s="1" t="str">
        <f aca="false">IF(Answers!S392="","",IFERROR(MATCH(TRIM(SUBSTITUTE(SUBSTITUTE(SUBSTITUTE(SUBSTITUTE(Answers!S392,"’","'"),"‘","'"),"“",""""),"”","""")),'Scoring key'!$B$43:$B$46,0),"unread"))</f>
        <v/>
      </c>
      <c r="J392" s="1" t="str">
        <f aca="false">IF(ISNUMBER(B392),IF(INDEX('Scoring key'!$C$10:$C$14,B392)="","",INDEX('Scoring key'!$C$10:$C$14,B392)),"")</f>
        <v/>
      </c>
      <c r="K392" s="1" t="str">
        <f aca="false">IF(ISNUMBER(E392),IF(INDEX('Scoring key'!$C$25:$C$29,E392)="","",INDEX('Scoring key'!$C$25:$C$29,E392)),"")</f>
        <v/>
      </c>
      <c r="L392" s="1" t="str">
        <f aca="false">IF(ISNUMBER(F392),IF(INDEX('Scoring key'!$C$30:$C$34,F392)="","",INDEX('Scoring key'!$C$30:$C$34,F392)),"")</f>
        <v/>
      </c>
      <c r="M392" s="1" t="str">
        <f aca="false">IF(ISNUMBER(G392),IF(INDEX('Scoring key'!$C$35:$C$38,G392)="","",INDEX('Scoring key'!$C$35:$C$38,G392)),"")</f>
        <v/>
      </c>
      <c r="N392" s="1" t="str">
        <f aca="false">IF(ISNUMBER(H392),IF(INDEX('Scoring key'!$C$39:$C$42,H392)="","",INDEX('Scoring key'!$C$39:$C$42,H392)),"")</f>
        <v/>
      </c>
      <c r="O392" s="1" t="str">
        <f aca="false">IF(Answers!F392="","",IF(ISNUMBER(IFERROR(VALUE(Answers!F392),"")),IF(AND(VALUE(Answers!F392)&gt;=1,VALUE(Answers!F392)&lt;=5,VALUE(Answers!F392)=INT(VALUE(Answers!F392))),VALUE(Answers!F392),"unread"),IFERROR(MATCH(TRIM(SUBSTITUTE(SUBSTITUTE(SUBSTITUTE(SUBSTITUTE(Answers!F392,"’","'"),"‘","'"),"“",""""),"”","""")),'Scoring key'!$B$5:$B$9,0),"unread")))</f>
        <v/>
      </c>
      <c r="P392" s="1" t="str">
        <f aca="false">IF(Answers!G392="","",IF(ISNUMBER(IFERROR(VALUE(Answers!G392),"")),IF(AND(VALUE(Answers!G392)&gt;=1,VALUE(Answers!G392)&lt;=5,VALUE(Answers!G392)=INT(VALUE(Answers!G392))),VALUE(Answers!G392),"unread"),IFERROR(MATCH(TRIM(SUBSTITUTE(SUBSTITUTE(SUBSTITUTE(SUBSTITUTE(Answers!G392,"’","'"),"‘","'"),"“",""""),"”","""")),'Scoring key'!$B$5:$B$9,0),"unread")))</f>
        <v/>
      </c>
      <c r="Q392" s="1" t="str">
        <f aca="false">IF(Answers!H392="","",IF(ISNUMBER(IFERROR(VALUE(Answers!H392),"")),IF(AND(VALUE(Answers!H392)&gt;=1,VALUE(Answers!H392)&lt;=5,VALUE(Answers!H392)=INT(VALUE(Answers!H392))),VALUE(Answers!H392),"unread"),IFERROR(MATCH(TRIM(SUBSTITUTE(SUBSTITUTE(SUBSTITUTE(SUBSTITUTE(Answers!H392,"’","'"),"‘","'"),"“",""""),"”","""")),'Scoring key'!$B$5:$B$9,0),"unread")))</f>
        <v/>
      </c>
      <c r="R392" s="1" t="str">
        <f aca="false">IF(Answers!I392="","",IF(ISNUMBER(IFERROR(VALUE(Answers!I392),"")),IF(AND(VALUE(Answers!I392)&gt;=1,VALUE(Answers!I392)&lt;=5,VALUE(Answers!I392)=INT(VALUE(Answers!I392))),VALUE(Answers!I392),"unread"),IFERROR(MATCH(TRIM(SUBSTITUTE(SUBSTITUTE(SUBSTITUTE(SUBSTITUTE(Answers!I392,"’","'"),"‘","'"),"“",""""),"”","""")),'Scoring key'!$B$5:$B$9,0),"unread")))</f>
        <v/>
      </c>
      <c r="S392" s="1" t="str">
        <f aca="false">IF(Answers!J392="","",IF(ISNUMBER(IFERROR(VALUE(Answers!J392),"")),IF(AND(VALUE(Answers!J392)&gt;=1,VALUE(Answers!J392)&lt;=5,VALUE(Answers!J392)=INT(VALUE(Answers!J392))),VALUE(Answers!J392),"unread"),IFERROR(MATCH(TRIM(SUBSTITUTE(SUBSTITUTE(SUBSTITUTE(SUBSTITUTE(Answers!J392,"’","'"),"‘","'"),"“",""""),"”","""")),'Scoring key'!$B$5:$B$9,0),"unread")))</f>
        <v/>
      </c>
      <c r="T392" s="1" t="str">
        <f aca="false">IF(Answers!K392="","",IF(ISNUMBER(IFERROR(VALUE(Answers!K392),"")),IF(AND(VALUE(Answers!K392)&gt;=1,VALUE(Answers!K392)&lt;=5,VALUE(Answers!K392)=INT(VALUE(Answers!K392))),VALUE(Answers!K392),"unread"),IFERROR(MATCH(TRIM(SUBSTITUTE(SUBSTITUTE(SUBSTITUTE(SUBSTITUTE(Answers!K392,"’","'"),"‘","'"),"“",""""),"”","""")),'Scoring key'!$B$5:$B$9,0),"unread")))</f>
        <v/>
      </c>
      <c r="U392" s="1" t="str">
        <f aca="false">IF(Answers!M392="","",IF(ISNUMBER(IFERROR(VALUE(Answers!M392),"")),IF(AND(VALUE(Answers!M392)&gt;=1,VALUE(Answers!M392)&lt;=5,VALUE(Answers!M392)=INT(VALUE(Answers!M392))),VALUE(Answers!M392),"unread"),IFERROR(MATCH(TRIM(SUBSTITUTE(SUBSTITUTE(SUBSTITUTE(SUBSTITUTE(Answers!M392,"’","'"),"‘","'"),"“",""""),"”","""")),'Scoring key'!$B$5:$B$9,0),"unread")))</f>
        <v/>
      </c>
      <c r="V392" s="1" t="str">
        <f aca="false">IF(Answers!P392="","",IF(ISNUMBER(IFERROR(VALUE(Answers!P392),"")),IF(AND(VALUE(Answers!P392)&gt;=1,VALUE(Answers!P392)&lt;=5,VALUE(Answers!P392)=INT(VALUE(Answers!P392))),VALUE(Answers!P392),"unread"),IFERROR(MATCH(TRIM(SUBSTITUTE(SUBSTITUTE(SUBSTITUTE(SUBSTITUTE(Answers!P392,"’","'"),"‘","'"),"“",""""),"”","""")),'Scoring key'!$B$5:$B$9,0),"unread")))</f>
        <v/>
      </c>
      <c r="W392" s="1" t="str">
        <f aca="false">IF(Answers!Q392="","",IF(ISNUMBER(IFERROR(VALUE(Answers!Q392),"")),IF(AND(VALUE(Answers!Q392)&gt;=1,VALUE(Answers!Q392)&lt;=5,VALUE(Answers!Q392)=INT(VALUE(Answers!Q392))),VALUE(Answers!Q392),"unread"),IFERROR(MATCH(TRIM(SUBSTITUTE(SUBSTITUTE(SUBSTITUTE(SUBSTITUTE(Answers!Q392,"’","'"),"‘","'"),"“",""""),"”","""")),'Scoring key'!$B$5:$B$9,0),"unread")))</f>
        <v/>
      </c>
      <c r="X392" s="1" t="str">
        <f aca="false">IF(Answers!B392="","",ISNUMBER(SEARCH("Drafting or editing emails and documents",TRIM(SUBSTITUTE(SUBSTITUTE(SUBSTITUTE(SUBSTITUTE(Answers!B392,"’","'"),"‘","'"),"“",""""),"”",""""))))*1+ISNUMBER(SEARCH("Summarizing documents, threads or meetings",TRIM(SUBSTITUTE(SUBSTITUTE(SUBSTITUTE(SUBSTITUTE(Answers!B392,"’","'"),"‘","'"),"“",""""),"”",""""))))*1+ISNUMBER(SEARCH("Research, or explaining something unfamiliar",TRIM(SUBSTITUTE(SUBSTITUTE(SUBSTITUTE(SUBSTITUTE(Answers!B392,"’","'"),"‘","'"),"“",""""),"”",""""))))*1+ISNUMBER(SEARCH("Working with data or spreadsheets",TRIM(SUBSTITUTE(SUBSTITUTE(SUBSTITUTE(SUBSTITUTE(Answers!B392,"’","'"),"‘","'"),"“",""""),"”",""""))))*1+ISNUMBER(SEARCH("Writing or reviewing code or scripts",TRIM(SUBSTITUTE(SUBSTITUTE(SUBSTITUTE(SUBSTITUTE(Answers!B392,"’","'"),"‘","'"),"“",""""),"”",""""))))*1+ISNUMBER(SEARCH("Brainstorming or planning",TRIM(SUBSTITUTE(SUBSTITUTE(SUBSTITUTE(SUBSTITUTE(Answers!B392,"’","'"),"‘","'"),"“",""""),"”",""""))))*1+ISNUMBER(SEARCH("Something else",TRIM(SUBSTITUTE(SUBSTITUTE(SUBSTITUTE(SUBSTITUTE(Answers!B392,"’","'"),"‘","'"),"“",""""),"”",""""))))*1)</f>
        <v/>
      </c>
      <c r="Y392" s="1" t="str">
        <f aca="false">IF(X392="","",IF(X392=0,IF(ISNUMBER(SEARCH("I don't use AI tools for work",TRIM(SUBSTITUTE(SUBSTITUTE(SUBSTITUTE(SUBSTITUTE(Answers!B392,"’","'"),"‘","'"),"“",""""),"”","""")))),1,"unread"),MIN(X392+1,5)))</f>
        <v/>
      </c>
      <c r="Z392" s="1" t="n">
        <f aca="false">IF(ISNUMBER(SEARCH("Clear guidance on what's allowed and what information can go in",TRIM(SUBSTITUTE(SUBSTITUTE(SUBSTITUTE(SUBSTITUTE(Answers!R392,"’","'"),"‘","'"),"“",""""),"”","""")))),1,0)</f>
        <v>0</v>
      </c>
      <c r="AA392" s="1" t="n">
        <f aca="false">IF(ISNUMBER(SEARCH("An approved AI tool with a work account",TRIM(SUBSTITUTE(SUBSTITUTE(SUBSTITUTE(SUBSTITUTE(Answers!R392,"’","'"),"‘","'"),"“",""""),"”","""")))),1,0)</f>
        <v>0</v>
      </c>
      <c r="AB392" s="1" t="n">
        <f aca="false">IF(ISNUMBER(SEARCH("Hands-on training using my own work tasks",TRIM(SUBSTITUTE(SUBSTITUTE(SUBSTITUTE(SUBSTITUTE(Answers!R392,"’","'"),"‘","'"),"“",""""),"”","""")))),1,0)</f>
        <v>0</v>
      </c>
      <c r="AC392" s="1" t="n">
        <f aca="false">IF(ISNUMBER(SEARCH("Ready-made prompts and templates for common tasks",TRIM(SUBSTITUTE(SUBSTITUTE(SUBSTITUTE(SUBSTITUTE(Answers!R392,"’","'"),"‘","'"),"“",""""),"”","""")))),1,0)</f>
        <v>0</v>
      </c>
      <c r="AD392" s="1" t="n">
        <f aca="false">IF(ISNUMBER(SEARCH("Help setting up an AI agent for my role",TRIM(SUBSTITUTE(SUBSTITUTE(SUBSTITUTE(SUBSTITUTE(Answers!R392,"’","'"),"‘","'"),"“",""""),"”","""")))),1,0)</f>
        <v>0</v>
      </c>
      <c r="AE392" s="1" t="n">
        <f aca="false">IF(ISNUMBER(SEARCH("Examples from people in jobs like mine",TRIM(SUBSTITUTE(SUBSTITUTE(SUBSTITUTE(SUBSTITUTE(Answers!R392,"’","'"),"‘","'"),"“",""""),"”","""")))),1,0)</f>
        <v>0</v>
      </c>
      <c r="AF392" s="1" t="n">
        <f aca="false">IF(ISNUMBER(SEARCH("Time set aside to practice",TRIM(SUBSTITUTE(SUBSTITUTE(SUBSTITUTE(SUBSTITUTE(Answers!R392,"’","'"),"‘","'"),"“",""""),"”","""")))),1,0)</f>
        <v>0</v>
      </c>
      <c r="AG392" s="1" t="n">
        <f aca="false">IF(ISNUMBER(SEARCH("I don't need help right now",TRIM(SUBSTITUTE(SUBSTITUTE(SUBSTITUTE(SUBSTITUTE(Answers!R392,"’","'"),"‘","'"),"“",""""),"”","""")))),1,0)</f>
        <v>0</v>
      </c>
      <c r="AH392" s="1" t="str">
        <f aca="false">IF(Answers!R392="","",IF(Z392+AA392+AB392+AC392+AD392+AE392+AF392+AG392=0,"unread",""))</f>
        <v/>
      </c>
      <c r="AI392" s="1" t="n">
        <f aca="false">IF(OR(D392=5,E392=5),1,0)</f>
        <v>0</v>
      </c>
    </row>
    <row r="393" customFormat="false" ht="15" hidden="false" customHeight="true" outlineLevel="0" collapsed="false">
      <c r="A393" s="1" t="n">
        <f aca="false">Answers!T393</f>
        <v>0</v>
      </c>
      <c r="B393" s="1" t="str">
        <f aca="false">IF(Answers!A393="","",IFERROR(MATCH(TRIM(SUBSTITUTE(SUBSTITUTE(SUBSTITUTE(SUBSTITUTE(Answers!A393,"’","'"),"‘","'"),"“",""""),"”","""")),'Scoring key'!$B$10:$B$14,0),"unread"))</f>
        <v/>
      </c>
      <c r="C393" s="1" t="str">
        <f aca="false">IF(Answers!C393="","",IFERROR(MATCH(TRIM(SUBSTITUTE(SUBSTITUTE(SUBSTITUTE(SUBSTITUTE(Answers!C393,"’","'"),"‘","'"),"“",""""),"”","""")),'Scoring key'!$B$15:$B$19,0),"unread"))</f>
        <v/>
      </c>
      <c r="D393" s="1" t="str">
        <f aca="false">IF(Answers!D393="","",IFERROR(MATCH(TRIM(SUBSTITUTE(SUBSTITUTE(SUBSTITUTE(SUBSTITUTE(Answers!D393,"’","'"),"‘","'"),"“",""""),"”","""")),'Scoring key'!$B$20:$B$24,0),"unread"))</f>
        <v/>
      </c>
      <c r="E393" s="1" t="str">
        <f aca="false">IF(Answers!E393="","",IFERROR(MATCH(TRIM(SUBSTITUTE(SUBSTITUTE(SUBSTITUTE(SUBSTITUTE(Answers!E393,"’","'"),"‘","'"),"“",""""),"”","""")),'Scoring key'!$B$25:$B$29,0),"unread"))</f>
        <v/>
      </c>
      <c r="F393" s="1" t="str">
        <f aca="false">IF(Answers!L393="","",IFERROR(MATCH(TRIM(SUBSTITUTE(SUBSTITUTE(SUBSTITUTE(SUBSTITUTE(Answers!L393,"’","'"),"‘","'"),"“",""""),"”","""")),'Scoring key'!$B$30:$B$34,0),"unread"))</f>
        <v/>
      </c>
      <c r="G393" s="1" t="str">
        <f aca="false">IF(Answers!N393="","",IFERROR(MATCH(TRIM(SUBSTITUTE(SUBSTITUTE(SUBSTITUTE(SUBSTITUTE(Answers!N393,"’","'"),"‘","'"),"“",""""),"”","""")),'Scoring key'!$B$35:$B$38,0),"unread"))</f>
        <v/>
      </c>
      <c r="H393" s="1" t="str">
        <f aca="false">IF(Answers!O393="","",IFERROR(MATCH(TRIM(SUBSTITUTE(SUBSTITUTE(SUBSTITUTE(SUBSTITUTE(Answers!O393,"’","'"),"‘","'"),"“",""""),"”","""")),'Scoring key'!$B$39:$B$42,0),"unread"))</f>
        <v/>
      </c>
      <c r="I393" s="1" t="str">
        <f aca="false">IF(Answers!S393="","",IFERROR(MATCH(TRIM(SUBSTITUTE(SUBSTITUTE(SUBSTITUTE(SUBSTITUTE(Answers!S393,"’","'"),"‘","'"),"“",""""),"”","""")),'Scoring key'!$B$43:$B$46,0),"unread"))</f>
        <v/>
      </c>
      <c r="J393" s="1" t="str">
        <f aca="false">IF(ISNUMBER(B393),IF(INDEX('Scoring key'!$C$10:$C$14,B393)="","",INDEX('Scoring key'!$C$10:$C$14,B393)),"")</f>
        <v/>
      </c>
      <c r="K393" s="1" t="str">
        <f aca="false">IF(ISNUMBER(E393),IF(INDEX('Scoring key'!$C$25:$C$29,E393)="","",INDEX('Scoring key'!$C$25:$C$29,E393)),"")</f>
        <v/>
      </c>
      <c r="L393" s="1" t="str">
        <f aca="false">IF(ISNUMBER(F393),IF(INDEX('Scoring key'!$C$30:$C$34,F393)="","",INDEX('Scoring key'!$C$30:$C$34,F393)),"")</f>
        <v/>
      </c>
      <c r="M393" s="1" t="str">
        <f aca="false">IF(ISNUMBER(G393),IF(INDEX('Scoring key'!$C$35:$C$38,G393)="","",INDEX('Scoring key'!$C$35:$C$38,G393)),"")</f>
        <v/>
      </c>
      <c r="N393" s="1" t="str">
        <f aca="false">IF(ISNUMBER(H393),IF(INDEX('Scoring key'!$C$39:$C$42,H393)="","",INDEX('Scoring key'!$C$39:$C$42,H393)),"")</f>
        <v/>
      </c>
      <c r="O393" s="1" t="str">
        <f aca="false">IF(Answers!F393="","",IF(ISNUMBER(IFERROR(VALUE(Answers!F393),"")),IF(AND(VALUE(Answers!F393)&gt;=1,VALUE(Answers!F393)&lt;=5,VALUE(Answers!F393)=INT(VALUE(Answers!F393))),VALUE(Answers!F393),"unread"),IFERROR(MATCH(TRIM(SUBSTITUTE(SUBSTITUTE(SUBSTITUTE(SUBSTITUTE(Answers!F393,"’","'"),"‘","'"),"“",""""),"”","""")),'Scoring key'!$B$5:$B$9,0),"unread")))</f>
        <v/>
      </c>
      <c r="P393" s="1" t="str">
        <f aca="false">IF(Answers!G393="","",IF(ISNUMBER(IFERROR(VALUE(Answers!G393),"")),IF(AND(VALUE(Answers!G393)&gt;=1,VALUE(Answers!G393)&lt;=5,VALUE(Answers!G393)=INT(VALUE(Answers!G393))),VALUE(Answers!G393),"unread"),IFERROR(MATCH(TRIM(SUBSTITUTE(SUBSTITUTE(SUBSTITUTE(SUBSTITUTE(Answers!G393,"’","'"),"‘","'"),"“",""""),"”","""")),'Scoring key'!$B$5:$B$9,0),"unread")))</f>
        <v/>
      </c>
      <c r="Q393" s="1" t="str">
        <f aca="false">IF(Answers!H393="","",IF(ISNUMBER(IFERROR(VALUE(Answers!H393),"")),IF(AND(VALUE(Answers!H393)&gt;=1,VALUE(Answers!H393)&lt;=5,VALUE(Answers!H393)=INT(VALUE(Answers!H393))),VALUE(Answers!H393),"unread"),IFERROR(MATCH(TRIM(SUBSTITUTE(SUBSTITUTE(SUBSTITUTE(SUBSTITUTE(Answers!H393,"’","'"),"‘","'"),"“",""""),"”","""")),'Scoring key'!$B$5:$B$9,0),"unread")))</f>
        <v/>
      </c>
      <c r="R393" s="1" t="str">
        <f aca="false">IF(Answers!I393="","",IF(ISNUMBER(IFERROR(VALUE(Answers!I393),"")),IF(AND(VALUE(Answers!I393)&gt;=1,VALUE(Answers!I393)&lt;=5,VALUE(Answers!I393)=INT(VALUE(Answers!I393))),VALUE(Answers!I393),"unread"),IFERROR(MATCH(TRIM(SUBSTITUTE(SUBSTITUTE(SUBSTITUTE(SUBSTITUTE(Answers!I393,"’","'"),"‘","'"),"“",""""),"”","""")),'Scoring key'!$B$5:$B$9,0),"unread")))</f>
        <v/>
      </c>
      <c r="S393" s="1" t="str">
        <f aca="false">IF(Answers!J393="","",IF(ISNUMBER(IFERROR(VALUE(Answers!J393),"")),IF(AND(VALUE(Answers!J393)&gt;=1,VALUE(Answers!J393)&lt;=5,VALUE(Answers!J393)=INT(VALUE(Answers!J393))),VALUE(Answers!J393),"unread"),IFERROR(MATCH(TRIM(SUBSTITUTE(SUBSTITUTE(SUBSTITUTE(SUBSTITUTE(Answers!J393,"’","'"),"‘","'"),"“",""""),"”","""")),'Scoring key'!$B$5:$B$9,0),"unread")))</f>
        <v/>
      </c>
      <c r="T393" s="1" t="str">
        <f aca="false">IF(Answers!K393="","",IF(ISNUMBER(IFERROR(VALUE(Answers!K393),"")),IF(AND(VALUE(Answers!K393)&gt;=1,VALUE(Answers!K393)&lt;=5,VALUE(Answers!K393)=INT(VALUE(Answers!K393))),VALUE(Answers!K393),"unread"),IFERROR(MATCH(TRIM(SUBSTITUTE(SUBSTITUTE(SUBSTITUTE(SUBSTITUTE(Answers!K393,"’","'"),"‘","'"),"“",""""),"”","""")),'Scoring key'!$B$5:$B$9,0),"unread")))</f>
        <v/>
      </c>
      <c r="U393" s="1" t="str">
        <f aca="false">IF(Answers!M393="","",IF(ISNUMBER(IFERROR(VALUE(Answers!M393),"")),IF(AND(VALUE(Answers!M393)&gt;=1,VALUE(Answers!M393)&lt;=5,VALUE(Answers!M393)=INT(VALUE(Answers!M393))),VALUE(Answers!M393),"unread"),IFERROR(MATCH(TRIM(SUBSTITUTE(SUBSTITUTE(SUBSTITUTE(SUBSTITUTE(Answers!M393,"’","'"),"‘","'"),"“",""""),"”","""")),'Scoring key'!$B$5:$B$9,0),"unread")))</f>
        <v/>
      </c>
      <c r="V393" s="1" t="str">
        <f aca="false">IF(Answers!P393="","",IF(ISNUMBER(IFERROR(VALUE(Answers!P393),"")),IF(AND(VALUE(Answers!P393)&gt;=1,VALUE(Answers!P393)&lt;=5,VALUE(Answers!P393)=INT(VALUE(Answers!P393))),VALUE(Answers!P393),"unread"),IFERROR(MATCH(TRIM(SUBSTITUTE(SUBSTITUTE(SUBSTITUTE(SUBSTITUTE(Answers!P393,"’","'"),"‘","'"),"“",""""),"”","""")),'Scoring key'!$B$5:$B$9,0),"unread")))</f>
        <v/>
      </c>
      <c r="W393" s="1" t="str">
        <f aca="false">IF(Answers!Q393="","",IF(ISNUMBER(IFERROR(VALUE(Answers!Q393),"")),IF(AND(VALUE(Answers!Q393)&gt;=1,VALUE(Answers!Q393)&lt;=5,VALUE(Answers!Q393)=INT(VALUE(Answers!Q393))),VALUE(Answers!Q393),"unread"),IFERROR(MATCH(TRIM(SUBSTITUTE(SUBSTITUTE(SUBSTITUTE(SUBSTITUTE(Answers!Q393,"’","'"),"‘","'"),"“",""""),"”","""")),'Scoring key'!$B$5:$B$9,0),"unread")))</f>
        <v/>
      </c>
      <c r="X393" s="1" t="str">
        <f aca="false">IF(Answers!B393="","",ISNUMBER(SEARCH("Drafting or editing emails and documents",TRIM(SUBSTITUTE(SUBSTITUTE(SUBSTITUTE(SUBSTITUTE(Answers!B393,"’","'"),"‘","'"),"“",""""),"”",""""))))*1+ISNUMBER(SEARCH("Summarizing documents, threads or meetings",TRIM(SUBSTITUTE(SUBSTITUTE(SUBSTITUTE(SUBSTITUTE(Answers!B393,"’","'"),"‘","'"),"“",""""),"”",""""))))*1+ISNUMBER(SEARCH("Research, or explaining something unfamiliar",TRIM(SUBSTITUTE(SUBSTITUTE(SUBSTITUTE(SUBSTITUTE(Answers!B393,"’","'"),"‘","'"),"“",""""),"”",""""))))*1+ISNUMBER(SEARCH("Working with data or spreadsheets",TRIM(SUBSTITUTE(SUBSTITUTE(SUBSTITUTE(SUBSTITUTE(Answers!B393,"’","'"),"‘","'"),"“",""""),"”",""""))))*1+ISNUMBER(SEARCH("Writing or reviewing code or scripts",TRIM(SUBSTITUTE(SUBSTITUTE(SUBSTITUTE(SUBSTITUTE(Answers!B393,"’","'"),"‘","'"),"“",""""),"”",""""))))*1+ISNUMBER(SEARCH("Brainstorming or planning",TRIM(SUBSTITUTE(SUBSTITUTE(SUBSTITUTE(SUBSTITUTE(Answers!B393,"’","'"),"‘","'"),"“",""""),"”",""""))))*1+ISNUMBER(SEARCH("Something else",TRIM(SUBSTITUTE(SUBSTITUTE(SUBSTITUTE(SUBSTITUTE(Answers!B393,"’","'"),"‘","'"),"“",""""),"”",""""))))*1)</f>
        <v/>
      </c>
      <c r="Y393" s="1" t="str">
        <f aca="false">IF(X393="","",IF(X393=0,IF(ISNUMBER(SEARCH("I don't use AI tools for work",TRIM(SUBSTITUTE(SUBSTITUTE(SUBSTITUTE(SUBSTITUTE(Answers!B393,"’","'"),"‘","'"),"“",""""),"”","""")))),1,"unread"),MIN(X393+1,5)))</f>
        <v/>
      </c>
      <c r="Z393" s="1" t="n">
        <f aca="false">IF(ISNUMBER(SEARCH("Clear guidance on what's allowed and what information can go in",TRIM(SUBSTITUTE(SUBSTITUTE(SUBSTITUTE(SUBSTITUTE(Answers!R393,"’","'"),"‘","'"),"“",""""),"”","""")))),1,0)</f>
        <v>0</v>
      </c>
      <c r="AA393" s="1" t="n">
        <f aca="false">IF(ISNUMBER(SEARCH("An approved AI tool with a work account",TRIM(SUBSTITUTE(SUBSTITUTE(SUBSTITUTE(SUBSTITUTE(Answers!R393,"’","'"),"‘","'"),"“",""""),"”","""")))),1,0)</f>
        <v>0</v>
      </c>
      <c r="AB393" s="1" t="n">
        <f aca="false">IF(ISNUMBER(SEARCH("Hands-on training using my own work tasks",TRIM(SUBSTITUTE(SUBSTITUTE(SUBSTITUTE(SUBSTITUTE(Answers!R393,"’","'"),"‘","'"),"“",""""),"”","""")))),1,0)</f>
        <v>0</v>
      </c>
      <c r="AC393" s="1" t="n">
        <f aca="false">IF(ISNUMBER(SEARCH("Ready-made prompts and templates for common tasks",TRIM(SUBSTITUTE(SUBSTITUTE(SUBSTITUTE(SUBSTITUTE(Answers!R393,"’","'"),"‘","'"),"“",""""),"”","""")))),1,0)</f>
        <v>0</v>
      </c>
      <c r="AD393" s="1" t="n">
        <f aca="false">IF(ISNUMBER(SEARCH("Help setting up an AI agent for my role",TRIM(SUBSTITUTE(SUBSTITUTE(SUBSTITUTE(SUBSTITUTE(Answers!R393,"’","'"),"‘","'"),"“",""""),"”","""")))),1,0)</f>
        <v>0</v>
      </c>
      <c r="AE393" s="1" t="n">
        <f aca="false">IF(ISNUMBER(SEARCH("Examples from people in jobs like mine",TRIM(SUBSTITUTE(SUBSTITUTE(SUBSTITUTE(SUBSTITUTE(Answers!R393,"’","'"),"‘","'"),"“",""""),"”","""")))),1,0)</f>
        <v>0</v>
      </c>
      <c r="AF393" s="1" t="n">
        <f aca="false">IF(ISNUMBER(SEARCH("Time set aside to practice",TRIM(SUBSTITUTE(SUBSTITUTE(SUBSTITUTE(SUBSTITUTE(Answers!R393,"’","'"),"‘","'"),"“",""""),"”","""")))),1,0)</f>
        <v>0</v>
      </c>
      <c r="AG393" s="1" t="n">
        <f aca="false">IF(ISNUMBER(SEARCH("I don't need help right now",TRIM(SUBSTITUTE(SUBSTITUTE(SUBSTITUTE(SUBSTITUTE(Answers!R393,"’","'"),"‘","'"),"“",""""),"”","""")))),1,0)</f>
        <v>0</v>
      </c>
      <c r="AH393" s="1" t="str">
        <f aca="false">IF(Answers!R393="","",IF(Z393+AA393+AB393+AC393+AD393+AE393+AF393+AG393=0,"unread",""))</f>
        <v/>
      </c>
      <c r="AI393" s="1" t="n">
        <f aca="false">IF(OR(D393=5,E393=5),1,0)</f>
        <v>0</v>
      </c>
    </row>
    <row r="394" customFormat="false" ht="15" hidden="false" customHeight="true" outlineLevel="0" collapsed="false">
      <c r="A394" s="1" t="n">
        <f aca="false">Answers!T394</f>
        <v>0</v>
      </c>
      <c r="B394" s="1" t="str">
        <f aca="false">IF(Answers!A394="","",IFERROR(MATCH(TRIM(SUBSTITUTE(SUBSTITUTE(SUBSTITUTE(SUBSTITUTE(Answers!A394,"’","'"),"‘","'"),"“",""""),"”","""")),'Scoring key'!$B$10:$B$14,0),"unread"))</f>
        <v/>
      </c>
      <c r="C394" s="1" t="str">
        <f aca="false">IF(Answers!C394="","",IFERROR(MATCH(TRIM(SUBSTITUTE(SUBSTITUTE(SUBSTITUTE(SUBSTITUTE(Answers!C394,"’","'"),"‘","'"),"“",""""),"”","""")),'Scoring key'!$B$15:$B$19,0),"unread"))</f>
        <v/>
      </c>
      <c r="D394" s="1" t="str">
        <f aca="false">IF(Answers!D394="","",IFERROR(MATCH(TRIM(SUBSTITUTE(SUBSTITUTE(SUBSTITUTE(SUBSTITUTE(Answers!D394,"’","'"),"‘","'"),"“",""""),"”","""")),'Scoring key'!$B$20:$B$24,0),"unread"))</f>
        <v/>
      </c>
      <c r="E394" s="1" t="str">
        <f aca="false">IF(Answers!E394="","",IFERROR(MATCH(TRIM(SUBSTITUTE(SUBSTITUTE(SUBSTITUTE(SUBSTITUTE(Answers!E394,"’","'"),"‘","'"),"“",""""),"”","""")),'Scoring key'!$B$25:$B$29,0),"unread"))</f>
        <v/>
      </c>
      <c r="F394" s="1" t="str">
        <f aca="false">IF(Answers!L394="","",IFERROR(MATCH(TRIM(SUBSTITUTE(SUBSTITUTE(SUBSTITUTE(SUBSTITUTE(Answers!L394,"’","'"),"‘","'"),"“",""""),"”","""")),'Scoring key'!$B$30:$B$34,0),"unread"))</f>
        <v/>
      </c>
      <c r="G394" s="1" t="str">
        <f aca="false">IF(Answers!N394="","",IFERROR(MATCH(TRIM(SUBSTITUTE(SUBSTITUTE(SUBSTITUTE(SUBSTITUTE(Answers!N394,"’","'"),"‘","'"),"“",""""),"”","""")),'Scoring key'!$B$35:$B$38,0),"unread"))</f>
        <v/>
      </c>
      <c r="H394" s="1" t="str">
        <f aca="false">IF(Answers!O394="","",IFERROR(MATCH(TRIM(SUBSTITUTE(SUBSTITUTE(SUBSTITUTE(SUBSTITUTE(Answers!O394,"’","'"),"‘","'"),"“",""""),"”","""")),'Scoring key'!$B$39:$B$42,0),"unread"))</f>
        <v/>
      </c>
      <c r="I394" s="1" t="str">
        <f aca="false">IF(Answers!S394="","",IFERROR(MATCH(TRIM(SUBSTITUTE(SUBSTITUTE(SUBSTITUTE(SUBSTITUTE(Answers!S394,"’","'"),"‘","'"),"“",""""),"”","""")),'Scoring key'!$B$43:$B$46,0),"unread"))</f>
        <v/>
      </c>
      <c r="J394" s="1" t="str">
        <f aca="false">IF(ISNUMBER(B394),IF(INDEX('Scoring key'!$C$10:$C$14,B394)="","",INDEX('Scoring key'!$C$10:$C$14,B394)),"")</f>
        <v/>
      </c>
      <c r="K394" s="1" t="str">
        <f aca="false">IF(ISNUMBER(E394),IF(INDEX('Scoring key'!$C$25:$C$29,E394)="","",INDEX('Scoring key'!$C$25:$C$29,E394)),"")</f>
        <v/>
      </c>
      <c r="L394" s="1" t="str">
        <f aca="false">IF(ISNUMBER(F394),IF(INDEX('Scoring key'!$C$30:$C$34,F394)="","",INDEX('Scoring key'!$C$30:$C$34,F394)),"")</f>
        <v/>
      </c>
      <c r="M394" s="1" t="str">
        <f aca="false">IF(ISNUMBER(G394),IF(INDEX('Scoring key'!$C$35:$C$38,G394)="","",INDEX('Scoring key'!$C$35:$C$38,G394)),"")</f>
        <v/>
      </c>
      <c r="N394" s="1" t="str">
        <f aca="false">IF(ISNUMBER(H394),IF(INDEX('Scoring key'!$C$39:$C$42,H394)="","",INDEX('Scoring key'!$C$39:$C$42,H394)),"")</f>
        <v/>
      </c>
      <c r="O394" s="1" t="str">
        <f aca="false">IF(Answers!F394="","",IF(ISNUMBER(IFERROR(VALUE(Answers!F394),"")),IF(AND(VALUE(Answers!F394)&gt;=1,VALUE(Answers!F394)&lt;=5,VALUE(Answers!F394)=INT(VALUE(Answers!F394))),VALUE(Answers!F394),"unread"),IFERROR(MATCH(TRIM(SUBSTITUTE(SUBSTITUTE(SUBSTITUTE(SUBSTITUTE(Answers!F394,"’","'"),"‘","'"),"“",""""),"”","""")),'Scoring key'!$B$5:$B$9,0),"unread")))</f>
        <v/>
      </c>
      <c r="P394" s="1" t="str">
        <f aca="false">IF(Answers!G394="","",IF(ISNUMBER(IFERROR(VALUE(Answers!G394),"")),IF(AND(VALUE(Answers!G394)&gt;=1,VALUE(Answers!G394)&lt;=5,VALUE(Answers!G394)=INT(VALUE(Answers!G394))),VALUE(Answers!G394),"unread"),IFERROR(MATCH(TRIM(SUBSTITUTE(SUBSTITUTE(SUBSTITUTE(SUBSTITUTE(Answers!G394,"’","'"),"‘","'"),"“",""""),"”","""")),'Scoring key'!$B$5:$B$9,0),"unread")))</f>
        <v/>
      </c>
      <c r="Q394" s="1" t="str">
        <f aca="false">IF(Answers!H394="","",IF(ISNUMBER(IFERROR(VALUE(Answers!H394),"")),IF(AND(VALUE(Answers!H394)&gt;=1,VALUE(Answers!H394)&lt;=5,VALUE(Answers!H394)=INT(VALUE(Answers!H394))),VALUE(Answers!H394),"unread"),IFERROR(MATCH(TRIM(SUBSTITUTE(SUBSTITUTE(SUBSTITUTE(SUBSTITUTE(Answers!H394,"’","'"),"‘","'"),"“",""""),"”","""")),'Scoring key'!$B$5:$B$9,0),"unread")))</f>
        <v/>
      </c>
      <c r="R394" s="1" t="str">
        <f aca="false">IF(Answers!I394="","",IF(ISNUMBER(IFERROR(VALUE(Answers!I394),"")),IF(AND(VALUE(Answers!I394)&gt;=1,VALUE(Answers!I394)&lt;=5,VALUE(Answers!I394)=INT(VALUE(Answers!I394))),VALUE(Answers!I394),"unread"),IFERROR(MATCH(TRIM(SUBSTITUTE(SUBSTITUTE(SUBSTITUTE(SUBSTITUTE(Answers!I394,"’","'"),"‘","'"),"“",""""),"”","""")),'Scoring key'!$B$5:$B$9,0),"unread")))</f>
        <v/>
      </c>
      <c r="S394" s="1" t="str">
        <f aca="false">IF(Answers!J394="","",IF(ISNUMBER(IFERROR(VALUE(Answers!J394),"")),IF(AND(VALUE(Answers!J394)&gt;=1,VALUE(Answers!J394)&lt;=5,VALUE(Answers!J394)=INT(VALUE(Answers!J394))),VALUE(Answers!J394),"unread"),IFERROR(MATCH(TRIM(SUBSTITUTE(SUBSTITUTE(SUBSTITUTE(SUBSTITUTE(Answers!J394,"’","'"),"‘","'"),"“",""""),"”","""")),'Scoring key'!$B$5:$B$9,0),"unread")))</f>
        <v/>
      </c>
      <c r="T394" s="1" t="str">
        <f aca="false">IF(Answers!K394="","",IF(ISNUMBER(IFERROR(VALUE(Answers!K394),"")),IF(AND(VALUE(Answers!K394)&gt;=1,VALUE(Answers!K394)&lt;=5,VALUE(Answers!K394)=INT(VALUE(Answers!K394))),VALUE(Answers!K394),"unread"),IFERROR(MATCH(TRIM(SUBSTITUTE(SUBSTITUTE(SUBSTITUTE(SUBSTITUTE(Answers!K394,"’","'"),"‘","'"),"“",""""),"”","""")),'Scoring key'!$B$5:$B$9,0),"unread")))</f>
        <v/>
      </c>
      <c r="U394" s="1" t="str">
        <f aca="false">IF(Answers!M394="","",IF(ISNUMBER(IFERROR(VALUE(Answers!M394),"")),IF(AND(VALUE(Answers!M394)&gt;=1,VALUE(Answers!M394)&lt;=5,VALUE(Answers!M394)=INT(VALUE(Answers!M394))),VALUE(Answers!M394),"unread"),IFERROR(MATCH(TRIM(SUBSTITUTE(SUBSTITUTE(SUBSTITUTE(SUBSTITUTE(Answers!M394,"’","'"),"‘","'"),"“",""""),"”","""")),'Scoring key'!$B$5:$B$9,0),"unread")))</f>
        <v/>
      </c>
      <c r="V394" s="1" t="str">
        <f aca="false">IF(Answers!P394="","",IF(ISNUMBER(IFERROR(VALUE(Answers!P394),"")),IF(AND(VALUE(Answers!P394)&gt;=1,VALUE(Answers!P394)&lt;=5,VALUE(Answers!P394)=INT(VALUE(Answers!P394))),VALUE(Answers!P394),"unread"),IFERROR(MATCH(TRIM(SUBSTITUTE(SUBSTITUTE(SUBSTITUTE(SUBSTITUTE(Answers!P394,"’","'"),"‘","'"),"“",""""),"”","""")),'Scoring key'!$B$5:$B$9,0),"unread")))</f>
        <v/>
      </c>
      <c r="W394" s="1" t="str">
        <f aca="false">IF(Answers!Q394="","",IF(ISNUMBER(IFERROR(VALUE(Answers!Q394),"")),IF(AND(VALUE(Answers!Q394)&gt;=1,VALUE(Answers!Q394)&lt;=5,VALUE(Answers!Q394)=INT(VALUE(Answers!Q394))),VALUE(Answers!Q394),"unread"),IFERROR(MATCH(TRIM(SUBSTITUTE(SUBSTITUTE(SUBSTITUTE(SUBSTITUTE(Answers!Q394,"’","'"),"‘","'"),"“",""""),"”","""")),'Scoring key'!$B$5:$B$9,0),"unread")))</f>
        <v/>
      </c>
      <c r="X394" s="1" t="str">
        <f aca="false">IF(Answers!B394="","",ISNUMBER(SEARCH("Drafting or editing emails and documents",TRIM(SUBSTITUTE(SUBSTITUTE(SUBSTITUTE(SUBSTITUTE(Answers!B394,"’","'"),"‘","'"),"“",""""),"”",""""))))*1+ISNUMBER(SEARCH("Summarizing documents, threads or meetings",TRIM(SUBSTITUTE(SUBSTITUTE(SUBSTITUTE(SUBSTITUTE(Answers!B394,"’","'"),"‘","'"),"“",""""),"”",""""))))*1+ISNUMBER(SEARCH("Research, or explaining something unfamiliar",TRIM(SUBSTITUTE(SUBSTITUTE(SUBSTITUTE(SUBSTITUTE(Answers!B394,"’","'"),"‘","'"),"“",""""),"”",""""))))*1+ISNUMBER(SEARCH("Working with data or spreadsheets",TRIM(SUBSTITUTE(SUBSTITUTE(SUBSTITUTE(SUBSTITUTE(Answers!B394,"’","'"),"‘","'"),"“",""""),"”",""""))))*1+ISNUMBER(SEARCH("Writing or reviewing code or scripts",TRIM(SUBSTITUTE(SUBSTITUTE(SUBSTITUTE(SUBSTITUTE(Answers!B394,"’","'"),"‘","'"),"“",""""),"”",""""))))*1+ISNUMBER(SEARCH("Brainstorming or planning",TRIM(SUBSTITUTE(SUBSTITUTE(SUBSTITUTE(SUBSTITUTE(Answers!B394,"’","'"),"‘","'"),"“",""""),"”",""""))))*1+ISNUMBER(SEARCH("Something else",TRIM(SUBSTITUTE(SUBSTITUTE(SUBSTITUTE(SUBSTITUTE(Answers!B394,"’","'"),"‘","'"),"“",""""),"”",""""))))*1)</f>
        <v/>
      </c>
      <c r="Y394" s="1" t="str">
        <f aca="false">IF(X394="","",IF(X394=0,IF(ISNUMBER(SEARCH("I don't use AI tools for work",TRIM(SUBSTITUTE(SUBSTITUTE(SUBSTITUTE(SUBSTITUTE(Answers!B394,"’","'"),"‘","'"),"“",""""),"”","""")))),1,"unread"),MIN(X394+1,5)))</f>
        <v/>
      </c>
      <c r="Z394" s="1" t="n">
        <f aca="false">IF(ISNUMBER(SEARCH("Clear guidance on what's allowed and what information can go in",TRIM(SUBSTITUTE(SUBSTITUTE(SUBSTITUTE(SUBSTITUTE(Answers!R394,"’","'"),"‘","'"),"“",""""),"”","""")))),1,0)</f>
        <v>0</v>
      </c>
      <c r="AA394" s="1" t="n">
        <f aca="false">IF(ISNUMBER(SEARCH("An approved AI tool with a work account",TRIM(SUBSTITUTE(SUBSTITUTE(SUBSTITUTE(SUBSTITUTE(Answers!R394,"’","'"),"‘","'"),"“",""""),"”","""")))),1,0)</f>
        <v>0</v>
      </c>
      <c r="AB394" s="1" t="n">
        <f aca="false">IF(ISNUMBER(SEARCH("Hands-on training using my own work tasks",TRIM(SUBSTITUTE(SUBSTITUTE(SUBSTITUTE(SUBSTITUTE(Answers!R394,"’","'"),"‘","'"),"“",""""),"”","""")))),1,0)</f>
        <v>0</v>
      </c>
      <c r="AC394" s="1" t="n">
        <f aca="false">IF(ISNUMBER(SEARCH("Ready-made prompts and templates for common tasks",TRIM(SUBSTITUTE(SUBSTITUTE(SUBSTITUTE(SUBSTITUTE(Answers!R394,"’","'"),"‘","'"),"“",""""),"”","""")))),1,0)</f>
        <v>0</v>
      </c>
      <c r="AD394" s="1" t="n">
        <f aca="false">IF(ISNUMBER(SEARCH("Help setting up an AI agent for my role",TRIM(SUBSTITUTE(SUBSTITUTE(SUBSTITUTE(SUBSTITUTE(Answers!R394,"’","'"),"‘","'"),"“",""""),"”","""")))),1,0)</f>
        <v>0</v>
      </c>
      <c r="AE394" s="1" t="n">
        <f aca="false">IF(ISNUMBER(SEARCH("Examples from people in jobs like mine",TRIM(SUBSTITUTE(SUBSTITUTE(SUBSTITUTE(SUBSTITUTE(Answers!R394,"’","'"),"‘","'"),"“",""""),"”","""")))),1,0)</f>
        <v>0</v>
      </c>
      <c r="AF394" s="1" t="n">
        <f aca="false">IF(ISNUMBER(SEARCH("Time set aside to practice",TRIM(SUBSTITUTE(SUBSTITUTE(SUBSTITUTE(SUBSTITUTE(Answers!R394,"’","'"),"‘","'"),"“",""""),"”","""")))),1,0)</f>
        <v>0</v>
      </c>
      <c r="AG394" s="1" t="n">
        <f aca="false">IF(ISNUMBER(SEARCH("I don't need help right now",TRIM(SUBSTITUTE(SUBSTITUTE(SUBSTITUTE(SUBSTITUTE(Answers!R394,"’","'"),"‘","'"),"“",""""),"”","""")))),1,0)</f>
        <v>0</v>
      </c>
      <c r="AH394" s="1" t="str">
        <f aca="false">IF(Answers!R394="","",IF(Z394+AA394+AB394+AC394+AD394+AE394+AF394+AG394=0,"unread",""))</f>
        <v/>
      </c>
      <c r="AI394" s="1" t="n">
        <f aca="false">IF(OR(D394=5,E394=5),1,0)</f>
        <v>0</v>
      </c>
    </row>
    <row r="395" customFormat="false" ht="15" hidden="false" customHeight="true" outlineLevel="0" collapsed="false">
      <c r="A395" s="1" t="n">
        <f aca="false">Answers!T395</f>
        <v>0</v>
      </c>
      <c r="B395" s="1" t="str">
        <f aca="false">IF(Answers!A395="","",IFERROR(MATCH(TRIM(SUBSTITUTE(SUBSTITUTE(SUBSTITUTE(SUBSTITUTE(Answers!A395,"’","'"),"‘","'"),"“",""""),"”","""")),'Scoring key'!$B$10:$B$14,0),"unread"))</f>
        <v/>
      </c>
      <c r="C395" s="1" t="str">
        <f aca="false">IF(Answers!C395="","",IFERROR(MATCH(TRIM(SUBSTITUTE(SUBSTITUTE(SUBSTITUTE(SUBSTITUTE(Answers!C395,"’","'"),"‘","'"),"“",""""),"”","""")),'Scoring key'!$B$15:$B$19,0),"unread"))</f>
        <v/>
      </c>
      <c r="D395" s="1" t="str">
        <f aca="false">IF(Answers!D395="","",IFERROR(MATCH(TRIM(SUBSTITUTE(SUBSTITUTE(SUBSTITUTE(SUBSTITUTE(Answers!D395,"’","'"),"‘","'"),"“",""""),"”","""")),'Scoring key'!$B$20:$B$24,0),"unread"))</f>
        <v/>
      </c>
      <c r="E395" s="1" t="str">
        <f aca="false">IF(Answers!E395="","",IFERROR(MATCH(TRIM(SUBSTITUTE(SUBSTITUTE(SUBSTITUTE(SUBSTITUTE(Answers!E395,"’","'"),"‘","'"),"“",""""),"”","""")),'Scoring key'!$B$25:$B$29,0),"unread"))</f>
        <v/>
      </c>
      <c r="F395" s="1" t="str">
        <f aca="false">IF(Answers!L395="","",IFERROR(MATCH(TRIM(SUBSTITUTE(SUBSTITUTE(SUBSTITUTE(SUBSTITUTE(Answers!L395,"’","'"),"‘","'"),"“",""""),"”","""")),'Scoring key'!$B$30:$B$34,0),"unread"))</f>
        <v/>
      </c>
      <c r="G395" s="1" t="str">
        <f aca="false">IF(Answers!N395="","",IFERROR(MATCH(TRIM(SUBSTITUTE(SUBSTITUTE(SUBSTITUTE(SUBSTITUTE(Answers!N395,"’","'"),"‘","'"),"“",""""),"”","""")),'Scoring key'!$B$35:$B$38,0),"unread"))</f>
        <v/>
      </c>
      <c r="H395" s="1" t="str">
        <f aca="false">IF(Answers!O395="","",IFERROR(MATCH(TRIM(SUBSTITUTE(SUBSTITUTE(SUBSTITUTE(SUBSTITUTE(Answers!O395,"’","'"),"‘","'"),"“",""""),"”","""")),'Scoring key'!$B$39:$B$42,0),"unread"))</f>
        <v/>
      </c>
      <c r="I395" s="1" t="str">
        <f aca="false">IF(Answers!S395="","",IFERROR(MATCH(TRIM(SUBSTITUTE(SUBSTITUTE(SUBSTITUTE(SUBSTITUTE(Answers!S395,"’","'"),"‘","'"),"“",""""),"”","""")),'Scoring key'!$B$43:$B$46,0),"unread"))</f>
        <v/>
      </c>
      <c r="J395" s="1" t="str">
        <f aca="false">IF(ISNUMBER(B395),IF(INDEX('Scoring key'!$C$10:$C$14,B395)="","",INDEX('Scoring key'!$C$10:$C$14,B395)),"")</f>
        <v/>
      </c>
      <c r="K395" s="1" t="str">
        <f aca="false">IF(ISNUMBER(E395),IF(INDEX('Scoring key'!$C$25:$C$29,E395)="","",INDEX('Scoring key'!$C$25:$C$29,E395)),"")</f>
        <v/>
      </c>
      <c r="L395" s="1" t="str">
        <f aca="false">IF(ISNUMBER(F395),IF(INDEX('Scoring key'!$C$30:$C$34,F395)="","",INDEX('Scoring key'!$C$30:$C$34,F395)),"")</f>
        <v/>
      </c>
      <c r="M395" s="1" t="str">
        <f aca="false">IF(ISNUMBER(G395),IF(INDEX('Scoring key'!$C$35:$C$38,G395)="","",INDEX('Scoring key'!$C$35:$C$38,G395)),"")</f>
        <v/>
      </c>
      <c r="N395" s="1" t="str">
        <f aca="false">IF(ISNUMBER(H395),IF(INDEX('Scoring key'!$C$39:$C$42,H395)="","",INDEX('Scoring key'!$C$39:$C$42,H395)),"")</f>
        <v/>
      </c>
      <c r="O395" s="1" t="str">
        <f aca="false">IF(Answers!F395="","",IF(ISNUMBER(IFERROR(VALUE(Answers!F395),"")),IF(AND(VALUE(Answers!F395)&gt;=1,VALUE(Answers!F395)&lt;=5,VALUE(Answers!F395)=INT(VALUE(Answers!F395))),VALUE(Answers!F395),"unread"),IFERROR(MATCH(TRIM(SUBSTITUTE(SUBSTITUTE(SUBSTITUTE(SUBSTITUTE(Answers!F395,"’","'"),"‘","'"),"“",""""),"”","""")),'Scoring key'!$B$5:$B$9,0),"unread")))</f>
        <v/>
      </c>
      <c r="P395" s="1" t="str">
        <f aca="false">IF(Answers!G395="","",IF(ISNUMBER(IFERROR(VALUE(Answers!G395),"")),IF(AND(VALUE(Answers!G395)&gt;=1,VALUE(Answers!G395)&lt;=5,VALUE(Answers!G395)=INT(VALUE(Answers!G395))),VALUE(Answers!G395),"unread"),IFERROR(MATCH(TRIM(SUBSTITUTE(SUBSTITUTE(SUBSTITUTE(SUBSTITUTE(Answers!G395,"’","'"),"‘","'"),"“",""""),"”","""")),'Scoring key'!$B$5:$B$9,0),"unread")))</f>
        <v/>
      </c>
      <c r="Q395" s="1" t="str">
        <f aca="false">IF(Answers!H395="","",IF(ISNUMBER(IFERROR(VALUE(Answers!H395),"")),IF(AND(VALUE(Answers!H395)&gt;=1,VALUE(Answers!H395)&lt;=5,VALUE(Answers!H395)=INT(VALUE(Answers!H395))),VALUE(Answers!H395),"unread"),IFERROR(MATCH(TRIM(SUBSTITUTE(SUBSTITUTE(SUBSTITUTE(SUBSTITUTE(Answers!H395,"’","'"),"‘","'"),"“",""""),"”","""")),'Scoring key'!$B$5:$B$9,0),"unread")))</f>
        <v/>
      </c>
      <c r="R395" s="1" t="str">
        <f aca="false">IF(Answers!I395="","",IF(ISNUMBER(IFERROR(VALUE(Answers!I395),"")),IF(AND(VALUE(Answers!I395)&gt;=1,VALUE(Answers!I395)&lt;=5,VALUE(Answers!I395)=INT(VALUE(Answers!I395))),VALUE(Answers!I395),"unread"),IFERROR(MATCH(TRIM(SUBSTITUTE(SUBSTITUTE(SUBSTITUTE(SUBSTITUTE(Answers!I395,"’","'"),"‘","'"),"“",""""),"”","""")),'Scoring key'!$B$5:$B$9,0),"unread")))</f>
        <v/>
      </c>
      <c r="S395" s="1" t="str">
        <f aca="false">IF(Answers!J395="","",IF(ISNUMBER(IFERROR(VALUE(Answers!J395),"")),IF(AND(VALUE(Answers!J395)&gt;=1,VALUE(Answers!J395)&lt;=5,VALUE(Answers!J395)=INT(VALUE(Answers!J395))),VALUE(Answers!J395),"unread"),IFERROR(MATCH(TRIM(SUBSTITUTE(SUBSTITUTE(SUBSTITUTE(SUBSTITUTE(Answers!J395,"’","'"),"‘","'"),"“",""""),"”","""")),'Scoring key'!$B$5:$B$9,0),"unread")))</f>
        <v/>
      </c>
      <c r="T395" s="1" t="str">
        <f aca="false">IF(Answers!K395="","",IF(ISNUMBER(IFERROR(VALUE(Answers!K395),"")),IF(AND(VALUE(Answers!K395)&gt;=1,VALUE(Answers!K395)&lt;=5,VALUE(Answers!K395)=INT(VALUE(Answers!K395))),VALUE(Answers!K395),"unread"),IFERROR(MATCH(TRIM(SUBSTITUTE(SUBSTITUTE(SUBSTITUTE(SUBSTITUTE(Answers!K395,"’","'"),"‘","'"),"“",""""),"”","""")),'Scoring key'!$B$5:$B$9,0),"unread")))</f>
        <v/>
      </c>
      <c r="U395" s="1" t="str">
        <f aca="false">IF(Answers!M395="","",IF(ISNUMBER(IFERROR(VALUE(Answers!M395),"")),IF(AND(VALUE(Answers!M395)&gt;=1,VALUE(Answers!M395)&lt;=5,VALUE(Answers!M395)=INT(VALUE(Answers!M395))),VALUE(Answers!M395),"unread"),IFERROR(MATCH(TRIM(SUBSTITUTE(SUBSTITUTE(SUBSTITUTE(SUBSTITUTE(Answers!M395,"’","'"),"‘","'"),"“",""""),"”","""")),'Scoring key'!$B$5:$B$9,0),"unread")))</f>
        <v/>
      </c>
      <c r="V395" s="1" t="str">
        <f aca="false">IF(Answers!P395="","",IF(ISNUMBER(IFERROR(VALUE(Answers!P395),"")),IF(AND(VALUE(Answers!P395)&gt;=1,VALUE(Answers!P395)&lt;=5,VALUE(Answers!P395)=INT(VALUE(Answers!P395))),VALUE(Answers!P395),"unread"),IFERROR(MATCH(TRIM(SUBSTITUTE(SUBSTITUTE(SUBSTITUTE(SUBSTITUTE(Answers!P395,"’","'"),"‘","'"),"“",""""),"”","""")),'Scoring key'!$B$5:$B$9,0),"unread")))</f>
        <v/>
      </c>
      <c r="W395" s="1" t="str">
        <f aca="false">IF(Answers!Q395="","",IF(ISNUMBER(IFERROR(VALUE(Answers!Q395),"")),IF(AND(VALUE(Answers!Q395)&gt;=1,VALUE(Answers!Q395)&lt;=5,VALUE(Answers!Q395)=INT(VALUE(Answers!Q395))),VALUE(Answers!Q395),"unread"),IFERROR(MATCH(TRIM(SUBSTITUTE(SUBSTITUTE(SUBSTITUTE(SUBSTITUTE(Answers!Q395,"’","'"),"‘","'"),"“",""""),"”","""")),'Scoring key'!$B$5:$B$9,0),"unread")))</f>
        <v/>
      </c>
      <c r="X395" s="1" t="str">
        <f aca="false">IF(Answers!B395="","",ISNUMBER(SEARCH("Drafting or editing emails and documents",TRIM(SUBSTITUTE(SUBSTITUTE(SUBSTITUTE(SUBSTITUTE(Answers!B395,"’","'"),"‘","'"),"“",""""),"”",""""))))*1+ISNUMBER(SEARCH("Summarizing documents, threads or meetings",TRIM(SUBSTITUTE(SUBSTITUTE(SUBSTITUTE(SUBSTITUTE(Answers!B395,"’","'"),"‘","'"),"“",""""),"”",""""))))*1+ISNUMBER(SEARCH("Research, or explaining something unfamiliar",TRIM(SUBSTITUTE(SUBSTITUTE(SUBSTITUTE(SUBSTITUTE(Answers!B395,"’","'"),"‘","'"),"“",""""),"”",""""))))*1+ISNUMBER(SEARCH("Working with data or spreadsheets",TRIM(SUBSTITUTE(SUBSTITUTE(SUBSTITUTE(SUBSTITUTE(Answers!B395,"’","'"),"‘","'"),"“",""""),"”",""""))))*1+ISNUMBER(SEARCH("Writing or reviewing code or scripts",TRIM(SUBSTITUTE(SUBSTITUTE(SUBSTITUTE(SUBSTITUTE(Answers!B395,"’","'"),"‘","'"),"“",""""),"”",""""))))*1+ISNUMBER(SEARCH("Brainstorming or planning",TRIM(SUBSTITUTE(SUBSTITUTE(SUBSTITUTE(SUBSTITUTE(Answers!B395,"’","'"),"‘","'"),"“",""""),"”",""""))))*1+ISNUMBER(SEARCH("Something else",TRIM(SUBSTITUTE(SUBSTITUTE(SUBSTITUTE(SUBSTITUTE(Answers!B395,"’","'"),"‘","'"),"“",""""),"”",""""))))*1)</f>
        <v/>
      </c>
      <c r="Y395" s="1" t="str">
        <f aca="false">IF(X395="","",IF(X395=0,IF(ISNUMBER(SEARCH("I don't use AI tools for work",TRIM(SUBSTITUTE(SUBSTITUTE(SUBSTITUTE(SUBSTITUTE(Answers!B395,"’","'"),"‘","'"),"“",""""),"”","""")))),1,"unread"),MIN(X395+1,5)))</f>
        <v/>
      </c>
      <c r="Z395" s="1" t="n">
        <f aca="false">IF(ISNUMBER(SEARCH("Clear guidance on what's allowed and what information can go in",TRIM(SUBSTITUTE(SUBSTITUTE(SUBSTITUTE(SUBSTITUTE(Answers!R395,"’","'"),"‘","'"),"“",""""),"”","""")))),1,0)</f>
        <v>0</v>
      </c>
      <c r="AA395" s="1" t="n">
        <f aca="false">IF(ISNUMBER(SEARCH("An approved AI tool with a work account",TRIM(SUBSTITUTE(SUBSTITUTE(SUBSTITUTE(SUBSTITUTE(Answers!R395,"’","'"),"‘","'"),"“",""""),"”","""")))),1,0)</f>
        <v>0</v>
      </c>
      <c r="AB395" s="1" t="n">
        <f aca="false">IF(ISNUMBER(SEARCH("Hands-on training using my own work tasks",TRIM(SUBSTITUTE(SUBSTITUTE(SUBSTITUTE(SUBSTITUTE(Answers!R395,"’","'"),"‘","'"),"“",""""),"”","""")))),1,0)</f>
        <v>0</v>
      </c>
      <c r="AC395" s="1" t="n">
        <f aca="false">IF(ISNUMBER(SEARCH("Ready-made prompts and templates for common tasks",TRIM(SUBSTITUTE(SUBSTITUTE(SUBSTITUTE(SUBSTITUTE(Answers!R395,"’","'"),"‘","'"),"“",""""),"”","""")))),1,0)</f>
        <v>0</v>
      </c>
      <c r="AD395" s="1" t="n">
        <f aca="false">IF(ISNUMBER(SEARCH("Help setting up an AI agent for my role",TRIM(SUBSTITUTE(SUBSTITUTE(SUBSTITUTE(SUBSTITUTE(Answers!R395,"’","'"),"‘","'"),"“",""""),"”","""")))),1,0)</f>
        <v>0</v>
      </c>
      <c r="AE395" s="1" t="n">
        <f aca="false">IF(ISNUMBER(SEARCH("Examples from people in jobs like mine",TRIM(SUBSTITUTE(SUBSTITUTE(SUBSTITUTE(SUBSTITUTE(Answers!R395,"’","'"),"‘","'"),"“",""""),"”","""")))),1,0)</f>
        <v>0</v>
      </c>
      <c r="AF395" s="1" t="n">
        <f aca="false">IF(ISNUMBER(SEARCH("Time set aside to practice",TRIM(SUBSTITUTE(SUBSTITUTE(SUBSTITUTE(SUBSTITUTE(Answers!R395,"’","'"),"‘","'"),"“",""""),"”","""")))),1,0)</f>
        <v>0</v>
      </c>
      <c r="AG395" s="1" t="n">
        <f aca="false">IF(ISNUMBER(SEARCH("I don't need help right now",TRIM(SUBSTITUTE(SUBSTITUTE(SUBSTITUTE(SUBSTITUTE(Answers!R395,"’","'"),"‘","'"),"“",""""),"”","""")))),1,0)</f>
        <v>0</v>
      </c>
      <c r="AH395" s="1" t="str">
        <f aca="false">IF(Answers!R395="","",IF(Z395+AA395+AB395+AC395+AD395+AE395+AF395+AG395=0,"unread",""))</f>
        <v/>
      </c>
      <c r="AI395" s="1" t="n">
        <f aca="false">IF(OR(D395=5,E395=5),1,0)</f>
        <v>0</v>
      </c>
    </row>
    <row r="396" customFormat="false" ht="15" hidden="false" customHeight="true" outlineLevel="0" collapsed="false">
      <c r="A396" s="1" t="n">
        <f aca="false">Answers!T396</f>
        <v>0</v>
      </c>
      <c r="B396" s="1" t="str">
        <f aca="false">IF(Answers!A396="","",IFERROR(MATCH(TRIM(SUBSTITUTE(SUBSTITUTE(SUBSTITUTE(SUBSTITUTE(Answers!A396,"’","'"),"‘","'"),"“",""""),"”","""")),'Scoring key'!$B$10:$B$14,0),"unread"))</f>
        <v/>
      </c>
      <c r="C396" s="1" t="str">
        <f aca="false">IF(Answers!C396="","",IFERROR(MATCH(TRIM(SUBSTITUTE(SUBSTITUTE(SUBSTITUTE(SUBSTITUTE(Answers!C396,"’","'"),"‘","'"),"“",""""),"”","""")),'Scoring key'!$B$15:$B$19,0),"unread"))</f>
        <v/>
      </c>
      <c r="D396" s="1" t="str">
        <f aca="false">IF(Answers!D396="","",IFERROR(MATCH(TRIM(SUBSTITUTE(SUBSTITUTE(SUBSTITUTE(SUBSTITUTE(Answers!D396,"’","'"),"‘","'"),"“",""""),"”","""")),'Scoring key'!$B$20:$B$24,0),"unread"))</f>
        <v/>
      </c>
      <c r="E396" s="1" t="str">
        <f aca="false">IF(Answers!E396="","",IFERROR(MATCH(TRIM(SUBSTITUTE(SUBSTITUTE(SUBSTITUTE(SUBSTITUTE(Answers!E396,"’","'"),"‘","'"),"“",""""),"”","""")),'Scoring key'!$B$25:$B$29,0),"unread"))</f>
        <v/>
      </c>
      <c r="F396" s="1" t="str">
        <f aca="false">IF(Answers!L396="","",IFERROR(MATCH(TRIM(SUBSTITUTE(SUBSTITUTE(SUBSTITUTE(SUBSTITUTE(Answers!L396,"’","'"),"‘","'"),"“",""""),"”","""")),'Scoring key'!$B$30:$B$34,0),"unread"))</f>
        <v/>
      </c>
      <c r="G396" s="1" t="str">
        <f aca="false">IF(Answers!N396="","",IFERROR(MATCH(TRIM(SUBSTITUTE(SUBSTITUTE(SUBSTITUTE(SUBSTITUTE(Answers!N396,"’","'"),"‘","'"),"“",""""),"”","""")),'Scoring key'!$B$35:$B$38,0),"unread"))</f>
        <v/>
      </c>
      <c r="H396" s="1" t="str">
        <f aca="false">IF(Answers!O396="","",IFERROR(MATCH(TRIM(SUBSTITUTE(SUBSTITUTE(SUBSTITUTE(SUBSTITUTE(Answers!O396,"’","'"),"‘","'"),"“",""""),"”","""")),'Scoring key'!$B$39:$B$42,0),"unread"))</f>
        <v/>
      </c>
      <c r="I396" s="1" t="str">
        <f aca="false">IF(Answers!S396="","",IFERROR(MATCH(TRIM(SUBSTITUTE(SUBSTITUTE(SUBSTITUTE(SUBSTITUTE(Answers!S396,"’","'"),"‘","'"),"“",""""),"”","""")),'Scoring key'!$B$43:$B$46,0),"unread"))</f>
        <v/>
      </c>
      <c r="J396" s="1" t="str">
        <f aca="false">IF(ISNUMBER(B396),IF(INDEX('Scoring key'!$C$10:$C$14,B396)="","",INDEX('Scoring key'!$C$10:$C$14,B396)),"")</f>
        <v/>
      </c>
      <c r="K396" s="1" t="str">
        <f aca="false">IF(ISNUMBER(E396),IF(INDEX('Scoring key'!$C$25:$C$29,E396)="","",INDEX('Scoring key'!$C$25:$C$29,E396)),"")</f>
        <v/>
      </c>
      <c r="L396" s="1" t="str">
        <f aca="false">IF(ISNUMBER(F396),IF(INDEX('Scoring key'!$C$30:$C$34,F396)="","",INDEX('Scoring key'!$C$30:$C$34,F396)),"")</f>
        <v/>
      </c>
      <c r="M396" s="1" t="str">
        <f aca="false">IF(ISNUMBER(G396),IF(INDEX('Scoring key'!$C$35:$C$38,G396)="","",INDEX('Scoring key'!$C$35:$C$38,G396)),"")</f>
        <v/>
      </c>
      <c r="N396" s="1" t="str">
        <f aca="false">IF(ISNUMBER(H396),IF(INDEX('Scoring key'!$C$39:$C$42,H396)="","",INDEX('Scoring key'!$C$39:$C$42,H396)),"")</f>
        <v/>
      </c>
      <c r="O396" s="1" t="str">
        <f aca="false">IF(Answers!F396="","",IF(ISNUMBER(IFERROR(VALUE(Answers!F396),"")),IF(AND(VALUE(Answers!F396)&gt;=1,VALUE(Answers!F396)&lt;=5,VALUE(Answers!F396)=INT(VALUE(Answers!F396))),VALUE(Answers!F396),"unread"),IFERROR(MATCH(TRIM(SUBSTITUTE(SUBSTITUTE(SUBSTITUTE(SUBSTITUTE(Answers!F396,"’","'"),"‘","'"),"“",""""),"”","""")),'Scoring key'!$B$5:$B$9,0),"unread")))</f>
        <v/>
      </c>
      <c r="P396" s="1" t="str">
        <f aca="false">IF(Answers!G396="","",IF(ISNUMBER(IFERROR(VALUE(Answers!G396),"")),IF(AND(VALUE(Answers!G396)&gt;=1,VALUE(Answers!G396)&lt;=5,VALUE(Answers!G396)=INT(VALUE(Answers!G396))),VALUE(Answers!G396),"unread"),IFERROR(MATCH(TRIM(SUBSTITUTE(SUBSTITUTE(SUBSTITUTE(SUBSTITUTE(Answers!G396,"’","'"),"‘","'"),"“",""""),"”","""")),'Scoring key'!$B$5:$B$9,0),"unread")))</f>
        <v/>
      </c>
      <c r="Q396" s="1" t="str">
        <f aca="false">IF(Answers!H396="","",IF(ISNUMBER(IFERROR(VALUE(Answers!H396),"")),IF(AND(VALUE(Answers!H396)&gt;=1,VALUE(Answers!H396)&lt;=5,VALUE(Answers!H396)=INT(VALUE(Answers!H396))),VALUE(Answers!H396),"unread"),IFERROR(MATCH(TRIM(SUBSTITUTE(SUBSTITUTE(SUBSTITUTE(SUBSTITUTE(Answers!H396,"’","'"),"‘","'"),"“",""""),"”","""")),'Scoring key'!$B$5:$B$9,0),"unread")))</f>
        <v/>
      </c>
      <c r="R396" s="1" t="str">
        <f aca="false">IF(Answers!I396="","",IF(ISNUMBER(IFERROR(VALUE(Answers!I396),"")),IF(AND(VALUE(Answers!I396)&gt;=1,VALUE(Answers!I396)&lt;=5,VALUE(Answers!I396)=INT(VALUE(Answers!I396))),VALUE(Answers!I396),"unread"),IFERROR(MATCH(TRIM(SUBSTITUTE(SUBSTITUTE(SUBSTITUTE(SUBSTITUTE(Answers!I396,"’","'"),"‘","'"),"“",""""),"”","""")),'Scoring key'!$B$5:$B$9,0),"unread")))</f>
        <v/>
      </c>
      <c r="S396" s="1" t="str">
        <f aca="false">IF(Answers!J396="","",IF(ISNUMBER(IFERROR(VALUE(Answers!J396),"")),IF(AND(VALUE(Answers!J396)&gt;=1,VALUE(Answers!J396)&lt;=5,VALUE(Answers!J396)=INT(VALUE(Answers!J396))),VALUE(Answers!J396),"unread"),IFERROR(MATCH(TRIM(SUBSTITUTE(SUBSTITUTE(SUBSTITUTE(SUBSTITUTE(Answers!J396,"’","'"),"‘","'"),"“",""""),"”","""")),'Scoring key'!$B$5:$B$9,0),"unread")))</f>
        <v/>
      </c>
      <c r="T396" s="1" t="str">
        <f aca="false">IF(Answers!K396="","",IF(ISNUMBER(IFERROR(VALUE(Answers!K396),"")),IF(AND(VALUE(Answers!K396)&gt;=1,VALUE(Answers!K396)&lt;=5,VALUE(Answers!K396)=INT(VALUE(Answers!K396))),VALUE(Answers!K396),"unread"),IFERROR(MATCH(TRIM(SUBSTITUTE(SUBSTITUTE(SUBSTITUTE(SUBSTITUTE(Answers!K396,"’","'"),"‘","'"),"“",""""),"”","""")),'Scoring key'!$B$5:$B$9,0),"unread")))</f>
        <v/>
      </c>
      <c r="U396" s="1" t="str">
        <f aca="false">IF(Answers!M396="","",IF(ISNUMBER(IFERROR(VALUE(Answers!M396),"")),IF(AND(VALUE(Answers!M396)&gt;=1,VALUE(Answers!M396)&lt;=5,VALUE(Answers!M396)=INT(VALUE(Answers!M396))),VALUE(Answers!M396),"unread"),IFERROR(MATCH(TRIM(SUBSTITUTE(SUBSTITUTE(SUBSTITUTE(SUBSTITUTE(Answers!M396,"’","'"),"‘","'"),"“",""""),"”","""")),'Scoring key'!$B$5:$B$9,0),"unread")))</f>
        <v/>
      </c>
      <c r="V396" s="1" t="str">
        <f aca="false">IF(Answers!P396="","",IF(ISNUMBER(IFERROR(VALUE(Answers!P396),"")),IF(AND(VALUE(Answers!P396)&gt;=1,VALUE(Answers!P396)&lt;=5,VALUE(Answers!P396)=INT(VALUE(Answers!P396))),VALUE(Answers!P396),"unread"),IFERROR(MATCH(TRIM(SUBSTITUTE(SUBSTITUTE(SUBSTITUTE(SUBSTITUTE(Answers!P396,"’","'"),"‘","'"),"“",""""),"”","""")),'Scoring key'!$B$5:$B$9,0),"unread")))</f>
        <v/>
      </c>
      <c r="W396" s="1" t="str">
        <f aca="false">IF(Answers!Q396="","",IF(ISNUMBER(IFERROR(VALUE(Answers!Q396),"")),IF(AND(VALUE(Answers!Q396)&gt;=1,VALUE(Answers!Q396)&lt;=5,VALUE(Answers!Q396)=INT(VALUE(Answers!Q396))),VALUE(Answers!Q396),"unread"),IFERROR(MATCH(TRIM(SUBSTITUTE(SUBSTITUTE(SUBSTITUTE(SUBSTITUTE(Answers!Q396,"’","'"),"‘","'"),"“",""""),"”","""")),'Scoring key'!$B$5:$B$9,0),"unread")))</f>
        <v/>
      </c>
      <c r="X396" s="1" t="str">
        <f aca="false">IF(Answers!B396="","",ISNUMBER(SEARCH("Drafting or editing emails and documents",TRIM(SUBSTITUTE(SUBSTITUTE(SUBSTITUTE(SUBSTITUTE(Answers!B396,"’","'"),"‘","'"),"“",""""),"”",""""))))*1+ISNUMBER(SEARCH("Summarizing documents, threads or meetings",TRIM(SUBSTITUTE(SUBSTITUTE(SUBSTITUTE(SUBSTITUTE(Answers!B396,"’","'"),"‘","'"),"“",""""),"”",""""))))*1+ISNUMBER(SEARCH("Research, or explaining something unfamiliar",TRIM(SUBSTITUTE(SUBSTITUTE(SUBSTITUTE(SUBSTITUTE(Answers!B396,"’","'"),"‘","'"),"“",""""),"”",""""))))*1+ISNUMBER(SEARCH("Working with data or spreadsheets",TRIM(SUBSTITUTE(SUBSTITUTE(SUBSTITUTE(SUBSTITUTE(Answers!B396,"’","'"),"‘","'"),"“",""""),"”",""""))))*1+ISNUMBER(SEARCH("Writing or reviewing code or scripts",TRIM(SUBSTITUTE(SUBSTITUTE(SUBSTITUTE(SUBSTITUTE(Answers!B396,"’","'"),"‘","'"),"“",""""),"”",""""))))*1+ISNUMBER(SEARCH("Brainstorming or planning",TRIM(SUBSTITUTE(SUBSTITUTE(SUBSTITUTE(SUBSTITUTE(Answers!B396,"’","'"),"‘","'"),"“",""""),"”",""""))))*1+ISNUMBER(SEARCH("Something else",TRIM(SUBSTITUTE(SUBSTITUTE(SUBSTITUTE(SUBSTITUTE(Answers!B396,"’","'"),"‘","'"),"“",""""),"”",""""))))*1)</f>
        <v/>
      </c>
      <c r="Y396" s="1" t="str">
        <f aca="false">IF(X396="","",IF(X396=0,IF(ISNUMBER(SEARCH("I don't use AI tools for work",TRIM(SUBSTITUTE(SUBSTITUTE(SUBSTITUTE(SUBSTITUTE(Answers!B396,"’","'"),"‘","'"),"“",""""),"”","""")))),1,"unread"),MIN(X396+1,5)))</f>
        <v/>
      </c>
      <c r="Z396" s="1" t="n">
        <f aca="false">IF(ISNUMBER(SEARCH("Clear guidance on what's allowed and what information can go in",TRIM(SUBSTITUTE(SUBSTITUTE(SUBSTITUTE(SUBSTITUTE(Answers!R396,"’","'"),"‘","'"),"“",""""),"”","""")))),1,0)</f>
        <v>0</v>
      </c>
      <c r="AA396" s="1" t="n">
        <f aca="false">IF(ISNUMBER(SEARCH("An approved AI tool with a work account",TRIM(SUBSTITUTE(SUBSTITUTE(SUBSTITUTE(SUBSTITUTE(Answers!R396,"’","'"),"‘","'"),"“",""""),"”","""")))),1,0)</f>
        <v>0</v>
      </c>
      <c r="AB396" s="1" t="n">
        <f aca="false">IF(ISNUMBER(SEARCH("Hands-on training using my own work tasks",TRIM(SUBSTITUTE(SUBSTITUTE(SUBSTITUTE(SUBSTITUTE(Answers!R396,"’","'"),"‘","'"),"“",""""),"”","""")))),1,0)</f>
        <v>0</v>
      </c>
      <c r="AC396" s="1" t="n">
        <f aca="false">IF(ISNUMBER(SEARCH("Ready-made prompts and templates for common tasks",TRIM(SUBSTITUTE(SUBSTITUTE(SUBSTITUTE(SUBSTITUTE(Answers!R396,"’","'"),"‘","'"),"“",""""),"”","""")))),1,0)</f>
        <v>0</v>
      </c>
      <c r="AD396" s="1" t="n">
        <f aca="false">IF(ISNUMBER(SEARCH("Help setting up an AI agent for my role",TRIM(SUBSTITUTE(SUBSTITUTE(SUBSTITUTE(SUBSTITUTE(Answers!R396,"’","'"),"‘","'"),"“",""""),"”","""")))),1,0)</f>
        <v>0</v>
      </c>
      <c r="AE396" s="1" t="n">
        <f aca="false">IF(ISNUMBER(SEARCH("Examples from people in jobs like mine",TRIM(SUBSTITUTE(SUBSTITUTE(SUBSTITUTE(SUBSTITUTE(Answers!R396,"’","'"),"‘","'"),"“",""""),"”","""")))),1,0)</f>
        <v>0</v>
      </c>
      <c r="AF396" s="1" t="n">
        <f aca="false">IF(ISNUMBER(SEARCH("Time set aside to practice",TRIM(SUBSTITUTE(SUBSTITUTE(SUBSTITUTE(SUBSTITUTE(Answers!R396,"’","'"),"‘","'"),"“",""""),"”","""")))),1,0)</f>
        <v>0</v>
      </c>
      <c r="AG396" s="1" t="n">
        <f aca="false">IF(ISNUMBER(SEARCH("I don't need help right now",TRIM(SUBSTITUTE(SUBSTITUTE(SUBSTITUTE(SUBSTITUTE(Answers!R396,"’","'"),"‘","'"),"“",""""),"”","""")))),1,0)</f>
        <v>0</v>
      </c>
      <c r="AH396" s="1" t="str">
        <f aca="false">IF(Answers!R396="","",IF(Z396+AA396+AB396+AC396+AD396+AE396+AF396+AG396=0,"unread",""))</f>
        <v/>
      </c>
      <c r="AI396" s="1" t="n">
        <f aca="false">IF(OR(D396=5,E396=5),1,0)</f>
        <v>0</v>
      </c>
    </row>
    <row r="397" customFormat="false" ht="15" hidden="false" customHeight="true" outlineLevel="0" collapsed="false">
      <c r="A397" s="1" t="n">
        <f aca="false">Answers!T397</f>
        <v>0</v>
      </c>
      <c r="B397" s="1" t="str">
        <f aca="false">IF(Answers!A397="","",IFERROR(MATCH(TRIM(SUBSTITUTE(SUBSTITUTE(SUBSTITUTE(SUBSTITUTE(Answers!A397,"’","'"),"‘","'"),"“",""""),"”","""")),'Scoring key'!$B$10:$B$14,0),"unread"))</f>
        <v/>
      </c>
      <c r="C397" s="1" t="str">
        <f aca="false">IF(Answers!C397="","",IFERROR(MATCH(TRIM(SUBSTITUTE(SUBSTITUTE(SUBSTITUTE(SUBSTITUTE(Answers!C397,"’","'"),"‘","'"),"“",""""),"”","""")),'Scoring key'!$B$15:$B$19,0),"unread"))</f>
        <v/>
      </c>
      <c r="D397" s="1" t="str">
        <f aca="false">IF(Answers!D397="","",IFERROR(MATCH(TRIM(SUBSTITUTE(SUBSTITUTE(SUBSTITUTE(SUBSTITUTE(Answers!D397,"’","'"),"‘","'"),"“",""""),"”","""")),'Scoring key'!$B$20:$B$24,0),"unread"))</f>
        <v/>
      </c>
      <c r="E397" s="1" t="str">
        <f aca="false">IF(Answers!E397="","",IFERROR(MATCH(TRIM(SUBSTITUTE(SUBSTITUTE(SUBSTITUTE(SUBSTITUTE(Answers!E397,"’","'"),"‘","'"),"“",""""),"”","""")),'Scoring key'!$B$25:$B$29,0),"unread"))</f>
        <v/>
      </c>
      <c r="F397" s="1" t="str">
        <f aca="false">IF(Answers!L397="","",IFERROR(MATCH(TRIM(SUBSTITUTE(SUBSTITUTE(SUBSTITUTE(SUBSTITUTE(Answers!L397,"’","'"),"‘","'"),"“",""""),"”","""")),'Scoring key'!$B$30:$B$34,0),"unread"))</f>
        <v/>
      </c>
      <c r="G397" s="1" t="str">
        <f aca="false">IF(Answers!N397="","",IFERROR(MATCH(TRIM(SUBSTITUTE(SUBSTITUTE(SUBSTITUTE(SUBSTITUTE(Answers!N397,"’","'"),"‘","'"),"“",""""),"”","""")),'Scoring key'!$B$35:$B$38,0),"unread"))</f>
        <v/>
      </c>
      <c r="H397" s="1" t="str">
        <f aca="false">IF(Answers!O397="","",IFERROR(MATCH(TRIM(SUBSTITUTE(SUBSTITUTE(SUBSTITUTE(SUBSTITUTE(Answers!O397,"’","'"),"‘","'"),"“",""""),"”","""")),'Scoring key'!$B$39:$B$42,0),"unread"))</f>
        <v/>
      </c>
      <c r="I397" s="1" t="str">
        <f aca="false">IF(Answers!S397="","",IFERROR(MATCH(TRIM(SUBSTITUTE(SUBSTITUTE(SUBSTITUTE(SUBSTITUTE(Answers!S397,"’","'"),"‘","'"),"“",""""),"”","""")),'Scoring key'!$B$43:$B$46,0),"unread"))</f>
        <v/>
      </c>
      <c r="J397" s="1" t="str">
        <f aca="false">IF(ISNUMBER(B397),IF(INDEX('Scoring key'!$C$10:$C$14,B397)="","",INDEX('Scoring key'!$C$10:$C$14,B397)),"")</f>
        <v/>
      </c>
      <c r="K397" s="1" t="str">
        <f aca="false">IF(ISNUMBER(E397),IF(INDEX('Scoring key'!$C$25:$C$29,E397)="","",INDEX('Scoring key'!$C$25:$C$29,E397)),"")</f>
        <v/>
      </c>
      <c r="L397" s="1" t="str">
        <f aca="false">IF(ISNUMBER(F397),IF(INDEX('Scoring key'!$C$30:$C$34,F397)="","",INDEX('Scoring key'!$C$30:$C$34,F397)),"")</f>
        <v/>
      </c>
      <c r="M397" s="1" t="str">
        <f aca="false">IF(ISNUMBER(G397),IF(INDEX('Scoring key'!$C$35:$C$38,G397)="","",INDEX('Scoring key'!$C$35:$C$38,G397)),"")</f>
        <v/>
      </c>
      <c r="N397" s="1" t="str">
        <f aca="false">IF(ISNUMBER(H397),IF(INDEX('Scoring key'!$C$39:$C$42,H397)="","",INDEX('Scoring key'!$C$39:$C$42,H397)),"")</f>
        <v/>
      </c>
      <c r="O397" s="1" t="str">
        <f aca="false">IF(Answers!F397="","",IF(ISNUMBER(IFERROR(VALUE(Answers!F397),"")),IF(AND(VALUE(Answers!F397)&gt;=1,VALUE(Answers!F397)&lt;=5,VALUE(Answers!F397)=INT(VALUE(Answers!F397))),VALUE(Answers!F397),"unread"),IFERROR(MATCH(TRIM(SUBSTITUTE(SUBSTITUTE(SUBSTITUTE(SUBSTITUTE(Answers!F397,"’","'"),"‘","'"),"“",""""),"”","""")),'Scoring key'!$B$5:$B$9,0),"unread")))</f>
        <v/>
      </c>
      <c r="P397" s="1" t="str">
        <f aca="false">IF(Answers!G397="","",IF(ISNUMBER(IFERROR(VALUE(Answers!G397),"")),IF(AND(VALUE(Answers!G397)&gt;=1,VALUE(Answers!G397)&lt;=5,VALUE(Answers!G397)=INT(VALUE(Answers!G397))),VALUE(Answers!G397),"unread"),IFERROR(MATCH(TRIM(SUBSTITUTE(SUBSTITUTE(SUBSTITUTE(SUBSTITUTE(Answers!G397,"’","'"),"‘","'"),"“",""""),"”","""")),'Scoring key'!$B$5:$B$9,0),"unread")))</f>
        <v/>
      </c>
      <c r="Q397" s="1" t="str">
        <f aca="false">IF(Answers!H397="","",IF(ISNUMBER(IFERROR(VALUE(Answers!H397),"")),IF(AND(VALUE(Answers!H397)&gt;=1,VALUE(Answers!H397)&lt;=5,VALUE(Answers!H397)=INT(VALUE(Answers!H397))),VALUE(Answers!H397),"unread"),IFERROR(MATCH(TRIM(SUBSTITUTE(SUBSTITUTE(SUBSTITUTE(SUBSTITUTE(Answers!H397,"’","'"),"‘","'"),"“",""""),"”","""")),'Scoring key'!$B$5:$B$9,0),"unread")))</f>
        <v/>
      </c>
      <c r="R397" s="1" t="str">
        <f aca="false">IF(Answers!I397="","",IF(ISNUMBER(IFERROR(VALUE(Answers!I397),"")),IF(AND(VALUE(Answers!I397)&gt;=1,VALUE(Answers!I397)&lt;=5,VALUE(Answers!I397)=INT(VALUE(Answers!I397))),VALUE(Answers!I397),"unread"),IFERROR(MATCH(TRIM(SUBSTITUTE(SUBSTITUTE(SUBSTITUTE(SUBSTITUTE(Answers!I397,"’","'"),"‘","'"),"“",""""),"”","""")),'Scoring key'!$B$5:$B$9,0),"unread")))</f>
        <v/>
      </c>
      <c r="S397" s="1" t="str">
        <f aca="false">IF(Answers!J397="","",IF(ISNUMBER(IFERROR(VALUE(Answers!J397),"")),IF(AND(VALUE(Answers!J397)&gt;=1,VALUE(Answers!J397)&lt;=5,VALUE(Answers!J397)=INT(VALUE(Answers!J397))),VALUE(Answers!J397),"unread"),IFERROR(MATCH(TRIM(SUBSTITUTE(SUBSTITUTE(SUBSTITUTE(SUBSTITUTE(Answers!J397,"’","'"),"‘","'"),"“",""""),"”","""")),'Scoring key'!$B$5:$B$9,0),"unread")))</f>
        <v/>
      </c>
      <c r="T397" s="1" t="str">
        <f aca="false">IF(Answers!K397="","",IF(ISNUMBER(IFERROR(VALUE(Answers!K397),"")),IF(AND(VALUE(Answers!K397)&gt;=1,VALUE(Answers!K397)&lt;=5,VALUE(Answers!K397)=INT(VALUE(Answers!K397))),VALUE(Answers!K397),"unread"),IFERROR(MATCH(TRIM(SUBSTITUTE(SUBSTITUTE(SUBSTITUTE(SUBSTITUTE(Answers!K397,"’","'"),"‘","'"),"“",""""),"”","""")),'Scoring key'!$B$5:$B$9,0),"unread")))</f>
        <v/>
      </c>
      <c r="U397" s="1" t="str">
        <f aca="false">IF(Answers!M397="","",IF(ISNUMBER(IFERROR(VALUE(Answers!M397),"")),IF(AND(VALUE(Answers!M397)&gt;=1,VALUE(Answers!M397)&lt;=5,VALUE(Answers!M397)=INT(VALUE(Answers!M397))),VALUE(Answers!M397),"unread"),IFERROR(MATCH(TRIM(SUBSTITUTE(SUBSTITUTE(SUBSTITUTE(SUBSTITUTE(Answers!M397,"’","'"),"‘","'"),"“",""""),"”","""")),'Scoring key'!$B$5:$B$9,0),"unread")))</f>
        <v/>
      </c>
      <c r="V397" s="1" t="str">
        <f aca="false">IF(Answers!P397="","",IF(ISNUMBER(IFERROR(VALUE(Answers!P397),"")),IF(AND(VALUE(Answers!P397)&gt;=1,VALUE(Answers!P397)&lt;=5,VALUE(Answers!P397)=INT(VALUE(Answers!P397))),VALUE(Answers!P397),"unread"),IFERROR(MATCH(TRIM(SUBSTITUTE(SUBSTITUTE(SUBSTITUTE(SUBSTITUTE(Answers!P397,"’","'"),"‘","'"),"“",""""),"”","""")),'Scoring key'!$B$5:$B$9,0),"unread")))</f>
        <v/>
      </c>
      <c r="W397" s="1" t="str">
        <f aca="false">IF(Answers!Q397="","",IF(ISNUMBER(IFERROR(VALUE(Answers!Q397),"")),IF(AND(VALUE(Answers!Q397)&gt;=1,VALUE(Answers!Q397)&lt;=5,VALUE(Answers!Q397)=INT(VALUE(Answers!Q397))),VALUE(Answers!Q397),"unread"),IFERROR(MATCH(TRIM(SUBSTITUTE(SUBSTITUTE(SUBSTITUTE(SUBSTITUTE(Answers!Q397,"’","'"),"‘","'"),"“",""""),"”","""")),'Scoring key'!$B$5:$B$9,0),"unread")))</f>
        <v/>
      </c>
      <c r="X397" s="1" t="str">
        <f aca="false">IF(Answers!B397="","",ISNUMBER(SEARCH("Drafting or editing emails and documents",TRIM(SUBSTITUTE(SUBSTITUTE(SUBSTITUTE(SUBSTITUTE(Answers!B397,"’","'"),"‘","'"),"“",""""),"”",""""))))*1+ISNUMBER(SEARCH("Summarizing documents, threads or meetings",TRIM(SUBSTITUTE(SUBSTITUTE(SUBSTITUTE(SUBSTITUTE(Answers!B397,"’","'"),"‘","'"),"“",""""),"”",""""))))*1+ISNUMBER(SEARCH("Research, or explaining something unfamiliar",TRIM(SUBSTITUTE(SUBSTITUTE(SUBSTITUTE(SUBSTITUTE(Answers!B397,"’","'"),"‘","'"),"“",""""),"”",""""))))*1+ISNUMBER(SEARCH("Working with data or spreadsheets",TRIM(SUBSTITUTE(SUBSTITUTE(SUBSTITUTE(SUBSTITUTE(Answers!B397,"’","'"),"‘","'"),"“",""""),"”",""""))))*1+ISNUMBER(SEARCH("Writing or reviewing code or scripts",TRIM(SUBSTITUTE(SUBSTITUTE(SUBSTITUTE(SUBSTITUTE(Answers!B397,"’","'"),"‘","'"),"“",""""),"”",""""))))*1+ISNUMBER(SEARCH("Brainstorming or planning",TRIM(SUBSTITUTE(SUBSTITUTE(SUBSTITUTE(SUBSTITUTE(Answers!B397,"’","'"),"‘","'"),"“",""""),"”",""""))))*1+ISNUMBER(SEARCH("Something else",TRIM(SUBSTITUTE(SUBSTITUTE(SUBSTITUTE(SUBSTITUTE(Answers!B397,"’","'"),"‘","'"),"“",""""),"”",""""))))*1)</f>
        <v/>
      </c>
      <c r="Y397" s="1" t="str">
        <f aca="false">IF(X397="","",IF(X397=0,IF(ISNUMBER(SEARCH("I don't use AI tools for work",TRIM(SUBSTITUTE(SUBSTITUTE(SUBSTITUTE(SUBSTITUTE(Answers!B397,"’","'"),"‘","'"),"“",""""),"”","""")))),1,"unread"),MIN(X397+1,5)))</f>
        <v/>
      </c>
      <c r="Z397" s="1" t="n">
        <f aca="false">IF(ISNUMBER(SEARCH("Clear guidance on what's allowed and what information can go in",TRIM(SUBSTITUTE(SUBSTITUTE(SUBSTITUTE(SUBSTITUTE(Answers!R397,"’","'"),"‘","'"),"“",""""),"”","""")))),1,0)</f>
        <v>0</v>
      </c>
      <c r="AA397" s="1" t="n">
        <f aca="false">IF(ISNUMBER(SEARCH("An approved AI tool with a work account",TRIM(SUBSTITUTE(SUBSTITUTE(SUBSTITUTE(SUBSTITUTE(Answers!R397,"’","'"),"‘","'"),"“",""""),"”","""")))),1,0)</f>
        <v>0</v>
      </c>
      <c r="AB397" s="1" t="n">
        <f aca="false">IF(ISNUMBER(SEARCH("Hands-on training using my own work tasks",TRIM(SUBSTITUTE(SUBSTITUTE(SUBSTITUTE(SUBSTITUTE(Answers!R397,"’","'"),"‘","'"),"“",""""),"”","""")))),1,0)</f>
        <v>0</v>
      </c>
      <c r="AC397" s="1" t="n">
        <f aca="false">IF(ISNUMBER(SEARCH("Ready-made prompts and templates for common tasks",TRIM(SUBSTITUTE(SUBSTITUTE(SUBSTITUTE(SUBSTITUTE(Answers!R397,"’","'"),"‘","'"),"“",""""),"”","""")))),1,0)</f>
        <v>0</v>
      </c>
      <c r="AD397" s="1" t="n">
        <f aca="false">IF(ISNUMBER(SEARCH("Help setting up an AI agent for my role",TRIM(SUBSTITUTE(SUBSTITUTE(SUBSTITUTE(SUBSTITUTE(Answers!R397,"’","'"),"‘","'"),"“",""""),"”","""")))),1,0)</f>
        <v>0</v>
      </c>
      <c r="AE397" s="1" t="n">
        <f aca="false">IF(ISNUMBER(SEARCH("Examples from people in jobs like mine",TRIM(SUBSTITUTE(SUBSTITUTE(SUBSTITUTE(SUBSTITUTE(Answers!R397,"’","'"),"‘","'"),"“",""""),"”","""")))),1,0)</f>
        <v>0</v>
      </c>
      <c r="AF397" s="1" t="n">
        <f aca="false">IF(ISNUMBER(SEARCH("Time set aside to practice",TRIM(SUBSTITUTE(SUBSTITUTE(SUBSTITUTE(SUBSTITUTE(Answers!R397,"’","'"),"‘","'"),"“",""""),"”","""")))),1,0)</f>
        <v>0</v>
      </c>
      <c r="AG397" s="1" t="n">
        <f aca="false">IF(ISNUMBER(SEARCH("I don't need help right now",TRIM(SUBSTITUTE(SUBSTITUTE(SUBSTITUTE(SUBSTITUTE(Answers!R397,"’","'"),"‘","'"),"“",""""),"”","""")))),1,0)</f>
        <v>0</v>
      </c>
      <c r="AH397" s="1" t="str">
        <f aca="false">IF(Answers!R397="","",IF(Z397+AA397+AB397+AC397+AD397+AE397+AF397+AG397=0,"unread",""))</f>
        <v/>
      </c>
      <c r="AI397" s="1" t="n">
        <f aca="false">IF(OR(D397=5,E397=5),1,0)</f>
        <v>0</v>
      </c>
    </row>
    <row r="398" customFormat="false" ht="15" hidden="false" customHeight="true" outlineLevel="0" collapsed="false">
      <c r="A398" s="1" t="n">
        <f aca="false">Answers!T398</f>
        <v>0</v>
      </c>
      <c r="B398" s="1" t="str">
        <f aca="false">IF(Answers!A398="","",IFERROR(MATCH(TRIM(SUBSTITUTE(SUBSTITUTE(SUBSTITUTE(SUBSTITUTE(Answers!A398,"’","'"),"‘","'"),"“",""""),"”","""")),'Scoring key'!$B$10:$B$14,0),"unread"))</f>
        <v/>
      </c>
      <c r="C398" s="1" t="str">
        <f aca="false">IF(Answers!C398="","",IFERROR(MATCH(TRIM(SUBSTITUTE(SUBSTITUTE(SUBSTITUTE(SUBSTITUTE(Answers!C398,"’","'"),"‘","'"),"“",""""),"”","""")),'Scoring key'!$B$15:$B$19,0),"unread"))</f>
        <v/>
      </c>
      <c r="D398" s="1" t="str">
        <f aca="false">IF(Answers!D398="","",IFERROR(MATCH(TRIM(SUBSTITUTE(SUBSTITUTE(SUBSTITUTE(SUBSTITUTE(Answers!D398,"’","'"),"‘","'"),"“",""""),"”","""")),'Scoring key'!$B$20:$B$24,0),"unread"))</f>
        <v/>
      </c>
      <c r="E398" s="1" t="str">
        <f aca="false">IF(Answers!E398="","",IFERROR(MATCH(TRIM(SUBSTITUTE(SUBSTITUTE(SUBSTITUTE(SUBSTITUTE(Answers!E398,"’","'"),"‘","'"),"“",""""),"”","""")),'Scoring key'!$B$25:$B$29,0),"unread"))</f>
        <v/>
      </c>
      <c r="F398" s="1" t="str">
        <f aca="false">IF(Answers!L398="","",IFERROR(MATCH(TRIM(SUBSTITUTE(SUBSTITUTE(SUBSTITUTE(SUBSTITUTE(Answers!L398,"’","'"),"‘","'"),"“",""""),"”","""")),'Scoring key'!$B$30:$B$34,0),"unread"))</f>
        <v/>
      </c>
      <c r="G398" s="1" t="str">
        <f aca="false">IF(Answers!N398="","",IFERROR(MATCH(TRIM(SUBSTITUTE(SUBSTITUTE(SUBSTITUTE(SUBSTITUTE(Answers!N398,"’","'"),"‘","'"),"“",""""),"”","""")),'Scoring key'!$B$35:$B$38,0),"unread"))</f>
        <v/>
      </c>
      <c r="H398" s="1" t="str">
        <f aca="false">IF(Answers!O398="","",IFERROR(MATCH(TRIM(SUBSTITUTE(SUBSTITUTE(SUBSTITUTE(SUBSTITUTE(Answers!O398,"’","'"),"‘","'"),"“",""""),"”","""")),'Scoring key'!$B$39:$B$42,0),"unread"))</f>
        <v/>
      </c>
      <c r="I398" s="1" t="str">
        <f aca="false">IF(Answers!S398="","",IFERROR(MATCH(TRIM(SUBSTITUTE(SUBSTITUTE(SUBSTITUTE(SUBSTITUTE(Answers!S398,"’","'"),"‘","'"),"“",""""),"”","""")),'Scoring key'!$B$43:$B$46,0),"unread"))</f>
        <v/>
      </c>
      <c r="J398" s="1" t="str">
        <f aca="false">IF(ISNUMBER(B398),IF(INDEX('Scoring key'!$C$10:$C$14,B398)="","",INDEX('Scoring key'!$C$10:$C$14,B398)),"")</f>
        <v/>
      </c>
      <c r="K398" s="1" t="str">
        <f aca="false">IF(ISNUMBER(E398),IF(INDEX('Scoring key'!$C$25:$C$29,E398)="","",INDEX('Scoring key'!$C$25:$C$29,E398)),"")</f>
        <v/>
      </c>
      <c r="L398" s="1" t="str">
        <f aca="false">IF(ISNUMBER(F398),IF(INDEX('Scoring key'!$C$30:$C$34,F398)="","",INDEX('Scoring key'!$C$30:$C$34,F398)),"")</f>
        <v/>
      </c>
      <c r="M398" s="1" t="str">
        <f aca="false">IF(ISNUMBER(G398),IF(INDEX('Scoring key'!$C$35:$C$38,G398)="","",INDEX('Scoring key'!$C$35:$C$38,G398)),"")</f>
        <v/>
      </c>
      <c r="N398" s="1" t="str">
        <f aca="false">IF(ISNUMBER(H398),IF(INDEX('Scoring key'!$C$39:$C$42,H398)="","",INDEX('Scoring key'!$C$39:$C$42,H398)),"")</f>
        <v/>
      </c>
      <c r="O398" s="1" t="str">
        <f aca="false">IF(Answers!F398="","",IF(ISNUMBER(IFERROR(VALUE(Answers!F398),"")),IF(AND(VALUE(Answers!F398)&gt;=1,VALUE(Answers!F398)&lt;=5,VALUE(Answers!F398)=INT(VALUE(Answers!F398))),VALUE(Answers!F398),"unread"),IFERROR(MATCH(TRIM(SUBSTITUTE(SUBSTITUTE(SUBSTITUTE(SUBSTITUTE(Answers!F398,"’","'"),"‘","'"),"“",""""),"”","""")),'Scoring key'!$B$5:$B$9,0),"unread")))</f>
        <v/>
      </c>
      <c r="P398" s="1" t="str">
        <f aca="false">IF(Answers!G398="","",IF(ISNUMBER(IFERROR(VALUE(Answers!G398),"")),IF(AND(VALUE(Answers!G398)&gt;=1,VALUE(Answers!G398)&lt;=5,VALUE(Answers!G398)=INT(VALUE(Answers!G398))),VALUE(Answers!G398),"unread"),IFERROR(MATCH(TRIM(SUBSTITUTE(SUBSTITUTE(SUBSTITUTE(SUBSTITUTE(Answers!G398,"’","'"),"‘","'"),"“",""""),"”","""")),'Scoring key'!$B$5:$B$9,0),"unread")))</f>
        <v/>
      </c>
      <c r="Q398" s="1" t="str">
        <f aca="false">IF(Answers!H398="","",IF(ISNUMBER(IFERROR(VALUE(Answers!H398),"")),IF(AND(VALUE(Answers!H398)&gt;=1,VALUE(Answers!H398)&lt;=5,VALUE(Answers!H398)=INT(VALUE(Answers!H398))),VALUE(Answers!H398),"unread"),IFERROR(MATCH(TRIM(SUBSTITUTE(SUBSTITUTE(SUBSTITUTE(SUBSTITUTE(Answers!H398,"’","'"),"‘","'"),"“",""""),"”","""")),'Scoring key'!$B$5:$B$9,0),"unread")))</f>
        <v/>
      </c>
      <c r="R398" s="1" t="str">
        <f aca="false">IF(Answers!I398="","",IF(ISNUMBER(IFERROR(VALUE(Answers!I398),"")),IF(AND(VALUE(Answers!I398)&gt;=1,VALUE(Answers!I398)&lt;=5,VALUE(Answers!I398)=INT(VALUE(Answers!I398))),VALUE(Answers!I398),"unread"),IFERROR(MATCH(TRIM(SUBSTITUTE(SUBSTITUTE(SUBSTITUTE(SUBSTITUTE(Answers!I398,"’","'"),"‘","'"),"“",""""),"”","""")),'Scoring key'!$B$5:$B$9,0),"unread")))</f>
        <v/>
      </c>
      <c r="S398" s="1" t="str">
        <f aca="false">IF(Answers!J398="","",IF(ISNUMBER(IFERROR(VALUE(Answers!J398),"")),IF(AND(VALUE(Answers!J398)&gt;=1,VALUE(Answers!J398)&lt;=5,VALUE(Answers!J398)=INT(VALUE(Answers!J398))),VALUE(Answers!J398),"unread"),IFERROR(MATCH(TRIM(SUBSTITUTE(SUBSTITUTE(SUBSTITUTE(SUBSTITUTE(Answers!J398,"’","'"),"‘","'"),"“",""""),"”","""")),'Scoring key'!$B$5:$B$9,0),"unread")))</f>
        <v/>
      </c>
      <c r="T398" s="1" t="str">
        <f aca="false">IF(Answers!K398="","",IF(ISNUMBER(IFERROR(VALUE(Answers!K398),"")),IF(AND(VALUE(Answers!K398)&gt;=1,VALUE(Answers!K398)&lt;=5,VALUE(Answers!K398)=INT(VALUE(Answers!K398))),VALUE(Answers!K398),"unread"),IFERROR(MATCH(TRIM(SUBSTITUTE(SUBSTITUTE(SUBSTITUTE(SUBSTITUTE(Answers!K398,"’","'"),"‘","'"),"“",""""),"”","""")),'Scoring key'!$B$5:$B$9,0),"unread")))</f>
        <v/>
      </c>
      <c r="U398" s="1" t="str">
        <f aca="false">IF(Answers!M398="","",IF(ISNUMBER(IFERROR(VALUE(Answers!M398),"")),IF(AND(VALUE(Answers!M398)&gt;=1,VALUE(Answers!M398)&lt;=5,VALUE(Answers!M398)=INT(VALUE(Answers!M398))),VALUE(Answers!M398),"unread"),IFERROR(MATCH(TRIM(SUBSTITUTE(SUBSTITUTE(SUBSTITUTE(SUBSTITUTE(Answers!M398,"’","'"),"‘","'"),"“",""""),"”","""")),'Scoring key'!$B$5:$B$9,0),"unread")))</f>
        <v/>
      </c>
      <c r="V398" s="1" t="str">
        <f aca="false">IF(Answers!P398="","",IF(ISNUMBER(IFERROR(VALUE(Answers!P398),"")),IF(AND(VALUE(Answers!P398)&gt;=1,VALUE(Answers!P398)&lt;=5,VALUE(Answers!P398)=INT(VALUE(Answers!P398))),VALUE(Answers!P398),"unread"),IFERROR(MATCH(TRIM(SUBSTITUTE(SUBSTITUTE(SUBSTITUTE(SUBSTITUTE(Answers!P398,"’","'"),"‘","'"),"“",""""),"”","""")),'Scoring key'!$B$5:$B$9,0),"unread")))</f>
        <v/>
      </c>
      <c r="W398" s="1" t="str">
        <f aca="false">IF(Answers!Q398="","",IF(ISNUMBER(IFERROR(VALUE(Answers!Q398),"")),IF(AND(VALUE(Answers!Q398)&gt;=1,VALUE(Answers!Q398)&lt;=5,VALUE(Answers!Q398)=INT(VALUE(Answers!Q398))),VALUE(Answers!Q398),"unread"),IFERROR(MATCH(TRIM(SUBSTITUTE(SUBSTITUTE(SUBSTITUTE(SUBSTITUTE(Answers!Q398,"’","'"),"‘","'"),"“",""""),"”","""")),'Scoring key'!$B$5:$B$9,0),"unread")))</f>
        <v/>
      </c>
      <c r="X398" s="1" t="str">
        <f aca="false">IF(Answers!B398="","",ISNUMBER(SEARCH("Drafting or editing emails and documents",TRIM(SUBSTITUTE(SUBSTITUTE(SUBSTITUTE(SUBSTITUTE(Answers!B398,"’","'"),"‘","'"),"“",""""),"”",""""))))*1+ISNUMBER(SEARCH("Summarizing documents, threads or meetings",TRIM(SUBSTITUTE(SUBSTITUTE(SUBSTITUTE(SUBSTITUTE(Answers!B398,"’","'"),"‘","'"),"“",""""),"”",""""))))*1+ISNUMBER(SEARCH("Research, or explaining something unfamiliar",TRIM(SUBSTITUTE(SUBSTITUTE(SUBSTITUTE(SUBSTITUTE(Answers!B398,"’","'"),"‘","'"),"“",""""),"”",""""))))*1+ISNUMBER(SEARCH("Working with data or spreadsheets",TRIM(SUBSTITUTE(SUBSTITUTE(SUBSTITUTE(SUBSTITUTE(Answers!B398,"’","'"),"‘","'"),"“",""""),"”",""""))))*1+ISNUMBER(SEARCH("Writing or reviewing code or scripts",TRIM(SUBSTITUTE(SUBSTITUTE(SUBSTITUTE(SUBSTITUTE(Answers!B398,"’","'"),"‘","'"),"“",""""),"”",""""))))*1+ISNUMBER(SEARCH("Brainstorming or planning",TRIM(SUBSTITUTE(SUBSTITUTE(SUBSTITUTE(SUBSTITUTE(Answers!B398,"’","'"),"‘","'"),"“",""""),"”",""""))))*1+ISNUMBER(SEARCH("Something else",TRIM(SUBSTITUTE(SUBSTITUTE(SUBSTITUTE(SUBSTITUTE(Answers!B398,"’","'"),"‘","'"),"“",""""),"”",""""))))*1)</f>
        <v/>
      </c>
      <c r="Y398" s="1" t="str">
        <f aca="false">IF(X398="","",IF(X398=0,IF(ISNUMBER(SEARCH("I don't use AI tools for work",TRIM(SUBSTITUTE(SUBSTITUTE(SUBSTITUTE(SUBSTITUTE(Answers!B398,"’","'"),"‘","'"),"“",""""),"”","""")))),1,"unread"),MIN(X398+1,5)))</f>
        <v/>
      </c>
      <c r="Z398" s="1" t="n">
        <f aca="false">IF(ISNUMBER(SEARCH("Clear guidance on what's allowed and what information can go in",TRIM(SUBSTITUTE(SUBSTITUTE(SUBSTITUTE(SUBSTITUTE(Answers!R398,"’","'"),"‘","'"),"“",""""),"”","""")))),1,0)</f>
        <v>0</v>
      </c>
      <c r="AA398" s="1" t="n">
        <f aca="false">IF(ISNUMBER(SEARCH("An approved AI tool with a work account",TRIM(SUBSTITUTE(SUBSTITUTE(SUBSTITUTE(SUBSTITUTE(Answers!R398,"’","'"),"‘","'"),"“",""""),"”","""")))),1,0)</f>
        <v>0</v>
      </c>
      <c r="AB398" s="1" t="n">
        <f aca="false">IF(ISNUMBER(SEARCH("Hands-on training using my own work tasks",TRIM(SUBSTITUTE(SUBSTITUTE(SUBSTITUTE(SUBSTITUTE(Answers!R398,"’","'"),"‘","'"),"“",""""),"”","""")))),1,0)</f>
        <v>0</v>
      </c>
      <c r="AC398" s="1" t="n">
        <f aca="false">IF(ISNUMBER(SEARCH("Ready-made prompts and templates for common tasks",TRIM(SUBSTITUTE(SUBSTITUTE(SUBSTITUTE(SUBSTITUTE(Answers!R398,"’","'"),"‘","'"),"“",""""),"”","""")))),1,0)</f>
        <v>0</v>
      </c>
      <c r="AD398" s="1" t="n">
        <f aca="false">IF(ISNUMBER(SEARCH("Help setting up an AI agent for my role",TRIM(SUBSTITUTE(SUBSTITUTE(SUBSTITUTE(SUBSTITUTE(Answers!R398,"’","'"),"‘","'"),"“",""""),"”","""")))),1,0)</f>
        <v>0</v>
      </c>
      <c r="AE398" s="1" t="n">
        <f aca="false">IF(ISNUMBER(SEARCH("Examples from people in jobs like mine",TRIM(SUBSTITUTE(SUBSTITUTE(SUBSTITUTE(SUBSTITUTE(Answers!R398,"’","'"),"‘","'"),"“",""""),"”","""")))),1,0)</f>
        <v>0</v>
      </c>
      <c r="AF398" s="1" t="n">
        <f aca="false">IF(ISNUMBER(SEARCH("Time set aside to practice",TRIM(SUBSTITUTE(SUBSTITUTE(SUBSTITUTE(SUBSTITUTE(Answers!R398,"’","'"),"‘","'"),"“",""""),"”","""")))),1,0)</f>
        <v>0</v>
      </c>
      <c r="AG398" s="1" t="n">
        <f aca="false">IF(ISNUMBER(SEARCH("I don't need help right now",TRIM(SUBSTITUTE(SUBSTITUTE(SUBSTITUTE(SUBSTITUTE(Answers!R398,"’","'"),"‘","'"),"“",""""),"”","""")))),1,0)</f>
        <v>0</v>
      </c>
      <c r="AH398" s="1" t="str">
        <f aca="false">IF(Answers!R398="","",IF(Z398+AA398+AB398+AC398+AD398+AE398+AF398+AG398=0,"unread",""))</f>
        <v/>
      </c>
      <c r="AI398" s="1" t="n">
        <f aca="false">IF(OR(D398=5,E398=5),1,0)</f>
        <v>0</v>
      </c>
    </row>
    <row r="399" customFormat="false" ht="15" hidden="false" customHeight="true" outlineLevel="0" collapsed="false">
      <c r="A399" s="1" t="n">
        <f aca="false">Answers!T399</f>
        <v>0</v>
      </c>
      <c r="B399" s="1" t="str">
        <f aca="false">IF(Answers!A399="","",IFERROR(MATCH(TRIM(SUBSTITUTE(SUBSTITUTE(SUBSTITUTE(SUBSTITUTE(Answers!A399,"’","'"),"‘","'"),"“",""""),"”","""")),'Scoring key'!$B$10:$B$14,0),"unread"))</f>
        <v/>
      </c>
      <c r="C399" s="1" t="str">
        <f aca="false">IF(Answers!C399="","",IFERROR(MATCH(TRIM(SUBSTITUTE(SUBSTITUTE(SUBSTITUTE(SUBSTITUTE(Answers!C399,"’","'"),"‘","'"),"“",""""),"”","""")),'Scoring key'!$B$15:$B$19,0),"unread"))</f>
        <v/>
      </c>
      <c r="D399" s="1" t="str">
        <f aca="false">IF(Answers!D399="","",IFERROR(MATCH(TRIM(SUBSTITUTE(SUBSTITUTE(SUBSTITUTE(SUBSTITUTE(Answers!D399,"’","'"),"‘","'"),"“",""""),"”","""")),'Scoring key'!$B$20:$B$24,0),"unread"))</f>
        <v/>
      </c>
      <c r="E399" s="1" t="str">
        <f aca="false">IF(Answers!E399="","",IFERROR(MATCH(TRIM(SUBSTITUTE(SUBSTITUTE(SUBSTITUTE(SUBSTITUTE(Answers!E399,"’","'"),"‘","'"),"“",""""),"”","""")),'Scoring key'!$B$25:$B$29,0),"unread"))</f>
        <v/>
      </c>
      <c r="F399" s="1" t="str">
        <f aca="false">IF(Answers!L399="","",IFERROR(MATCH(TRIM(SUBSTITUTE(SUBSTITUTE(SUBSTITUTE(SUBSTITUTE(Answers!L399,"’","'"),"‘","'"),"“",""""),"”","""")),'Scoring key'!$B$30:$B$34,0),"unread"))</f>
        <v/>
      </c>
      <c r="G399" s="1" t="str">
        <f aca="false">IF(Answers!N399="","",IFERROR(MATCH(TRIM(SUBSTITUTE(SUBSTITUTE(SUBSTITUTE(SUBSTITUTE(Answers!N399,"’","'"),"‘","'"),"“",""""),"”","""")),'Scoring key'!$B$35:$B$38,0),"unread"))</f>
        <v/>
      </c>
      <c r="H399" s="1" t="str">
        <f aca="false">IF(Answers!O399="","",IFERROR(MATCH(TRIM(SUBSTITUTE(SUBSTITUTE(SUBSTITUTE(SUBSTITUTE(Answers!O399,"’","'"),"‘","'"),"“",""""),"”","""")),'Scoring key'!$B$39:$B$42,0),"unread"))</f>
        <v/>
      </c>
      <c r="I399" s="1" t="str">
        <f aca="false">IF(Answers!S399="","",IFERROR(MATCH(TRIM(SUBSTITUTE(SUBSTITUTE(SUBSTITUTE(SUBSTITUTE(Answers!S399,"’","'"),"‘","'"),"“",""""),"”","""")),'Scoring key'!$B$43:$B$46,0),"unread"))</f>
        <v/>
      </c>
      <c r="J399" s="1" t="str">
        <f aca="false">IF(ISNUMBER(B399),IF(INDEX('Scoring key'!$C$10:$C$14,B399)="","",INDEX('Scoring key'!$C$10:$C$14,B399)),"")</f>
        <v/>
      </c>
      <c r="K399" s="1" t="str">
        <f aca="false">IF(ISNUMBER(E399),IF(INDEX('Scoring key'!$C$25:$C$29,E399)="","",INDEX('Scoring key'!$C$25:$C$29,E399)),"")</f>
        <v/>
      </c>
      <c r="L399" s="1" t="str">
        <f aca="false">IF(ISNUMBER(F399),IF(INDEX('Scoring key'!$C$30:$C$34,F399)="","",INDEX('Scoring key'!$C$30:$C$34,F399)),"")</f>
        <v/>
      </c>
      <c r="M399" s="1" t="str">
        <f aca="false">IF(ISNUMBER(G399),IF(INDEX('Scoring key'!$C$35:$C$38,G399)="","",INDEX('Scoring key'!$C$35:$C$38,G399)),"")</f>
        <v/>
      </c>
      <c r="N399" s="1" t="str">
        <f aca="false">IF(ISNUMBER(H399),IF(INDEX('Scoring key'!$C$39:$C$42,H399)="","",INDEX('Scoring key'!$C$39:$C$42,H399)),"")</f>
        <v/>
      </c>
      <c r="O399" s="1" t="str">
        <f aca="false">IF(Answers!F399="","",IF(ISNUMBER(IFERROR(VALUE(Answers!F399),"")),IF(AND(VALUE(Answers!F399)&gt;=1,VALUE(Answers!F399)&lt;=5,VALUE(Answers!F399)=INT(VALUE(Answers!F399))),VALUE(Answers!F399),"unread"),IFERROR(MATCH(TRIM(SUBSTITUTE(SUBSTITUTE(SUBSTITUTE(SUBSTITUTE(Answers!F399,"’","'"),"‘","'"),"“",""""),"”","""")),'Scoring key'!$B$5:$B$9,0),"unread")))</f>
        <v/>
      </c>
      <c r="P399" s="1" t="str">
        <f aca="false">IF(Answers!G399="","",IF(ISNUMBER(IFERROR(VALUE(Answers!G399),"")),IF(AND(VALUE(Answers!G399)&gt;=1,VALUE(Answers!G399)&lt;=5,VALUE(Answers!G399)=INT(VALUE(Answers!G399))),VALUE(Answers!G399),"unread"),IFERROR(MATCH(TRIM(SUBSTITUTE(SUBSTITUTE(SUBSTITUTE(SUBSTITUTE(Answers!G399,"’","'"),"‘","'"),"“",""""),"”","""")),'Scoring key'!$B$5:$B$9,0),"unread")))</f>
        <v/>
      </c>
      <c r="Q399" s="1" t="str">
        <f aca="false">IF(Answers!H399="","",IF(ISNUMBER(IFERROR(VALUE(Answers!H399),"")),IF(AND(VALUE(Answers!H399)&gt;=1,VALUE(Answers!H399)&lt;=5,VALUE(Answers!H399)=INT(VALUE(Answers!H399))),VALUE(Answers!H399),"unread"),IFERROR(MATCH(TRIM(SUBSTITUTE(SUBSTITUTE(SUBSTITUTE(SUBSTITUTE(Answers!H399,"’","'"),"‘","'"),"“",""""),"”","""")),'Scoring key'!$B$5:$B$9,0),"unread")))</f>
        <v/>
      </c>
      <c r="R399" s="1" t="str">
        <f aca="false">IF(Answers!I399="","",IF(ISNUMBER(IFERROR(VALUE(Answers!I399),"")),IF(AND(VALUE(Answers!I399)&gt;=1,VALUE(Answers!I399)&lt;=5,VALUE(Answers!I399)=INT(VALUE(Answers!I399))),VALUE(Answers!I399),"unread"),IFERROR(MATCH(TRIM(SUBSTITUTE(SUBSTITUTE(SUBSTITUTE(SUBSTITUTE(Answers!I399,"’","'"),"‘","'"),"“",""""),"”","""")),'Scoring key'!$B$5:$B$9,0),"unread")))</f>
        <v/>
      </c>
      <c r="S399" s="1" t="str">
        <f aca="false">IF(Answers!J399="","",IF(ISNUMBER(IFERROR(VALUE(Answers!J399),"")),IF(AND(VALUE(Answers!J399)&gt;=1,VALUE(Answers!J399)&lt;=5,VALUE(Answers!J399)=INT(VALUE(Answers!J399))),VALUE(Answers!J399),"unread"),IFERROR(MATCH(TRIM(SUBSTITUTE(SUBSTITUTE(SUBSTITUTE(SUBSTITUTE(Answers!J399,"’","'"),"‘","'"),"“",""""),"”","""")),'Scoring key'!$B$5:$B$9,0),"unread")))</f>
        <v/>
      </c>
      <c r="T399" s="1" t="str">
        <f aca="false">IF(Answers!K399="","",IF(ISNUMBER(IFERROR(VALUE(Answers!K399),"")),IF(AND(VALUE(Answers!K399)&gt;=1,VALUE(Answers!K399)&lt;=5,VALUE(Answers!K399)=INT(VALUE(Answers!K399))),VALUE(Answers!K399),"unread"),IFERROR(MATCH(TRIM(SUBSTITUTE(SUBSTITUTE(SUBSTITUTE(SUBSTITUTE(Answers!K399,"’","'"),"‘","'"),"“",""""),"”","""")),'Scoring key'!$B$5:$B$9,0),"unread")))</f>
        <v/>
      </c>
      <c r="U399" s="1" t="str">
        <f aca="false">IF(Answers!M399="","",IF(ISNUMBER(IFERROR(VALUE(Answers!M399),"")),IF(AND(VALUE(Answers!M399)&gt;=1,VALUE(Answers!M399)&lt;=5,VALUE(Answers!M399)=INT(VALUE(Answers!M399))),VALUE(Answers!M399),"unread"),IFERROR(MATCH(TRIM(SUBSTITUTE(SUBSTITUTE(SUBSTITUTE(SUBSTITUTE(Answers!M399,"’","'"),"‘","'"),"“",""""),"”","""")),'Scoring key'!$B$5:$B$9,0),"unread")))</f>
        <v/>
      </c>
      <c r="V399" s="1" t="str">
        <f aca="false">IF(Answers!P399="","",IF(ISNUMBER(IFERROR(VALUE(Answers!P399),"")),IF(AND(VALUE(Answers!P399)&gt;=1,VALUE(Answers!P399)&lt;=5,VALUE(Answers!P399)=INT(VALUE(Answers!P399))),VALUE(Answers!P399),"unread"),IFERROR(MATCH(TRIM(SUBSTITUTE(SUBSTITUTE(SUBSTITUTE(SUBSTITUTE(Answers!P399,"’","'"),"‘","'"),"“",""""),"”","""")),'Scoring key'!$B$5:$B$9,0),"unread")))</f>
        <v/>
      </c>
      <c r="W399" s="1" t="str">
        <f aca="false">IF(Answers!Q399="","",IF(ISNUMBER(IFERROR(VALUE(Answers!Q399),"")),IF(AND(VALUE(Answers!Q399)&gt;=1,VALUE(Answers!Q399)&lt;=5,VALUE(Answers!Q399)=INT(VALUE(Answers!Q399))),VALUE(Answers!Q399),"unread"),IFERROR(MATCH(TRIM(SUBSTITUTE(SUBSTITUTE(SUBSTITUTE(SUBSTITUTE(Answers!Q399,"’","'"),"‘","'"),"“",""""),"”","""")),'Scoring key'!$B$5:$B$9,0),"unread")))</f>
        <v/>
      </c>
      <c r="X399" s="1" t="str">
        <f aca="false">IF(Answers!B399="","",ISNUMBER(SEARCH("Drafting or editing emails and documents",TRIM(SUBSTITUTE(SUBSTITUTE(SUBSTITUTE(SUBSTITUTE(Answers!B399,"’","'"),"‘","'"),"“",""""),"”",""""))))*1+ISNUMBER(SEARCH("Summarizing documents, threads or meetings",TRIM(SUBSTITUTE(SUBSTITUTE(SUBSTITUTE(SUBSTITUTE(Answers!B399,"’","'"),"‘","'"),"“",""""),"”",""""))))*1+ISNUMBER(SEARCH("Research, or explaining something unfamiliar",TRIM(SUBSTITUTE(SUBSTITUTE(SUBSTITUTE(SUBSTITUTE(Answers!B399,"’","'"),"‘","'"),"“",""""),"”",""""))))*1+ISNUMBER(SEARCH("Working with data or spreadsheets",TRIM(SUBSTITUTE(SUBSTITUTE(SUBSTITUTE(SUBSTITUTE(Answers!B399,"’","'"),"‘","'"),"“",""""),"”",""""))))*1+ISNUMBER(SEARCH("Writing or reviewing code or scripts",TRIM(SUBSTITUTE(SUBSTITUTE(SUBSTITUTE(SUBSTITUTE(Answers!B399,"’","'"),"‘","'"),"“",""""),"”",""""))))*1+ISNUMBER(SEARCH("Brainstorming or planning",TRIM(SUBSTITUTE(SUBSTITUTE(SUBSTITUTE(SUBSTITUTE(Answers!B399,"’","'"),"‘","'"),"“",""""),"”",""""))))*1+ISNUMBER(SEARCH("Something else",TRIM(SUBSTITUTE(SUBSTITUTE(SUBSTITUTE(SUBSTITUTE(Answers!B399,"’","'"),"‘","'"),"“",""""),"”",""""))))*1)</f>
        <v/>
      </c>
      <c r="Y399" s="1" t="str">
        <f aca="false">IF(X399="","",IF(X399=0,IF(ISNUMBER(SEARCH("I don't use AI tools for work",TRIM(SUBSTITUTE(SUBSTITUTE(SUBSTITUTE(SUBSTITUTE(Answers!B399,"’","'"),"‘","'"),"“",""""),"”","""")))),1,"unread"),MIN(X399+1,5)))</f>
        <v/>
      </c>
      <c r="Z399" s="1" t="n">
        <f aca="false">IF(ISNUMBER(SEARCH("Clear guidance on what's allowed and what information can go in",TRIM(SUBSTITUTE(SUBSTITUTE(SUBSTITUTE(SUBSTITUTE(Answers!R399,"’","'"),"‘","'"),"“",""""),"”","""")))),1,0)</f>
        <v>0</v>
      </c>
      <c r="AA399" s="1" t="n">
        <f aca="false">IF(ISNUMBER(SEARCH("An approved AI tool with a work account",TRIM(SUBSTITUTE(SUBSTITUTE(SUBSTITUTE(SUBSTITUTE(Answers!R399,"’","'"),"‘","'"),"“",""""),"”","""")))),1,0)</f>
        <v>0</v>
      </c>
      <c r="AB399" s="1" t="n">
        <f aca="false">IF(ISNUMBER(SEARCH("Hands-on training using my own work tasks",TRIM(SUBSTITUTE(SUBSTITUTE(SUBSTITUTE(SUBSTITUTE(Answers!R399,"’","'"),"‘","'"),"“",""""),"”","""")))),1,0)</f>
        <v>0</v>
      </c>
      <c r="AC399" s="1" t="n">
        <f aca="false">IF(ISNUMBER(SEARCH("Ready-made prompts and templates for common tasks",TRIM(SUBSTITUTE(SUBSTITUTE(SUBSTITUTE(SUBSTITUTE(Answers!R399,"’","'"),"‘","'"),"“",""""),"”","""")))),1,0)</f>
        <v>0</v>
      </c>
      <c r="AD399" s="1" t="n">
        <f aca="false">IF(ISNUMBER(SEARCH("Help setting up an AI agent for my role",TRIM(SUBSTITUTE(SUBSTITUTE(SUBSTITUTE(SUBSTITUTE(Answers!R399,"’","'"),"‘","'"),"“",""""),"”","""")))),1,0)</f>
        <v>0</v>
      </c>
      <c r="AE399" s="1" t="n">
        <f aca="false">IF(ISNUMBER(SEARCH("Examples from people in jobs like mine",TRIM(SUBSTITUTE(SUBSTITUTE(SUBSTITUTE(SUBSTITUTE(Answers!R399,"’","'"),"‘","'"),"“",""""),"”","""")))),1,0)</f>
        <v>0</v>
      </c>
      <c r="AF399" s="1" t="n">
        <f aca="false">IF(ISNUMBER(SEARCH("Time set aside to practice",TRIM(SUBSTITUTE(SUBSTITUTE(SUBSTITUTE(SUBSTITUTE(Answers!R399,"’","'"),"‘","'"),"“",""""),"”","""")))),1,0)</f>
        <v>0</v>
      </c>
      <c r="AG399" s="1" t="n">
        <f aca="false">IF(ISNUMBER(SEARCH("I don't need help right now",TRIM(SUBSTITUTE(SUBSTITUTE(SUBSTITUTE(SUBSTITUTE(Answers!R399,"’","'"),"‘","'"),"“",""""),"”","""")))),1,0)</f>
        <v>0</v>
      </c>
      <c r="AH399" s="1" t="str">
        <f aca="false">IF(Answers!R399="","",IF(Z399+AA399+AB399+AC399+AD399+AE399+AF399+AG399=0,"unread",""))</f>
        <v/>
      </c>
      <c r="AI399" s="1" t="n">
        <f aca="false">IF(OR(D399=5,E399=5),1,0)</f>
        <v>0</v>
      </c>
    </row>
    <row r="400" customFormat="false" ht="15" hidden="false" customHeight="true" outlineLevel="0" collapsed="false">
      <c r="A400" s="1" t="n">
        <f aca="false">Answers!T400</f>
        <v>0</v>
      </c>
      <c r="B400" s="1" t="str">
        <f aca="false">IF(Answers!A400="","",IFERROR(MATCH(TRIM(SUBSTITUTE(SUBSTITUTE(SUBSTITUTE(SUBSTITUTE(Answers!A400,"’","'"),"‘","'"),"“",""""),"”","""")),'Scoring key'!$B$10:$B$14,0),"unread"))</f>
        <v/>
      </c>
      <c r="C400" s="1" t="str">
        <f aca="false">IF(Answers!C400="","",IFERROR(MATCH(TRIM(SUBSTITUTE(SUBSTITUTE(SUBSTITUTE(SUBSTITUTE(Answers!C400,"’","'"),"‘","'"),"“",""""),"”","""")),'Scoring key'!$B$15:$B$19,0),"unread"))</f>
        <v/>
      </c>
      <c r="D400" s="1" t="str">
        <f aca="false">IF(Answers!D400="","",IFERROR(MATCH(TRIM(SUBSTITUTE(SUBSTITUTE(SUBSTITUTE(SUBSTITUTE(Answers!D400,"’","'"),"‘","'"),"“",""""),"”","""")),'Scoring key'!$B$20:$B$24,0),"unread"))</f>
        <v/>
      </c>
      <c r="E400" s="1" t="str">
        <f aca="false">IF(Answers!E400="","",IFERROR(MATCH(TRIM(SUBSTITUTE(SUBSTITUTE(SUBSTITUTE(SUBSTITUTE(Answers!E400,"’","'"),"‘","'"),"“",""""),"”","""")),'Scoring key'!$B$25:$B$29,0),"unread"))</f>
        <v/>
      </c>
      <c r="F400" s="1" t="str">
        <f aca="false">IF(Answers!L400="","",IFERROR(MATCH(TRIM(SUBSTITUTE(SUBSTITUTE(SUBSTITUTE(SUBSTITUTE(Answers!L400,"’","'"),"‘","'"),"“",""""),"”","""")),'Scoring key'!$B$30:$B$34,0),"unread"))</f>
        <v/>
      </c>
      <c r="G400" s="1" t="str">
        <f aca="false">IF(Answers!N400="","",IFERROR(MATCH(TRIM(SUBSTITUTE(SUBSTITUTE(SUBSTITUTE(SUBSTITUTE(Answers!N400,"’","'"),"‘","'"),"“",""""),"”","""")),'Scoring key'!$B$35:$B$38,0),"unread"))</f>
        <v/>
      </c>
      <c r="H400" s="1" t="str">
        <f aca="false">IF(Answers!O400="","",IFERROR(MATCH(TRIM(SUBSTITUTE(SUBSTITUTE(SUBSTITUTE(SUBSTITUTE(Answers!O400,"’","'"),"‘","'"),"“",""""),"”","""")),'Scoring key'!$B$39:$B$42,0),"unread"))</f>
        <v/>
      </c>
      <c r="I400" s="1" t="str">
        <f aca="false">IF(Answers!S400="","",IFERROR(MATCH(TRIM(SUBSTITUTE(SUBSTITUTE(SUBSTITUTE(SUBSTITUTE(Answers!S400,"’","'"),"‘","'"),"“",""""),"”","""")),'Scoring key'!$B$43:$B$46,0),"unread"))</f>
        <v/>
      </c>
      <c r="J400" s="1" t="str">
        <f aca="false">IF(ISNUMBER(B400),IF(INDEX('Scoring key'!$C$10:$C$14,B400)="","",INDEX('Scoring key'!$C$10:$C$14,B400)),"")</f>
        <v/>
      </c>
      <c r="K400" s="1" t="str">
        <f aca="false">IF(ISNUMBER(E400),IF(INDEX('Scoring key'!$C$25:$C$29,E400)="","",INDEX('Scoring key'!$C$25:$C$29,E400)),"")</f>
        <v/>
      </c>
      <c r="L400" s="1" t="str">
        <f aca="false">IF(ISNUMBER(F400),IF(INDEX('Scoring key'!$C$30:$C$34,F400)="","",INDEX('Scoring key'!$C$30:$C$34,F400)),"")</f>
        <v/>
      </c>
      <c r="M400" s="1" t="str">
        <f aca="false">IF(ISNUMBER(G400),IF(INDEX('Scoring key'!$C$35:$C$38,G400)="","",INDEX('Scoring key'!$C$35:$C$38,G400)),"")</f>
        <v/>
      </c>
      <c r="N400" s="1" t="str">
        <f aca="false">IF(ISNUMBER(H400),IF(INDEX('Scoring key'!$C$39:$C$42,H400)="","",INDEX('Scoring key'!$C$39:$C$42,H400)),"")</f>
        <v/>
      </c>
      <c r="O400" s="1" t="str">
        <f aca="false">IF(Answers!F400="","",IF(ISNUMBER(IFERROR(VALUE(Answers!F400),"")),IF(AND(VALUE(Answers!F400)&gt;=1,VALUE(Answers!F400)&lt;=5,VALUE(Answers!F400)=INT(VALUE(Answers!F400))),VALUE(Answers!F400),"unread"),IFERROR(MATCH(TRIM(SUBSTITUTE(SUBSTITUTE(SUBSTITUTE(SUBSTITUTE(Answers!F400,"’","'"),"‘","'"),"“",""""),"”","""")),'Scoring key'!$B$5:$B$9,0),"unread")))</f>
        <v/>
      </c>
      <c r="P400" s="1" t="str">
        <f aca="false">IF(Answers!G400="","",IF(ISNUMBER(IFERROR(VALUE(Answers!G400),"")),IF(AND(VALUE(Answers!G400)&gt;=1,VALUE(Answers!G400)&lt;=5,VALUE(Answers!G400)=INT(VALUE(Answers!G400))),VALUE(Answers!G400),"unread"),IFERROR(MATCH(TRIM(SUBSTITUTE(SUBSTITUTE(SUBSTITUTE(SUBSTITUTE(Answers!G400,"’","'"),"‘","'"),"“",""""),"”","""")),'Scoring key'!$B$5:$B$9,0),"unread")))</f>
        <v/>
      </c>
      <c r="Q400" s="1" t="str">
        <f aca="false">IF(Answers!H400="","",IF(ISNUMBER(IFERROR(VALUE(Answers!H400),"")),IF(AND(VALUE(Answers!H400)&gt;=1,VALUE(Answers!H400)&lt;=5,VALUE(Answers!H400)=INT(VALUE(Answers!H400))),VALUE(Answers!H400),"unread"),IFERROR(MATCH(TRIM(SUBSTITUTE(SUBSTITUTE(SUBSTITUTE(SUBSTITUTE(Answers!H400,"’","'"),"‘","'"),"“",""""),"”","""")),'Scoring key'!$B$5:$B$9,0),"unread")))</f>
        <v/>
      </c>
      <c r="R400" s="1" t="str">
        <f aca="false">IF(Answers!I400="","",IF(ISNUMBER(IFERROR(VALUE(Answers!I400),"")),IF(AND(VALUE(Answers!I400)&gt;=1,VALUE(Answers!I400)&lt;=5,VALUE(Answers!I400)=INT(VALUE(Answers!I400))),VALUE(Answers!I400),"unread"),IFERROR(MATCH(TRIM(SUBSTITUTE(SUBSTITUTE(SUBSTITUTE(SUBSTITUTE(Answers!I400,"’","'"),"‘","'"),"“",""""),"”","""")),'Scoring key'!$B$5:$B$9,0),"unread")))</f>
        <v/>
      </c>
      <c r="S400" s="1" t="str">
        <f aca="false">IF(Answers!J400="","",IF(ISNUMBER(IFERROR(VALUE(Answers!J400),"")),IF(AND(VALUE(Answers!J400)&gt;=1,VALUE(Answers!J400)&lt;=5,VALUE(Answers!J400)=INT(VALUE(Answers!J400))),VALUE(Answers!J400),"unread"),IFERROR(MATCH(TRIM(SUBSTITUTE(SUBSTITUTE(SUBSTITUTE(SUBSTITUTE(Answers!J400,"’","'"),"‘","'"),"“",""""),"”","""")),'Scoring key'!$B$5:$B$9,0),"unread")))</f>
        <v/>
      </c>
      <c r="T400" s="1" t="str">
        <f aca="false">IF(Answers!K400="","",IF(ISNUMBER(IFERROR(VALUE(Answers!K400),"")),IF(AND(VALUE(Answers!K400)&gt;=1,VALUE(Answers!K400)&lt;=5,VALUE(Answers!K400)=INT(VALUE(Answers!K400))),VALUE(Answers!K400),"unread"),IFERROR(MATCH(TRIM(SUBSTITUTE(SUBSTITUTE(SUBSTITUTE(SUBSTITUTE(Answers!K400,"’","'"),"‘","'"),"“",""""),"”","""")),'Scoring key'!$B$5:$B$9,0),"unread")))</f>
        <v/>
      </c>
      <c r="U400" s="1" t="str">
        <f aca="false">IF(Answers!M400="","",IF(ISNUMBER(IFERROR(VALUE(Answers!M400),"")),IF(AND(VALUE(Answers!M400)&gt;=1,VALUE(Answers!M400)&lt;=5,VALUE(Answers!M400)=INT(VALUE(Answers!M400))),VALUE(Answers!M400),"unread"),IFERROR(MATCH(TRIM(SUBSTITUTE(SUBSTITUTE(SUBSTITUTE(SUBSTITUTE(Answers!M400,"’","'"),"‘","'"),"“",""""),"”","""")),'Scoring key'!$B$5:$B$9,0),"unread")))</f>
        <v/>
      </c>
      <c r="V400" s="1" t="str">
        <f aca="false">IF(Answers!P400="","",IF(ISNUMBER(IFERROR(VALUE(Answers!P400),"")),IF(AND(VALUE(Answers!P400)&gt;=1,VALUE(Answers!P400)&lt;=5,VALUE(Answers!P400)=INT(VALUE(Answers!P400))),VALUE(Answers!P400),"unread"),IFERROR(MATCH(TRIM(SUBSTITUTE(SUBSTITUTE(SUBSTITUTE(SUBSTITUTE(Answers!P400,"’","'"),"‘","'"),"“",""""),"”","""")),'Scoring key'!$B$5:$B$9,0),"unread")))</f>
        <v/>
      </c>
      <c r="W400" s="1" t="str">
        <f aca="false">IF(Answers!Q400="","",IF(ISNUMBER(IFERROR(VALUE(Answers!Q400),"")),IF(AND(VALUE(Answers!Q400)&gt;=1,VALUE(Answers!Q400)&lt;=5,VALUE(Answers!Q400)=INT(VALUE(Answers!Q400))),VALUE(Answers!Q400),"unread"),IFERROR(MATCH(TRIM(SUBSTITUTE(SUBSTITUTE(SUBSTITUTE(SUBSTITUTE(Answers!Q400,"’","'"),"‘","'"),"“",""""),"”","""")),'Scoring key'!$B$5:$B$9,0),"unread")))</f>
        <v/>
      </c>
      <c r="X400" s="1" t="str">
        <f aca="false">IF(Answers!B400="","",ISNUMBER(SEARCH("Drafting or editing emails and documents",TRIM(SUBSTITUTE(SUBSTITUTE(SUBSTITUTE(SUBSTITUTE(Answers!B400,"’","'"),"‘","'"),"“",""""),"”",""""))))*1+ISNUMBER(SEARCH("Summarizing documents, threads or meetings",TRIM(SUBSTITUTE(SUBSTITUTE(SUBSTITUTE(SUBSTITUTE(Answers!B400,"’","'"),"‘","'"),"“",""""),"”",""""))))*1+ISNUMBER(SEARCH("Research, or explaining something unfamiliar",TRIM(SUBSTITUTE(SUBSTITUTE(SUBSTITUTE(SUBSTITUTE(Answers!B400,"’","'"),"‘","'"),"“",""""),"”",""""))))*1+ISNUMBER(SEARCH("Working with data or spreadsheets",TRIM(SUBSTITUTE(SUBSTITUTE(SUBSTITUTE(SUBSTITUTE(Answers!B400,"’","'"),"‘","'"),"“",""""),"”",""""))))*1+ISNUMBER(SEARCH("Writing or reviewing code or scripts",TRIM(SUBSTITUTE(SUBSTITUTE(SUBSTITUTE(SUBSTITUTE(Answers!B400,"’","'"),"‘","'"),"“",""""),"”",""""))))*1+ISNUMBER(SEARCH("Brainstorming or planning",TRIM(SUBSTITUTE(SUBSTITUTE(SUBSTITUTE(SUBSTITUTE(Answers!B400,"’","'"),"‘","'"),"“",""""),"”",""""))))*1+ISNUMBER(SEARCH("Something else",TRIM(SUBSTITUTE(SUBSTITUTE(SUBSTITUTE(SUBSTITUTE(Answers!B400,"’","'"),"‘","'"),"“",""""),"”",""""))))*1)</f>
        <v/>
      </c>
      <c r="Y400" s="1" t="str">
        <f aca="false">IF(X400="","",IF(X400=0,IF(ISNUMBER(SEARCH("I don't use AI tools for work",TRIM(SUBSTITUTE(SUBSTITUTE(SUBSTITUTE(SUBSTITUTE(Answers!B400,"’","'"),"‘","'"),"“",""""),"”","""")))),1,"unread"),MIN(X400+1,5)))</f>
        <v/>
      </c>
      <c r="Z400" s="1" t="n">
        <f aca="false">IF(ISNUMBER(SEARCH("Clear guidance on what's allowed and what information can go in",TRIM(SUBSTITUTE(SUBSTITUTE(SUBSTITUTE(SUBSTITUTE(Answers!R400,"’","'"),"‘","'"),"“",""""),"”","""")))),1,0)</f>
        <v>0</v>
      </c>
      <c r="AA400" s="1" t="n">
        <f aca="false">IF(ISNUMBER(SEARCH("An approved AI tool with a work account",TRIM(SUBSTITUTE(SUBSTITUTE(SUBSTITUTE(SUBSTITUTE(Answers!R400,"’","'"),"‘","'"),"“",""""),"”","""")))),1,0)</f>
        <v>0</v>
      </c>
      <c r="AB400" s="1" t="n">
        <f aca="false">IF(ISNUMBER(SEARCH("Hands-on training using my own work tasks",TRIM(SUBSTITUTE(SUBSTITUTE(SUBSTITUTE(SUBSTITUTE(Answers!R400,"’","'"),"‘","'"),"“",""""),"”","""")))),1,0)</f>
        <v>0</v>
      </c>
      <c r="AC400" s="1" t="n">
        <f aca="false">IF(ISNUMBER(SEARCH("Ready-made prompts and templates for common tasks",TRIM(SUBSTITUTE(SUBSTITUTE(SUBSTITUTE(SUBSTITUTE(Answers!R400,"’","'"),"‘","'"),"“",""""),"”","""")))),1,0)</f>
        <v>0</v>
      </c>
      <c r="AD400" s="1" t="n">
        <f aca="false">IF(ISNUMBER(SEARCH("Help setting up an AI agent for my role",TRIM(SUBSTITUTE(SUBSTITUTE(SUBSTITUTE(SUBSTITUTE(Answers!R400,"’","'"),"‘","'"),"“",""""),"”","""")))),1,0)</f>
        <v>0</v>
      </c>
      <c r="AE400" s="1" t="n">
        <f aca="false">IF(ISNUMBER(SEARCH("Examples from people in jobs like mine",TRIM(SUBSTITUTE(SUBSTITUTE(SUBSTITUTE(SUBSTITUTE(Answers!R400,"’","'"),"‘","'"),"“",""""),"”","""")))),1,0)</f>
        <v>0</v>
      </c>
      <c r="AF400" s="1" t="n">
        <f aca="false">IF(ISNUMBER(SEARCH("Time set aside to practice",TRIM(SUBSTITUTE(SUBSTITUTE(SUBSTITUTE(SUBSTITUTE(Answers!R400,"’","'"),"‘","'"),"“",""""),"”","""")))),1,0)</f>
        <v>0</v>
      </c>
      <c r="AG400" s="1" t="n">
        <f aca="false">IF(ISNUMBER(SEARCH("I don't need help right now",TRIM(SUBSTITUTE(SUBSTITUTE(SUBSTITUTE(SUBSTITUTE(Answers!R400,"’","'"),"‘","'"),"“",""""),"”","""")))),1,0)</f>
        <v>0</v>
      </c>
      <c r="AH400" s="1" t="str">
        <f aca="false">IF(Answers!R400="","",IF(Z400+AA400+AB400+AC400+AD400+AE400+AF400+AG400=0,"unread",""))</f>
        <v/>
      </c>
      <c r="AI400" s="1" t="n">
        <f aca="false">IF(OR(D400=5,E400=5),1,0)</f>
        <v>0</v>
      </c>
    </row>
    <row r="401" customFormat="false" ht="15" hidden="false" customHeight="true" outlineLevel="0" collapsed="false">
      <c r="A401" s="1" t="n">
        <f aca="false">Answers!T401</f>
        <v>0</v>
      </c>
      <c r="B401" s="1" t="str">
        <f aca="false">IF(Answers!A401="","",IFERROR(MATCH(TRIM(SUBSTITUTE(SUBSTITUTE(SUBSTITUTE(SUBSTITUTE(Answers!A401,"’","'"),"‘","'"),"“",""""),"”","""")),'Scoring key'!$B$10:$B$14,0),"unread"))</f>
        <v/>
      </c>
      <c r="C401" s="1" t="str">
        <f aca="false">IF(Answers!C401="","",IFERROR(MATCH(TRIM(SUBSTITUTE(SUBSTITUTE(SUBSTITUTE(SUBSTITUTE(Answers!C401,"’","'"),"‘","'"),"“",""""),"”","""")),'Scoring key'!$B$15:$B$19,0),"unread"))</f>
        <v/>
      </c>
      <c r="D401" s="1" t="str">
        <f aca="false">IF(Answers!D401="","",IFERROR(MATCH(TRIM(SUBSTITUTE(SUBSTITUTE(SUBSTITUTE(SUBSTITUTE(Answers!D401,"’","'"),"‘","'"),"“",""""),"”","""")),'Scoring key'!$B$20:$B$24,0),"unread"))</f>
        <v/>
      </c>
      <c r="E401" s="1" t="str">
        <f aca="false">IF(Answers!E401="","",IFERROR(MATCH(TRIM(SUBSTITUTE(SUBSTITUTE(SUBSTITUTE(SUBSTITUTE(Answers!E401,"’","'"),"‘","'"),"“",""""),"”","""")),'Scoring key'!$B$25:$B$29,0),"unread"))</f>
        <v/>
      </c>
      <c r="F401" s="1" t="str">
        <f aca="false">IF(Answers!L401="","",IFERROR(MATCH(TRIM(SUBSTITUTE(SUBSTITUTE(SUBSTITUTE(SUBSTITUTE(Answers!L401,"’","'"),"‘","'"),"“",""""),"”","""")),'Scoring key'!$B$30:$B$34,0),"unread"))</f>
        <v/>
      </c>
      <c r="G401" s="1" t="str">
        <f aca="false">IF(Answers!N401="","",IFERROR(MATCH(TRIM(SUBSTITUTE(SUBSTITUTE(SUBSTITUTE(SUBSTITUTE(Answers!N401,"’","'"),"‘","'"),"“",""""),"”","""")),'Scoring key'!$B$35:$B$38,0),"unread"))</f>
        <v/>
      </c>
      <c r="H401" s="1" t="str">
        <f aca="false">IF(Answers!O401="","",IFERROR(MATCH(TRIM(SUBSTITUTE(SUBSTITUTE(SUBSTITUTE(SUBSTITUTE(Answers!O401,"’","'"),"‘","'"),"“",""""),"”","""")),'Scoring key'!$B$39:$B$42,0),"unread"))</f>
        <v/>
      </c>
      <c r="I401" s="1" t="str">
        <f aca="false">IF(Answers!S401="","",IFERROR(MATCH(TRIM(SUBSTITUTE(SUBSTITUTE(SUBSTITUTE(SUBSTITUTE(Answers!S401,"’","'"),"‘","'"),"“",""""),"”","""")),'Scoring key'!$B$43:$B$46,0),"unread"))</f>
        <v/>
      </c>
      <c r="J401" s="1" t="str">
        <f aca="false">IF(ISNUMBER(B401),IF(INDEX('Scoring key'!$C$10:$C$14,B401)="","",INDEX('Scoring key'!$C$10:$C$14,B401)),"")</f>
        <v/>
      </c>
      <c r="K401" s="1" t="str">
        <f aca="false">IF(ISNUMBER(E401),IF(INDEX('Scoring key'!$C$25:$C$29,E401)="","",INDEX('Scoring key'!$C$25:$C$29,E401)),"")</f>
        <v/>
      </c>
      <c r="L401" s="1" t="str">
        <f aca="false">IF(ISNUMBER(F401),IF(INDEX('Scoring key'!$C$30:$C$34,F401)="","",INDEX('Scoring key'!$C$30:$C$34,F401)),"")</f>
        <v/>
      </c>
      <c r="M401" s="1" t="str">
        <f aca="false">IF(ISNUMBER(G401),IF(INDEX('Scoring key'!$C$35:$C$38,G401)="","",INDEX('Scoring key'!$C$35:$C$38,G401)),"")</f>
        <v/>
      </c>
      <c r="N401" s="1" t="str">
        <f aca="false">IF(ISNUMBER(H401),IF(INDEX('Scoring key'!$C$39:$C$42,H401)="","",INDEX('Scoring key'!$C$39:$C$42,H401)),"")</f>
        <v/>
      </c>
      <c r="O401" s="1" t="str">
        <f aca="false">IF(Answers!F401="","",IF(ISNUMBER(IFERROR(VALUE(Answers!F401),"")),IF(AND(VALUE(Answers!F401)&gt;=1,VALUE(Answers!F401)&lt;=5,VALUE(Answers!F401)=INT(VALUE(Answers!F401))),VALUE(Answers!F401),"unread"),IFERROR(MATCH(TRIM(SUBSTITUTE(SUBSTITUTE(SUBSTITUTE(SUBSTITUTE(Answers!F401,"’","'"),"‘","'"),"“",""""),"”","""")),'Scoring key'!$B$5:$B$9,0),"unread")))</f>
        <v/>
      </c>
      <c r="P401" s="1" t="str">
        <f aca="false">IF(Answers!G401="","",IF(ISNUMBER(IFERROR(VALUE(Answers!G401),"")),IF(AND(VALUE(Answers!G401)&gt;=1,VALUE(Answers!G401)&lt;=5,VALUE(Answers!G401)=INT(VALUE(Answers!G401))),VALUE(Answers!G401),"unread"),IFERROR(MATCH(TRIM(SUBSTITUTE(SUBSTITUTE(SUBSTITUTE(SUBSTITUTE(Answers!G401,"’","'"),"‘","'"),"“",""""),"”","""")),'Scoring key'!$B$5:$B$9,0),"unread")))</f>
        <v/>
      </c>
      <c r="Q401" s="1" t="str">
        <f aca="false">IF(Answers!H401="","",IF(ISNUMBER(IFERROR(VALUE(Answers!H401),"")),IF(AND(VALUE(Answers!H401)&gt;=1,VALUE(Answers!H401)&lt;=5,VALUE(Answers!H401)=INT(VALUE(Answers!H401))),VALUE(Answers!H401),"unread"),IFERROR(MATCH(TRIM(SUBSTITUTE(SUBSTITUTE(SUBSTITUTE(SUBSTITUTE(Answers!H401,"’","'"),"‘","'"),"“",""""),"”","""")),'Scoring key'!$B$5:$B$9,0),"unread")))</f>
        <v/>
      </c>
      <c r="R401" s="1" t="str">
        <f aca="false">IF(Answers!I401="","",IF(ISNUMBER(IFERROR(VALUE(Answers!I401),"")),IF(AND(VALUE(Answers!I401)&gt;=1,VALUE(Answers!I401)&lt;=5,VALUE(Answers!I401)=INT(VALUE(Answers!I401))),VALUE(Answers!I401),"unread"),IFERROR(MATCH(TRIM(SUBSTITUTE(SUBSTITUTE(SUBSTITUTE(SUBSTITUTE(Answers!I401,"’","'"),"‘","'"),"“",""""),"”","""")),'Scoring key'!$B$5:$B$9,0),"unread")))</f>
        <v/>
      </c>
      <c r="S401" s="1" t="str">
        <f aca="false">IF(Answers!J401="","",IF(ISNUMBER(IFERROR(VALUE(Answers!J401),"")),IF(AND(VALUE(Answers!J401)&gt;=1,VALUE(Answers!J401)&lt;=5,VALUE(Answers!J401)=INT(VALUE(Answers!J401))),VALUE(Answers!J401),"unread"),IFERROR(MATCH(TRIM(SUBSTITUTE(SUBSTITUTE(SUBSTITUTE(SUBSTITUTE(Answers!J401,"’","'"),"‘","'"),"“",""""),"”","""")),'Scoring key'!$B$5:$B$9,0),"unread")))</f>
        <v/>
      </c>
      <c r="T401" s="1" t="str">
        <f aca="false">IF(Answers!K401="","",IF(ISNUMBER(IFERROR(VALUE(Answers!K401),"")),IF(AND(VALUE(Answers!K401)&gt;=1,VALUE(Answers!K401)&lt;=5,VALUE(Answers!K401)=INT(VALUE(Answers!K401))),VALUE(Answers!K401),"unread"),IFERROR(MATCH(TRIM(SUBSTITUTE(SUBSTITUTE(SUBSTITUTE(SUBSTITUTE(Answers!K401,"’","'"),"‘","'"),"“",""""),"”","""")),'Scoring key'!$B$5:$B$9,0),"unread")))</f>
        <v/>
      </c>
      <c r="U401" s="1" t="str">
        <f aca="false">IF(Answers!M401="","",IF(ISNUMBER(IFERROR(VALUE(Answers!M401),"")),IF(AND(VALUE(Answers!M401)&gt;=1,VALUE(Answers!M401)&lt;=5,VALUE(Answers!M401)=INT(VALUE(Answers!M401))),VALUE(Answers!M401),"unread"),IFERROR(MATCH(TRIM(SUBSTITUTE(SUBSTITUTE(SUBSTITUTE(SUBSTITUTE(Answers!M401,"’","'"),"‘","'"),"“",""""),"”","""")),'Scoring key'!$B$5:$B$9,0),"unread")))</f>
        <v/>
      </c>
      <c r="V401" s="1" t="str">
        <f aca="false">IF(Answers!P401="","",IF(ISNUMBER(IFERROR(VALUE(Answers!P401),"")),IF(AND(VALUE(Answers!P401)&gt;=1,VALUE(Answers!P401)&lt;=5,VALUE(Answers!P401)=INT(VALUE(Answers!P401))),VALUE(Answers!P401),"unread"),IFERROR(MATCH(TRIM(SUBSTITUTE(SUBSTITUTE(SUBSTITUTE(SUBSTITUTE(Answers!P401,"’","'"),"‘","'"),"“",""""),"”","""")),'Scoring key'!$B$5:$B$9,0),"unread")))</f>
        <v/>
      </c>
      <c r="W401" s="1" t="str">
        <f aca="false">IF(Answers!Q401="","",IF(ISNUMBER(IFERROR(VALUE(Answers!Q401),"")),IF(AND(VALUE(Answers!Q401)&gt;=1,VALUE(Answers!Q401)&lt;=5,VALUE(Answers!Q401)=INT(VALUE(Answers!Q401))),VALUE(Answers!Q401),"unread"),IFERROR(MATCH(TRIM(SUBSTITUTE(SUBSTITUTE(SUBSTITUTE(SUBSTITUTE(Answers!Q401,"’","'"),"‘","'"),"“",""""),"”","""")),'Scoring key'!$B$5:$B$9,0),"unread")))</f>
        <v/>
      </c>
      <c r="X401" s="1" t="str">
        <f aca="false">IF(Answers!B401="","",ISNUMBER(SEARCH("Drafting or editing emails and documents",TRIM(SUBSTITUTE(SUBSTITUTE(SUBSTITUTE(SUBSTITUTE(Answers!B401,"’","'"),"‘","'"),"“",""""),"”",""""))))*1+ISNUMBER(SEARCH("Summarizing documents, threads or meetings",TRIM(SUBSTITUTE(SUBSTITUTE(SUBSTITUTE(SUBSTITUTE(Answers!B401,"’","'"),"‘","'"),"“",""""),"”",""""))))*1+ISNUMBER(SEARCH("Research, or explaining something unfamiliar",TRIM(SUBSTITUTE(SUBSTITUTE(SUBSTITUTE(SUBSTITUTE(Answers!B401,"’","'"),"‘","'"),"“",""""),"”",""""))))*1+ISNUMBER(SEARCH("Working with data or spreadsheets",TRIM(SUBSTITUTE(SUBSTITUTE(SUBSTITUTE(SUBSTITUTE(Answers!B401,"’","'"),"‘","'"),"“",""""),"”",""""))))*1+ISNUMBER(SEARCH("Writing or reviewing code or scripts",TRIM(SUBSTITUTE(SUBSTITUTE(SUBSTITUTE(SUBSTITUTE(Answers!B401,"’","'"),"‘","'"),"“",""""),"”",""""))))*1+ISNUMBER(SEARCH("Brainstorming or planning",TRIM(SUBSTITUTE(SUBSTITUTE(SUBSTITUTE(SUBSTITUTE(Answers!B401,"’","'"),"‘","'"),"“",""""),"”",""""))))*1+ISNUMBER(SEARCH("Something else",TRIM(SUBSTITUTE(SUBSTITUTE(SUBSTITUTE(SUBSTITUTE(Answers!B401,"’","'"),"‘","'"),"“",""""),"”",""""))))*1)</f>
        <v/>
      </c>
      <c r="Y401" s="1" t="str">
        <f aca="false">IF(X401="","",IF(X401=0,IF(ISNUMBER(SEARCH("I don't use AI tools for work",TRIM(SUBSTITUTE(SUBSTITUTE(SUBSTITUTE(SUBSTITUTE(Answers!B401,"’","'"),"‘","'"),"“",""""),"”","""")))),1,"unread"),MIN(X401+1,5)))</f>
        <v/>
      </c>
      <c r="Z401" s="1" t="n">
        <f aca="false">IF(ISNUMBER(SEARCH("Clear guidance on what's allowed and what information can go in",TRIM(SUBSTITUTE(SUBSTITUTE(SUBSTITUTE(SUBSTITUTE(Answers!R401,"’","'"),"‘","'"),"“",""""),"”","""")))),1,0)</f>
        <v>0</v>
      </c>
      <c r="AA401" s="1" t="n">
        <f aca="false">IF(ISNUMBER(SEARCH("An approved AI tool with a work account",TRIM(SUBSTITUTE(SUBSTITUTE(SUBSTITUTE(SUBSTITUTE(Answers!R401,"’","'"),"‘","'"),"“",""""),"”","""")))),1,0)</f>
        <v>0</v>
      </c>
      <c r="AB401" s="1" t="n">
        <f aca="false">IF(ISNUMBER(SEARCH("Hands-on training using my own work tasks",TRIM(SUBSTITUTE(SUBSTITUTE(SUBSTITUTE(SUBSTITUTE(Answers!R401,"’","'"),"‘","'"),"“",""""),"”","""")))),1,0)</f>
        <v>0</v>
      </c>
      <c r="AC401" s="1" t="n">
        <f aca="false">IF(ISNUMBER(SEARCH("Ready-made prompts and templates for common tasks",TRIM(SUBSTITUTE(SUBSTITUTE(SUBSTITUTE(SUBSTITUTE(Answers!R401,"’","'"),"‘","'"),"“",""""),"”","""")))),1,0)</f>
        <v>0</v>
      </c>
      <c r="AD401" s="1" t="n">
        <f aca="false">IF(ISNUMBER(SEARCH("Help setting up an AI agent for my role",TRIM(SUBSTITUTE(SUBSTITUTE(SUBSTITUTE(SUBSTITUTE(Answers!R401,"’","'"),"‘","'"),"“",""""),"”","""")))),1,0)</f>
        <v>0</v>
      </c>
      <c r="AE401" s="1" t="n">
        <f aca="false">IF(ISNUMBER(SEARCH("Examples from people in jobs like mine",TRIM(SUBSTITUTE(SUBSTITUTE(SUBSTITUTE(SUBSTITUTE(Answers!R401,"’","'"),"‘","'"),"“",""""),"”","""")))),1,0)</f>
        <v>0</v>
      </c>
      <c r="AF401" s="1" t="n">
        <f aca="false">IF(ISNUMBER(SEARCH("Time set aside to practice",TRIM(SUBSTITUTE(SUBSTITUTE(SUBSTITUTE(SUBSTITUTE(Answers!R401,"’","'"),"‘","'"),"“",""""),"”","""")))),1,0)</f>
        <v>0</v>
      </c>
      <c r="AG401" s="1" t="n">
        <f aca="false">IF(ISNUMBER(SEARCH("I don't need help right now",TRIM(SUBSTITUTE(SUBSTITUTE(SUBSTITUTE(SUBSTITUTE(Answers!R401,"’","'"),"‘","'"),"“",""""),"”","""")))),1,0)</f>
        <v>0</v>
      </c>
      <c r="AH401" s="1" t="str">
        <f aca="false">IF(Answers!R401="","",IF(Z401+AA401+AB401+AC401+AD401+AE401+AF401+AG401=0,"unread",""))</f>
        <v/>
      </c>
      <c r="AI401" s="1" t="n">
        <f aca="false">IF(OR(D401=5,E401=5),1,0)</f>
        <v>0</v>
      </c>
    </row>
    <row r="402" customFormat="false" ht="15" hidden="false" customHeight="true" outlineLevel="0" collapsed="false">
      <c r="A402" s="1" t="n">
        <f aca="false">Answers!T402</f>
        <v>0</v>
      </c>
      <c r="B402" s="1" t="str">
        <f aca="false">IF(Answers!A402="","",IFERROR(MATCH(TRIM(SUBSTITUTE(SUBSTITUTE(SUBSTITUTE(SUBSTITUTE(Answers!A402,"’","'"),"‘","'"),"“",""""),"”","""")),'Scoring key'!$B$10:$B$14,0),"unread"))</f>
        <v/>
      </c>
      <c r="C402" s="1" t="str">
        <f aca="false">IF(Answers!C402="","",IFERROR(MATCH(TRIM(SUBSTITUTE(SUBSTITUTE(SUBSTITUTE(SUBSTITUTE(Answers!C402,"’","'"),"‘","'"),"“",""""),"”","""")),'Scoring key'!$B$15:$B$19,0),"unread"))</f>
        <v/>
      </c>
      <c r="D402" s="1" t="str">
        <f aca="false">IF(Answers!D402="","",IFERROR(MATCH(TRIM(SUBSTITUTE(SUBSTITUTE(SUBSTITUTE(SUBSTITUTE(Answers!D402,"’","'"),"‘","'"),"“",""""),"”","""")),'Scoring key'!$B$20:$B$24,0),"unread"))</f>
        <v/>
      </c>
      <c r="E402" s="1" t="str">
        <f aca="false">IF(Answers!E402="","",IFERROR(MATCH(TRIM(SUBSTITUTE(SUBSTITUTE(SUBSTITUTE(SUBSTITUTE(Answers!E402,"’","'"),"‘","'"),"“",""""),"”","""")),'Scoring key'!$B$25:$B$29,0),"unread"))</f>
        <v/>
      </c>
      <c r="F402" s="1" t="str">
        <f aca="false">IF(Answers!L402="","",IFERROR(MATCH(TRIM(SUBSTITUTE(SUBSTITUTE(SUBSTITUTE(SUBSTITUTE(Answers!L402,"’","'"),"‘","'"),"“",""""),"”","""")),'Scoring key'!$B$30:$B$34,0),"unread"))</f>
        <v/>
      </c>
      <c r="G402" s="1" t="str">
        <f aca="false">IF(Answers!N402="","",IFERROR(MATCH(TRIM(SUBSTITUTE(SUBSTITUTE(SUBSTITUTE(SUBSTITUTE(Answers!N402,"’","'"),"‘","'"),"“",""""),"”","""")),'Scoring key'!$B$35:$B$38,0),"unread"))</f>
        <v/>
      </c>
      <c r="H402" s="1" t="str">
        <f aca="false">IF(Answers!O402="","",IFERROR(MATCH(TRIM(SUBSTITUTE(SUBSTITUTE(SUBSTITUTE(SUBSTITUTE(Answers!O402,"’","'"),"‘","'"),"“",""""),"”","""")),'Scoring key'!$B$39:$B$42,0),"unread"))</f>
        <v/>
      </c>
      <c r="I402" s="1" t="str">
        <f aca="false">IF(Answers!S402="","",IFERROR(MATCH(TRIM(SUBSTITUTE(SUBSTITUTE(SUBSTITUTE(SUBSTITUTE(Answers!S402,"’","'"),"‘","'"),"“",""""),"”","""")),'Scoring key'!$B$43:$B$46,0),"unread"))</f>
        <v/>
      </c>
      <c r="J402" s="1" t="str">
        <f aca="false">IF(ISNUMBER(B402),IF(INDEX('Scoring key'!$C$10:$C$14,B402)="","",INDEX('Scoring key'!$C$10:$C$14,B402)),"")</f>
        <v/>
      </c>
      <c r="K402" s="1" t="str">
        <f aca="false">IF(ISNUMBER(E402),IF(INDEX('Scoring key'!$C$25:$C$29,E402)="","",INDEX('Scoring key'!$C$25:$C$29,E402)),"")</f>
        <v/>
      </c>
      <c r="L402" s="1" t="str">
        <f aca="false">IF(ISNUMBER(F402),IF(INDEX('Scoring key'!$C$30:$C$34,F402)="","",INDEX('Scoring key'!$C$30:$C$34,F402)),"")</f>
        <v/>
      </c>
      <c r="M402" s="1" t="str">
        <f aca="false">IF(ISNUMBER(G402),IF(INDEX('Scoring key'!$C$35:$C$38,G402)="","",INDEX('Scoring key'!$C$35:$C$38,G402)),"")</f>
        <v/>
      </c>
      <c r="N402" s="1" t="str">
        <f aca="false">IF(ISNUMBER(H402),IF(INDEX('Scoring key'!$C$39:$C$42,H402)="","",INDEX('Scoring key'!$C$39:$C$42,H402)),"")</f>
        <v/>
      </c>
      <c r="O402" s="1" t="str">
        <f aca="false">IF(Answers!F402="","",IF(ISNUMBER(IFERROR(VALUE(Answers!F402),"")),IF(AND(VALUE(Answers!F402)&gt;=1,VALUE(Answers!F402)&lt;=5,VALUE(Answers!F402)=INT(VALUE(Answers!F402))),VALUE(Answers!F402),"unread"),IFERROR(MATCH(TRIM(SUBSTITUTE(SUBSTITUTE(SUBSTITUTE(SUBSTITUTE(Answers!F402,"’","'"),"‘","'"),"“",""""),"”","""")),'Scoring key'!$B$5:$B$9,0),"unread")))</f>
        <v/>
      </c>
      <c r="P402" s="1" t="str">
        <f aca="false">IF(Answers!G402="","",IF(ISNUMBER(IFERROR(VALUE(Answers!G402),"")),IF(AND(VALUE(Answers!G402)&gt;=1,VALUE(Answers!G402)&lt;=5,VALUE(Answers!G402)=INT(VALUE(Answers!G402))),VALUE(Answers!G402),"unread"),IFERROR(MATCH(TRIM(SUBSTITUTE(SUBSTITUTE(SUBSTITUTE(SUBSTITUTE(Answers!G402,"’","'"),"‘","'"),"“",""""),"”","""")),'Scoring key'!$B$5:$B$9,0),"unread")))</f>
        <v/>
      </c>
      <c r="Q402" s="1" t="str">
        <f aca="false">IF(Answers!H402="","",IF(ISNUMBER(IFERROR(VALUE(Answers!H402),"")),IF(AND(VALUE(Answers!H402)&gt;=1,VALUE(Answers!H402)&lt;=5,VALUE(Answers!H402)=INT(VALUE(Answers!H402))),VALUE(Answers!H402),"unread"),IFERROR(MATCH(TRIM(SUBSTITUTE(SUBSTITUTE(SUBSTITUTE(SUBSTITUTE(Answers!H402,"’","'"),"‘","'"),"“",""""),"”","""")),'Scoring key'!$B$5:$B$9,0),"unread")))</f>
        <v/>
      </c>
      <c r="R402" s="1" t="str">
        <f aca="false">IF(Answers!I402="","",IF(ISNUMBER(IFERROR(VALUE(Answers!I402),"")),IF(AND(VALUE(Answers!I402)&gt;=1,VALUE(Answers!I402)&lt;=5,VALUE(Answers!I402)=INT(VALUE(Answers!I402))),VALUE(Answers!I402),"unread"),IFERROR(MATCH(TRIM(SUBSTITUTE(SUBSTITUTE(SUBSTITUTE(SUBSTITUTE(Answers!I402,"’","'"),"‘","'"),"“",""""),"”","""")),'Scoring key'!$B$5:$B$9,0),"unread")))</f>
        <v/>
      </c>
      <c r="S402" s="1" t="str">
        <f aca="false">IF(Answers!J402="","",IF(ISNUMBER(IFERROR(VALUE(Answers!J402),"")),IF(AND(VALUE(Answers!J402)&gt;=1,VALUE(Answers!J402)&lt;=5,VALUE(Answers!J402)=INT(VALUE(Answers!J402))),VALUE(Answers!J402),"unread"),IFERROR(MATCH(TRIM(SUBSTITUTE(SUBSTITUTE(SUBSTITUTE(SUBSTITUTE(Answers!J402,"’","'"),"‘","'"),"“",""""),"”","""")),'Scoring key'!$B$5:$B$9,0),"unread")))</f>
        <v/>
      </c>
      <c r="T402" s="1" t="str">
        <f aca="false">IF(Answers!K402="","",IF(ISNUMBER(IFERROR(VALUE(Answers!K402),"")),IF(AND(VALUE(Answers!K402)&gt;=1,VALUE(Answers!K402)&lt;=5,VALUE(Answers!K402)=INT(VALUE(Answers!K402))),VALUE(Answers!K402),"unread"),IFERROR(MATCH(TRIM(SUBSTITUTE(SUBSTITUTE(SUBSTITUTE(SUBSTITUTE(Answers!K402,"’","'"),"‘","'"),"“",""""),"”","""")),'Scoring key'!$B$5:$B$9,0),"unread")))</f>
        <v/>
      </c>
      <c r="U402" s="1" t="str">
        <f aca="false">IF(Answers!M402="","",IF(ISNUMBER(IFERROR(VALUE(Answers!M402),"")),IF(AND(VALUE(Answers!M402)&gt;=1,VALUE(Answers!M402)&lt;=5,VALUE(Answers!M402)=INT(VALUE(Answers!M402))),VALUE(Answers!M402),"unread"),IFERROR(MATCH(TRIM(SUBSTITUTE(SUBSTITUTE(SUBSTITUTE(SUBSTITUTE(Answers!M402,"’","'"),"‘","'"),"“",""""),"”","""")),'Scoring key'!$B$5:$B$9,0),"unread")))</f>
        <v/>
      </c>
      <c r="V402" s="1" t="str">
        <f aca="false">IF(Answers!P402="","",IF(ISNUMBER(IFERROR(VALUE(Answers!P402),"")),IF(AND(VALUE(Answers!P402)&gt;=1,VALUE(Answers!P402)&lt;=5,VALUE(Answers!P402)=INT(VALUE(Answers!P402))),VALUE(Answers!P402),"unread"),IFERROR(MATCH(TRIM(SUBSTITUTE(SUBSTITUTE(SUBSTITUTE(SUBSTITUTE(Answers!P402,"’","'"),"‘","'"),"“",""""),"”","""")),'Scoring key'!$B$5:$B$9,0),"unread")))</f>
        <v/>
      </c>
      <c r="W402" s="1" t="str">
        <f aca="false">IF(Answers!Q402="","",IF(ISNUMBER(IFERROR(VALUE(Answers!Q402),"")),IF(AND(VALUE(Answers!Q402)&gt;=1,VALUE(Answers!Q402)&lt;=5,VALUE(Answers!Q402)=INT(VALUE(Answers!Q402))),VALUE(Answers!Q402),"unread"),IFERROR(MATCH(TRIM(SUBSTITUTE(SUBSTITUTE(SUBSTITUTE(SUBSTITUTE(Answers!Q402,"’","'"),"‘","'"),"“",""""),"”","""")),'Scoring key'!$B$5:$B$9,0),"unread")))</f>
        <v/>
      </c>
      <c r="X402" s="1" t="str">
        <f aca="false">IF(Answers!B402="","",ISNUMBER(SEARCH("Drafting or editing emails and documents",TRIM(SUBSTITUTE(SUBSTITUTE(SUBSTITUTE(SUBSTITUTE(Answers!B402,"’","'"),"‘","'"),"“",""""),"”",""""))))*1+ISNUMBER(SEARCH("Summarizing documents, threads or meetings",TRIM(SUBSTITUTE(SUBSTITUTE(SUBSTITUTE(SUBSTITUTE(Answers!B402,"’","'"),"‘","'"),"“",""""),"”",""""))))*1+ISNUMBER(SEARCH("Research, or explaining something unfamiliar",TRIM(SUBSTITUTE(SUBSTITUTE(SUBSTITUTE(SUBSTITUTE(Answers!B402,"’","'"),"‘","'"),"“",""""),"”",""""))))*1+ISNUMBER(SEARCH("Working with data or spreadsheets",TRIM(SUBSTITUTE(SUBSTITUTE(SUBSTITUTE(SUBSTITUTE(Answers!B402,"’","'"),"‘","'"),"“",""""),"”",""""))))*1+ISNUMBER(SEARCH("Writing or reviewing code or scripts",TRIM(SUBSTITUTE(SUBSTITUTE(SUBSTITUTE(SUBSTITUTE(Answers!B402,"’","'"),"‘","'"),"“",""""),"”",""""))))*1+ISNUMBER(SEARCH("Brainstorming or planning",TRIM(SUBSTITUTE(SUBSTITUTE(SUBSTITUTE(SUBSTITUTE(Answers!B402,"’","'"),"‘","'"),"“",""""),"”",""""))))*1+ISNUMBER(SEARCH("Something else",TRIM(SUBSTITUTE(SUBSTITUTE(SUBSTITUTE(SUBSTITUTE(Answers!B402,"’","'"),"‘","'"),"“",""""),"”",""""))))*1)</f>
        <v/>
      </c>
      <c r="Y402" s="1" t="str">
        <f aca="false">IF(X402="","",IF(X402=0,IF(ISNUMBER(SEARCH("I don't use AI tools for work",TRIM(SUBSTITUTE(SUBSTITUTE(SUBSTITUTE(SUBSTITUTE(Answers!B402,"’","'"),"‘","'"),"“",""""),"”","""")))),1,"unread"),MIN(X402+1,5)))</f>
        <v/>
      </c>
      <c r="Z402" s="1" t="n">
        <f aca="false">IF(ISNUMBER(SEARCH("Clear guidance on what's allowed and what information can go in",TRIM(SUBSTITUTE(SUBSTITUTE(SUBSTITUTE(SUBSTITUTE(Answers!R402,"’","'"),"‘","'"),"“",""""),"”","""")))),1,0)</f>
        <v>0</v>
      </c>
      <c r="AA402" s="1" t="n">
        <f aca="false">IF(ISNUMBER(SEARCH("An approved AI tool with a work account",TRIM(SUBSTITUTE(SUBSTITUTE(SUBSTITUTE(SUBSTITUTE(Answers!R402,"’","'"),"‘","'"),"“",""""),"”","""")))),1,0)</f>
        <v>0</v>
      </c>
      <c r="AB402" s="1" t="n">
        <f aca="false">IF(ISNUMBER(SEARCH("Hands-on training using my own work tasks",TRIM(SUBSTITUTE(SUBSTITUTE(SUBSTITUTE(SUBSTITUTE(Answers!R402,"’","'"),"‘","'"),"“",""""),"”","""")))),1,0)</f>
        <v>0</v>
      </c>
      <c r="AC402" s="1" t="n">
        <f aca="false">IF(ISNUMBER(SEARCH("Ready-made prompts and templates for common tasks",TRIM(SUBSTITUTE(SUBSTITUTE(SUBSTITUTE(SUBSTITUTE(Answers!R402,"’","'"),"‘","'"),"“",""""),"”","""")))),1,0)</f>
        <v>0</v>
      </c>
      <c r="AD402" s="1" t="n">
        <f aca="false">IF(ISNUMBER(SEARCH("Help setting up an AI agent for my role",TRIM(SUBSTITUTE(SUBSTITUTE(SUBSTITUTE(SUBSTITUTE(Answers!R402,"’","'"),"‘","'"),"“",""""),"”","""")))),1,0)</f>
        <v>0</v>
      </c>
      <c r="AE402" s="1" t="n">
        <f aca="false">IF(ISNUMBER(SEARCH("Examples from people in jobs like mine",TRIM(SUBSTITUTE(SUBSTITUTE(SUBSTITUTE(SUBSTITUTE(Answers!R402,"’","'"),"‘","'"),"“",""""),"”","""")))),1,0)</f>
        <v>0</v>
      </c>
      <c r="AF402" s="1" t="n">
        <f aca="false">IF(ISNUMBER(SEARCH("Time set aside to practice",TRIM(SUBSTITUTE(SUBSTITUTE(SUBSTITUTE(SUBSTITUTE(Answers!R402,"’","'"),"‘","'"),"“",""""),"”","""")))),1,0)</f>
        <v>0</v>
      </c>
      <c r="AG402" s="1" t="n">
        <f aca="false">IF(ISNUMBER(SEARCH("I don't need help right now",TRIM(SUBSTITUTE(SUBSTITUTE(SUBSTITUTE(SUBSTITUTE(Answers!R402,"’","'"),"‘","'"),"“",""""),"”","""")))),1,0)</f>
        <v>0</v>
      </c>
      <c r="AH402" s="1" t="str">
        <f aca="false">IF(Answers!R402="","",IF(Z402+AA402+AB402+AC402+AD402+AE402+AF402+AG402=0,"unread",""))</f>
        <v/>
      </c>
      <c r="AI402" s="1" t="n">
        <f aca="false">IF(OR(D402=5,E402=5),1,0)</f>
        <v>0</v>
      </c>
    </row>
    <row r="403" customFormat="false" ht="15" hidden="false" customHeight="true" outlineLevel="0" collapsed="false">
      <c r="A403" s="1" t="n">
        <f aca="false">Answers!T403</f>
        <v>0</v>
      </c>
      <c r="B403" s="1" t="str">
        <f aca="false">IF(Answers!A403="","",IFERROR(MATCH(TRIM(SUBSTITUTE(SUBSTITUTE(SUBSTITUTE(SUBSTITUTE(Answers!A403,"’","'"),"‘","'"),"“",""""),"”","""")),'Scoring key'!$B$10:$B$14,0),"unread"))</f>
        <v/>
      </c>
      <c r="C403" s="1" t="str">
        <f aca="false">IF(Answers!C403="","",IFERROR(MATCH(TRIM(SUBSTITUTE(SUBSTITUTE(SUBSTITUTE(SUBSTITUTE(Answers!C403,"’","'"),"‘","'"),"“",""""),"”","""")),'Scoring key'!$B$15:$B$19,0),"unread"))</f>
        <v/>
      </c>
      <c r="D403" s="1" t="str">
        <f aca="false">IF(Answers!D403="","",IFERROR(MATCH(TRIM(SUBSTITUTE(SUBSTITUTE(SUBSTITUTE(SUBSTITUTE(Answers!D403,"’","'"),"‘","'"),"“",""""),"”","""")),'Scoring key'!$B$20:$B$24,0),"unread"))</f>
        <v/>
      </c>
      <c r="E403" s="1" t="str">
        <f aca="false">IF(Answers!E403="","",IFERROR(MATCH(TRIM(SUBSTITUTE(SUBSTITUTE(SUBSTITUTE(SUBSTITUTE(Answers!E403,"’","'"),"‘","'"),"“",""""),"”","""")),'Scoring key'!$B$25:$B$29,0),"unread"))</f>
        <v/>
      </c>
      <c r="F403" s="1" t="str">
        <f aca="false">IF(Answers!L403="","",IFERROR(MATCH(TRIM(SUBSTITUTE(SUBSTITUTE(SUBSTITUTE(SUBSTITUTE(Answers!L403,"’","'"),"‘","'"),"“",""""),"”","""")),'Scoring key'!$B$30:$B$34,0),"unread"))</f>
        <v/>
      </c>
      <c r="G403" s="1" t="str">
        <f aca="false">IF(Answers!N403="","",IFERROR(MATCH(TRIM(SUBSTITUTE(SUBSTITUTE(SUBSTITUTE(SUBSTITUTE(Answers!N403,"’","'"),"‘","'"),"“",""""),"”","""")),'Scoring key'!$B$35:$B$38,0),"unread"))</f>
        <v/>
      </c>
      <c r="H403" s="1" t="str">
        <f aca="false">IF(Answers!O403="","",IFERROR(MATCH(TRIM(SUBSTITUTE(SUBSTITUTE(SUBSTITUTE(SUBSTITUTE(Answers!O403,"’","'"),"‘","'"),"“",""""),"”","""")),'Scoring key'!$B$39:$B$42,0),"unread"))</f>
        <v/>
      </c>
      <c r="I403" s="1" t="str">
        <f aca="false">IF(Answers!S403="","",IFERROR(MATCH(TRIM(SUBSTITUTE(SUBSTITUTE(SUBSTITUTE(SUBSTITUTE(Answers!S403,"’","'"),"‘","'"),"“",""""),"”","""")),'Scoring key'!$B$43:$B$46,0),"unread"))</f>
        <v/>
      </c>
      <c r="J403" s="1" t="str">
        <f aca="false">IF(ISNUMBER(B403),IF(INDEX('Scoring key'!$C$10:$C$14,B403)="","",INDEX('Scoring key'!$C$10:$C$14,B403)),"")</f>
        <v/>
      </c>
      <c r="K403" s="1" t="str">
        <f aca="false">IF(ISNUMBER(E403),IF(INDEX('Scoring key'!$C$25:$C$29,E403)="","",INDEX('Scoring key'!$C$25:$C$29,E403)),"")</f>
        <v/>
      </c>
      <c r="L403" s="1" t="str">
        <f aca="false">IF(ISNUMBER(F403),IF(INDEX('Scoring key'!$C$30:$C$34,F403)="","",INDEX('Scoring key'!$C$30:$C$34,F403)),"")</f>
        <v/>
      </c>
      <c r="M403" s="1" t="str">
        <f aca="false">IF(ISNUMBER(G403),IF(INDEX('Scoring key'!$C$35:$C$38,G403)="","",INDEX('Scoring key'!$C$35:$C$38,G403)),"")</f>
        <v/>
      </c>
      <c r="N403" s="1" t="str">
        <f aca="false">IF(ISNUMBER(H403),IF(INDEX('Scoring key'!$C$39:$C$42,H403)="","",INDEX('Scoring key'!$C$39:$C$42,H403)),"")</f>
        <v/>
      </c>
      <c r="O403" s="1" t="str">
        <f aca="false">IF(Answers!F403="","",IF(ISNUMBER(IFERROR(VALUE(Answers!F403),"")),IF(AND(VALUE(Answers!F403)&gt;=1,VALUE(Answers!F403)&lt;=5,VALUE(Answers!F403)=INT(VALUE(Answers!F403))),VALUE(Answers!F403),"unread"),IFERROR(MATCH(TRIM(SUBSTITUTE(SUBSTITUTE(SUBSTITUTE(SUBSTITUTE(Answers!F403,"’","'"),"‘","'"),"“",""""),"”","""")),'Scoring key'!$B$5:$B$9,0),"unread")))</f>
        <v/>
      </c>
      <c r="P403" s="1" t="str">
        <f aca="false">IF(Answers!G403="","",IF(ISNUMBER(IFERROR(VALUE(Answers!G403),"")),IF(AND(VALUE(Answers!G403)&gt;=1,VALUE(Answers!G403)&lt;=5,VALUE(Answers!G403)=INT(VALUE(Answers!G403))),VALUE(Answers!G403),"unread"),IFERROR(MATCH(TRIM(SUBSTITUTE(SUBSTITUTE(SUBSTITUTE(SUBSTITUTE(Answers!G403,"’","'"),"‘","'"),"“",""""),"”","""")),'Scoring key'!$B$5:$B$9,0),"unread")))</f>
        <v/>
      </c>
      <c r="Q403" s="1" t="str">
        <f aca="false">IF(Answers!H403="","",IF(ISNUMBER(IFERROR(VALUE(Answers!H403),"")),IF(AND(VALUE(Answers!H403)&gt;=1,VALUE(Answers!H403)&lt;=5,VALUE(Answers!H403)=INT(VALUE(Answers!H403))),VALUE(Answers!H403),"unread"),IFERROR(MATCH(TRIM(SUBSTITUTE(SUBSTITUTE(SUBSTITUTE(SUBSTITUTE(Answers!H403,"’","'"),"‘","'"),"“",""""),"”","""")),'Scoring key'!$B$5:$B$9,0),"unread")))</f>
        <v/>
      </c>
      <c r="R403" s="1" t="str">
        <f aca="false">IF(Answers!I403="","",IF(ISNUMBER(IFERROR(VALUE(Answers!I403),"")),IF(AND(VALUE(Answers!I403)&gt;=1,VALUE(Answers!I403)&lt;=5,VALUE(Answers!I403)=INT(VALUE(Answers!I403))),VALUE(Answers!I403),"unread"),IFERROR(MATCH(TRIM(SUBSTITUTE(SUBSTITUTE(SUBSTITUTE(SUBSTITUTE(Answers!I403,"’","'"),"‘","'"),"“",""""),"”","""")),'Scoring key'!$B$5:$B$9,0),"unread")))</f>
        <v/>
      </c>
      <c r="S403" s="1" t="str">
        <f aca="false">IF(Answers!J403="","",IF(ISNUMBER(IFERROR(VALUE(Answers!J403),"")),IF(AND(VALUE(Answers!J403)&gt;=1,VALUE(Answers!J403)&lt;=5,VALUE(Answers!J403)=INT(VALUE(Answers!J403))),VALUE(Answers!J403),"unread"),IFERROR(MATCH(TRIM(SUBSTITUTE(SUBSTITUTE(SUBSTITUTE(SUBSTITUTE(Answers!J403,"’","'"),"‘","'"),"“",""""),"”","""")),'Scoring key'!$B$5:$B$9,0),"unread")))</f>
        <v/>
      </c>
      <c r="T403" s="1" t="str">
        <f aca="false">IF(Answers!K403="","",IF(ISNUMBER(IFERROR(VALUE(Answers!K403),"")),IF(AND(VALUE(Answers!K403)&gt;=1,VALUE(Answers!K403)&lt;=5,VALUE(Answers!K403)=INT(VALUE(Answers!K403))),VALUE(Answers!K403),"unread"),IFERROR(MATCH(TRIM(SUBSTITUTE(SUBSTITUTE(SUBSTITUTE(SUBSTITUTE(Answers!K403,"’","'"),"‘","'"),"“",""""),"”","""")),'Scoring key'!$B$5:$B$9,0),"unread")))</f>
        <v/>
      </c>
      <c r="U403" s="1" t="str">
        <f aca="false">IF(Answers!M403="","",IF(ISNUMBER(IFERROR(VALUE(Answers!M403),"")),IF(AND(VALUE(Answers!M403)&gt;=1,VALUE(Answers!M403)&lt;=5,VALUE(Answers!M403)=INT(VALUE(Answers!M403))),VALUE(Answers!M403),"unread"),IFERROR(MATCH(TRIM(SUBSTITUTE(SUBSTITUTE(SUBSTITUTE(SUBSTITUTE(Answers!M403,"’","'"),"‘","'"),"“",""""),"”","""")),'Scoring key'!$B$5:$B$9,0),"unread")))</f>
        <v/>
      </c>
      <c r="V403" s="1" t="str">
        <f aca="false">IF(Answers!P403="","",IF(ISNUMBER(IFERROR(VALUE(Answers!P403),"")),IF(AND(VALUE(Answers!P403)&gt;=1,VALUE(Answers!P403)&lt;=5,VALUE(Answers!P403)=INT(VALUE(Answers!P403))),VALUE(Answers!P403),"unread"),IFERROR(MATCH(TRIM(SUBSTITUTE(SUBSTITUTE(SUBSTITUTE(SUBSTITUTE(Answers!P403,"’","'"),"‘","'"),"“",""""),"”","""")),'Scoring key'!$B$5:$B$9,0),"unread")))</f>
        <v/>
      </c>
      <c r="W403" s="1" t="str">
        <f aca="false">IF(Answers!Q403="","",IF(ISNUMBER(IFERROR(VALUE(Answers!Q403),"")),IF(AND(VALUE(Answers!Q403)&gt;=1,VALUE(Answers!Q403)&lt;=5,VALUE(Answers!Q403)=INT(VALUE(Answers!Q403))),VALUE(Answers!Q403),"unread"),IFERROR(MATCH(TRIM(SUBSTITUTE(SUBSTITUTE(SUBSTITUTE(SUBSTITUTE(Answers!Q403,"’","'"),"‘","'"),"“",""""),"”","""")),'Scoring key'!$B$5:$B$9,0),"unread")))</f>
        <v/>
      </c>
      <c r="X403" s="1" t="str">
        <f aca="false">IF(Answers!B403="","",ISNUMBER(SEARCH("Drafting or editing emails and documents",TRIM(SUBSTITUTE(SUBSTITUTE(SUBSTITUTE(SUBSTITUTE(Answers!B403,"’","'"),"‘","'"),"“",""""),"”",""""))))*1+ISNUMBER(SEARCH("Summarizing documents, threads or meetings",TRIM(SUBSTITUTE(SUBSTITUTE(SUBSTITUTE(SUBSTITUTE(Answers!B403,"’","'"),"‘","'"),"“",""""),"”",""""))))*1+ISNUMBER(SEARCH("Research, or explaining something unfamiliar",TRIM(SUBSTITUTE(SUBSTITUTE(SUBSTITUTE(SUBSTITUTE(Answers!B403,"’","'"),"‘","'"),"“",""""),"”",""""))))*1+ISNUMBER(SEARCH("Working with data or spreadsheets",TRIM(SUBSTITUTE(SUBSTITUTE(SUBSTITUTE(SUBSTITUTE(Answers!B403,"’","'"),"‘","'"),"“",""""),"”",""""))))*1+ISNUMBER(SEARCH("Writing or reviewing code or scripts",TRIM(SUBSTITUTE(SUBSTITUTE(SUBSTITUTE(SUBSTITUTE(Answers!B403,"’","'"),"‘","'"),"“",""""),"”",""""))))*1+ISNUMBER(SEARCH("Brainstorming or planning",TRIM(SUBSTITUTE(SUBSTITUTE(SUBSTITUTE(SUBSTITUTE(Answers!B403,"’","'"),"‘","'"),"“",""""),"”",""""))))*1+ISNUMBER(SEARCH("Something else",TRIM(SUBSTITUTE(SUBSTITUTE(SUBSTITUTE(SUBSTITUTE(Answers!B403,"’","'"),"‘","'"),"“",""""),"”",""""))))*1)</f>
        <v/>
      </c>
      <c r="Y403" s="1" t="str">
        <f aca="false">IF(X403="","",IF(X403=0,IF(ISNUMBER(SEARCH("I don't use AI tools for work",TRIM(SUBSTITUTE(SUBSTITUTE(SUBSTITUTE(SUBSTITUTE(Answers!B403,"’","'"),"‘","'"),"“",""""),"”","""")))),1,"unread"),MIN(X403+1,5)))</f>
        <v/>
      </c>
      <c r="Z403" s="1" t="n">
        <f aca="false">IF(ISNUMBER(SEARCH("Clear guidance on what's allowed and what information can go in",TRIM(SUBSTITUTE(SUBSTITUTE(SUBSTITUTE(SUBSTITUTE(Answers!R403,"’","'"),"‘","'"),"“",""""),"”","""")))),1,0)</f>
        <v>0</v>
      </c>
      <c r="AA403" s="1" t="n">
        <f aca="false">IF(ISNUMBER(SEARCH("An approved AI tool with a work account",TRIM(SUBSTITUTE(SUBSTITUTE(SUBSTITUTE(SUBSTITUTE(Answers!R403,"’","'"),"‘","'"),"“",""""),"”","""")))),1,0)</f>
        <v>0</v>
      </c>
      <c r="AB403" s="1" t="n">
        <f aca="false">IF(ISNUMBER(SEARCH("Hands-on training using my own work tasks",TRIM(SUBSTITUTE(SUBSTITUTE(SUBSTITUTE(SUBSTITUTE(Answers!R403,"’","'"),"‘","'"),"“",""""),"”","""")))),1,0)</f>
        <v>0</v>
      </c>
      <c r="AC403" s="1" t="n">
        <f aca="false">IF(ISNUMBER(SEARCH("Ready-made prompts and templates for common tasks",TRIM(SUBSTITUTE(SUBSTITUTE(SUBSTITUTE(SUBSTITUTE(Answers!R403,"’","'"),"‘","'"),"“",""""),"”","""")))),1,0)</f>
        <v>0</v>
      </c>
      <c r="AD403" s="1" t="n">
        <f aca="false">IF(ISNUMBER(SEARCH("Help setting up an AI agent for my role",TRIM(SUBSTITUTE(SUBSTITUTE(SUBSTITUTE(SUBSTITUTE(Answers!R403,"’","'"),"‘","'"),"“",""""),"”","""")))),1,0)</f>
        <v>0</v>
      </c>
      <c r="AE403" s="1" t="n">
        <f aca="false">IF(ISNUMBER(SEARCH("Examples from people in jobs like mine",TRIM(SUBSTITUTE(SUBSTITUTE(SUBSTITUTE(SUBSTITUTE(Answers!R403,"’","'"),"‘","'"),"“",""""),"”","""")))),1,0)</f>
        <v>0</v>
      </c>
      <c r="AF403" s="1" t="n">
        <f aca="false">IF(ISNUMBER(SEARCH("Time set aside to practice",TRIM(SUBSTITUTE(SUBSTITUTE(SUBSTITUTE(SUBSTITUTE(Answers!R403,"’","'"),"‘","'"),"“",""""),"”","""")))),1,0)</f>
        <v>0</v>
      </c>
      <c r="AG403" s="1" t="n">
        <f aca="false">IF(ISNUMBER(SEARCH("I don't need help right now",TRIM(SUBSTITUTE(SUBSTITUTE(SUBSTITUTE(SUBSTITUTE(Answers!R403,"’","'"),"‘","'"),"“",""""),"”","""")))),1,0)</f>
        <v>0</v>
      </c>
      <c r="AH403" s="1" t="str">
        <f aca="false">IF(Answers!R403="","",IF(Z403+AA403+AB403+AC403+AD403+AE403+AF403+AG403=0,"unread",""))</f>
        <v/>
      </c>
      <c r="AI403" s="1" t="n">
        <f aca="false">IF(OR(D403=5,E403=5),1,0)</f>
        <v>0</v>
      </c>
    </row>
    <row r="404" customFormat="false" ht="15" hidden="false" customHeight="true" outlineLevel="0" collapsed="false">
      <c r="A404" s="1" t="n">
        <f aca="false">Answers!T404</f>
        <v>0</v>
      </c>
      <c r="B404" s="1" t="str">
        <f aca="false">IF(Answers!A404="","",IFERROR(MATCH(TRIM(SUBSTITUTE(SUBSTITUTE(SUBSTITUTE(SUBSTITUTE(Answers!A404,"’","'"),"‘","'"),"“",""""),"”","""")),'Scoring key'!$B$10:$B$14,0),"unread"))</f>
        <v/>
      </c>
      <c r="C404" s="1" t="str">
        <f aca="false">IF(Answers!C404="","",IFERROR(MATCH(TRIM(SUBSTITUTE(SUBSTITUTE(SUBSTITUTE(SUBSTITUTE(Answers!C404,"’","'"),"‘","'"),"“",""""),"”","""")),'Scoring key'!$B$15:$B$19,0),"unread"))</f>
        <v/>
      </c>
      <c r="D404" s="1" t="str">
        <f aca="false">IF(Answers!D404="","",IFERROR(MATCH(TRIM(SUBSTITUTE(SUBSTITUTE(SUBSTITUTE(SUBSTITUTE(Answers!D404,"’","'"),"‘","'"),"“",""""),"”","""")),'Scoring key'!$B$20:$B$24,0),"unread"))</f>
        <v/>
      </c>
      <c r="E404" s="1" t="str">
        <f aca="false">IF(Answers!E404="","",IFERROR(MATCH(TRIM(SUBSTITUTE(SUBSTITUTE(SUBSTITUTE(SUBSTITUTE(Answers!E404,"’","'"),"‘","'"),"“",""""),"”","""")),'Scoring key'!$B$25:$B$29,0),"unread"))</f>
        <v/>
      </c>
      <c r="F404" s="1" t="str">
        <f aca="false">IF(Answers!L404="","",IFERROR(MATCH(TRIM(SUBSTITUTE(SUBSTITUTE(SUBSTITUTE(SUBSTITUTE(Answers!L404,"’","'"),"‘","'"),"“",""""),"”","""")),'Scoring key'!$B$30:$B$34,0),"unread"))</f>
        <v/>
      </c>
      <c r="G404" s="1" t="str">
        <f aca="false">IF(Answers!N404="","",IFERROR(MATCH(TRIM(SUBSTITUTE(SUBSTITUTE(SUBSTITUTE(SUBSTITUTE(Answers!N404,"’","'"),"‘","'"),"“",""""),"”","""")),'Scoring key'!$B$35:$B$38,0),"unread"))</f>
        <v/>
      </c>
      <c r="H404" s="1" t="str">
        <f aca="false">IF(Answers!O404="","",IFERROR(MATCH(TRIM(SUBSTITUTE(SUBSTITUTE(SUBSTITUTE(SUBSTITUTE(Answers!O404,"’","'"),"‘","'"),"“",""""),"”","""")),'Scoring key'!$B$39:$B$42,0),"unread"))</f>
        <v/>
      </c>
      <c r="I404" s="1" t="str">
        <f aca="false">IF(Answers!S404="","",IFERROR(MATCH(TRIM(SUBSTITUTE(SUBSTITUTE(SUBSTITUTE(SUBSTITUTE(Answers!S404,"’","'"),"‘","'"),"“",""""),"”","""")),'Scoring key'!$B$43:$B$46,0),"unread"))</f>
        <v/>
      </c>
      <c r="J404" s="1" t="str">
        <f aca="false">IF(ISNUMBER(B404),IF(INDEX('Scoring key'!$C$10:$C$14,B404)="","",INDEX('Scoring key'!$C$10:$C$14,B404)),"")</f>
        <v/>
      </c>
      <c r="K404" s="1" t="str">
        <f aca="false">IF(ISNUMBER(E404),IF(INDEX('Scoring key'!$C$25:$C$29,E404)="","",INDEX('Scoring key'!$C$25:$C$29,E404)),"")</f>
        <v/>
      </c>
      <c r="L404" s="1" t="str">
        <f aca="false">IF(ISNUMBER(F404),IF(INDEX('Scoring key'!$C$30:$C$34,F404)="","",INDEX('Scoring key'!$C$30:$C$34,F404)),"")</f>
        <v/>
      </c>
      <c r="M404" s="1" t="str">
        <f aca="false">IF(ISNUMBER(G404),IF(INDEX('Scoring key'!$C$35:$C$38,G404)="","",INDEX('Scoring key'!$C$35:$C$38,G404)),"")</f>
        <v/>
      </c>
      <c r="N404" s="1" t="str">
        <f aca="false">IF(ISNUMBER(H404),IF(INDEX('Scoring key'!$C$39:$C$42,H404)="","",INDEX('Scoring key'!$C$39:$C$42,H404)),"")</f>
        <v/>
      </c>
      <c r="O404" s="1" t="str">
        <f aca="false">IF(Answers!F404="","",IF(ISNUMBER(IFERROR(VALUE(Answers!F404),"")),IF(AND(VALUE(Answers!F404)&gt;=1,VALUE(Answers!F404)&lt;=5,VALUE(Answers!F404)=INT(VALUE(Answers!F404))),VALUE(Answers!F404),"unread"),IFERROR(MATCH(TRIM(SUBSTITUTE(SUBSTITUTE(SUBSTITUTE(SUBSTITUTE(Answers!F404,"’","'"),"‘","'"),"“",""""),"”","""")),'Scoring key'!$B$5:$B$9,0),"unread")))</f>
        <v/>
      </c>
      <c r="P404" s="1" t="str">
        <f aca="false">IF(Answers!G404="","",IF(ISNUMBER(IFERROR(VALUE(Answers!G404),"")),IF(AND(VALUE(Answers!G404)&gt;=1,VALUE(Answers!G404)&lt;=5,VALUE(Answers!G404)=INT(VALUE(Answers!G404))),VALUE(Answers!G404),"unread"),IFERROR(MATCH(TRIM(SUBSTITUTE(SUBSTITUTE(SUBSTITUTE(SUBSTITUTE(Answers!G404,"’","'"),"‘","'"),"“",""""),"”","""")),'Scoring key'!$B$5:$B$9,0),"unread")))</f>
        <v/>
      </c>
      <c r="Q404" s="1" t="str">
        <f aca="false">IF(Answers!H404="","",IF(ISNUMBER(IFERROR(VALUE(Answers!H404),"")),IF(AND(VALUE(Answers!H404)&gt;=1,VALUE(Answers!H404)&lt;=5,VALUE(Answers!H404)=INT(VALUE(Answers!H404))),VALUE(Answers!H404),"unread"),IFERROR(MATCH(TRIM(SUBSTITUTE(SUBSTITUTE(SUBSTITUTE(SUBSTITUTE(Answers!H404,"’","'"),"‘","'"),"“",""""),"”","""")),'Scoring key'!$B$5:$B$9,0),"unread")))</f>
        <v/>
      </c>
      <c r="R404" s="1" t="str">
        <f aca="false">IF(Answers!I404="","",IF(ISNUMBER(IFERROR(VALUE(Answers!I404),"")),IF(AND(VALUE(Answers!I404)&gt;=1,VALUE(Answers!I404)&lt;=5,VALUE(Answers!I404)=INT(VALUE(Answers!I404))),VALUE(Answers!I404),"unread"),IFERROR(MATCH(TRIM(SUBSTITUTE(SUBSTITUTE(SUBSTITUTE(SUBSTITUTE(Answers!I404,"’","'"),"‘","'"),"“",""""),"”","""")),'Scoring key'!$B$5:$B$9,0),"unread")))</f>
        <v/>
      </c>
      <c r="S404" s="1" t="str">
        <f aca="false">IF(Answers!J404="","",IF(ISNUMBER(IFERROR(VALUE(Answers!J404),"")),IF(AND(VALUE(Answers!J404)&gt;=1,VALUE(Answers!J404)&lt;=5,VALUE(Answers!J404)=INT(VALUE(Answers!J404))),VALUE(Answers!J404),"unread"),IFERROR(MATCH(TRIM(SUBSTITUTE(SUBSTITUTE(SUBSTITUTE(SUBSTITUTE(Answers!J404,"’","'"),"‘","'"),"“",""""),"”","""")),'Scoring key'!$B$5:$B$9,0),"unread")))</f>
        <v/>
      </c>
      <c r="T404" s="1" t="str">
        <f aca="false">IF(Answers!K404="","",IF(ISNUMBER(IFERROR(VALUE(Answers!K404),"")),IF(AND(VALUE(Answers!K404)&gt;=1,VALUE(Answers!K404)&lt;=5,VALUE(Answers!K404)=INT(VALUE(Answers!K404))),VALUE(Answers!K404),"unread"),IFERROR(MATCH(TRIM(SUBSTITUTE(SUBSTITUTE(SUBSTITUTE(SUBSTITUTE(Answers!K404,"’","'"),"‘","'"),"“",""""),"”","""")),'Scoring key'!$B$5:$B$9,0),"unread")))</f>
        <v/>
      </c>
      <c r="U404" s="1" t="str">
        <f aca="false">IF(Answers!M404="","",IF(ISNUMBER(IFERROR(VALUE(Answers!M404),"")),IF(AND(VALUE(Answers!M404)&gt;=1,VALUE(Answers!M404)&lt;=5,VALUE(Answers!M404)=INT(VALUE(Answers!M404))),VALUE(Answers!M404),"unread"),IFERROR(MATCH(TRIM(SUBSTITUTE(SUBSTITUTE(SUBSTITUTE(SUBSTITUTE(Answers!M404,"’","'"),"‘","'"),"“",""""),"”","""")),'Scoring key'!$B$5:$B$9,0),"unread")))</f>
        <v/>
      </c>
      <c r="V404" s="1" t="str">
        <f aca="false">IF(Answers!P404="","",IF(ISNUMBER(IFERROR(VALUE(Answers!P404),"")),IF(AND(VALUE(Answers!P404)&gt;=1,VALUE(Answers!P404)&lt;=5,VALUE(Answers!P404)=INT(VALUE(Answers!P404))),VALUE(Answers!P404),"unread"),IFERROR(MATCH(TRIM(SUBSTITUTE(SUBSTITUTE(SUBSTITUTE(SUBSTITUTE(Answers!P404,"’","'"),"‘","'"),"“",""""),"”","""")),'Scoring key'!$B$5:$B$9,0),"unread")))</f>
        <v/>
      </c>
      <c r="W404" s="1" t="str">
        <f aca="false">IF(Answers!Q404="","",IF(ISNUMBER(IFERROR(VALUE(Answers!Q404),"")),IF(AND(VALUE(Answers!Q404)&gt;=1,VALUE(Answers!Q404)&lt;=5,VALUE(Answers!Q404)=INT(VALUE(Answers!Q404))),VALUE(Answers!Q404),"unread"),IFERROR(MATCH(TRIM(SUBSTITUTE(SUBSTITUTE(SUBSTITUTE(SUBSTITUTE(Answers!Q404,"’","'"),"‘","'"),"“",""""),"”","""")),'Scoring key'!$B$5:$B$9,0),"unread")))</f>
        <v/>
      </c>
      <c r="X404" s="1" t="str">
        <f aca="false">IF(Answers!B404="","",ISNUMBER(SEARCH("Drafting or editing emails and documents",TRIM(SUBSTITUTE(SUBSTITUTE(SUBSTITUTE(SUBSTITUTE(Answers!B404,"’","'"),"‘","'"),"“",""""),"”",""""))))*1+ISNUMBER(SEARCH("Summarizing documents, threads or meetings",TRIM(SUBSTITUTE(SUBSTITUTE(SUBSTITUTE(SUBSTITUTE(Answers!B404,"’","'"),"‘","'"),"“",""""),"”",""""))))*1+ISNUMBER(SEARCH("Research, or explaining something unfamiliar",TRIM(SUBSTITUTE(SUBSTITUTE(SUBSTITUTE(SUBSTITUTE(Answers!B404,"’","'"),"‘","'"),"“",""""),"”",""""))))*1+ISNUMBER(SEARCH("Working with data or spreadsheets",TRIM(SUBSTITUTE(SUBSTITUTE(SUBSTITUTE(SUBSTITUTE(Answers!B404,"’","'"),"‘","'"),"“",""""),"”",""""))))*1+ISNUMBER(SEARCH("Writing or reviewing code or scripts",TRIM(SUBSTITUTE(SUBSTITUTE(SUBSTITUTE(SUBSTITUTE(Answers!B404,"’","'"),"‘","'"),"“",""""),"”",""""))))*1+ISNUMBER(SEARCH("Brainstorming or planning",TRIM(SUBSTITUTE(SUBSTITUTE(SUBSTITUTE(SUBSTITUTE(Answers!B404,"’","'"),"‘","'"),"“",""""),"”",""""))))*1+ISNUMBER(SEARCH("Something else",TRIM(SUBSTITUTE(SUBSTITUTE(SUBSTITUTE(SUBSTITUTE(Answers!B404,"’","'"),"‘","'"),"“",""""),"”",""""))))*1)</f>
        <v/>
      </c>
      <c r="Y404" s="1" t="str">
        <f aca="false">IF(X404="","",IF(X404=0,IF(ISNUMBER(SEARCH("I don't use AI tools for work",TRIM(SUBSTITUTE(SUBSTITUTE(SUBSTITUTE(SUBSTITUTE(Answers!B404,"’","'"),"‘","'"),"“",""""),"”","""")))),1,"unread"),MIN(X404+1,5)))</f>
        <v/>
      </c>
      <c r="Z404" s="1" t="n">
        <f aca="false">IF(ISNUMBER(SEARCH("Clear guidance on what's allowed and what information can go in",TRIM(SUBSTITUTE(SUBSTITUTE(SUBSTITUTE(SUBSTITUTE(Answers!R404,"’","'"),"‘","'"),"“",""""),"”","""")))),1,0)</f>
        <v>0</v>
      </c>
      <c r="AA404" s="1" t="n">
        <f aca="false">IF(ISNUMBER(SEARCH("An approved AI tool with a work account",TRIM(SUBSTITUTE(SUBSTITUTE(SUBSTITUTE(SUBSTITUTE(Answers!R404,"’","'"),"‘","'"),"“",""""),"”","""")))),1,0)</f>
        <v>0</v>
      </c>
      <c r="AB404" s="1" t="n">
        <f aca="false">IF(ISNUMBER(SEARCH("Hands-on training using my own work tasks",TRIM(SUBSTITUTE(SUBSTITUTE(SUBSTITUTE(SUBSTITUTE(Answers!R404,"’","'"),"‘","'"),"“",""""),"”","""")))),1,0)</f>
        <v>0</v>
      </c>
      <c r="AC404" s="1" t="n">
        <f aca="false">IF(ISNUMBER(SEARCH("Ready-made prompts and templates for common tasks",TRIM(SUBSTITUTE(SUBSTITUTE(SUBSTITUTE(SUBSTITUTE(Answers!R404,"’","'"),"‘","'"),"“",""""),"”","""")))),1,0)</f>
        <v>0</v>
      </c>
      <c r="AD404" s="1" t="n">
        <f aca="false">IF(ISNUMBER(SEARCH("Help setting up an AI agent for my role",TRIM(SUBSTITUTE(SUBSTITUTE(SUBSTITUTE(SUBSTITUTE(Answers!R404,"’","'"),"‘","'"),"“",""""),"”","""")))),1,0)</f>
        <v>0</v>
      </c>
      <c r="AE404" s="1" t="n">
        <f aca="false">IF(ISNUMBER(SEARCH("Examples from people in jobs like mine",TRIM(SUBSTITUTE(SUBSTITUTE(SUBSTITUTE(SUBSTITUTE(Answers!R404,"’","'"),"‘","'"),"“",""""),"”","""")))),1,0)</f>
        <v>0</v>
      </c>
      <c r="AF404" s="1" t="n">
        <f aca="false">IF(ISNUMBER(SEARCH("Time set aside to practice",TRIM(SUBSTITUTE(SUBSTITUTE(SUBSTITUTE(SUBSTITUTE(Answers!R404,"’","'"),"‘","'"),"“",""""),"”","""")))),1,0)</f>
        <v>0</v>
      </c>
      <c r="AG404" s="1" t="n">
        <f aca="false">IF(ISNUMBER(SEARCH("I don't need help right now",TRIM(SUBSTITUTE(SUBSTITUTE(SUBSTITUTE(SUBSTITUTE(Answers!R404,"’","'"),"‘","'"),"“",""""),"”","""")))),1,0)</f>
        <v>0</v>
      </c>
      <c r="AH404" s="1" t="str">
        <f aca="false">IF(Answers!R404="","",IF(Z404+AA404+AB404+AC404+AD404+AE404+AF404+AG404=0,"unread",""))</f>
        <v/>
      </c>
      <c r="AI404" s="1" t="n">
        <f aca="false">IF(OR(D404=5,E404=5),1,0)</f>
        <v>0</v>
      </c>
    </row>
    <row r="405" customFormat="false" ht="15" hidden="false" customHeight="true" outlineLevel="0" collapsed="false">
      <c r="A405" s="1" t="n">
        <f aca="false">Answers!T405</f>
        <v>0</v>
      </c>
      <c r="B405" s="1" t="str">
        <f aca="false">IF(Answers!A405="","",IFERROR(MATCH(TRIM(SUBSTITUTE(SUBSTITUTE(SUBSTITUTE(SUBSTITUTE(Answers!A405,"’","'"),"‘","'"),"“",""""),"”","""")),'Scoring key'!$B$10:$B$14,0),"unread"))</f>
        <v/>
      </c>
      <c r="C405" s="1" t="str">
        <f aca="false">IF(Answers!C405="","",IFERROR(MATCH(TRIM(SUBSTITUTE(SUBSTITUTE(SUBSTITUTE(SUBSTITUTE(Answers!C405,"’","'"),"‘","'"),"“",""""),"”","""")),'Scoring key'!$B$15:$B$19,0),"unread"))</f>
        <v/>
      </c>
      <c r="D405" s="1" t="str">
        <f aca="false">IF(Answers!D405="","",IFERROR(MATCH(TRIM(SUBSTITUTE(SUBSTITUTE(SUBSTITUTE(SUBSTITUTE(Answers!D405,"’","'"),"‘","'"),"“",""""),"”","""")),'Scoring key'!$B$20:$B$24,0),"unread"))</f>
        <v/>
      </c>
      <c r="E405" s="1" t="str">
        <f aca="false">IF(Answers!E405="","",IFERROR(MATCH(TRIM(SUBSTITUTE(SUBSTITUTE(SUBSTITUTE(SUBSTITUTE(Answers!E405,"’","'"),"‘","'"),"“",""""),"”","""")),'Scoring key'!$B$25:$B$29,0),"unread"))</f>
        <v/>
      </c>
      <c r="F405" s="1" t="str">
        <f aca="false">IF(Answers!L405="","",IFERROR(MATCH(TRIM(SUBSTITUTE(SUBSTITUTE(SUBSTITUTE(SUBSTITUTE(Answers!L405,"’","'"),"‘","'"),"“",""""),"”","""")),'Scoring key'!$B$30:$B$34,0),"unread"))</f>
        <v/>
      </c>
      <c r="G405" s="1" t="str">
        <f aca="false">IF(Answers!N405="","",IFERROR(MATCH(TRIM(SUBSTITUTE(SUBSTITUTE(SUBSTITUTE(SUBSTITUTE(Answers!N405,"’","'"),"‘","'"),"“",""""),"”","""")),'Scoring key'!$B$35:$B$38,0),"unread"))</f>
        <v/>
      </c>
      <c r="H405" s="1" t="str">
        <f aca="false">IF(Answers!O405="","",IFERROR(MATCH(TRIM(SUBSTITUTE(SUBSTITUTE(SUBSTITUTE(SUBSTITUTE(Answers!O405,"’","'"),"‘","'"),"“",""""),"”","""")),'Scoring key'!$B$39:$B$42,0),"unread"))</f>
        <v/>
      </c>
      <c r="I405" s="1" t="str">
        <f aca="false">IF(Answers!S405="","",IFERROR(MATCH(TRIM(SUBSTITUTE(SUBSTITUTE(SUBSTITUTE(SUBSTITUTE(Answers!S405,"’","'"),"‘","'"),"“",""""),"”","""")),'Scoring key'!$B$43:$B$46,0),"unread"))</f>
        <v/>
      </c>
      <c r="J405" s="1" t="str">
        <f aca="false">IF(ISNUMBER(B405),IF(INDEX('Scoring key'!$C$10:$C$14,B405)="","",INDEX('Scoring key'!$C$10:$C$14,B405)),"")</f>
        <v/>
      </c>
      <c r="K405" s="1" t="str">
        <f aca="false">IF(ISNUMBER(E405),IF(INDEX('Scoring key'!$C$25:$C$29,E405)="","",INDEX('Scoring key'!$C$25:$C$29,E405)),"")</f>
        <v/>
      </c>
      <c r="L405" s="1" t="str">
        <f aca="false">IF(ISNUMBER(F405),IF(INDEX('Scoring key'!$C$30:$C$34,F405)="","",INDEX('Scoring key'!$C$30:$C$34,F405)),"")</f>
        <v/>
      </c>
      <c r="M405" s="1" t="str">
        <f aca="false">IF(ISNUMBER(G405),IF(INDEX('Scoring key'!$C$35:$C$38,G405)="","",INDEX('Scoring key'!$C$35:$C$38,G405)),"")</f>
        <v/>
      </c>
      <c r="N405" s="1" t="str">
        <f aca="false">IF(ISNUMBER(H405),IF(INDEX('Scoring key'!$C$39:$C$42,H405)="","",INDEX('Scoring key'!$C$39:$C$42,H405)),"")</f>
        <v/>
      </c>
      <c r="O405" s="1" t="str">
        <f aca="false">IF(Answers!F405="","",IF(ISNUMBER(IFERROR(VALUE(Answers!F405),"")),IF(AND(VALUE(Answers!F405)&gt;=1,VALUE(Answers!F405)&lt;=5,VALUE(Answers!F405)=INT(VALUE(Answers!F405))),VALUE(Answers!F405),"unread"),IFERROR(MATCH(TRIM(SUBSTITUTE(SUBSTITUTE(SUBSTITUTE(SUBSTITUTE(Answers!F405,"’","'"),"‘","'"),"“",""""),"”","""")),'Scoring key'!$B$5:$B$9,0),"unread")))</f>
        <v/>
      </c>
      <c r="P405" s="1" t="str">
        <f aca="false">IF(Answers!G405="","",IF(ISNUMBER(IFERROR(VALUE(Answers!G405),"")),IF(AND(VALUE(Answers!G405)&gt;=1,VALUE(Answers!G405)&lt;=5,VALUE(Answers!G405)=INT(VALUE(Answers!G405))),VALUE(Answers!G405),"unread"),IFERROR(MATCH(TRIM(SUBSTITUTE(SUBSTITUTE(SUBSTITUTE(SUBSTITUTE(Answers!G405,"’","'"),"‘","'"),"“",""""),"”","""")),'Scoring key'!$B$5:$B$9,0),"unread")))</f>
        <v/>
      </c>
      <c r="Q405" s="1" t="str">
        <f aca="false">IF(Answers!H405="","",IF(ISNUMBER(IFERROR(VALUE(Answers!H405),"")),IF(AND(VALUE(Answers!H405)&gt;=1,VALUE(Answers!H405)&lt;=5,VALUE(Answers!H405)=INT(VALUE(Answers!H405))),VALUE(Answers!H405),"unread"),IFERROR(MATCH(TRIM(SUBSTITUTE(SUBSTITUTE(SUBSTITUTE(SUBSTITUTE(Answers!H405,"’","'"),"‘","'"),"“",""""),"”","""")),'Scoring key'!$B$5:$B$9,0),"unread")))</f>
        <v/>
      </c>
      <c r="R405" s="1" t="str">
        <f aca="false">IF(Answers!I405="","",IF(ISNUMBER(IFERROR(VALUE(Answers!I405),"")),IF(AND(VALUE(Answers!I405)&gt;=1,VALUE(Answers!I405)&lt;=5,VALUE(Answers!I405)=INT(VALUE(Answers!I405))),VALUE(Answers!I405),"unread"),IFERROR(MATCH(TRIM(SUBSTITUTE(SUBSTITUTE(SUBSTITUTE(SUBSTITUTE(Answers!I405,"’","'"),"‘","'"),"“",""""),"”","""")),'Scoring key'!$B$5:$B$9,0),"unread")))</f>
        <v/>
      </c>
      <c r="S405" s="1" t="str">
        <f aca="false">IF(Answers!J405="","",IF(ISNUMBER(IFERROR(VALUE(Answers!J405),"")),IF(AND(VALUE(Answers!J405)&gt;=1,VALUE(Answers!J405)&lt;=5,VALUE(Answers!J405)=INT(VALUE(Answers!J405))),VALUE(Answers!J405),"unread"),IFERROR(MATCH(TRIM(SUBSTITUTE(SUBSTITUTE(SUBSTITUTE(SUBSTITUTE(Answers!J405,"’","'"),"‘","'"),"“",""""),"”","""")),'Scoring key'!$B$5:$B$9,0),"unread")))</f>
        <v/>
      </c>
      <c r="T405" s="1" t="str">
        <f aca="false">IF(Answers!K405="","",IF(ISNUMBER(IFERROR(VALUE(Answers!K405),"")),IF(AND(VALUE(Answers!K405)&gt;=1,VALUE(Answers!K405)&lt;=5,VALUE(Answers!K405)=INT(VALUE(Answers!K405))),VALUE(Answers!K405),"unread"),IFERROR(MATCH(TRIM(SUBSTITUTE(SUBSTITUTE(SUBSTITUTE(SUBSTITUTE(Answers!K405,"’","'"),"‘","'"),"“",""""),"”","""")),'Scoring key'!$B$5:$B$9,0),"unread")))</f>
        <v/>
      </c>
      <c r="U405" s="1" t="str">
        <f aca="false">IF(Answers!M405="","",IF(ISNUMBER(IFERROR(VALUE(Answers!M405),"")),IF(AND(VALUE(Answers!M405)&gt;=1,VALUE(Answers!M405)&lt;=5,VALUE(Answers!M405)=INT(VALUE(Answers!M405))),VALUE(Answers!M405),"unread"),IFERROR(MATCH(TRIM(SUBSTITUTE(SUBSTITUTE(SUBSTITUTE(SUBSTITUTE(Answers!M405,"’","'"),"‘","'"),"“",""""),"”","""")),'Scoring key'!$B$5:$B$9,0),"unread")))</f>
        <v/>
      </c>
      <c r="V405" s="1" t="str">
        <f aca="false">IF(Answers!P405="","",IF(ISNUMBER(IFERROR(VALUE(Answers!P405),"")),IF(AND(VALUE(Answers!P405)&gt;=1,VALUE(Answers!P405)&lt;=5,VALUE(Answers!P405)=INT(VALUE(Answers!P405))),VALUE(Answers!P405),"unread"),IFERROR(MATCH(TRIM(SUBSTITUTE(SUBSTITUTE(SUBSTITUTE(SUBSTITUTE(Answers!P405,"’","'"),"‘","'"),"“",""""),"”","""")),'Scoring key'!$B$5:$B$9,0),"unread")))</f>
        <v/>
      </c>
      <c r="W405" s="1" t="str">
        <f aca="false">IF(Answers!Q405="","",IF(ISNUMBER(IFERROR(VALUE(Answers!Q405),"")),IF(AND(VALUE(Answers!Q405)&gt;=1,VALUE(Answers!Q405)&lt;=5,VALUE(Answers!Q405)=INT(VALUE(Answers!Q405))),VALUE(Answers!Q405),"unread"),IFERROR(MATCH(TRIM(SUBSTITUTE(SUBSTITUTE(SUBSTITUTE(SUBSTITUTE(Answers!Q405,"’","'"),"‘","'"),"“",""""),"”","""")),'Scoring key'!$B$5:$B$9,0),"unread")))</f>
        <v/>
      </c>
      <c r="X405" s="1" t="str">
        <f aca="false">IF(Answers!B405="","",ISNUMBER(SEARCH("Drafting or editing emails and documents",TRIM(SUBSTITUTE(SUBSTITUTE(SUBSTITUTE(SUBSTITUTE(Answers!B405,"’","'"),"‘","'"),"“",""""),"”",""""))))*1+ISNUMBER(SEARCH("Summarizing documents, threads or meetings",TRIM(SUBSTITUTE(SUBSTITUTE(SUBSTITUTE(SUBSTITUTE(Answers!B405,"’","'"),"‘","'"),"“",""""),"”",""""))))*1+ISNUMBER(SEARCH("Research, or explaining something unfamiliar",TRIM(SUBSTITUTE(SUBSTITUTE(SUBSTITUTE(SUBSTITUTE(Answers!B405,"’","'"),"‘","'"),"“",""""),"”",""""))))*1+ISNUMBER(SEARCH("Working with data or spreadsheets",TRIM(SUBSTITUTE(SUBSTITUTE(SUBSTITUTE(SUBSTITUTE(Answers!B405,"’","'"),"‘","'"),"“",""""),"”",""""))))*1+ISNUMBER(SEARCH("Writing or reviewing code or scripts",TRIM(SUBSTITUTE(SUBSTITUTE(SUBSTITUTE(SUBSTITUTE(Answers!B405,"’","'"),"‘","'"),"“",""""),"”",""""))))*1+ISNUMBER(SEARCH("Brainstorming or planning",TRIM(SUBSTITUTE(SUBSTITUTE(SUBSTITUTE(SUBSTITUTE(Answers!B405,"’","'"),"‘","'"),"“",""""),"”",""""))))*1+ISNUMBER(SEARCH("Something else",TRIM(SUBSTITUTE(SUBSTITUTE(SUBSTITUTE(SUBSTITUTE(Answers!B405,"’","'"),"‘","'"),"“",""""),"”",""""))))*1)</f>
        <v/>
      </c>
      <c r="Y405" s="1" t="str">
        <f aca="false">IF(X405="","",IF(X405=0,IF(ISNUMBER(SEARCH("I don't use AI tools for work",TRIM(SUBSTITUTE(SUBSTITUTE(SUBSTITUTE(SUBSTITUTE(Answers!B405,"’","'"),"‘","'"),"“",""""),"”","""")))),1,"unread"),MIN(X405+1,5)))</f>
        <v/>
      </c>
      <c r="Z405" s="1" t="n">
        <f aca="false">IF(ISNUMBER(SEARCH("Clear guidance on what's allowed and what information can go in",TRIM(SUBSTITUTE(SUBSTITUTE(SUBSTITUTE(SUBSTITUTE(Answers!R405,"’","'"),"‘","'"),"“",""""),"”","""")))),1,0)</f>
        <v>0</v>
      </c>
      <c r="AA405" s="1" t="n">
        <f aca="false">IF(ISNUMBER(SEARCH("An approved AI tool with a work account",TRIM(SUBSTITUTE(SUBSTITUTE(SUBSTITUTE(SUBSTITUTE(Answers!R405,"’","'"),"‘","'"),"“",""""),"”","""")))),1,0)</f>
        <v>0</v>
      </c>
      <c r="AB405" s="1" t="n">
        <f aca="false">IF(ISNUMBER(SEARCH("Hands-on training using my own work tasks",TRIM(SUBSTITUTE(SUBSTITUTE(SUBSTITUTE(SUBSTITUTE(Answers!R405,"’","'"),"‘","'"),"“",""""),"”","""")))),1,0)</f>
        <v>0</v>
      </c>
      <c r="AC405" s="1" t="n">
        <f aca="false">IF(ISNUMBER(SEARCH("Ready-made prompts and templates for common tasks",TRIM(SUBSTITUTE(SUBSTITUTE(SUBSTITUTE(SUBSTITUTE(Answers!R405,"’","'"),"‘","'"),"“",""""),"”","""")))),1,0)</f>
        <v>0</v>
      </c>
      <c r="AD405" s="1" t="n">
        <f aca="false">IF(ISNUMBER(SEARCH("Help setting up an AI agent for my role",TRIM(SUBSTITUTE(SUBSTITUTE(SUBSTITUTE(SUBSTITUTE(Answers!R405,"’","'"),"‘","'"),"“",""""),"”","""")))),1,0)</f>
        <v>0</v>
      </c>
      <c r="AE405" s="1" t="n">
        <f aca="false">IF(ISNUMBER(SEARCH("Examples from people in jobs like mine",TRIM(SUBSTITUTE(SUBSTITUTE(SUBSTITUTE(SUBSTITUTE(Answers!R405,"’","'"),"‘","'"),"“",""""),"”","""")))),1,0)</f>
        <v>0</v>
      </c>
      <c r="AF405" s="1" t="n">
        <f aca="false">IF(ISNUMBER(SEARCH("Time set aside to practice",TRIM(SUBSTITUTE(SUBSTITUTE(SUBSTITUTE(SUBSTITUTE(Answers!R405,"’","'"),"‘","'"),"“",""""),"”","""")))),1,0)</f>
        <v>0</v>
      </c>
      <c r="AG405" s="1" t="n">
        <f aca="false">IF(ISNUMBER(SEARCH("I don't need help right now",TRIM(SUBSTITUTE(SUBSTITUTE(SUBSTITUTE(SUBSTITUTE(Answers!R405,"’","'"),"‘","'"),"“",""""),"”","""")))),1,0)</f>
        <v>0</v>
      </c>
      <c r="AH405" s="1" t="str">
        <f aca="false">IF(Answers!R405="","",IF(Z405+AA405+AB405+AC405+AD405+AE405+AF405+AG405=0,"unread",""))</f>
        <v/>
      </c>
      <c r="AI405" s="1" t="n">
        <f aca="false">IF(OR(D405=5,E405=5),1,0)</f>
        <v>0</v>
      </c>
    </row>
    <row r="406" customFormat="false" ht="15" hidden="false" customHeight="true" outlineLevel="0" collapsed="false">
      <c r="A406" s="1" t="n">
        <f aca="false">Answers!T406</f>
        <v>0</v>
      </c>
      <c r="B406" s="1" t="str">
        <f aca="false">IF(Answers!A406="","",IFERROR(MATCH(TRIM(SUBSTITUTE(SUBSTITUTE(SUBSTITUTE(SUBSTITUTE(Answers!A406,"’","'"),"‘","'"),"“",""""),"”","""")),'Scoring key'!$B$10:$B$14,0),"unread"))</f>
        <v/>
      </c>
      <c r="C406" s="1" t="str">
        <f aca="false">IF(Answers!C406="","",IFERROR(MATCH(TRIM(SUBSTITUTE(SUBSTITUTE(SUBSTITUTE(SUBSTITUTE(Answers!C406,"’","'"),"‘","'"),"“",""""),"”","""")),'Scoring key'!$B$15:$B$19,0),"unread"))</f>
        <v/>
      </c>
      <c r="D406" s="1" t="str">
        <f aca="false">IF(Answers!D406="","",IFERROR(MATCH(TRIM(SUBSTITUTE(SUBSTITUTE(SUBSTITUTE(SUBSTITUTE(Answers!D406,"’","'"),"‘","'"),"“",""""),"”","""")),'Scoring key'!$B$20:$B$24,0),"unread"))</f>
        <v/>
      </c>
      <c r="E406" s="1" t="str">
        <f aca="false">IF(Answers!E406="","",IFERROR(MATCH(TRIM(SUBSTITUTE(SUBSTITUTE(SUBSTITUTE(SUBSTITUTE(Answers!E406,"’","'"),"‘","'"),"“",""""),"”","""")),'Scoring key'!$B$25:$B$29,0),"unread"))</f>
        <v/>
      </c>
      <c r="F406" s="1" t="str">
        <f aca="false">IF(Answers!L406="","",IFERROR(MATCH(TRIM(SUBSTITUTE(SUBSTITUTE(SUBSTITUTE(SUBSTITUTE(Answers!L406,"’","'"),"‘","'"),"“",""""),"”","""")),'Scoring key'!$B$30:$B$34,0),"unread"))</f>
        <v/>
      </c>
      <c r="G406" s="1" t="str">
        <f aca="false">IF(Answers!N406="","",IFERROR(MATCH(TRIM(SUBSTITUTE(SUBSTITUTE(SUBSTITUTE(SUBSTITUTE(Answers!N406,"’","'"),"‘","'"),"“",""""),"”","""")),'Scoring key'!$B$35:$B$38,0),"unread"))</f>
        <v/>
      </c>
      <c r="H406" s="1" t="str">
        <f aca="false">IF(Answers!O406="","",IFERROR(MATCH(TRIM(SUBSTITUTE(SUBSTITUTE(SUBSTITUTE(SUBSTITUTE(Answers!O406,"’","'"),"‘","'"),"“",""""),"”","""")),'Scoring key'!$B$39:$B$42,0),"unread"))</f>
        <v/>
      </c>
      <c r="I406" s="1" t="str">
        <f aca="false">IF(Answers!S406="","",IFERROR(MATCH(TRIM(SUBSTITUTE(SUBSTITUTE(SUBSTITUTE(SUBSTITUTE(Answers!S406,"’","'"),"‘","'"),"“",""""),"”","""")),'Scoring key'!$B$43:$B$46,0),"unread"))</f>
        <v/>
      </c>
      <c r="J406" s="1" t="str">
        <f aca="false">IF(ISNUMBER(B406),IF(INDEX('Scoring key'!$C$10:$C$14,B406)="","",INDEX('Scoring key'!$C$10:$C$14,B406)),"")</f>
        <v/>
      </c>
      <c r="K406" s="1" t="str">
        <f aca="false">IF(ISNUMBER(E406),IF(INDEX('Scoring key'!$C$25:$C$29,E406)="","",INDEX('Scoring key'!$C$25:$C$29,E406)),"")</f>
        <v/>
      </c>
      <c r="L406" s="1" t="str">
        <f aca="false">IF(ISNUMBER(F406),IF(INDEX('Scoring key'!$C$30:$C$34,F406)="","",INDEX('Scoring key'!$C$30:$C$34,F406)),"")</f>
        <v/>
      </c>
      <c r="M406" s="1" t="str">
        <f aca="false">IF(ISNUMBER(G406),IF(INDEX('Scoring key'!$C$35:$C$38,G406)="","",INDEX('Scoring key'!$C$35:$C$38,G406)),"")</f>
        <v/>
      </c>
      <c r="N406" s="1" t="str">
        <f aca="false">IF(ISNUMBER(H406),IF(INDEX('Scoring key'!$C$39:$C$42,H406)="","",INDEX('Scoring key'!$C$39:$C$42,H406)),"")</f>
        <v/>
      </c>
      <c r="O406" s="1" t="str">
        <f aca="false">IF(Answers!F406="","",IF(ISNUMBER(IFERROR(VALUE(Answers!F406),"")),IF(AND(VALUE(Answers!F406)&gt;=1,VALUE(Answers!F406)&lt;=5,VALUE(Answers!F406)=INT(VALUE(Answers!F406))),VALUE(Answers!F406),"unread"),IFERROR(MATCH(TRIM(SUBSTITUTE(SUBSTITUTE(SUBSTITUTE(SUBSTITUTE(Answers!F406,"’","'"),"‘","'"),"“",""""),"”","""")),'Scoring key'!$B$5:$B$9,0),"unread")))</f>
        <v/>
      </c>
      <c r="P406" s="1" t="str">
        <f aca="false">IF(Answers!G406="","",IF(ISNUMBER(IFERROR(VALUE(Answers!G406),"")),IF(AND(VALUE(Answers!G406)&gt;=1,VALUE(Answers!G406)&lt;=5,VALUE(Answers!G406)=INT(VALUE(Answers!G406))),VALUE(Answers!G406),"unread"),IFERROR(MATCH(TRIM(SUBSTITUTE(SUBSTITUTE(SUBSTITUTE(SUBSTITUTE(Answers!G406,"’","'"),"‘","'"),"“",""""),"”","""")),'Scoring key'!$B$5:$B$9,0),"unread")))</f>
        <v/>
      </c>
      <c r="Q406" s="1" t="str">
        <f aca="false">IF(Answers!H406="","",IF(ISNUMBER(IFERROR(VALUE(Answers!H406),"")),IF(AND(VALUE(Answers!H406)&gt;=1,VALUE(Answers!H406)&lt;=5,VALUE(Answers!H406)=INT(VALUE(Answers!H406))),VALUE(Answers!H406),"unread"),IFERROR(MATCH(TRIM(SUBSTITUTE(SUBSTITUTE(SUBSTITUTE(SUBSTITUTE(Answers!H406,"’","'"),"‘","'"),"“",""""),"”","""")),'Scoring key'!$B$5:$B$9,0),"unread")))</f>
        <v/>
      </c>
      <c r="R406" s="1" t="str">
        <f aca="false">IF(Answers!I406="","",IF(ISNUMBER(IFERROR(VALUE(Answers!I406),"")),IF(AND(VALUE(Answers!I406)&gt;=1,VALUE(Answers!I406)&lt;=5,VALUE(Answers!I406)=INT(VALUE(Answers!I406))),VALUE(Answers!I406),"unread"),IFERROR(MATCH(TRIM(SUBSTITUTE(SUBSTITUTE(SUBSTITUTE(SUBSTITUTE(Answers!I406,"’","'"),"‘","'"),"“",""""),"”","""")),'Scoring key'!$B$5:$B$9,0),"unread")))</f>
        <v/>
      </c>
      <c r="S406" s="1" t="str">
        <f aca="false">IF(Answers!J406="","",IF(ISNUMBER(IFERROR(VALUE(Answers!J406),"")),IF(AND(VALUE(Answers!J406)&gt;=1,VALUE(Answers!J406)&lt;=5,VALUE(Answers!J406)=INT(VALUE(Answers!J406))),VALUE(Answers!J406),"unread"),IFERROR(MATCH(TRIM(SUBSTITUTE(SUBSTITUTE(SUBSTITUTE(SUBSTITUTE(Answers!J406,"’","'"),"‘","'"),"“",""""),"”","""")),'Scoring key'!$B$5:$B$9,0),"unread")))</f>
        <v/>
      </c>
      <c r="T406" s="1" t="str">
        <f aca="false">IF(Answers!K406="","",IF(ISNUMBER(IFERROR(VALUE(Answers!K406),"")),IF(AND(VALUE(Answers!K406)&gt;=1,VALUE(Answers!K406)&lt;=5,VALUE(Answers!K406)=INT(VALUE(Answers!K406))),VALUE(Answers!K406),"unread"),IFERROR(MATCH(TRIM(SUBSTITUTE(SUBSTITUTE(SUBSTITUTE(SUBSTITUTE(Answers!K406,"’","'"),"‘","'"),"“",""""),"”","""")),'Scoring key'!$B$5:$B$9,0),"unread")))</f>
        <v/>
      </c>
      <c r="U406" s="1" t="str">
        <f aca="false">IF(Answers!M406="","",IF(ISNUMBER(IFERROR(VALUE(Answers!M406),"")),IF(AND(VALUE(Answers!M406)&gt;=1,VALUE(Answers!M406)&lt;=5,VALUE(Answers!M406)=INT(VALUE(Answers!M406))),VALUE(Answers!M406),"unread"),IFERROR(MATCH(TRIM(SUBSTITUTE(SUBSTITUTE(SUBSTITUTE(SUBSTITUTE(Answers!M406,"’","'"),"‘","'"),"“",""""),"”","""")),'Scoring key'!$B$5:$B$9,0),"unread")))</f>
        <v/>
      </c>
      <c r="V406" s="1" t="str">
        <f aca="false">IF(Answers!P406="","",IF(ISNUMBER(IFERROR(VALUE(Answers!P406),"")),IF(AND(VALUE(Answers!P406)&gt;=1,VALUE(Answers!P406)&lt;=5,VALUE(Answers!P406)=INT(VALUE(Answers!P406))),VALUE(Answers!P406),"unread"),IFERROR(MATCH(TRIM(SUBSTITUTE(SUBSTITUTE(SUBSTITUTE(SUBSTITUTE(Answers!P406,"’","'"),"‘","'"),"“",""""),"”","""")),'Scoring key'!$B$5:$B$9,0),"unread")))</f>
        <v/>
      </c>
      <c r="W406" s="1" t="str">
        <f aca="false">IF(Answers!Q406="","",IF(ISNUMBER(IFERROR(VALUE(Answers!Q406),"")),IF(AND(VALUE(Answers!Q406)&gt;=1,VALUE(Answers!Q406)&lt;=5,VALUE(Answers!Q406)=INT(VALUE(Answers!Q406))),VALUE(Answers!Q406),"unread"),IFERROR(MATCH(TRIM(SUBSTITUTE(SUBSTITUTE(SUBSTITUTE(SUBSTITUTE(Answers!Q406,"’","'"),"‘","'"),"“",""""),"”","""")),'Scoring key'!$B$5:$B$9,0),"unread")))</f>
        <v/>
      </c>
      <c r="X406" s="1" t="str">
        <f aca="false">IF(Answers!B406="","",ISNUMBER(SEARCH("Drafting or editing emails and documents",TRIM(SUBSTITUTE(SUBSTITUTE(SUBSTITUTE(SUBSTITUTE(Answers!B406,"’","'"),"‘","'"),"“",""""),"”",""""))))*1+ISNUMBER(SEARCH("Summarizing documents, threads or meetings",TRIM(SUBSTITUTE(SUBSTITUTE(SUBSTITUTE(SUBSTITUTE(Answers!B406,"’","'"),"‘","'"),"“",""""),"”",""""))))*1+ISNUMBER(SEARCH("Research, or explaining something unfamiliar",TRIM(SUBSTITUTE(SUBSTITUTE(SUBSTITUTE(SUBSTITUTE(Answers!B406,"’","'"),"‘","'"),"“",""""),"”",""""))))*1+ISNUMBER(SEARCH("Working with data or spreadsheets",TRIM(SUBSTITUTE(SUBSTITUTE(SUBSTITUTE(SUBSTITUTE(Answers!B406,"’","'"),"‘","'"),"“",""""),"”",""""))))*1+ISNUMBER(SEARCH("Writing or reviewing code or scripts",TRIM(SUBSTITUTE(SUBSTITUTE(SUBSTITUTE(SUBSTITUTE(Answers!B406,"’","'"),"‘","'"),"“",""""),"”",""""))))*1+ISNUMBER(SEARCH("Brainstorming or planning",TRIM(SUBSTITUTE(SUBSTITUTE(SUBSTITUTE(SUBSTITUTE(Answers!B406,"’","'"),"‘","'"),"“",""""),"”",""""))))*1+ISNUMBER(SEARCH("Something else",TRIM(SUBSTITUTE(SUBSTITUTE(SUBSTITUTE(SUBSTITUTE(Answers!B406,"’","'"),"‘","'"),"“",""""),"”",""""))))*1)</f>
        <v/>
      </c>
      <c r="Y406" s="1" t="str">
        <f aca="false">IF(X406="","",IF(X406=0,IF(ISNUMBER(SEARCH("I don't use AI tools for work",TRIM(SUBSTITUTE(SUBSTITUTE(SUBSTITUTE(SUBSTITUTE(Answers!B406,"’","'"),"‘","'"),"“",""""),"”","""")))),1,"unread"),MIN(X406+1,5)))</f>
        <v/>
      </c>
      <c r="Z406" s="1" t="n">
        <f aca="false">IF(ISNUMBER(SEARCH("Clear guidance on what's allowed and what information can go in",TRIM(SUBSTITUTE(SUBSTITUTE(SUBSTITUTE(SUBSTITUTE(Answers!R406,"’","'"),"‘","'"),"“",""""),"”","""")))),1,0)</f>
        <v>0</v>
      </c>
      <c r="AA406" s="1" t="n">
        <f aca="false">IF(ISNUMBER(SEARCH("An approved AI tool with a work account",TRIM(SUBSTITUTE(SUBSTITUTE(SUBSTITUTE(SUBSTITUTE(Answers!R406,"’","'"),"‘","'"),"“",""""),"”","""")))),1,0)</f>
        <v>0</v>
      </c>
      <c r="AB406" s="1" t="n">
        <f aca="false">IF(ISNUMBER(SEARCH("Hands-on training using my own work tasks",TRIM(SUBSTITUTE(SUBSTITUTE(SUBSTITUTE(SUBSTITUTE(Answers!R406,"’","'"),"‘","'"),"“",""""),"”","""")))),1,0)</f>
        <v>0</v>
      </c>
      <c r="AC406" s="1" t="n">
        <f aca="false">IF(ISNUMBER(SEARCH("Ready-made prompts and templates for common tasks",TRIM(SUBSTITUTE(SUBSTITUTE(SUBSTITUTE(SUBSTITUTE(Answers!R406,"’","'"),"‘","'"),"“",""""),"”","""")))),1,0)</f>
        <v>0</v>
      </c>
      <c r="AD406" s="1" t="n">
        <f aca="false">IF(ISNUMBER(SEARCH("Help setting up an AI agent for my role",TRIM(SUBSTITUTE(SUBSTITUTE(SUBSTITUTE(SUBSTITUTE(Answers!R406,"’","'"),"‘","'"),"“",""""),"”","""")))),1,0)</f>
        <v>0</v>
      </c>
      <c r="AE406" s="1" t="n">
        <f aca="false">IF(ISNUMBER(SEARCH("Examples from people in jobs like mine",TRIM(SUBSTITUTE(SUBSTITUTE(SUBSTITUTE(SUBSTITUTE(Answers!R406,"’","'"),"‘","'"),"“",""""),"”","""")))),1,0)</f>
        <v>0</v>
      </c>
      <c r="AF406" s="1" t="n">
        <f aca="false">IF(ISNUMBER(SEARCH("Time set aside to practice",TRIM(SUBSTITUTE(SUBSTITUTE(SUBSTITUTE(SUBSTITUTE(Answers!R406,"’","'"),"‘","'"),"“",""""),"”","""")))),1,0)</f>
        <v>0</v>
      </c>
      <c r="AG406" s="1" t="n">
        <f aca="false">IF(ISNUMBER(SEARCH("I don't need help right now",TRIM(SUBSTITUTE(SUBSTITUTE(SUBSTITUTE(SUBSTITUTE(Answers!R406,"’","'"),"‘","'"),"“",""""),"”","""")))),1,0)</f>
        <v>0</v>
      </c>
      <c r="AH406" s="1" t="str">
        <f aca="false">IF(Answers!R406="","",IF(Z406+AA406+AB406+AC406+AD406+AE406+AF406+AG406=0,"unread",""))</f>
        <v/>
      </c>
      <c r="AI406" s="1" t="n">
        <f aca="false">IF(OR(D406=5,E406=5),1,0)</f>
        <v>0</v>
      </c>
    </row>
    <row r="407" customFormat="false" ht="15" hidden="false" customHeight="true" outlineLevel="0" collapsed="false">
      <c r="A407" s="1" t="n">
        <f aca="false">Answers!T407</f>
        <v>0</v>
      </c>
      <c r="B407" s="1" t="str">
        <f aca="false">IF(Answers!A407="","",IFERROR(MATCH(TRIM(SUBSTITUTE(SUBSTITUTE(SUBSTITUTE(SUBSTITUTE(Answers!A407,"’","'"),"‘","'"),"“",""""),"”","""")),'Scoring key'!$B$10:$B$14,0),"unread"))</f>
        <v/>
      </c>
      <c r="C407" s="1" t="str">
        <f aca="false">IF(Answers!C407="","",IFERROR(MATCH(TRIM(SUBSTITUTE(SUBSTITUTE(SUBSTITUTE(SUBSTITUTE(Answers!C407,"’","'"),"‘","'"),"“",""""),"”","""")),'Scoring key'!$B$15:$B$19,0),"unread"))</f>
        <v/>
      </c>
      <c r="D407" s="1" t="str">
        <f aca="false">IF(Answers!D407="","",IFERROR(MATCH(TRIM(SUBSTITUTE(SUBSTITUTE(SUBSTITUTE(SUBSTITUTE(Answers!D407,"’","'"),"‘","'"),"“",""""),"”","""")),'Scoring key'!$B$20:$B$24,0),"unread"))</f>
        <v/>
      </c>
      <c r="E407" s="1" t="str">
        <f aca="false">IF(Answers!E407="","",IFERROR(MATCH(TRIM(SUBSTITUTE(SUBSTITUTE(SUBSTITUTE(SUBSTITUTE(Answers!E407,"’","'"),"‘","'"),"“",""""),"”","""")),'Scoring key'!$B$25:$B$29,0),"unread"))</f>
        <v/>
      </c>
      <c r="F407" s="1" t="str">
        <f aca="false">IF(Answers!L407="","",IFERROR(MATCH(TRIM(SUBSTITUTE(SUBSTITUTE(SUBSTITUTE(SUBSTITUTE(Answers!L407,"’","'"),"‘","'"),"“",""""),"”","""")),'Scoring key'!$B$30:$B$34,0),"unread"))</f>
        <v/>
      </c>
      <c r="G407" s="1" t="str">
        <f aca="false">IF(Answers!N407="","",IFERROR(MATCH(TRIM(SUBSTITUTE(SUBSTITUTE(SUBSTITUTE(SUBSTITUTE(Answers!N407,"’","'"),"‘","'"),"“",""""),"”","""")),'Scoring key'!$B$35:$B$38,0),"unread"))</f>
        <v/>
      </c>
      <c r="H407" s="1" t="str">
        <f aca="false">IF(Answers!O407="","",IFERROR(MATCH(TRIM(SUBSTITUTE(SUBSTITUTE(SUBSTITUTE(SUBSTITUTE(Answers!O407,"’","'"),"‘","'"),"“",""""),"”","""")),'Scoring key'!$B$39:$B$42,0),"unread"))</f>
        <v/>
      </c>
      <c r="I407" s="1" t="str">
        <f aca="false">IF(Answers!S407="","",IFERROR(MATCH(TRIM(SUBSTITUTE(SUBSTITUTE(SUBSTITUTE(SUBSTITUTE(Answers!S407,"’","'"),"‘","'"),"“",""""),"”","""")),'Scoring key'!$B$43:$B$46,0),"unread"))</f>
        <v/>
      </c>
      <c r="J407" s="1" t="str">
        <f aca="false">IF(ISNUMBER(B407),IF(INDEX('Scoring key'!$C$10:$C$14,B407)="","",INDEX('Scoring key'!$C$10:$C$14,B407)),"")</f>
        <v/>
      </c>
      <c r="K407" s="1" t="str">
        <f aca="false">IF(ISNUMBER(E407),IF(INDEX('Scoring key'!$C$25:$C$29,E407)="","",INDEX('Scoring key'!$C$25:$C$29,E407)),"")</f>
        <v/>
      </c>
      <c r="L407" s="1" t="str">
        <f aca="false">IF(ISNUMBER(F407),IF(INDEX('Scoring key'!$C$30:$C$34,F407)="","",INDEX('Scoring key'!$C$30:$C$34,F407)),"")</f>
        <v/>
      </c>
      <c r="M407" s="1" t="str">
        <f aca="false">IF(ISNUMBER(G407),IF(INDEX('Scoring key'!$C$35:$C$38,G407)="","",INDEX('Scoring key'!$C$35:$C$38,G407)),"")</f>
        <v/>
      </c>
      <c r="N407" s="1" t="str">
        <f aca="false">IF(ISNUMBER(H407),IF(INDEX('Scoring key'!$C$39:$C$42,H407)="","",INDEX('Scoring key'!$C$39:$C$42,H407)),"")</f>
        <v/>
      </c>
      <c r="O407" s="1" t="str">
        <f aca="false">IF(Answers!F407="","",IF(ISNUMBER(IFERROR(VALUE(Answers!F407),"")),IF(AND(VALUE(Answers!F407)&gt;=1,VALUE(Answers!F407)&lt;=5,VALUE(Answers!F407)=INT(VALUE(Answers!F407))),VALUE(Answers!F407),"unread"),IFERROR(MATCH(TRIM(SUBSTITUTE(SUBSTITUTE(SUBSTITUTE(SUBSTITUTE(Answers!F407,"’","'"),"‘","'"),"“",""""),"”","""")),'Scoring key'!$B$5:$B$9,0),"unread")))</f>
        <v/>
      </c>
      <c r="P407" s="1" t="str">
        <f aca="false">IF(Answers!G407="","",IF(ISNUMBER(IFERROR(VALUE(Answers!G407),"")),IF(AND(VALUE(Answers!G407)&gt;=1,VALUE(Answers!G407)&lt;=5,VALUE(Answers!G407)=INT(VALUE(Answers!G407))),VALUE(Answers!G407),"unread"),IFERROR(MATCH(TRIM(SUBSTITUTE(SUBSTITUTE(SUBSTITUTE(SUBSTITUTE(Answers!G407,"’","'"),"‘","'"),"“",""""),"”","""")),'Scoring key'!$B$5:$B$9,0),"unread")))</f>
        <v/>
      </c>
      <c r="Q407" s="1" t="str">
        <f aca="false">IF(Answers!H407="","",IF(ISNUMBER(IFERROR(VALUE(Answers!H407),"")),IF(AND(VALUE(Answers!H407)&gt;=1,VALUE(Answers!H407)&lt;=5,VALUE(Answers!H407)=INT(VALUE(Answers!H407))),VALUE(Answers!H407),"unread"),IFERROR(MATCH(TRIM(SUBSTITUTE(SUBSTITUTE(SUBSTITUTE(SUBSTITUTE(Answers!H407,"’","'"),"‘","'"),"“",""""),"”","""")),'Scoring key'!$B$5:$B$9,0),"unread")))</f>
        <v/>
      </c>
      <c r="R407" s="1" t="str">
        <f aca="false">IF(Answers!I407="","",IF(ISNUMBER(IFERROR(VALUE(Answers!I407),"")),IF(AND(VALUE(Answers!I407)&gt;=1,VALUE(Answers!I407)&lt;=5,VALUE(Answers!I407)=INT(VALUE(Answers!I407))),VALUE(Answers!I407),"unread"),IFERROR(MATCH(TRIM(SUBSTITUTE(SUBSTITUTE(SUBSTITUTE(SUBSTITUTE(Answers!I407,"’","'"),"‘","'"),"“",""""),"”","""")),'Scoring key'!$B$5:$B$9,0),"unread")))</f>
        <v/>
      </c>
      <c r="S407" s="1" t="str">
        <f aca="false">IF(Answers!J407="","",IF(ISNUMBER(IFERROR(VALUE(Answers!J407),"")),IF(AND(VALUE(Answers!J407)&gt;=1,VALUE(Answers!J407)&lt;=5,VALUE(Answers!J407)=INT(VALUE(Answers!J407))),VALUE(Answers!J407),"unread"),IFERROR(MATCH(TRIM(SUBSTITUTE(SUBSTITUTE(SUBSTITUTE(SUBSTITUTE(Answers!J407,"’","'"),"‘","'"),"“",""""),"”","""")),'Scoring key'!$B$5:$B$9,0),"unread")))</f>
        <v/>
      </c>
      <c r="T407" s="1" t="str">
        <f aca="false">IF(Answers!K407="","",IF(ISNUMBER(IFERROR(VALUE(Answers!K407),"")),IF(AND(VALUE(Answers!K407)&gt;=1,VALUE(Answers!K407)&lt;=5,VALUE(Answers!K407)=INT(VALUE(Answers!K407))),VALUE(Answers!K407),"unread"),IFERROR(MATCH(TRIM(SUBSTITUTE(SUBSTITUTE(SUBSTITUTE(SUBSTITUTE(Answers!K407,"’","'"),"‘","'"),"“",""""),"”","""")),'Scoring key'!$B$5:$B$9,0),"unread")))</f>
        <v/>
      </c>
      <c r="U407" s="1" t="str">
        <f aca="false">IF(Answers!M407="","",IF(ISNUMBER(IFERROR(VALUE(Answers!M407),"")),IF(AND(VALUE(Answers!M407)&gt;=1,VALUE(Answers!M407)&lt;=5,VALUE(Answers!M407)=INT(VALUE(Answers!M407))),VALUE(Answers!M407),"unread"),IFERROR(MATCH(TRIM(SUBSTITUTE(SUBSTITUTE(SUBSTITUTE(SUBSTITUTE(Answers!M407,"’","'"),"‘","'"),"“",""""),"”","""")),'Scoring key'!$B$5:$B$9,0),"unread")))</f>
        <v/>
      </c>
      <c r="V407" s="1" t="str">
        <f aca="false">IF(Answers!P407="","",IF(ISNUMBER(IFERROR(VALUE(Answers!P407),"")),IF(AND(VALUE(Answers!P407)&gt;=1,VALUE(Answers!P407)&lt;=5,VALUE(Answers!P407)=INT(VALUE(Answers!P407))),VALUE(Answers!P407),"unread"),IFERROR(MATCH(TRIM(SUBSTITUTE(SUBSTITUTE(SUBSTITUTE(SUBSTITUTE(Answers!P407,"’","'"),"‘","'"),"“",""""),"”","""")),'Scoring key'!$B$5:$B$9,0),"unread")))</f>
        <v/>
      </c>
      <c r="W407" s="1" t="str">
        <f aca="false">IF(Answers!Q407="","",IF(ISNUMBER(IFERROR(VALUE(Answers!Q407),"")),IF(AND(VALUE(Answers!Q407)&gt;=1,VALUE(Answers!Q407)&lt;=5,VALUE(Answers!Q407)=INT(VALUE(Answers!Q407))),VALUE(Answers!Q407),"unread"),IFERROR(MATCH(TRIM(SUBSTITUTE(SUBSTITUTE(SUBSTITUTE(SUBSTITUTE(Answers!Q407,"’","'"),"‘","'"),"“",""""),"”","""")),'Scoring key'!$B$5:$B$9,0),"unread")))</f>
        <v/>
      </c>
      <c r="X407" s="1" t="str">
        <f aca="false">IF(Answers!B407="","",ISNUMBER(SEARCH("Drafting or editing emails and documents",TRIM(SUBSTITUTE(SUBSTITUTE(SUBSTITUTE(SUBSTITUTE(Answers!B407,"’","'"),"‘","'"),"“",""""),"”",""""))))*1+ISNUMBER(SEARCH("Summarizing documents, threads or meetings",TRIM(SUBSTITUTE(SUBSTITUTE(SUBSTITUTE(SUBSTITUTE(Answers!B407,"’","'"),"‘","'"),"“",""""),"”",""""))))*1+ISNUMBER(SEARCH("Research, or explaining something unfamiliar",TRIM(SUBSTITUTE(SUBSTITUTE(SUBSTITUTE(SUBSTITUTE(Answers!B407,"’","'"),"‘","'"),"“",""""),"”",""""))))*1+ISNUMBER(SEARCH("Working with data or spreadsheets",TRIM(SUBSTITUTE(SUBSTITUTE(SUBSTITUTE(SUBSTITUTE(Answers!B407,"’","'"),"‘","'"),"“",""""),"”",""""))))*1+ISNUMBER(SEARCH("Writing or reviewing code or scripts",TRIM(SUBSTITUTE(SUBSTITUTE(SUBSTITUTE(SUBSTITUTE(Answers!B407,"’","'"),"‘","'"),"“",""""),"”",""""))))*1+ISNUMBER(SEARCH("Brainstorming or planning",TRIM(SUBSTITUTE(SUBSTITUTE(SUBSTITUTE(SUBSTITUTE(Answers!B407,"’","'"),"‘","'"),"“",""""),"”",""""))))*1+ISNUMBER(SEARCH("Something else",TRIM(SUBSTITUTE(SUBSTITUTE(SUBSTITUTE(SUBSTITUTE(Answers!B407,"’","'"),"‘","'"),"“",""""),"”",""""))))*1)</f>
        <v/>
      </c>
      <c r="Y407" s="1" t="str">
        <f aca="false">IF(X407="","",IF(X407=0,IF(ISNUMBER(SEARCH("I don't use AI tools for work",TRIM(SUBSTITUTE(SUBSTITUTE(SUBSTITUTE(SUBSTITUTE(Answers!B407,"’","'"),"‘","'"),"“",""""),"”","""")))),1,"unread"),MIN(X407+1,5)))</f>
        <v/>
      </c>
      <c r="Z407" s="1" t="n">
        <f aca="false">IF(ISNUMBER(SEARCH("Clear guidance on what's allowed and what information can go in",TRIM(SUBSTITUTE(SUBSTITUTE(SUBSTITUTE(SUBSTITUTE(Answers!R407,"’","'"),"‘","'"),"“",""""),"”","""")))),1,0)</f>
        <v>0</v>
      </c>
      <c r="AA407" s="1" t="n">
        <f aca="false">IF(ISNUMBER(SEARCH("An approved AI tool with a work account",TRIM(SUBSTITUTE(SUBSTITUTE(SUBSTITUTE(SUBSTITUTE(Answers!R407,"’","'"),"‘","'"),"“",""""),"”","""")))),1,0)</f>
        <v>0</v>
      </c>
      <c r="AB407" s="1" t="n">
        <f aca="false">IF(ISNUMBER(SEARCH("Hands-on training using my own work tasks",TRIM(SUBSTITUTE(SUBSTITUTE(SUBSTITUTE(SUBSTITUTE(Answers!R407,"’","'"),"‘","'"),"“",""""),"”","""")))),1,0)</f>
        <v>0</v>
      </c>
      <c r="AC407" s="1" t="n">
        <f aca="false">IF(ISNUMBER(SEARCH("Ready-made prompts and templates for common tasks",TRIM(SUBSTITUTE(SUBSTITUTE(SUBSTITUTE(SUBSTITUTE(Answers!R407,"’","'"),"‘","'"),"“",""""),"”","""")))),1,0)</f>
        <v>0</v>
      </c>
      <c r="AD407" s="1" t="n">
        <f aca="false">IF(ISNUMBER(SEARCH("Help setting up an AI agent for my role",TRIM(SUBSTITUTE(SUBSTITUTE(SUBSTITUTE(SUBSTITUTE(Answers!R407,"’","'"),"‘","'"),"“",""""),"”","""")))),1,0)</f>
        <v>0</v>
      </c>
      <c r="AE407" s="1" t="n">
        <f aca="false">IF(ISNUMBER(SEARCH("Examples from people in jobs like mine",TRIM(SUBSTITUTE(SUBSTITUTE(SUBSTITUTE(SUBSTITUTE(Answers!R407,"’","'"),"‘","'"),"“",""""),"”","""")))),1,0)</f>
        <v>0</v>
      </c>
      <c r="AF407" s="1" t="n">
        <f aca="false">IF(ISNUMBER(SEARCH("Time set aside to practice",TRIM(SUBSTITUTE(SUBSTITUTE(SUBSTITUTE(SUBSTITUTE(Answers!R407,"’","'"),"‘","'"),"“",""""),"”","""")))),1,0)</f>
        <v>0</v>
      </c>
      <c r="AG407" s="1" t="n">
        <f aca="false">IF(ISNUMBER(SEARCH("I don't need help right now",TRIM(SUBSTITUTE(SUBSTITUTE(SUBSTITUTE(SUBSTITUTE(Answers!R407,"’","'"),"‘","'"),"“",""""),"”","""")))),1,0)</f>
        <v>0</v>
      </c>
      <c r="AH407" s="1" t="str">
        <f aca="false">IF(Answers!R407="","",IF(Z407+AA407+AB407+AC407+AD407+AE407+AF407+AG407=0,"unread",""))</f>
        <v/>
      </c>
      <c r="AI407" s="1" t="n">
        <f aca="false">IF(OR(D407=5,E407=5),1,0)</f>
        <v>0</v>
      </c>
    </row>
    <row r="408" customFormat="false" ht="15" hidden="false" customHeight="true" outlineLevel="0" collapsed="false">
      <c r="A408" s="1" t="n">
        <f aca="false">Answers!T408</f>
        <v>0</v>
      </c>
      <c r="B408" s="1" t="str">
        <f aca="false">IF(Answers!A408="","",IFERROR(MATCH(TRIM(SUBSTITUTE(SUBSTITUTE(SUBSTITUTE(SUBSTITUTE(Answers!A408,"’","'"),"‘","'"),"“",""""),"”","""")),'Scoring key'!$B$10:$B$14,0),"unread"))</f>
        <v/>
      </c>
      <c r="C408" s="1" t="str">
        <f aca="false">IF(Answers!C408="","",IFERROR(MATCH(TRIM(SUBSTITUTE(SUBSTITUTE(SUBSTITUTE(SUBSTITUTE(Answers!C408,"’","'"),"‘","'"),"“",""""),"”","""")),'Scoring key'!$B$15:$B$19,0),"unread"))</f>
        <v/>
      </c>
      <c r="D408" s="1" t="str">
        <f aca="false">IF(Answers!D408="","",IFERROR(MATCH(TRIM(SUBSTITUTE(SUBSTITUTE(SUBSTITUTE(SUBSTITUTE(Answers!D408,"’","'"),"‘","'"),"“",""""),"”","""")),'Scoring key'!$B$20:$B$24,0),"unread"))</f>
        <v/>
      </c>
      <c r="E408" s="1" t="str">
        <f aca="false">IF(Answers!E408="","",IFERROR(MATCH(TRIM(SUBSTITUTE(SUBSTITUTE(SUBSTITUTE(SUBSTITUTE(Answers!E408,"’","'"),"‘","'"),"“",""""),"”","""")),'Scoring key'!$B$25:$B$29,0),"unread"))</f>
        <v/>
      </c>
      <c r="F408" s="1" t="str">
        <f aca="false">IF(Answers!L408="","",IFERROR(MATCH(TRIM(SUBSTITUTE(SUBSTITUTE(SUBSTITUTE(SUBSTITUTE(Answers!L408,"’","'"),"‘","'"),"“",""""),"”","""")),'Scoring key'!$B$30:$B$34,0),"unread"))</f>
        <v/>
      </c>
      <c r="G408" s="1" t="str">
        <f aca="false">IF(Answers!N408="","",IFERROR(MATCH(TRIM(SUBSTITUTE(SUBSTITUTE(SUBSTITUTE(SUBSTITUTE(Answers!N408,"’","'"),"‘","'"),"“",""""),"”","""")),'Scoring key'!$B$35:$B$38,0),"unread"))</f>
        <v/>
      </c>
      <c r="H408" s="1" t="str">
        <f aca="false">IF(Answers!O408="","",IFERROR(MATCH(TRIM(SUBSTITUTE(SUBSTITUTE(SUBSTITUTE(SUBSTITUTE(Answers!O408,"’","'"),"‘","'"),"“",""""),"”","""")),'Scoring key'!$B$39:$B$42,0),"unread"))</f>
        <v/>
      </c>
      <c r="I408" s="1" t="str">
        <f aca="false">IF(Answers!S408="","",IFERROR(MATCH(TRIM(SUBSTITUTE(SUBSTITUTE(SUBSTITUTE(SUBSTITUTE(Answers!S408,"’","'"),"‘","'"),"“",""""),"”","""")),'Scoring key'!$B$43:$B$46,0),"unread"))</f>
        <v/>
      </c>
      <c r="J408" s="1" t="str">
        <f aca="false">IF(ISNUMBER(B408),IF(INDEX('Scoring key'!$C$10:$C$14,B408)="","",INDEX('Scoring key'!$C$10:$C$14,B408)),"")</f>
        <v/>
      </c>
      <c r="K408" s="1" t="str">
        <f aca="false">IF(ISNUMBER(E408),IF(INDEX('Scoring key'!$C$25:$C$29,E408)="","",INDEX('Scoring key'!$C$25:$C$29,E408)),"")</f>
        <v/>
      </c>
      <c r="L408" s="1" t="str">
        <f aca="false">IF(ISNUMBER(F408),IF(INDEX('Scoring key'!$C$30:$C$34,F408)="","",INDEX('Scoring key'!$C$30:$C$34,F408)),"")</f>
        <v/>
      </c>
      <c r="M408" s="1" t="str">
        <f aca="false">IF(ISNUMBER(G408),IF(INDEX('Scoring key'!$C$35:$C$38,G408)="","",INDEX('Scoring key'!$C$35:$C$38,G408)),"")</f>
        <v/>
      </c>
      <c r="N408" s="1" t="str">
        <f aca="false">IF(ISNUMBER(H408),IF(INDEX('Scoring key'!$C$39:$C$42,H408)="","",INDEX('Scoring key'!$C$39:$C$42,H408)),"")</f>
        <v/>
      </c>
      <c r="O408" s="1" t="str">
        <f aca="false">IF(Answers!F408="","",IF(ISNUMBER(IFERROR(VALUE(Answers!F408),"")),IF(AND(VALUE(Answers!F408)&gt;=1,VALUE(Answers!F408)&lt;=5,VALUE(Answers!F408)=INT(VALUE(Answers!F408))),VALUE(Answers!F408),"unread"),IFERROR(MATCH(TRIM(SUBSTITUTE(SUBSTITUTE(SUBSTITUTE(SUBSTITUTE(Answers!F408,"’","'"),"‘","'"),"“",""""),"”","""")),'Scoring key'!$B$5:$B$9,0),"unread")))</f>
        <v/>
      </c>
      <c r="P408" s="1" t="str">
        <f aca="false">IF(Answers!G408="","",IF(ISNUMBER(IFERROR(VALUE(Answers!G408),"")),IF(AND(VALUE(Answers!G408)&gt;=1,VALUE(Answers!G408)&lt;=5,VALUE(Answers!G408)=INT(VALUE(Answers!G408))),VALUE(Answers!G408),"unread"),IFERROR(MATCH(TRIM(SUBSTITUTE(SUBSTITUTE(SUBSTITUTE(SUBSTITUTE(Answers!G408,"’","'"),"‘","'"),"“",""""),"”","""")),'Scoring key'!$B$5:$B$9,0),"unread")))</f>
        <v/>
      </c>
      <c r="Q408" s="1" t="str">
        <f aca="false">IF(Answers!H408="","",IF(ISNUMBER(IFERROR(VALUE(Answers!H408),"")),IF(AND(VALUE(Answers!H408)&gt;=1,VALUE(Answers!H408)&lt;=5,VALUE(Answers!H408)=INT(VALUE(Answers!H408))),VALUE(Answers!H408),"unread"),IFERROR(MATCH(TRIM(SUBSTITUTE(SUBSTITUTE(SUBSTITUTE(SUBSTITUTE(Answers!H408,"’","'"),"‘","'"),"“",""""),"”","""")),'Scoring key'!$B$5:$B$9,0),"unread")))</f>
        <v/>
      </c>
      <c r="R408" s="1" t="str">
        <f aca="false">IF(Answers!I408="","",IF(ISNUMBER(IFERROR(VALUE(Answers!I408),"")),IF(AND(VALUE(Answers!I408)&gt;=1,VALUE(Answers!I408)&lt;=5,VALUE(Answers!I408)=INT(VALUE(Answers!I408))),VALUE(Answers!I408),"unread"),IFERROR(MATCH(TRIM(SUBSTITUTE(SUBSTITUTE(SUBSTITUTE(SUBSTITUTE(Answers!I408,"’","'"),"‘","'"),"“",""""),"”","""")),'Scoring key'!$B$5:$B$9,0),"unread")))</f>
        <v/>
      </c>
      <c r="S408" s="1" t="str">
        <f aca="false">IF(Answers!J408="","",IF(ISNUMBER(IFERROR(VALUE(Answers!J408),"")),IF(AND(VALUE(Answers!J408)&gt;=1,VALUE(Answers!J408)&lt;=5,VALUE(Answers!J408)=INT(VALUE(Answers!J408))),VALUE(Answers!J408),"unread"),IFERROR(MATCH(TRIM(SUBSTITUTE(SUBSTITUTE(SUBSTITUTE(SUBSTITUTE(Answers!J408,"’","'"),"‘","'"),"“",""""),"”","""")),'Scoring key'!$B$5:$B$9,0),"unread")))</f>
        <v/>
      </c>
      <c r="T408" s="1" t="str">
        <f aca="false">IF(Answers!K408="","",IF(ISNUMBER(IFERROR(VALUE(Answers!K408),"")),IF(AND(VALUE(Answers!K408)&gt;=1,VALUE(Answers!K408)&lt;=5,VALUE(Answers!K408)=INT(VALUE(Answers!K408))),VALUE(Answers!K408),"unread"),IFERROR(MATCH(TRIM(SUBSTITUTE(SUBSTITUTE(SUBSTITUTE(SUBSTITUTE(Answers!K408,"’","'"),"‘","'"),"“",""""),"”","""")),'Scoring key'!$B$5:$B$9,0),"unread")))</f>
        <v/>
      </c>
      <c r="U408" s="1" t="str">
        <f aca="false">IF(Answers!M408="","",IF(ISNUMBER(IFERROR(VALUE(Answers!M408),"")),IF(AND(VALUE(Answers!M408)&gt;=1,VALUE(Answers!M408)&lt;=5,VALUE(Answers!M408)=INT(VALUE(Answers!M408))),VALUE(Answers!M408),"unread"),IFERROR(MATCH(TRIM(SUBSTITUTE(SUBSTITUTE(SUBSTITUTE(SUBSTITUTE(Answers!M408,"’","'"),"‘","'"),"“",""""),"”","""")),'Scoring key'!$B$5:$B$9,0),"unread")))</f>
        <v/>
      </c>
      <c r="V408" s="1" t="str">
        <f aca="false">IF(Answers!P408="","",IF(ISNUMBER(IFERROR(VALUE(Answers!P408),"")),IF(AND(VALUE(Answers!P408)&gt;=1,VALUE(Answers!P408)&lt;=5,VALUE(Answers!P408)=INT(VALUE(Answers!P408))),VALUE(Answers!P408),"unread"),IFERROR(MATCH(TRIM(SUBSTITUTE(SUBSTITUTE(SUBSTITUTE(SUBSTITUTE(Answers!P408,"’","'"),"‘","'"),"“",""""),"”","""")),'Scoring key'!$B$5:$B$9,0),"unread")))</f>
        <v/>
      </c>
      <c r="W408" s="1" t="str">
        <f aca="false">IF(Answers!Q408="","",IF(ISNUMBER(IFERROR(VALUE(Answers!Q408),"")),IF(AND(VALUE(Answers!Q408)&gt;=1,VALUE(Answers!Q408)&lt;=5,VALUE(Answers!Q408)=INT(VALUE(Answers!Q408))),VALUE(Answers!Q408),"unread"),IFERROR(MATCH(TRIM(SUBSTITUTE(SUBSTITUTE(SUBSTITUTE(SUBSTITUTE(Answers!Q408,"’","'"),"‘","'"),"“",""""),"”","""")),'Scoring key'!$B$5:$B$9,0),"unread")))</f>
        <v/>
      </c>
      <c r="X408" s="1" t="str">
        <f aca="false">IF(Answers!B408="","",ISNUMBER(SEARCH("Drafting or editing emails and documents",TRIM(SUBSTITUTE(SUBSTITUTE(SUBSTITUTE(SUBSTITUTE(Answers!B408,"’","'"),"‘","'"),"“",""""),"”",""""))))*1+ISNUMBER(SEARCH("Summarizing documents, threads or meetings",TRIM(SUBSTITUTE(SUBSTITUTE(SUBSTITUTE(SUBSTITUTE(Answers!B408,"’","'"),"‘","'"),"“",""""),"”",""""))))*1+ISNUMBER(SEARCH("Research, or explaining something unfamiliar",TRIM(SUBSTITUTE(SUBSTITUTE(SUBSTITUTE(SUBSTITUTE(Answers!B408,"’","'"),"‘","'"),"“",""""),"”",""""))))*1+ISNUMBER(SEARCH("Working with data or spreadsheets",TRIM(SUBSTITUTE(SUBSTITUTE(SUBSTITUTE(SUBSTITUTE(Answers!B408,"’","'"),"‘","'"),"“",""""),"”",""""))))*1+ISNUMBER(SEARCH("Writing or reviewing code or scripts",TRIM(SUBSTITUTE(SUBSTITUTE(SUBSTITUTE(SUBSTITUTE(Answers!B408,"’","'"),"‘","'"),"“",""""),"”",""""))))*1+ISNUMBER(SEARCH("Brainstorming or planning",TRIM(SUBSTITUTE(SUBSTITUTE(SUBSTITUTE(SUBSTITUTE(Answers!B408,"’","'"),"‘","'"),"“",""""),"”",""""))))*1+ISNUMBER(SEARCH("Something else",TRIM(SUBSTITUTE(SUBSTITUTE(SUBSTITUTE(SUBSTITUTE(Answers!B408,"’","'"),"‘","'"),"“",""""),"”",""""))))*1)</f>
        <v/>
      </c>
      <c r="Y408" s="1" t="str">
        <f aca="false">IF(X408="","",IF(X408=0,IF(ISNUMBER(SEARCH("I don't use AI tools for work",TRIM(SUBSTITUTE(SUBSTITUTE(SUBSTITUTE(SUBSTITUTE(Answers!B408,"’","'"),"‘","'"),"“",""""),"”","""")))),1,"unread"),MIN(X408+1,5)))</f>
        <v/>
      </c>
      <c r="Z408" s="1" t="n">
        <f aca="false">IF(ISNUMBER(SEARCH("Clear guidance on what's allowed and what information can go in",TRIM(SUBSTITUTE(SUBSTITUTE(SUBSTITUTE(SUBSTITUTE(Answers!R408,"’","'"),"‘","'"),"“",""""),"”","""")))),1,0)</f>
        <v>0</v>
      </c>
      <c r="AA408" s="1" t="n">
        <f aca="false">IF(ISNUMBER(SEARCH("An approved AI tool with a work account",TRIM(SUBSTITUTE(SUBSTITUTE(SUBSTITUTE(SUBSTITUTE(Answers!R408,"’","'"),"‘","'"),"“",""""),"”","""")))),1,0)</f>
        <v>0</v>
      </c>
      <c r="AB408" s="1" t="n">
        <f aca="false">IF(ISNUMBER(SEARCH("Hands-on training using my own work tasks",TRIM(SUBSTITUTE(SUBSTITUTE(SUBSTITUTE(SUBSTITUTE(Answers!R408,"’","'"),"‘","'"),"“",""""),"”","""")))),1,0)</f>
        <v>0</v>
      </c>
      <c r="AC408" s="1" t="n">
        <f aca="false">IF(ISNUMBER(SEARCH("Ready-made prompts and templates for common tasks",TRIM(SUBSTITUTE(SUBSTITUTE(SUBSTITUTE(SUBSTITUTE(Answers!R408,"’","'"),"‘","'"),"“",""""),"”","""")))),1,0)</f>
        <v>0</v>
      </c>
      <c r="AD408" s="1" t="n">
        <f aca="false">IF(ISNUMBER(SEARCH("Help setting up an AI agent for my role",TRIM(SUBSTITUTE(SUBSTITUTE(SUBSTITUTE(SUBSTITUTE(Answers!R408,"’","'"),"‘","'"),"“",""""),"”","""")))),1,0)</f>
        <v>0</v>
      </c>
      <c r="AE408" s="1" t="n">
        <f aca="false">IF(ISNUMBER(SEARCH("Examples from people in jobs like mine",TRIM(SUBSTITUTE(SUBSTITUTE(SUBSTITUTE(SUBSTITUTE(Answers!R408,"’","'"),"‘","'"),"“",""""),"”","""")))),1,0)</f>
        <v>0</v>
      </c>
      <c r="AF408" s="1" t="n">
        <f aca="false">IF(ISNUMBER(SEARCH("Time set aside to practice",TRIM(SUBSTITUTE(SUBSTITUTE(SUBSTITUTE(SUBSTITUTE(Answers!R408,"’","'"),"‘","'"),"“",""""),"”","""")))),1,0)</f>
        <v>0</v>
      </c>
      <c r="AG408" s="1" t="n">
        <f aca="false">IF(ISNUMBER(SEARCH("I don't need help right now",TRIM(SUBSTITUTE(SUBSTITUTE(SUBSTITUTE(SUBSTITUTE(Answers!R408,"’","'"),"‘","'"),"“",""""),"”","""")))),1,0)</f>
        <v>0</v>
      </c>
      <c r="AH408" s="1" t="str">
        <f aca="false">IF(Answers!R408="","",IF(Z408+AA408+AB408+AC408+AD408+AE408+AF408+AG408=0,"unread",""))</f>
        <v/>
      </c>
      <c r="AI408" s="1" t="n">
        <f aca="false">IF(OR(D408=5,E408=5),1,0)</f>
        <v>0</v>
      </c>
    </row>
    <row r="409" customFormat="false" ht="15" hidden="false" customHeight="true" outlineLevel="0" collapsed="false">
      <c r="A409" s="1" t="n">
        <f aca="false">Answers!T409</f>
        <v>0</v>
      </c>
      <c r="B409" s="1" t="str">
        <f aca="false">IF(Answers!A409="","",IFERROR(MATCH(TRIM(SUBSTITUTE(SUBSTITUTE(SUBSTITUTE(SUBSTITUTE(Answers!A409,"’","'"),"‘","'"),"“",""""),"”","""")),'Scoring key'!$B$10:$B$14,0),"unread"))</f>
        <v/>
      </c>
      <c r="C409" s="1" t="str">
        <f aca="false">IF(Answers!C409="","",IFERROR(MATCH(TRIM(SUBSTITUTE(SUBSTITUTE(SUBSTITUTE(SUBSTITUTE(Answers!C409,"’","'"),"‘","'"),"“",""""),"”","""")),'Scoring key'!$B$15:$B$19,0),"unread"))</f>
        <v/>
      </c>
      <c r="D409" s="1" t="str">
        <f aca="false">IF(Answers!D409="","",IFERROR(MATCH(TRIM(SUBSTITUTE(SUBSTITUTE(SUBSTITUTE(SUBSTITUTE(Answers!D409,"’","'"),"‘","'"),"“",""""),"”","""")),'Scoring key'!$B$20:$B$24,0),"unread"))</f>
        <v/>
      </c>
      <c r="E409" s="1" t="str">
        <f aca="false">IF(Answers!E409="","",IFERROR(MATCH(TRIM(SUBSTITUTE(SUBSTITUTE(SUBSTITUTE(SUBSTITUTE(Answers!E409,"’","'"),"‘","'"),"“",""""),"”","""")),'Scoring key'!$B$25:$B$29,0),"unread"))</f>
        <v/>
      </c>
      <c r="F409" s="1" t="str">
        <f aca="false">IF(Answers!L409="","",IFERROR(MATCH(TRIM(SUBSTITUTE(SUBSTITUTE(SUBSTITUTE(SUBSTITUTE(Answers!L409,"’","'"),"‘","'"),"“",""""),"”","""")),'Scoring key'!$B$30:$B$34,0),"unread"))</f>
        <v/>
      </c>
      <c r="G409" s="1" t="str">
        <f aca="false">IF(Answers!N409="","",IFERROR(MATCH(TRIM(SUBSTITUTE(SUBSTITUTE(SUBSTITUTE(SUBSTITUTE(Answers!N409,"’","'"),"‘","'"),"“",""""),"”","""")),'Scoring key'!$B$35:$B$38,0),"unread"))</f>
        <v/>
      </c>
      <c r="H409" s="1" t="str">
        <f aca="false">IF(Answers!O409="","",IFERROR(MATCH(TRIM(SUBSTITUTE(SUBSTITUTE(SUBSTITUTE(SUBSTITUTE(Answers!O409,"’","'"),"‘","'"),"“",""""),"”","""")),'Scoring key'!$B$39:$B$42,0),"unread"))</f>
        <v/>
      </c>
      <c r="I409" s="1" t="str">
        <f aca="false">IF(Answers!S409="","",IFERROR(MATCH(TRIM(SUBSTITUTE(SUBSTITUTE(SUBSTITUTE(SUBSTITUTE(Answers!S409,"’","'"),"‘","'"),"“",""""),"”","""")),'Scoring key'!$B$43:$B$46,0),"unread"))</f>
        <v/>
      </c>
      <c r="J409" s="1" t="str">
        <f aca="false">IF(ISNUMBER(B409),IF(INDEX('Scoring key'!$C$10:$C$14,B409)="","",INDEX('Scoring key'!$C$10:$C$14,B409)),"")</f>
        <v/>
      </c>
      <c r="K409" s="1" t="str">
        <f aca="false">IF(ISNUMBER(E409),IF(INDEX('Scoring key'!$C$25:$C$29,E409)="","",INDEX('Scoring key'!$C$25:$C$29,E409)),"")</f>
        <v/>
      </c>
      <c r="L409" s="1" t="str">
        <f aca="false">IF(ISNUMBER(F409),IF(INDEX('Scoring key'!$C$30:$C$34,F409)="","",INDEX('Scoring key'!$C$30:$C$34,F409)),"")</f>
        <v/>
      </c>
      <c r="M409" s="1" t="str">
        <f aca="false">IF(ISNUMBER(G409),IF(INDEX('Scoring key'!$C$35:$C$38,G409)="","",INDEX('Scoring key'!$C$35:$C$38,G409)),"")</f>
        <v/>
      </c>
      <c r="N409" s="1" t="str">
        <f aca="false">IF(ISNUMBER(H409),IF(INDEX('Scoring key'!$C$39:$C$42,H409)="","",INDEX('Scoring key'!$C$39:$C$42,H409)),"")</f>
        <v/>
      </c>
      <c r="O409" s="1" t="str">
        <f aca="false">IF(Answers!F409="","",IF(ISNUMBER(IFERROR(VALUE(Answers!F409),"")),IF(AND(VALUE(Answers!F409)&gt;=1,VALUE(Answers!F409)&lt;=5,VALUE(Answers!F409)=INT(VALUE(Answers!F409))),VALUE(Answers!F409),"unread"),IFERROR(MATCH(TRIM(SUBSTITUTE(SUBSTITUTE(SUBSTITUTE(SUBSTITUTE(Answers!F409,"’","'"),"‘","'"),"“",""""),"”","""")),'Scoring key'!$B$5:$B$9,0),"unread")))</f>
        <v/>
      </c>
      <c r="P409" s="1" t="str">
        <f aca="false">IF(Answers!G409="","",IF(ISNUMBER(IFERROR(VALUE(Answers!G409),"")),IF(AND(VALUE(Answers!G409)&gt;=1,VALUE(Answers!G409)&lt;=5,VALUE(Answers!G409)=INT(VALUE(Answers!G409))),VALUE(Answers!G409),"unread"),IFERROR(MATCH(TRIM(SUBSTITUTE(SUBSTITUTE(SUBSTITUTE(SUBSTITUTE(Answers!G409,"’","'"),"‘","'"),"“",""""),"”","""")),'Scoring key'!$B$5:$B$9,0),"unread")))</f>
        <v/>
      </c>
      <c r="Q409" s="1" t="str">
        <f aca="false">IF(Answers!H409="","",IF(ISNUMBER(IFERROR(VALUE(Answers!H409),"")),IF(AND(VALUE(Answers!H409)&gt;=1,VALUE(Answers!H409)&lt;=5,VALUE(Answers!H409)=INT(VALUE(Answers!H409))),VALUE(Answers!H409),"unread"),IFERROR(MATCH(TRIM(SUBSTITUTE(SUBSTITUTE(SUBSTITUTE(SUBSTITUTE(Answers!H409,"’","'"),"‘","'"),"“",""""),"”","""")),'Scoring key'!$B$5:$B$9,0),"unread")))</f>
        <v/>
      </c>
      <c r="R409" s="1" t="str">
        <f aca="false">IF(Answers!I409="","",IF(ISNUMBER(IFERROR(VALUE(Answers!I409),"")),IF(AND(VALUE(Answers!I409)&gt;=1,VALUE(Answers!I409)&lt;=5,VALUE(Answers!I409)=INT(VALUE(Answers!I409))),VALUE(Answers!I409),"unread"),IFERROR(MATCH(TRIM(SUBSTITUTE(SUBSTITUTE(SUBSTITUTE(SUBSTITUTE(Answers!I409,"’","'"),"‘","'"),"“",""""),"”","""")),'Scoring key'!$B$5:$B$9,0),"unread")))</f>
        <v/>
      </c>
      <c r="S409" s="1" t="str">
        <f aca="false">IF(Answers!J409="","",IF(ISNUMBER(IFERROR(VALUE(Answers!J409),"")),IF(AND(VALUE(Answers!J409)&gt;=1,VALUE(Answers!J409)&lt;=5,VALUE(Answers!J409)=INT(VALUE(Answers!J409))),VALUE(Answers!J409),"unread"),IFERROR(MATCH(TRIM(SUBSTITUTE(SUBSTITUTE(SUBSTITUTE(SUBSTITUTE(Answers!J409,"’","'"),"‘","'"),"“",""""),"”","""")),'Scoring key'!$B$5:$B$9,0),"unread")))</f>
        <v/>
      </c>
      <c r="T409" s="1" t="str">
        <f aca="false">IF(Answers!K409="","",IF(ISNUMBER(IFERROR(VALUE(Answers!K409),"")),IF(AND(VALUE(Answers!K409)&gt;=1,VALUE(Answers!K409)&lt;=5,VALUE(Answers!K409)=INT(VALUE(Answers!K409))),VALUE(Answers!K409),"unread"),IFERROR(MATCH(TRIM(SUBSTITUTE(SUBSTITUTE(SUBSTITUTE(SUBSTITUTE(Answers!K409,"’","'"),"‘","'"),"“",""""),"”","""")),'Scoring key'!$B$5:$B$9,0),"unread")))</f>
        <v/>
      </c>
      <c r="U409" s="1" t="str">
        <f aca="false">IF(Answers!M409="","",IF(ISNUMBER(IFERROR(VALUE(Answers!M409),"")),IF(AND(VALUE(Answers!M409)&gt;=1,VALUE(Answers!M409)&lt;=5,VALUE(Answers!M409)=INT(VALUE(Answers!M409))),VALUE(Answers!M409),"unread"),IFERROR(MATCH(TRIM(SUBSTITUTE(SUBSTITUTE(SUBSTITUTE(SUBSTITUTE(Answers!M409,"’","'"),"‘","'"),"“",""""),"”","""")),'Scoring key'!$B$5:$B$9,0),"unread")))</f>
        <v/>
      </c>
      <c r="V409" s="1" t="str">
        <f aca="false">IF(Answers!P409="","",IF(ISNUMBER(IFERROR(VALUE(Answers!P409),"")),IF(AND(VALUE(Answers!P409)&gt;=1,VALUE(Answers!P409)&lt;=5,VALUE(Answers!P409)=INT(VALUE(Answers!P409))),VALUE(Answers!P409),"unread"),IFERROR(MATCH(TRIM(SUBSTITUTE(SUBSTITUTE(SUBSTITUTE(SUBSTITUTE(Answers!P409,"’","'"),"‘","'"),"“",""""),"”","""")),'Scoring key'!$B$5:$B$9,0),"unread")))</f>
        <v/>
      </c>
      <c r="W409" s="1" t="str">
        <f aca="false">IF(Answers!Q409="","",IF(ISNUMBER(IFERROR(VALUE(Answers!Q409),"")),IF(AND(VALUE(Answers!Q409)&gt;=1,VALUE(Answers!Q409)&lt;=5,VALUE(Answers!Q409)=INT(VALUE(Answers!Q409))),VALUE(Answers!Q409),"unread"),IFERROR(MATCH(TRIM(SUBSTITUTE(SUBSTITUTE(SUBSTITUTE(SUBSTITUTE(Answers!Q409,"’","'"),"‘","'"),"“",""""),"”","""")),'Scoring key'!$B$5:$B$9,0),"unread")))</f>
        <v/>
      </c>
      <c r="X409" s="1" t="str">
        <f aca="false">IF(Answers!B409="","",ISNUMBER(SEARCH("Drafting or editing emails and documents",TRIM(SUBSTITUTE(SUBSTITUTE(SUBSTITUTE(SUBSTITUTE(Answers!B409,"’","'"),"‘","'"),"“",""""),"”",""""))))*1+ISNUMBER(SEARCH("Summarizing documents, threads or meetings",TRIM(SUBSTITUTE(SUBSTITUTE(SUBSTITUTE(SUBSTITUTE(Answers!B409,"’","'"),"‘","'"),"“",""""),"”",""""))))*1+ISNUMBER(SEARCH("Research, or explaining something unfamiliar",TRIM(SUBSTITUTE(SUBSTITUTE(SUBSTITUTE(SUBSTITUTE(Answers!B409,"’","'"),"‘","'"),"“",""""),"”",""""))))*1+ISNUMBER(SEARCH("Working with data or spreadsheets",TRIM(SUBSTITUTE(SUBSTITUTE(SUBSTITUTE(SUBSTITUTE(Answers!B409,"’","'"),"‘","'"),"“",""""),"”",""""))))*1+ISNUMBER(SEARCH("Writing or reviewing code or scripts",TRIM(SUBSTITUTE(SUBSTITUTE(SUBSTITUTE(SUBSTITUTE(Answers!B409,"’","'"),"‘","'"),"“",""""),"”",""""))))*1+ISNUMBER(SEARCH("Brainstorming or planning",TRIM(SUBSTITUTE(SUBSTITUTE(SUBSTITUTE(SUBSTITUTE(Answers!B409,"’","'"),"‘","'"),"“",""""),"”",""""))))*1+ISNUMBER(SEARCH("Something else",TRIM(SUBSTITUTE(SUBSTITUTE(SUBSTITUTE(SUBSTITUTE(Answers!B409,"’","'"),"‘","'"),"“",""""),"”",""""))))*1)</f>
        <v/>
      </c>
      <c r="Y409" s="1" t="str">
        <f aca="false">IF(X409="","",IF(X409=0,IF(ISNUMBER(SEARCH("I don't use AI tools for work",TRIM(SUBSTITUTE(SUBSTITUTE(SUBSTITUTE(SUBSTITUTE(Answers!B409,"’","'"),"‘","'"),"“",""""),"”","""")))),1,"unread"),MIN(X409+1,5)))</f>
        <v/>
      </c>
      <c r="Z409" s="1" t="n">
        <f aca="false">IF(ISNUMBER(SEARCH("Clear guidance on what's allowed and what information can go in",TRIM(SUBSTITUTE(SUBSTITUTE(SUBSTITUTE(SUBSTITUTE(Answers!R409,"’","'"),"‘","'"),"“",""""),"”","""")))),1,0)</f>
        <v>0</v>
      </c>
      <c r="AA409" s="1" t="n">
        <f aca="false">IF(ISNUMBER(SEARCH("An approved AI tool with a work account",TRIM(SUBSTITUTE(SUBSTITUTE(SUBSTITUTE(SUBSTITUTE(Answers!R409,"’","'"),"‘","'"),"“",""""),"”","""")))),1,0)</f>
        <v>0</v>
      </c>
      <c r="AB409" s="1" t="n">
        <f aca="false">IF(ISNUMBER(SEARCH("Hands-on training using my own work tasks",TRIM(SUBSTITUTE(SUBSTITUTE(SUBSTITUTE(SUBSTITUTE(Answers!R409,"’","'"),"‘","'"),"“",""""),"”","""")))),1,0)</f>
        <v>0</v>
      </c>
      <c r="AC409" s="1" t="n">
        <f aca="false">IF(ISNUMBER(SEARCH("Ready-made prompts and templates for common tasks",TRIM(SUBSTITUTE(SUBSTITUTE(SUBSTITUTE(SUBSTITUTE(Answers!R409,"’","'"),"‘","'"),"“",""""),"”","""")))),1,0)</f>
        <v>0</v>
      </c>
      <c r="AD409" s="1" t="n">
        <f aca="false">IF(ISNUMBER(SEARCH("Help setting up an AI agent for my role",TRIM(SUBSTITUTE(SUBSTITUTE(SUBSTITUTE(SUBSTITUTE(Answers!R409,"’","'"),"‘","'"),"“",""""),"”","""")))),1,0)</f>
        <v>0</v>
      </c>
      <c r="AE409" s="1" t="n">
        <f aca="false">IF(ISNUMBER(SEARCH("Examples from people in jobs like mine",TRIM(SUBSTITUTE(SUBSTITUTE(SUBSTITUTE(SUBSTITUTE(Answers!R409,"’","'"),"‘","'"),"“",""""),"”","""")))),1,0)</f>
        <v>0</v>
      </c>
      <c r="AF409" s="1" t="n">
        <f aca="false">IF(ISNUMBER(SEARCH("Time set aside to practice",TRIM(SUBSTITUTE(SUBSTITUTE(SUBSTITUTE(SUBSTITUTE(Answers!R409,"’","'"),"‘","'"),"“",""""),"”","""")))),1,0)</f>
        <v>0</v>
      </c>
      <c r="AG409" s="1" t="n">
        <f aca="false">IF(ISNUMBER(SEARCH("I don't need help right now",TRIM(SUBSTITUTE(SUBSTITUTE(SUBSTITUTE(SUBSTITUTE(Answers!R409,"’","'"),"‘","'"),"“",""""),"”","""")))),1,0)</f>
        <v>0</v>
      </c>
      <c r="AH409" s="1" t="str">
        <f aca="false">IF(Answers!R409="","",IF(Z409+AA409+AB409+AC409+AD409+AE409+AF409+AG409=0,"unread",""))</f>
        <v/>
      </c>
      <c r="AI409" s="1" t="n">
        <f aca="false">IF(OR(D409=5,E409=5),1,0)</f>
        <v>0</v>
      </c>
    </row>
    <row r="410" customFormat="false" ht="15" hidden="false" customHeight="true" outlineLevel="0" collapsed="false">
      <c r="A410" s="1" t="n">
        <f aca="false">Answers!T410</f>
        <v>0</v>
      </c>
      <c r="B410" s="1" t="str">
        <f aca="false">IF(Answers!A410="","",IFERROR(MATCH(TRIM(SUBSTITUTE(SUBSTITUTE(SUBSTITUTE(SUBSTITUTE(Answers!A410,"’","'"),"‘","'"),"“",""""),"”","""")),'Scoring key'!$B$10:$B$14,0),"unread"))</f>
        <v/>
      </c>
      <c r="C410" s="1" t="str">
        <f aca="false">IF(Answers!C410="","",IFERROR(MATCH(TRIM(SUBSTITUTE(SUBSTITUTE(SUBSTITUTE(SUBSTITUTE(Answers!C410,"’","'"),"‘","'"),"“",""""),"”","""")),'Scoring key'!$B$15:$B$19,0),"unread"))</f>
        <v/>
      </c>
      <c r="D410" s="1" t="str">
        <f aca="false">IF(Answers!D410="","",IFERROR(MATCH(TRIM(SUBSTITUTE(SUBSTITUTE(SUBSTITUTE(SUBSTITUTE(Answers!D410,"’","'"),"‘","'"),"“",""""),"”","""")),'Scoring key'!$B$20:$B$24,0),"unread"))</f>
        <v/>
      </c>
      <c r="E410" s="1" t="str">
        <f aca="false">IF(Answers!E410="","",IFERROR(MATCH(TRIM(SUBSTITUTE(SUBSTITUTE(SUBSTITUTE(SUBSTITUTE(Answers!E410,"’","'"),"‘","'"),"“",""""),"”","""")),'Scoring key'!$B$25:$B$29,0),"unread"))</f>
        <v/>
      </c>
      <c r="F410" s="1" t="str">
        <f aca="false">IF(Answers!L410="","",IFERROR(MATCH(TRIM(SUBSTITUTE(SUBSTITUTE(SUBSTITUTE(SUBSTITUTE(Answers!L410,"’","'"),"‘","'"),"“",""""),"”","""")),'Scoring key'!$B$30:$B$34,0),"unread"))</f>
        <v/>
      </c>
      <c r="G410" s="1" t="str">
        <f aca="false">IF(Answers!N410="","",IFERROR(MATCH(TRIM(SUBSTITUTE(SUBSTITUTE(SUBSTITUTE(SUBSTITUTE(Answers!N410,"’","'"),"‘","'"),"“",""""),"”","""")),'Scoring key'!$B$35:$B$38,0),"unread"))</f>
        <v/>
      </c>
      <c r="H410" s="1" t="str">
        <f aca="false">IF(Answers!O410="","",IFERROR(MATCH(TRIM(SUBSTITUTE(SUBSTITUTE(SUBSTITUTE(SUBSTITUTE(Answers!O410,"’","'"),"‘","'"),"“",""""),"”","""")),'Scoring key'!$B$39:$B$42,0),"unread"))</f>
        <v/>
      </c>
      <c r="I410" s="1" t="str">
        <f aca="false">IF(Answers!S410="","",IFERROR(MATCH(TRIM(SUBSTITUTE(SUBSTITUTE(SUBSTITUTE(SUBSTITUTE(Answers!S410,"’","'"),"‘","'"),"“",""""),"”","""")),'Scoring key'!$B$43:$B$46,0),"unread"))</f>
        <v/>
      </c>
      <c r="J410" s="1" t="str">
        <f aca="false">IF(ISNUMBER(B410),IF(INDEX('Scoring key'!$C$10:$C$14,B410)="","",INDEX('Scoring key'!$C$10:$C$14,B410)),"")</f>
        <v/>
      </c>
      <c r="K410" s="1" t="str">
        <f aca="false">IF(ISNUMBER(E410),IF(INDEX('Scoring key'!$C$25:$C$29,E410)="","",INDEX('Scoring key'!$C$25:$C$29,E410)),"")</f>
        <v/>
      </c>
      <c r="L410" s="1" t="str">
        <f aca="false">IF(ISNUMBER(F410),IF(INDEX('Scoring key'!$C$30:$C$34,F410)="","",INDEX('Scoring key'!$C$30:$C$34,F410)),"")</f>
        <v/>
      </c>
      <c r="M410" s="1" t="str">
        <f aca="false">IF(ISNUMBER(G410),IF(INDEX('Scoring key'!$C$35:$C$38,G410)="","",INDEX('Scoring key'!$C$35:$C$38,G410)),"")</f>
        <v/>
      </c>
      <c r="N410" s="1" t="str">
        <f aca="false">IF(ISNUMBER(H410),IF(INDEX('Scoring key'!$C$39:$C$42,H410)="","",INDEX('Scoring key'!$C$39:$C$42,H410)),"")</f>
        <v/>
      </c>
      <c r="O410" s="1" t="str">
        <f aca="false">IF(Answers!F410="","",IF(ISNUMBER(IFERROR(VALUE(Answers!F410),"")),IF(AND(VALUE(Answers!F410)&gt;=1,VALUE(Answers!F410)&lt;=5,VALUE(Answers!F410)=INT(VALUE(Answers!F410))),VALUE(Answers!F410),"unread"),IFERROR(MATCH(TRIM(SUBSTITUTE(SUBSTITUTE(SUBSTITUTE(SUBSTITUTE(Answers!F410,"’","'"),"‘","'"),"“",""""),"”","""")),'Scoring key'!$B$5:$B$9,0),"unread")))</f>
        <v/>
      </c>
      <c r="P410" s="1" t="str">
        <f aca="false">IF(Answers!G410="","",IF(ISNUMBER(IFERROR(VALUE(Answers!G410),"")),IF(AND(VALUE(Answers!G410)&gt;=1,VALUE(Answers!G410)&lt;=5,VALUE(Answers!G410)=INT(VALUE(Answers!G410))),VALUE(Answers!G410),"unread"),IFERROR(MATCH(TRIM(SUBSTITUTE(SUBSTITUTE(SUBSTITUTE(SUBSTITUTE(Answers!G410,"’","'"),"‘","'"),"“",""""),"”","""")),'Scoring key'!$B$5:$B$9,0),"unread")))</f>
        <v/>
      </c>
      <c r="Q410" s="1" t="str">
        <f aca="false">IF(Answers!H410="","",IF(ISNUMBER(IFERROR(VALUE(Answers!H410),"")),IF(AND(VALUE(Answers!H410)&gt;=1,VALUE(Answers!H410)&lt;=5,VALUE(Answers!H410)=INT(VALUE(Answers!H410))),VALUE(Answers!H410),"unread"),IFERROR(MATCH(TRIM(SUBSTITUTE(SUBSTITUTE(SUBSTITUTE(SUBSTITUTE(Answers!H410,"’","'"),"‘","'"),"“",""""),"”","""")),'Scoring key'!$B$5:$B$9,0),"unread")))</f>
        <v/>
      </c>
      <c r="R410" s="1" t="str">
        <f aca="false">IF(Answers!I410="","",IF(ISNUMBER(IFERROR(VALUE(Answers!I410),"")),IF(AND(VALUE(Answers!I410)&gt;=1,VALUE(Answers!I410)&lt;=5,VALUE(Answers!I410)=INT(VALUE(Answers!I410))),VALUE(Answers!I410),"unread"),IFERROR(MATCH(TRIM(SUBSTITUTE(SUBSTITUTE(SUBSTITUTE(SUBSTITUTE(Answers!I410,"’","'"),"‘","'"),"“",""""),"”","""")),'Scoring key'!$B$5:$B$9,0),"unread")))</f>
        <v/>
      </c>
      <c r="S410" s="1" t="str">
        <f aca="false">IF(Answers!J410="","",IF(ISNUMBER(IFERROR(VALUE(Answers!J410),"")),IF(AND(VALUE(Answers!J410)&gt;=1,VALUE(Answers!J410)&lt;=5,VALUE(Answers!J410)=INT(VALUE(Answers!J410))),VALUE(Answers!J410),"unread"),IFERROR(MATCH(TRIM(SUBSTITUTE(SUBSTITUTE(SUBSTITUTE(SUBSTITUTE(Answers!J410,"’","'"),"‘","'"),"“",""""),"”","""")),'Scoring key'!$B$5:$B$9,0),"unread")))</f>
        <v/>
      </c>
      <c r="T410" s="1" t="str">
        <f aca="false">IF(Answers!K410="","",IF(ISNUMBER(IFERROR(VALUE(Answers!K410),"")),IF(AND(VALUE(Answers!K410)&gt;=1,VALUE(Answers!K410)&lt;=5,VALUE(Answers!K410)=INT(VALUE(Answers!K410))),VALUE(Answers!K410),"unread"),IFERROR(MATCH(TRIM(SUBSTITUTE(SUBSTITUTE(SUBSTITUTE(SUBSTITUTE(Answers!K410,"’","'"),"‘","'"),"“",""""),"”","""")),'Scoring key'!$B$5:$B$9,0),"unread")))</f>
        <v/>
      </c>
      <c r="U410" s="1" t="str">
        <f aca="false">IF(Answers!M410="","",IF(ISNUMBER(IFERROR(VALUE(Answers!M410),"")),IF(AND(VALUE(Answers!M410)&gt;=1,VALUE(Answers!M410)&lt;=5,VALUE(Answers!M410)=INT(VALUE(Answers!M410))),VALUE(Answers!M410),"unread"),IFERROR(MATCH(TRIM(SUBSTITUTE(SUBSTITUTE(SUBSTITUTE(SUBSTITUTE(Answers!M410,"’","'"),"‘","'"),"“",""""),"”","""")),'Scoring key'!$B$5:$B$9,0),"unread")))</f>
        <v/>
      </c>
      <c r="V410" s="1" t="str">
        <f aca="false">IF(Answers!P410="","",IF(ISNUMBER(IFERROR(VALUE(Answers!P410),"")),IF(AND(VALUE(Answers!P410)&gt;=1,VALUE(Answers!P410)&lt;=5,VALUE(Answers!P410)=INT(VALUE(Answers!P410))),VALUE(Answers!P410),"unread"),IFERROR(MATCH(TRIM(SUBSTITUTE(SUBSTITUTE(SUBSTITUTE(SUBSTITUTE(Answers!P410,"’","'"),"‘","'"),"“",""""),"”","""")),'Scoring key'!$B$5:$B$9,0),"unread")))</f>
        <v/>
      </c>
      <c r="W410" s="1" t="str">
        <f aca="false">IF(Answers!Q410="","",IF(ISNUMBER(IFERROR(VALUE(Answers!Q410),"")),IF(AND(VALUE(Answers!Q410)&gt;=1,VALUE(Answers!Q410)&lt;=5,VALUE(Answers!Q410)=INT(VALUE(Answers!Q410))),VALUE(Answers!Q410),"unread"),IFERROR(MATCH(TRIM(SUBSTITUTE(SUBSTITUTE(SUBSTITUTE(SUBSTITUTE(Answers!Q410,"’","'"),"‘","'"),"“",""""),"”","""")),'Scoring key'!$B$5:$B$9,0),"unread")))</f>
        <v/>
      </c>
      <c r="X410" s="1" t="str">
        <f aca="false">IF(Answers!B410="","",ISNUMBER(SEARCH("Drafting or editing emails and documents",TRIM(SUBSTITUTE(SUBSTITUTE(SUBSTITUTE(SUBSTITUTE(Answers!B410,"’","'"),"‘","'"),"“",""""),"”",""""))))*1+ISNUMBER(SEARCH("Summarizing documents, threads or meetings",TRIM(SUBSTITUTE(SUBSTITUTE(SUBSTITUTE(SUBSTITUTE(Answers!B410,"’","'"),"‘","'"),"“",""""),"”",""""))))*1+ISNUMBER(SEARCH("Research, or explaining something unfamiliar",TRIM(SUBSTITUTE(SUBSTITUTE(SUBSTITUTE(SUBSTITUTE(Answers!B410,"’","'"),"‘","'"),"“",""""),"”",""""))))*1+ISNUMBER(SEARCH("Working with data or spreadsheets",TRIM(SUBSTITUTE(SUBSTITUTE(SUBSTITUTE(SUBSTITUTE(Answers!B410,"’","'"),"‘","'"),"“",""""),"”",""""))))*1+ISNUMBER(SEARCH("Writing or reviewing code or scripts",TRIM(SUBSTITUTE(SUBSTITUTE(SUBSTITUTE(SUBSTITUTE(Answers!B410,"’","'"),"‘","'"),"“",""""),"”",""""))))*1+ISNUMBER(SEARCH("Brainstorming or planning",TRIM(SUBSTITUTE(SUBSTITUTE(SUBSTITUTE(SUBSTITUTE(Answers!B410,"’","'"),"‘","'"),"“",""""),"”",""""))))*1+ISNUMBER(SEARCH("Something else",TRIM(SUBSTITUTE(SUBSTITUTE(SUBSTITUTE(SUBSTITUTE(Answers!B410,"’","'"),"‘","'"),"“",""""),"”",""""))))*1)</f>
        <v/>
      </c>
      <c r="Y410" s="1" t="str">
        <f aca="false">IF(X410="","",IF(X410=0,IF(ISNUMBER(SEARCH("I don't use AI tools for work",TRIM(SUBSTITUTE(SUBSTITUTE(SUBSTITUTE(SUBSTITUTE(Answers!B410,"’","'"),"‘","'"),"“",""""),"”","""")))),1,"unread"),MIN(X410+1,5)))</f>
        <v/>
      </c>
      <c r="Z410" s="1" t="n">
        <f aca="false">IF(ISNUMBER(SEARCH("Clear guidance on what's allowed and what information can go in",TRIM(SUBSTITUTE(SUBSTITUTE(SUBSTITUTE(SUBSTITUTE(Answers!R410,"’","'"),"‘","'"),"“",""""),"”","""")))),1,0)</f>
        <v>0</v>
      </c>
      <c r="AA410" s="1" t="n">
        <f aca="false">IF(ISNUMBER(SEARCH("An approved AI tool with a work account",TRIM(SUBSTITUTE(SUBSTITUTE(SUBSTITUTE(SUBSTITUTE(Answers!R410,"’","'"),"‘","'"),"“",""""),"”","""")))),1,0)</f>
        <v>0</v>
      </c>
      <c r="AB410" s="1" t="n">
        <f aca="false">IF(ISNUMBER(SEARCH("Hands-on training using my own work tasks",TRIM(SUBSTITUTE(SUBSTITUTE(SUBSTITUTE(SUBSTITUTE(Answers!R410,"’","'"),"‘","'"),"“",""""),"”","""")))),1,0)</f>
        <v>0</v>
      </c>
      <c r="AC410" s="1" t="n">
        <f aca="false">IF(ISNUMBER(SEARCH("Ready-made prompts and templates for common tasks",TRIM(SUBSTITUTE(SUBSTITUTE(SUBSTITUTE(SUBSTITUTE(Answers!R410,"’","'"),"‘","'"),"“",""""),"”","""")))),1,0)</f>
        <v>0</v>
      </c>
      <c r="AD410" s="1" t="n">
        <f aca="false">IF(ISNUMBER(SEARCH("Help setting up an AI agent for my role",TRIM(SUBSTITUTE(SUBSTITUTE(SUBSTITUTE(SUBSTITUTE(Answers!R410,"’","'"),"‘","'"),"“",""""),"”","""")))),1,0)</f>
        <v>0</v>
      </c>
      <c r="AE410" s="1" t="n">
        <f aca="false">IF(ISNUMBER(SEARCH("Examples from people in jobs like mine",TRIM(SUBSTITUTE(SUBSTITUTE(SUBSTITUTE(SUBSTITUTE(Answers!R410,"’","'"),"‘","'"),"“",""""),"”","""")))),1,0)</f>
        <v>0</v>
      </c>
      <c r="AF410" s="1" t="n">
        <f aca="false">IF(ISNUMBER(SEARCH("Time set aside to practice",TRIM(SUBSTITUTE(SUBSTITUTE(SUBSTITUTE(SUBSTITUTE(Answers!R410,"’","'"),"‘","'"),"“",""""),"”","""")))),1,0)</f>
        <v>0</v>
      </c>
      <c r="AG410" s="1" t="n">
        <f aca="false">IF(ISNUMBER(SEARCH("I don't need help right now",TRIM(SUBSTITUTE(SUBSTITUTE(SUBSTITUTE(SUBSTITUTE(Answers!R410,"’","'"),"‘","'"),"“",""""),"”","""")))),1,0)</f>
        <v>0</v>
      </c>
      <c r="AH410" s="1" t="str">
        <f aca="false">IF(Answers!R410="","",IF(Z410+AA410+AB410+AC410+AD410+AE410+AF410+AG410=0,"unread",""))</f>
        <v/>
      </c>
      <c r="AI410" s="1" t="n">
        <f aca="false">IF(OR(D410=5,E410=5),1,0)</f>
        <v>0</v>
      </c>
    </row>
    <row r="411" customFormat="false" ht="15" hidden="false" customHeight="true" outlineLevel="0" collapsed="false">
      <c r="A411" s="1" t="n">
        <f aca="false">Answers!T411</f>
        <v>0</v>
      </c>
      <c r="B411" s="1" t="str">
        <f aca="false">IF(Answers!A411="","",IFERROR(MATCH(TRIM(SUBSTITUTE(SUBSTITUTE(SUBSTITUTE(SUBSTITUTE(Answers!A411,"’","'"),"‘","'"),"“",""""),"”","""")),'Scoring key'!$B$10:$B$14,0),"unread"))</f>
        <v/>
      </c>
      <c r="C411" s="1" t="str">
        <f aca="false">IF(Answers!C411="","",IFERROR(MATCH(TRIM(SUBSTITUTE(SUBSTITUTE(SUBSTITUTE(SUBSTITUTE(Answers!C411,"’","'"),"‘","'"),"“",""""),"”","""")),'Scoring key'!$B$15:$B$19,0),"unread"))</f>
        <v/>
      </c>
      <c r="D411" s="1" t="str">
        <f aca="false">IF(Answers!D411="","",IFERROR(MATCH(TRIM(SUBSTITUTE(SUBSTITUTE(SUBSTITUTE(SUBSTITUTE(Answers!D411,"’","'"),"‘","'"),"“",""""),"”","""")),'Scoring key'!$B$20:$B$24,0),"unread"))</f>
        <v/>
      </c>
      <c r="E411" s="1" t="str">
        <f aca="false">IF(Answers!E411="","",IFERROR(MATCH(TRIM(SUBSTITUTE(SUBSTITUTE(SUBSTITUTE(SUBSTITUTE(Answers!E411,"’","'"),"‘","'"),"“",""""),"”","""")),'Scoring key'!$B$25:$B$29,0),"unread"))</f>
        <v/>
      </c>
      <c r="F411" s="1" t="str">
        <f aca="false">IF(Answers!L411="","",IFERROR(MATCH(TRIM(SUBSTITUTE(SUBSTITUTE(SUBSTITUTE(SUBSTITUTE(Answers!L411,"’","'"),"‘","'"),"“",""""),"”","""")),'Scoring key'!$B$30:$B$34,0),"unread"))</f>
        <v/>
      </c>
      <c r="G411" s="1" t="str">
        <f aca="false">IF(Answers!N411="","",IFERROR(MATCH(TRIM(SUBSTITUTE(SUBSTITUTE(SUBSTITUTE(SUBSTITUTE(Answers!N411,"’","'"),"‘","'"),"“",""""),"”","""")),'Scoring key'!$B$35:$B$38,0),"unread"))</f>
        <v/>
      </c>
      <c r="H411" s="1" t="str">
        <f aca="false">IF(Answers!O411="","",IFERROR(MATCH(TRIM(SUBSTITUTE(SUBSTITUTE(SUBSTITUTE(SUBSTITUTE(Answers!O411,"’","'"),"‘","'"),"“",""""),"”","""")),'Scoring key'!$B$39:$B$42,0),"unread"))</f>
        <v/>
      </c>
      <c r="I411" s="1" t="str">
        <f aca="false">IF(Answers!S411="","",IFERROR(MATCH(TRIM(SUBSTITUTE(SUBSTITUTE(SUBSTITUTE(SUBSTITUTE(Answers!S411,"’","'"),"‘","'"),"“",""""),"”","""")),'Scoring key'!$B$43:$B$46,0),"unread"))</f>
        <v/>
      </c>
      <c r="J411" s="1" t="str">
        <f aca="false">IF(ISNUMBER(B411),IF(INDEX('Scoring key'!$C$10:$C$14,B411)="","",INDEX('Scoring key'!$C$10:$C$14,B411)),"")</f>
        <v/>
      </c>
      <c r="K411" s="1" t="str">
        <f aca="false">IF(ISNUMBER(E411),IF(INDEX('Scoring key'!$C$25:$C$29,E411)="","",INDEX('Scoring key'!$C$25:$C$29,E411)),"")</f>
        <v/>
      </c>
      <c r="L411" s="1" t="str">
        <f aca="false">IF(ISNUMBER(F411),IF(INDEX('Scoring key'!$C$30:$C$34,F411)="","",INDEX('Scoring key'!$C$30:$C$34,F411)),"")</f>
        <v/>
      </c>
      <c r="M411" s="1" t="str">
        <f aca="false">IF(ISNUMBER(G411),IF(INDEX('Scoring key'!$C$35:$C$38,G411)="","",INDEX('Scoring key'!$C$35:$C$38,G411)),"")</f>
        <v/>
      </c>
      <c r="N411" s="1" t="str">
        <f aca="false">IF(ISNUMBER(H411),IF(INDEX('Scoring key'!$C$39:$C$42,H411)="","",INDEX('Scoring key'!$C$39:$C$42,H411)),"")</f>
        <v/>
      </c>
      <c r="O411" s="1" t="str">
        <f aca="false">IF(Answers!F411="","",IF(ISNUMBER(IFERROR(VALUE(Answers!F411),"")),IF(AND(VALUE(Answers!F411)&gt;=1,VALUE(Answers!F411)&lt;=5,VALUE(Answers!F411)=INT(VALUE(Answers!F411))),VALUE(Answers!F411),"unread"),IFERROR(MATCH(TRIM(SUBSTITUTE(SUBSTITUTE(SUBSTITUTE(SUBSTITUTE(Answers!F411,"’","'"),"‘","'"),"“",""""),"”","""")),'Scoring key'!$B$5:$B$9,0),"unread")))</f>
        <v/>
      </c>
      <c r="P411" s="1" t="str">
        <f aca="false">IF(Answers!G411="","",IF(ISNUMBER(IFERROR(VALUE(Answers!G411),"")),IF(AND(VALUE(Answers!G411)&gt;=1,VALUE(Answers!G411)&lt;=5,VALUE(Answers!G411)=INT(VALUE(Answers!G411))),VALUE(Answers!G411),"unread"),IFERROR(MATCH(TRIM(SUBSTITUTE(SUBSTITUTE(SUBSTITUTE(SUBSTITUTE(Answers!G411,"’","'"),"‘","'"),"“",""""),"”","""")),'Scoring key'!$B$5:$B$9,0),"unread")))</f>
        <v/>
      </c>
      <c r="Q411" s="1" t="str">
        <f aca="false">IF(Answers!H411="","",IF(ISNUMBER(IFERROR(VALUE(Answers!H411),"")),IF(AND(VALUE(Answers!H411)&gt;=1,VALUE(Answers!H411)&lt;=5,VALUE(Answers!H411)=INT(VALUE(Answers!H411))),VALUE(Answers!H411),"unread"),IFERROR(MATCH(TRIM(SUBSTITUTE(SUBSTITUTE(SUBSTITUTE(SUBSTITUTE(Answers!H411,"’","'"),"‘","'"),"“",""""),"”","""")),'Scoring key'!$B$5:$B$9,0),"unread")))</f>
        <v/>
      </c>
      <c r="R411" s="1" t="str">
        <f aca="false">IF(Answers!I411="","",IF(ISNUMBER(IFERROR(VALUE(Answers!I411),"")),IF(AND(VALUE(Answers!I411)&gt;=1,VALUE(Answers!I411)&lt;=5,VALUE(Answers!I411)=INT(VALUE(Answers!I411))),VALUE(Answers!I411),"unread"),IFERROR(MATCH(TRIM(SUBSTITUTE(SUBSTITUTE(SUBSTITUTE(SUBSTITUTE(Answers!I411,"’","'"),"‘","'"),"“",""""),"”","""")),'Scoring key'!$B$5:$B$9,0),"unread")))</f>
        <v/>
      </c>
      <c r="S411" s="1" t="str">
        <f aca="false">IF(Answers!J411="","",IF(ISNUMBER(IFERROR(VALUE(Answers!J411),"")),IF(AND(VALUE(Answers!J411)&gt;=1,VALUE(Answers!J411)&lt;=5,VALUE(Answers!J411)=INT(VALUE(Answers!J411))),VALUE(Answers!J411),"unread"),IFERROR(MATCH(TRIM(SUBSTITUTE(SUBSTITUTE(SUBSTITUTE(SUBSTITUTE(Answers!J411,"’","'"),"‘","'"),"“",""""),"”","""")),'Scoring key'!$B$5:$B$9,0),"unread")))</f>
        <v/>
      </c>
      <c r="T411" s="1" t="str">
        <f aca="false">IF(Answers!K411="","",IF(ISNUMBER(IFERROR(VALUE(Answers!K411),"")),IF(AND(VALUE(Answers!K411)&gt;=1,VALUE(Answers!K411)&lt;=5,VALUE(Answers!K411)=INT(VALUE(Answers!K411))),VALUE(Answers!K411),"unread"),IFERROR(MATCH(TRIM(SUBSTITUTE(SUBSTITUTE(SUBSTITUTE(SUBSTITUTE(Answers!K411,"’","'"),"‘","'"),"“",""""),"”","""")),'Scoring key'!$B$5:$B$9,0),"unread")))</f>
        <v/>
      </c>
      <c r="U411" s="1" t="str">
        <f aca="false">IF(Answers!M411="","",IF(ISNUMBER(IFERROR(VALUE(Answers!M411),"")),IF(AND(VALUE(Answers!M411)&gt;=1,VALUE(Answers!M411)&lt;=5,VALUE(Answers!M411)=INT(VALUE(Answers!M411))),VALUE(Answers!M411),"unread"),IFERROR(MATCH(TRIM(SUBSTITUTE(SUBSTITUTE(SUBSTITUTE(SUBSTITUTE(Answers!M411,"’","'"),"‘","'"),"“",""""),"”","""")),'Scoring key'!$B$5:$B$9,0),"unread")))</f>
        <v/>
      </c>
      <c r="V411" s="1" t="str">
        <f aca="false">IF(Answers!P411="","",IF(ISNUMBER(IFERROR(VALUE(Answers!P411),"")),IF(AND(VALUE(Answers!P411)&gt;=1,VALUE(Answers!P411)&lt;=5,VALUE(Answers!P411)=INT(VALUE(Answers!P411))),VALUE(Answers!P411),"unread"),IFERROR(MATCH(TRIM(SUBSTITUTE(SUBSTITUTE(SUBSTITUTE(SUBSTITUTE(Answers!P411,"’","'"),"‘","'"),"“",""""),"”","""")),'Scoring key'!$B$5:$B$9,0),"unread")))</f>
        <v/>
      </c>
      <c r="W411" s="1" t="str">
        <f aca="false">IF(Answers!Q411="","",IF(ISNUMBER(IFERROR(VALUE(Answers!Q411),"")),IF(AND(VALUE(Answers!Q411)&gt;=1,VALUE(Answers!Q411)&lt;=5,VALUE(Answers!Q411)=INT(VALUE(Answers!Q411))),VALUE(Answers!Q411),"unread"),IFERROR(MATCH(TRIM(SUBSTITUTE(SUBSTITUTE(SUBSTITUTE(SUBSTITUTE(Answers!Q411,"’","'"),"‘","'"),"“",""""),"”","""")),'Scoring key'!$B$5:$B$9,0),"unread")))</f>
        <v/>
      </c>
      <c r="X411" s="1" t="str">
        <f aca="false">IF(Answers!B411="","",ISNUMBER(SEARCH("Drafting or editing emails and documents",TRIM(SUBSTITUTE(SUBSTITUTE(SUBSTITUTE(SUBSTITUTE(Answers!B411,"’","'"),"‘","'"),"“",""""),"”",""""))))*1+ISNUMBER(SEARCH("Summarizing documents, threads or meetings",TRIM(SUBSTITUTE(SUBSTITUTE(SUBSTITUTE(SUBSTITUTE(Answers!B411,"’","'"),"‘","'"),"“",""""),"”",""""))))*1+ISNUMBER(SEARCH("Research, or explaining something unfamiliar",TRIM(SUBSTITUTE(SUBSTITUTE(SUBSTITUTE(SUBSTITUTE(Answers!B411,"’","'"),"‘","'"),"“",""""),"”",""""))))*1+ISNUMBER(SEARCH("Working with data or spreadsheets",TRIM(SUBSTITUTE(SUBSTITUTE(SUBSTITUTE(SUBSTITUTE(Answers!B411,"’","'"),"‘","'"),"“",""""),"”",""""))))*1+ISNUMBER(SEARCH("Writing or reviewing code or scripts",TRIM(SUBSTITUTE(SUBSTITUTE(SUBSTITUTE(SUBSTITUTE(Answers!B411,"’","'"),"‘","'"),"“",""""),"”",""""))))*1+ISNUMBER(SEARCH("Brainstorming or planning",TRIM(SUBSTITUTE(SUBSTITUTE(SUBSTITUTE(SUBSTITUTE(Answers!B411,"’","'"),"‘","'"),"“",""""),"”",""""))))*1+ISNUMBER(SEARCH("Something else",TRIM(SUBSTITUTE(SUBSTITUTE(SUBSTITUTE(SUBSTITUTE(Answers!B411,"’","'"),"‘","'"),"“",""""),"”",""""))))*1)</f>
        <v/>
      </c>
      <c r="Y411" s="1" t="str">
        <f aca="false">IF(X411="","",IF(X411=0,IF(ISNUMBER(SEARCH("I don't use AI tools for work",TRIM(SUBSTITUTE(SUBSTITUTE(SUBSTITUTE(SUBSTITUTE(Answers!B411,"’","'"),"‘","'"),"“",""""),"”","""")))),1,"unread"),MIN(X411+1,5)))</f>
        <v/>
      </c>
      <c r="Z411" s="1" t="n">
        <f aca="false">IF(ISNUMBER(SEARCH("Clear guidance on what's allowed and what information can go in",TRIM(SUBSTITUTE(SUBSTITUTE(SUBSTITUTE(SUBSTITUTE(Answers!R411,"’","'"),"‘","'"),"“",""""),"”","""")))),1,0)</f>
        <v>0</v>
      </c>
      <c r="AA411" s="1" t="n">
        <f aca="false">IF(ISNUMBER(SEARCH("An approved AI tool with a work account",TRIM(SUBSTITUTE(SUBSTITUTE(SUBSTITUTE(SUBSTITUTE(Answers!R411,"’","'"),"‘","'"),"“",""""),"”","""")))),1,0)</f>
        <v>0</v>
      </c>
      <c r="AB411" s="1" t="n">
        <f aca="false">IF(ISNUMBER(SEARCH("Hands-on training using my own work tasks",TRIM(SUBSTITUTE(SUBSTITUTE(SUBSTITUTE(SUBSTITUTE(Answers!R411,"’","'"),"‘","'"),"“",""""),"”","""")))),1,0)</f>
        <v>0</v>
      </c>
      <c r="AC411" s="1" t="n">
        <f aca="false">IF(ISNUMBER(SEARCH("Ready-made prompts and templates for common tasks",TRIM(SUBSTITUTE(SUBSTITUTE(SUBSTITUTE(SUBSTITUTE(Answers!R411,"’","'"),"‘","'"),"“",""""),"”","""")))),1,0)</f>
        <v>0</v>
      </c>
      <c r="AD411" s="1" t="n">
        <f aca="false">IF(ISNUMBER(SEARCH("Help setting up an AI agent for my role",TRIM(SUBSTITUTE(SUBSTITUTE(SUBSTITUTE(SUBSTITUTE(Answers!R411,"’","'"),"‘","'"),"“",""""),"”","""")))),1,0)</f>
        <v>0</v>
      </c>
      <c r="AE411" s="1" t="n">
        <f aca="false">IF(ISNUMBER(SEARCH("Examples from people in jobs like mine",TRIM(SUBSTITUTE(SUBSTITUTE(SUBSTITUTE(SUBSTITUTE(Answers!R411,"’","'"),"‘","'"),"“",""""),"”","""")))),1,0)</f>
        <v>0</v>
      </c>
      <c r="AF411" s="1" t="n">
        <f aca="false">IF(ISNUMBER(SEARCH("Time set aside to practice",TRIM(SUBSTITUTE(SUBSTITUTE(SUBSTITUTE(SUBSTITUTE(Answers!R411,"’","'"),"‘","'"),"“",""""),"”","""")))),1,0)</f>
        <v>0</v>
      </c>
      <c r="AG411" s="1" t="n">
        <f aca="false">IF(ISNUMBER(SEARCH("I don't need help right now",TRIM(SUBSTITUTE(SUBSTITUTE(SUBSTITUTE(SUBSTITUTE(Answers!R411,"’","'"),"‘","'"),"“",""""),"”","""")))),1,0)</f>
        <v>0</v>
      </c>
      <c r="AH411" s="1" t="str">
        <f aca="false">IF(Answers!R411="","",IF(Z411+AA411+AB411+AC411+AD411+AE411+AF411+AG411=0,"unread",""))</f>
        <v/>
      </c>
      <c r="AI411" s="1" t="n">
        <f aca="false">IF(OR(D411=5,E411=5),1,0)</f>
        <v>0</v>
      </c>
    </row>
    <row r="412" customFormat="false" ht="15" hidden="false" customHeight="true" outlineLevel="0" collapsed="false">
      <c r="A412" s="1" t="n">
        <f aca="false">Answers!T412</f>
        <v>0</v>
      </c>
      <c r="B412" s="1" t="str">
        <f aca="false">IF(Answers!A412="","",IFERROR(MATCH(TRIM(SUBSTITUTE(SUBSTITUTE(SUBSTITUTE(SUBSTITUTE(Answers!A412,"’","'"),"‘","'"),"“",""""),"”","""")),'Scoring key'!$B$10:$B$14,0),"unread"))</f>
        <v/>
      </c>
      <c r="C412" s="1" t="str">
        <f aca="false">IF(Answers!C412="","",IFERROR(MATCH(TRIM(SUBSTITUTE(SUBSTITUTE(SUBSTITUTE(SUBSTITUTE(Answers!C412,"’","'"),"‘","'"),"“",""""),"”","""")),'Scoring key'!$B$15:$B$19,0),"unread"))</f>
        <v/>
      </c>
      <c r="D412" s="1" t="str">
        <f aca="false">IF(Answers!D412="","",IFERROR(MATCH(TRIM(SUBSTITUTE(SUBSTITUTE(SUBSTITUTE(SUBSTITUTE(Answers!D412,"’","'"),"‘","'"),"“",""""),"”","""")),'Scoring key'!$B$20:$B$24,0),"unread"))</f>
        <v/>
      </c>
      <c r="E412" s="1" t="str">
        <f aca="false">IF(Answers!E412="","",IFERROR(MATCH(TRIM(SUBSTITUTE(SUBSTITUTE(SUBSTITUTE(SUBSTITUTE(Answers!E412,"’","'"),"‘","'"),"“",""""),"”","""")),'Scoring key'!$B$25:$B$29,0),"unread"))</f>
        <v/>
      </c>
      <c r="F412" s="1" t="str">
        <f aca="false">IF(Answers!L412="","",IFERROR(MATCH(TRIM(SUBSTITUTE(SUBSTITUTE(SUBSTITUTE(SUBSTITUTE(Answers!L412,"’","'"),"‘","'"),"“",""""),"”","""")),'Scoring key'!$B$30:$B$34,0),"unread"))</f>
        <v/>
      </c>
      <c r="G412" s="1" t="str">
        <f aca="false">IF(Answers!N412="","",IFERROR(MATCH(TRIM(SUBSTITUTE(SUBSTITUTE(SUBSTITUTE(SUBSTITUTE(Answers!N412,"’","'"),"‘","'"),"“",""""),"”","""")),'Scoring key'!$B$35:$B$38,0),"unread"))</f>
        <v/>
      </c>
      <c r="H412" s="1" t="str">
        <f aca="false">IF(Answers!O412="","",IFERROR(MATCH(TRIM(SUBSTITUTE(SUBSTITUTE(SUBSTITUTE(SUBSTITUTE(Answers!O412,"’","'"),"‘","'"),"“",""""),"”","""")),'Scoring key'!$B$39:$B$42,0),"unread"))</f>
        <v/>
      </c>
      <c r="I412" s="1" t="str">
        <f aca="false">IF(Answers!S412="","",IFERROR(MATCH(TRIM(SUBSTITUTE(SUBSTITUTE(SUBSTITUTE(SUBSTITUTE(Answers!S412,"’","'"),"‘","'"),"“",""""),"”","""")),'Scoring key'!$B$43:$B$46,0),"unread"))</f>
        <v/>
      </c>
      <c r="J412" s="1" t="str">
        <f aca="false">IF(ISNUMBER(B412),IF(INDEX('Scoring key'!$C$10:$C$14,B412)="","",INDEX('Scoring key'!$C$10:$C$14,B412)),"")</f>
        <v/>
      </c>
      <c r="K412" s="1" t="str">
        <f aca="false">IF(ISNUMBER(E412),IF(INDEX('Scoring key'!$C$25:$C$29,E412)="","",INDEX('Scoring key'!$C$25:$C$29,E412)),"")</f>
        <v/>
      </c>
      <c r="L412" s="1" t="str">
        <f aca="false">IF(ISNUMBER(F412),IF(INDEX('Scoring key'!$C$30:$C$34,F412)="","",INDEX('Scoring key'!$C$30:$C$34,F412)),"")</f>
        <v/>
      </c>
      <c r="M412" s="1" t="str">
        <f aca="false">IF(ISNUMBER(G412),IF(INDEX('Scoring key'!$C$35:$C$38,G412)="","",INDEX('Scoring key'!$C$35:$C$38,G412)),"")</f>
        <v/>
      </c>
      <c r="N412" s="1" t="str">
        <f aca="false">IF(ISNUMBER(H412),IF(INDEX('Scoring key'!$C$39:$C$42,H412)="","",INDEX('Scoring key'!$C$39:$C$42,H412)),"")</f>
        <v/>
      </c>
      <c r="O412" s="1" t="str">
        <f aca="false">IF(Answers!F412="","",IF(ISNUMBER(IFERROR(VALUE(Answers!F412),"")),IF(AND(VALUE(Answers!F412)&gt;=1,VALUE(Answers!F412)&lt;=5,VALUE(Answers!F412)=INT(VALUE(Answers!F412))),VALUE(Answers!F412),"unread"),IFERROR(MATCH(TRIM(SUBSTITUTE(SUBSTITUTE(SUBSTITUTE(SUBSTITUTE(Answers!F412,"’","'"),"‘","'"),"“",""""),"”","""")),'Scoring key'!$B$5:$B$9,0),"unread")))</f>
        <v/>
      </c>
      <c r="P412" s="1" t="str">
        <f aca="false">IF(Answers!G412="","",IF(ISNUMBER(IFERROR(VALUE(Answers!G412),"")),IF(AND(VALUE(Answers!G412)&gt;=1,VALUE(Answers!G412)&lt;=5,VALUE(Answers!G412)=INT(VALUE(Answers!G412))),VALUE(Answers!G412),"unread"),IFERROR(MATCH(TRIM(SUBSTITUTE(SUBSTITUTE(SUBSTITUTE(SUBSTITUTE(Answers!G412,"’","'"),"‘","'"),"“",""""),"”","""")),'Scoring key'!$B$5:$B$9,0),"unread")))</f>
        <v/>
      </c>
      <c r="Q412" s="1" t="str">
        <f aca="false">IF(Answers!H412="","",IF(ISNUMBER(IFERROR(VALUE(Answers!H412),"")),IF(AND(VALUE(Answers!H412)&gt;=1,VALUE(Answers!H412)&lt;=5,VALUE(Answers!H412)=INT(VALUE(Answers!H412))),VALUE(Answers!H412),"unread"),IFERROR(MATCH(TRIM(SUBSTITUTE(SUBSTITUTE(SUBSTITUTE(SUBSTITUTE(Answers!H412,"’","'"),"‘","'"),"“",""""),"”","""")),'Scoring key'!$B$5:$B$9,0),"unread")))</f>
        <v/>
      </c>
      <c r="R412" s="1" t="str">
        <f aca="false">IF(Answers!I412="","",IF(ISNUMBER(IFERROR(VALUE(Answers!I412),"")),IF(AND(VALUE(Answers!I412)&gt;=1,VALUE(Answers!I412)&lt;=5,VALUE(Answers!I412)=INT(VALUE(Answers!I412))),VALUE(Answers!I412),"unread"),IFERROR(MATCH(TRIM(SUBSTITUTE(SUBSTITUTE(SUBSTITUTE(SUBSTITUTE(Answers!I412,"’","'"),"‘","'"),"“",""""),"”","""")),'Scoring key'!$B$5:$B$9,0),"unread")))</f>
        <v/>
      </c>
      <c r="S412" s="1" t="str">
        <f aca="false">IF(Answers!J412="","",IF(ISNUMBER(IFERROR(VALUE(Answers!J412),"")),IF(AND(VALUE(Answers!J412)&gt;=1,VALUE(Answers!J412)&lt;=5,VALUE(Answers!J412)=INT(VALUE(Answers!J412))),VALUE(Answers!J412),"unread"),IFERROR(MATCH(TRIM(SUBSTITUTE(SUBSTITUTE(SUBSTITUTE(SUBSTITUTE(Answers!J412,"’","'"),"‘","'"),"“",""""),"”","""")),'Scoring key'!$B$5:$B$9,0),"unread")))</f>
        <v/>
      </c>
      <c r="T412" s="1" t="str">
        <f aca="false">IF(Answers!K412="","",IF(ISNUMBER(IFERROR(VALUE(Answers!K412),"")),IF(AND(VALUE(Answers!K412)&gt;=1,VALUE(Answers!K412)&lt;=5,VALUE(Answers!K412)=INT(VALUE(Answers!K412))),VALUE(Answers!K412),"unread"),IFERROR(MATCH(TRIM(SUBSTITUTE(SUBSTITUTE(SUBSTITUTE(SUBSTITUTE(Answers!K412,"’","'"),"‘","'"),"“",""""),"”","""")),'Scoring key'!$B$5:$B$9,0),"unread")))</f>
        <v/>
      </c>
      <c r="U412" s="1" t="str">
        <f aca="false">IF(Answers!M412="","",IF(ISNUMBER(IFERROR(VALUE(Answers!M412),"")),IF(AND(VALUE(Answers!M412)&gt;=1,VALUE(Answers!M412)&lt;=5,VALUE(Answers!M412)=INT(VALUE(Answers!M412))),VALUE(Answers!M412),"unread"),IFERROR(MATCH(TRIM(SUBSTITUTE(SUBSTITUTE(SUBSTITUTE(SUBSTITUTE(Answers!M412,"’","'"),"‘","'"),"“",""""),"”","""")),'Scoring key'!$B$5:$B$9,0),"unread")))</f>
        <v/>
      </c>
      <c r="V412" s="1" t="str">
        <f aca="false">IF(Answers!P412="","",IF(ISNUMBER(IFERROR(VALUE(Answers!P412),"")),IF(AND(VALUE(Answers!P412)&gt;=1,VALUE(Answers!P412)&lt;=5,VALUE(Answers!P412)=INT(VALUE(Answers!P412))),VALUE(Answers!P412),"unread"),IFERROR(MATCH(TRIM(SUBSTITUTE(SUBSTITUTE(SUBSTITUTE(SUBSTITUTE(Answers!P412,"’","'"),"‘","'"),"“",""""),"”","""")),'Scoring key'!$B$5:$B$9,0),"unread")))</f>
        <v/>
      </c>
      <c r="W412" s="1" t="str">
        <f aca="false">IF(Answers!Q412="","",IF(ISNUMBER(IFERROR(VALUE(Answers!Q412),"")),IF(AND(VALUE(Answers!Q412)&gt;=1,VALUE(Answers!Q412)&lt;=5,VALUE(Answers!Q412)=INT(VALUE(Answers!Q412))),VALUE(Answers!Q412),"unread"),IFERROR(MATCH(TRIM(SUBSTITUTE(SUBSTITUTE(SUBSTITUTE(SUBSTITUTE(Answers!Q412,"’","'"),"‘","'"),"“",""""),"”","""")),'Scoring key'!$B$5:$B$9,0),"unread")))</f>
        <v/>
      </c>
      <c r="X412" s="1" t="str">
        <f aca="false">IF(Answers!B412="","",ISNUMBER(SEARCH("Drafting or editing emails and documents",TRIM(SUBSTITUTE(SUBSTITUTE(SUBSTITUTE(SUBSTITUTE(Answers!B412,"’","'"),"‘","'"),"“",""""),"”",""""))))*1+ISNUMBER(SEARCH("Summarizing documents, threads or meetings",TRIM(SUBSTITUTE(SUBSTITUTE(SUBSTITUTE(SUBSTITUTE(Answers!B412,"’","'"),"‘","'"),"“",""""),"”",""""))))*1+ISNUMBER(SEARCH("Research, or explaining something unfamiliar",TRIM(SUBSTITUTE(SUBSTITUTE(SUBSTITUTE(SUBSTITUTE(Answers!B412,"’","'"),"‘","'"),"“",""""),"”",""""))))*1+ISNUMBER(SEARCH("Working with data or spreadsheets",TRIM(SUBSTITUTE(SUBSTITUTE(SUBSTITUTE(SUBSTITUTE(Answers!B412,"’","'"),"‘","'"),"“",""""),"”",""""))))*1+ISNUMBER(SEARCH("Writing or reviewing code or scripts",TRIM(SUBSTITUTE(SUBSTITUTE(SUBSTITUTE(SUBSTITUTE(Answers!B412,"’","'"),"‘","'"),"“",""""),"”",""""))))*1+ISNUMBER(SEARCH("Brainstorming or planning",TRIM(SUBSTITUTE(SUBSTITUTE(SUBSTITUTE(SUBSTITUTE(Answers!B412,"’","'"),"‘","'"),"“",""""),"”",""""))))*1+ISNUMBER(SEARCH("Something else",TRIM(SUBSTITUTE(SUBSTITUTE(SUBSTITUTE(SUBSTITUTE(Answers!B412,"’","'"),"‘","'"),"“",""""),"”",""""))))*1)</f>
        <v/>
      </c>
      <c r="Y412" s="1" t="str">
        <f aca="false">IF(X412="","",IF(X412=0,IF(ISNUMBER(SEARCH("I don't use AI tools for work",TRIM(SUBSTITUTE(SUBSTITUTE(SUBSTITUTE(SUBSTITUTE(Answers!B412,"’","'"),"‘","'"),"“",""""),"”","""")))),1,"unread"),MIN(X412+1,5)))</f>
        <v/>
      </c>
      <c r="Z412" s="1" t="n">
        <f aca="false">IF(ISNUMBER(SEARCH("Clear guidance on what's allowed and what information can go in",TRIM(SUBSTITUTE(SUBSTITUTE(SUBSTITUTE(SUBSTITUTE(Answers!R412,"’","'"),"‘","'"),"“",""""),"”","""")))),1,0)</f>
        <v>0</v>
      </c>
      <c r="AA412" s="1" t="n">
        <f aca="false">IF(ISNUMBER(SEARCH("An approved AI tool with a work account",TRIM(SUBSTITUTE(SUBSTITUTE(SUBSTITUTE(SUBSTITUTE(Answers!R412,"’","'"),"‘","'"),"“",""""),"”","""")))),1,0)</f>
        <v>0</v>
      </c>
      <c r="AB412" s="1" t="n">
        <f aca="false">IF(ISNUMBER(SEARCH("Hands-on training using my own work tasks",TRIM(SUBSTITUTE(SUBSTITUTE(SUBSTITUTE(SUBSTITUTE(Answers!R412,"’","'"),"‘","'"),"“",""""),"”","""")))),1,0)</f>
        <v>0</v>
      </c>
      <c r="AC412" s="1" t="n">
        <f aca="false">IF(ISNUMBER(SEARCH("Ready-made prompts and templates for common tasks",TRIM(SUBSTITUTE(SUBSTITUTE(SUBSTITUTE(SUBSTITUTE(Answers!R412,"’","'"),"‘","'"),"“",""""),"”","""")))),1,0)</f>
        <v>0</v>
      </c>
      <c r="AD412" s="1" t="n">
        <f aca="false">IF(ISNUMBER(SEARCH("Help setting up an AI agent for my role",TRIM(SUBSTITUTE(SUBSTITUTE(SUBSTITUTE(SUBSTITUTE(Answers!R412,"’","'"),"‘","'"),"“",""""),"”","""")))),1,0)</f>
        <v>0</v>
      </c>
      <c r="AE412" s="1" t="n">
        <f aca="false">IF(ISNUMBER(SEARCH("Examples from people in jobs like mine",TRIM(SUBSTITUTE(SUBSTITUTE(SUBSTITUTE(SUBSTITUTE(Answers!R412,"’","'"),"‘","'"),"“",""""),"”","""")))),1,0)</f>
        <v>0</v>
      </c>
      <c r="AF412" s="1" t="n">
        <f aca="false">IF(ISNUMBER(SEARCH("Time set aside to practice",TRIM(SUBSTITUTE(SUBSTITUTE(SUBSTITUTE(SUBSTITUTE(Answers!R412,"’","'"),"‘","'"),"“",""""),"”","""")))),1,0)</f>
        <v>0</v>
      </c>
      <c r="AG412" s="1" t="n">
        <f aca="false">IF(ISNUMBER(SEARCH("I don't need help right now",TRIM(SUBSTITUTE(SUBSTITUTE(SUBSTITUTE(SUBSTITUTE(Answers!R412,"’","'"),"‘","'"),"“",""""),"”","""")))),1,0)</f>
        <v>0</v>
      </c>
      <c r="AH412" s="1" t="str">
        <f aca="false">IF(Answers!R412="","",IF(Z412+AA412+AB412+AC412+AD412+AE412+AF412+AG412=0,"unread",""))</f>
        <v/>
      </c>
      <c r="AI412" s="1" t="n">
        <f aca="false">IF(OR(D412=5,E412=5),1,0)</f>
        <v>0</v>
      </c>
    </row>
    <row r="413" customFormat="false" ht="15" hidden="false" customHeight="true" outlineLevel="0" collapsed="false">
      <c r="A413" s="1" t="n">
        <f aca="false">Answers!T413</f>
        <v>0</v>
      </c>
      <c r="B413" s="1" t="str">
        <f aca="false">IF(Answers!A413="","",IFERROR(MATCH(TRIM(SUBSTITUTE(SUBSTITUTE(SUBSTITUTE(SUBSTITUTE(Answers!A413,"’","'"),"‘","'"),"“",""""),"”","""")),'Scoring key'!$B$10:$B$14,0),"unread"))</f>
        <v/>
      </c>
      <c r="C413" s="1" t="str">
        <f aca="false">IF(Answers!C413="","",IFERROR(MATCH(TRIM(SUBSTITUTE(SUBSTITUTE(SUBSTITUTE(SUBSTITUTE(Answers!C413,"’","'"),"‘","'"),"“",""""),"”","""")),'Scoring key'!$B$15:$B$19,0),"unread"))</f>
        <v/>
      </c>
      <c r="D413" s="1" t="str">
        <f aca="false">IF(Answers!D413="","",IFERROR(MATCH(TRIM(SUBSTITUTE(SUBSTITUTE(SUBSTITUTE(SUBSTITUTE(Answers!D413,"’","'"),"‘","'"),"“",""""),"”","""")),'Scoring key'!$B$20:$B$24,0),"unread"))</f>
        <v/>
      </c>
      <c r="E413" s="1" t="str">
        <f aca="false">IF(Answers!E413="","",IFERROR(MATCH(TRIM(SUBSTITUTE(SUBSTITUTE(SUBSTITUTE(SUBSTITUTE(Answers!E413,"’","'"),"‘","'"),"“",""""),"”","""")),'Scoring key'!$B$25:$B$29,0),"unread"))</f>
        <v/>
      </c>
      <c r="F413" s="1" t="str">
        <f aca="false">IF(Answers!L413="","",IFERROR(MATCH(TRIM(SUBSTITUTE(SUBSTITUTE(SUBSTITUTE(SUBSTITUTE(Answers!L413,"’","'"),"‘","'"),"“",""""),"”","""")),'Scoring key'!$B$30:$B$34,0),"unread"))</f>
        <v/>
      </c>
      <c r="G413" s="1" t="str">
        <f aca="false">IF(Answers!N413="","",IFERROR(MATCH(TRIM(SUBSTITUTE(SUBSTITUTE(SUBSTITUTE(SUBSTITUTE(Answers!N413,"’","'"),"‘","'"),"“",""""),"”","""")),'Scoring key'!$B$35:$B$38,0),"unread"))</f>
        <v/>
      </c>
      <c r="H413" s="1" t="str">
        <f aca="false">IF(Answers!O413="","",IFERROR(MATCH(TRIM(SUBSTITUTE(SUBSTITUTE(SUBSTITUTE(SUBSTITUTE(Answers!O413,"’","'"),"‘","'"),"“",""""),"”","""")),'Scoring key'!$B$39:$B$42,0),"unread"))</f>
        <v/>
      </c>
      <c r="I413" s="1" t="str">
        <f aca="false">IF(Answers!S413="","",IFERROR(MATCH(TRIM(SUBSTITUTE(SUBSTITUTE(SUBSTITUTE(SUBSTITUTE(Answers!S413,"’","'"),"‘","'"),"“",""""),"”","""")),'Scoring key'!$B$43:$B$46,0),"unread"))</f>
        <v/>
      </c>
      <c r="J413" s="1" t="str">
        <f aca="false">IF(ISNUMBER(B413),IF(INDEX('Scoring key'!$C$10:$C$14,B413)="","",INDEX('Scoring key'!$C$10:$C$14,B413)),"")</f>
        <v/>
      </c>
      <c r="K413" s="1" t="str">
        <f aca="false">IF(ISNUMBER(E413),IF(INDEX('Scoring key'!$C$25:$C$29,E413)="","",INDEX('Scoring key'!$C$25:$C$29,E413)),"")</f>
        <v/>
      </c>
      <c r="L413" s="1" t="str">
        <f aca="false">IF(ISNUMBER(F413),IF(INDEX('Scoring key'!$C$30:$C$34,F413)="","",INDEX('Scoring key'!$C$30:$C$34,F413)),"")</f>
        <v/>
      </c>
      <c r="M413" s="1" t="str">
        <f aca="false">IF(ISNUMBER(G413),IF(INDEX('Scoring key'!$C$35:$C$38,G413)="","",INDEX('Scoring key'!$C$35:$C$38,G413)),"")</f>
        <v/>
      </c>
      <c r="N413" s="1" t="str">
        <f aca="false">IF(ISNUMBER(H413),IF(INDEX('Scoring key'!$C$39:$C$42,H413)="","",INDEX('Scoring key'!$C$39:$C$42,H413)),"")</f>
        <v/>
      </c>
      <c r="O413" s="1" t="str">
        <f aca="false">IF(Answers!F413="","",IF(ISNUMBER(IFERROR(VALUE(Answers!F413),"")),IF(AND(VALUE(Answers!F413)&gt;=1,VALUE(Answers!F413)&lt;=5,VALUE(Answers!F413)=INT(VALUE(Answers!F413))),VALUE(Answers!F413),"unread"),IFERROR(MATCH(TRIM(SUBSTITUTE(SUBSTITUTE(SUBSTITUTE(SUBSTITUTE(Answers!F413,"’","'"),"‘","'"),"“",""""),"”","""")),'Scoring key'!$B$5:$B$9,0),"unread")))</f>
        <v/>
      </c>
      <c r="P413" s="1" t="str">
        <f aca="false">IF(Answers!G413="","",IF(ISNUMBER(IFERROR(VALUE(Answers!G413),"")),IF(AND(VALUE(Answers!G413)&gt;=1,VALUE(Answers!G413)&lt;=5,VALUE(Answers!G413)=INT(VALUE(Answers!G413))),VALUE(Answers!G413),"unread"),IFERROR(MATCH(TRIM(SUBSTITUTE(SUBSTITUTE(SUBSTITUTE(SUBSTITUTE(Answers!G413,"’","'"),"‘","'"),"“",""""),"”","""")),'Scoring key'!$B$5:$B$9,0),"unread")))</f>
        <v/>
      </c>
      <c r="Q413" s="1" t="str">
        <f aca="false">IF(Answers!H413="","",IF(ISNUMBER(IFERROR(VALUE(Answers!H413),"")),IF(AND(VALUE(Answers!H413)&gt;=1,VALUE(Answers!H413)&lt;=5,VALUE(Answers!H413)=INT(VALUE(Answers!H413))),VALUE(Answers!H413),"unread"),IFERROR(MATCH(TRIM(SUBSTITUTE(SUBSTITUTE(SUBSTITUTE(SUBSTITUTE(Answers!H413,"’","'"),"‘","'"),"“",""""),"”","""")),'Scoring key'!$B$5:$B$9,0),"unread")))</f>
        <v/>
      </c>
      <c r="R413" s="1" t="str">
        <f aca="false">IF(Answers!I413="","",IF(ISNUMBER(IFERROR(VALUE(Answers!I413),"")),IF(AND(VALUE(Answers!I413)&gt;=1,VALUE(Answers!I413)&lt;=5,VALUE(Answers!I413)=INT(VALUE(Answers!I413))),VALUE(Answers!I413),"unread"),IFERROR(MATCH(TRIM(SUBSTITUTE(SUBSTITUTE(SUBSTITUTE(SUBSTITUTE(Answers!I413,"’","'"),"‘","'"),"“",""""),"”","""")),'Scoring key'!$B$5:$B$9,0),"unread")))</f>
        <v/>
      </c>
      <c r="S413" s="1" t="str">
        <f aca="false">IF(Answers!J413="","",IF(ISNUMBER(IFERROR(VALUE(Answers!J413),"")),IF(AND(VALUE(Answers!J413)&gt;=1,VALUE(Answers!J413)&lt;=5,VALUE(Answers!J413)=INT(VALUE(Answers!J413))),VALUE(Answers!J413),"unread"),IFERROR(MATCH(TRIM(SUBSTITUTE(SUBSTITUTE(SUBSTITUTE(SUBSTITUTE(Answers!J413,"’","'"),"‘","'"),"“",""""),"”","""")),'Scoring key'!$B$5:$B$9,0),"unread")))</f>
        <v/>
      </c>
      <c r="T413" s="1" t="str">
        <f aca="false">IF(Answers!K413="","",IF(ISNUMBER(IFERROR(VALUE(Answers!K413),"")),IF(AND(VALUE(Answers!K413)&gt;=1,VALUE(Answers!K413)&lt;=5,VALUE(Answers!K413)=INT(VALUE(Answers!K413))),VALUE(Answers!K413),"unread"),IFERROR(MATCH(TRIM(SUBSTITUTE(SUBSTITUTE(SUBSTITUTE(SUBSTITUTE(Answers!K413,"’","'"),"‘","'"),"“",""""),"”","""")),'Scoring key'!$B$5:$B$9,0),"unread")))</f>
        <v/>
      </c>
      <c r="U413" s="1" t="str">
        <f aca="false">IF(Answers!M413="","",IF(ISNUMBER(IFERROR(VALUE(Answers!M413),"")),IF(AND(VALUE(Answers!M413)&gt;=1,VALUE(Answers!M413)&lt;=5,VALUE(Answers!M413)=INT(VALUE(Answers!M413))),VALUE(Answers!M413),"unread"),IFERROR(MATCH(TRIM(SUBSTITUTE(SUBSTITUTE(SUBSTITUTE(SUBSTITUTE(Answers!M413,"’","'"),"‘","'"),"“",""""),"”","""")),'Scoring key'!$B$5:$B$9,0),"unread")))</f>
        <v/>
      </c>
      <c r="V413" s="1" t="str">
        <f aca="false">IF(Answers!P413="","",IF(ISNUMBER(IFERROR(VALUE(Answers!P413),"")),IF(AND(VALUE(Answers!P413)&gt;=1,VALUE(Answers!P413)&lt;=5,VALUE(Answers!P413)=INT(VALUE(Answers!P413))),VALUE(Answers!P413),"unread"),IFERROR(MATCH(TRIM(SUBSTITUTE(SUBSTITUTE(SUBSTITUTE(SUBSTITUTE(Answers!P413,"’","'"),"‘","'"),"“",""""),"”","""")),'Scoring key'!$B$5:$B$9,0),"unread")))</f>
        <v/>
      </c>
      <c r="W413" s="1" t="str">
        <f aca="false">IF(Answers!Q413="","",IF(ISNUMBER(IFERROR(VALUE(Answers!Q413),"")),IF(AND(VALUE(Answers!Q413)&gt;=1,VALUE(Answers!Q413)&lt;=5,VALUE(Answers!Q413)=INT(VALUE(Answers!Q413))),VALUE(Answers!Q413),"unread"),IFERROR(MATCH(TRIM(SUBSTITUTE(SUBSTITUTE(SUBSTITUTE(SUBSTITUTE(Answers!Q413,"’","'"),"‘","'"),"“",""""),"”","""")),'Scoring key'!$B$5:$B$9,0),"unread")))</f>
        <v/>
      </c>
      <c r="X413" s="1" t="str">
        <f aca="false">IF(Answers!B413="","",ISNUMBER(SEARCH("Drafting or editing emails and documents",TRIM(SUBSTITUTE(SUBSTITUTE(SUBSTITUTE(SUBSTITUTE(Answers!B413,"’","'"),"‘","'"),"“",""""),"”",""""))))*1+ISNUMBER(SEARCH("Summarizing documents, threads or meetings",TRIM(SUBSTITUTE(SUBSTITUTE(SUBSTITUTE(SUBSTITUTE(Answers!B413,"’","'"),"‘","'"),"“",""""),"”",""""))))*1+ISNUMBER(SEARCH("Research, or explaining something unfamiliar",TRIM(SUBSTITUTE(SUBSTITUTE(SUBSTITUTE(SUBSTITUTE(Answers!B413,"’","'"),"‘","'"),"“",""""),"”",""""))))*1+ISNUMBER(SEARCH("Working with data or spreadsheets",TRIM(SUBSTITUTE(SUBSTITUTE(SUBSTITUTE(SUBSTITUTE(Answers!B413,"’","'"),"‘","'"),"“",""""),"”",""""))))*1+ISNUMBER(SEARCH("Writing or reviewing code or scripts",TRIM(SUBSTITUTE(SUBSTITUTE(SUBSTITUTE(SUBSTITUTE(Answers!B413,"’","'"),"‘","'"),"“",""""),"”",""""))))*1+ISNUMBER(SEARCH("Brainstorming or planning",TRIM(SUBSTITUTE(SUBSTITUTE(SUBSTITUTE(SUBSTITUTE(Answers!B413,"’","'"),"‘","'"),"“",""""),"”",""""))))*1+ISNUMBER(SEARCH("Something else",TRIM(SUBSTITUTE(SUBSTITUTE(SUBSTITUTE(SUBSTITUTE(Answers!B413,"’","'"),"‘","'"),"“",""""),"”",""""))))*1)</f>
        <v/>
      </c>
      <c r="Y413" s="1" t="str">
        <f aca="false">IF(X413="","",IF(X413=0,IF(ISNUMBER(SEARCH("I don't use AI tools for work",TRIM(SUBSTITUTE(SUBSTITUTE(SUBSTITUTE(SUBSTITUTE(Answers!B413,"’","'"),"‘","'"),"“",""""),"”","""")))),1,"unread"),MIN(X413+1,5)))</f>
        <v/>
      </c>
      <c r="Z413" s="1" t="n">
        <f aca="false">IF(ISNUMBER(SEARCH("Clear guidance on what's allowed and what information can go in",TRIM(SUBSTITUTE(SUBSTITUTE(SUBSTITUTE(SUBSTITUTE(Answers!R413,"’","'"),"‘","'"),"“",""""),"”","""")))),1,0)</f>
        <v>0</v>
      </c>
      <c r="AA413" s="1" t="n">
        <f aca="false">IF(ISNUMBER(SEARCH("An approved AI tool with a work account",TRIM(SUBSTITUTE(SUBSTITUTE(SUBSTITUTE(SUBSTITUTE(Answers!R413,"’","'"),"‘","'"),"“",""""),"”","""")))),1,0)</f>
        <v>0</v>
      </c>
      <c r="AB413" s="1" t="n">
        <f aca="false">IF(ISNUMBER(SEARCH("Hands-on training using my own work tasks",TRIM(SUBSTITUTE(SUBSTITUTE(SUBSTITUTE(SUBSTITUTE(Answers!R413,"’","'"),"‘","'"),"“",""""),"”","""")))),1,0)</f>
        <v>0</v>
      </c>
      <c r="AC413" s="1" t="n">
        <f aca="false">IF(ISNUMBER(SEARCH("Ready-made prompts and templates for common tasks",TRIM(SUBSTITUTE(SUBSTITUTE(SUBSTITUTE(SUBSTITUTE(Answers!R413,"’","'"),"‘","'"),"“",""""),"”","""")))),1,0)</f>
        <v>0</v>
      </c>
      <c r="AD413" s="1" t="n">
        <f aca="false">IF(ISNUMBER(SEARCH("Help setting up an AI agent for my role",TRIM(SUBSTITUTE(SUBSTITUTE(SUBSTITUTE(SUBSTITUTE(Answers!R413,"’","'"),"‘","'"),"“",""""),"”","""")))),1,0)</f>
        <v>0</v>
      </c>
      <c r="AE413" s="1" t="n">
        <f aca="false">IF(ISNUMBER(SEARCH("Examples from people in jobs like mine",TRIM(SUBSTITUTE(SUBSTITUTE(SUBSTITUTE(SUBSTITUTE(Answers!R413,"’","'"),"‘","'"),"“",""""),"”","""")))),1,0)</f>
        <v>0</v>
      </c>
      <c r="AF413" s="1" t="n">
        <f aca="false">IF(ISNUMBER(SEARCH("Time set aside to practice",TRIM(SUBSTITUTE(SUBSTITUTE(SUBSTITUTE(SUBSTITUTE(Answers!R413,"’","'"),"‘","'"),"“",""""),"”","""")))),1,0)</f>
        <v>0</v>
      </c>
      <c r="AG413" s="1" t="n">
        <f aca="false">IF(ISNUMBER(SEARCH("I don't need help right now",TRIM(SUBSTITUTE(SUBSTITUTE(SUBSTITUTE(SUBSTITUTE(Answers!R413,"’","'"),"‘","'"),"“",""""),"”","""")))),1,0)</f>
        <v>0</v>
      </c>
      <c r="AH413" s="1" t="str">
        <f aca="false">IF(Answers!R413="","",IF(Z413+AA413+AB413+AC413+AD413+AE413+AF413+AG413=0,"unread",""))</f>
        <v/>
      </c>
      <c r="AI413" s="1" t="n">
        <f aca="false">IF(OR(D413=5,E413=5),1,0)</f>
        <v>0</v>
      </c>
    </row>
    <row r="414" customFormat="false" ht="15" hidden="false" customHeight="true" outlineLevel="0" collapsed="false">
      <c r="A414" s="1" t="n">
        <f aca="false">Answers!T414</f>
        <v>0</v>
      </c>
      <c r="B414" s="1" t="str">
        <f aca="false">IF(Answers!A414="","",IFERROR(MATCH(TRIM(SUBSTITUTE(SUBSTITUTE(SUBSTITUTE(SUBSTITUTE(Answers!A414,"’","'"),"‘","'"),"“",""""),"”","""")),'Scoring key'!$B$10:$B$14,0),"unread"))</f>
        <v/>
      </c>
      <c r="C414" s="1" t="str">
        <f aca="false">IF(Answers!C414="","",IFERROR(MATCH(TRIM(SUBSTITUTE(SUBSTITUTE(SUBSTITUTE(SUBSTITUTE(Answers!C414,"’","'"),"‘","'"),"“",""""),"”","""")),'Scoring key'!$B$15:$B$19,0),"unread"))</f>
        <v/>
      </c>
      <c r="D414" s="1" t="str">
        <f aca="false">IF(Answers!D414="","",IFERROR(MATCH(TRIM(SUBSTITUTE(SUBSTITUTE(SUBSTITUTE(SUBSTITUTE(Answers!D414,"’","'"),"‘","'"),"“",""""),"”","""")),'Scoring key'!$B$20:$B$24,0),"unread"))</f>
        <v/>
      </c>
      <c r="E414" s="1" t="str">
        <f aca="false">IF(Answers!E414="","",IFERROR(MATCH(TRIM(SUBSTITUTE(SUBSTITUTE(SUBSTITUTE(SUBSTITUTE(Answers!E414,"’","'"),"‘","'"),"“",""""),"”","""")),'Scoring key'!$B$25:$B$29,0),"unread"))</f>
        <v/>
      </c>
      <c r="F414" s="1" t="str">
        <f aca="false">IF(Answers!L414="","",IFERROR(MATCH(TRIM(SUBSTITUTE(SUBSTITUTE(SUBSTITUTE(SUBSTITUTE(Answers!L414,"’","'"),"‘","'"),"“",""""),"”","""")),'Scoring key'!$B$30:$B$34,0),"unread"))</f>
        <v/>
      </c>
      <c r="G414" s="1" t="str">
        <f aca="false">IF(Answers!N414="","",IFERROR(MATCH(TRIM(SUBSTITUTE(SUBSTITUTE(SUBSTITUTE(SUBSTITUTE(Answers!N414,"’","'"),"‘","'"),"“",""""),"”","""")),'Scoring key'!$B$35:$B$38,0),"unread"))</f>
        <v/>
      </c>
      <c r="H414" s="1" t="str">
        <f aca="false">IF(Answers!O414="","",IFERROR(MATCH(TRIM(SUBSTITUTE(SUBSTITUTE(SUBSTITUTE(SUBSTITUTE(Answers!O414,"’","'"),"‘","'"),"“",""""),"”","""")),'Scoring key'!$B$39:$B$42,0),"unread"))</f>
        <v/>
      </c>
      <c r="I414" s="1" t="str">
        <f aca="false">IF(Answers!S414="","",IFERROR(MATCH(TRIM(SUBSTITUTE(SUBSTITUTE(SUBSTITUTE(SUBSTITUTE(Answers!S414,"’","'"),"‘","'"),"“",""""),"”","""")),'Scoring key'!$B$43:$B$46,0),"unread"))</f>
        <v/>
      </c>
      <c r="J414" s="1" t="str">
        <f aca="false">IF(ISNUMBER(B414),IF(INDEX('Scoring key'!$C$10:$C$14,B414)="","",INDEX('Scoring key'!$C$10:$C$14,B414)),"")</f>
        <v/>
      </c>
      <c r="K414" s="1" t="str">
        <f aca="false">IF(ISNUMBER(E414),IF(INDEX('Scoring key'!$C$25:$C$29,E414)="","",INDEX('Scoring key'!$C$25:$C$29,E414)),"")</f>
        <v/>
      </c>
      <c r="L414" s="1" t="str">
        <f aca="false">IF(ISNUMBER(F414),IF(INDEX('Scoring key'!$C$30:$C$34,F414)="","",INDEX('Scoring key'!$C$30:$C$34,F414)),"")</f>
        <v/>
      </c>
      <c r="M414" s="1" t="str">
        <f aca="false">IF(ISNUMBER(G414),IF(INDEX('Scoring key'!$C$35:$C$38,G414)="","",INDEX('Scoring key'!$C$35:$C$38,G414)),"")</f>
        <v/>
      </c>
      <c r="N414" s="1" t="str">
        <f aca="false">IF(ISNUMBER(H414),IF(INDEX('Scoring key'!$C$39:$C$42,H414)="","",INDEX('Scoring key'!$C$39:$C$42,H414)),"")</f>
        <v/>
      </c>
      <c r="O414" s="1" t="str">
        <f aca="false">IF(Answers!F414="","",IF(ISNUMBER(IFERROR(VALUE(Answers!F414),"")),IF(AND(VALUE(Answers!F414)&gt;=1,VALUE(Answers!F414)&lt;=5,VALUE(Answers!F414)=INT(VALUE(Answers!F414))),VALUE(Answers!F414),"unread"),IFERROR(MATCH(TRIM(SUBSTITUTE(SUBSTITUTE(SUBSTITUTE(SUBSTITUTE(Answers!F414,"’","'"),"‘","'"),"“",""""),"”","""")),'Scoring key'!$B$5:$B$9,0),"unread")))</f>
        <v/>
      </c>
      <c r="P414" s="1" t="str">
        <f aca="false">IF(Answers!G414="","",IF(ISNUMBER(IFERROR(VALUE(Answers!G414),"")),IF(AND(VALUE(Answers!G414)&gt;=1,VALUE(Answers!G414)&lt;=5,VALUE(Answers!G414)=INT(VALUE(Answers!G414))),VALUE(Answers!G414),"unread"),IFERROR(MATCH(TRIM(SUBSTITUTE(SUBSTITUTE(SUBSTITUTE(SUBSTITUTE(Answers!G414,"’","'"),"‘","'"),"“",""""),"”","""")),'Scoring key'!$B$5:$B$9,0),"unread")))</f>
        <v/>
      </c>
      <c r="Q414" s="1" t="str">
        <f aca="false">IF(Answers!H414="","",IF(ISNUMBER(IFERROR(VALUE(Answers!H414),"")),IF(AND(VALUE(Answers!H414)&gt;=1,VALUE(Answers!H414)&lt;=5,VALUE(Answers!H414)=INT(VALUE(Answers!H414))),VALUE(Answers!H414),"unread"),IFERROR(MATCH(TRIM(SUBSTITUTE(SUBSTITUTE(SUBSTITUTE(SUBSTITUTE(Answers!H414,"’","'"),"‘","'"),"“",""""),"”","""")),'Scoring key'!$B$5:$B$9,0),"unread")))</f>
        <v/>
      </c>
      <c r="R414" s="1" t="str">
        <f aca="false">IF(Answers!I414="","",IF(ISNUMBER(IFERROR(VALUE(Answers!I414),"")),IF(AND(VALUE(Answers!I414)&gt;=1,VALUE(Answers!I414)&lt;=5,VALUE(Answers!I414)=INT(VALUE(Answers!I414))),VALUE(Answers!I414),"unread"),IFERROR(MATCH(TRIM(SUBSTITUTE(SUBSTITUTE(SUBSTITUTE(SUBSTITUTE(Answers!I414,"’","'"),"‘","'"),"“",""""),"”","""")),'Scoring key'!$B$5:$B$9,0),"unread")))</f>
        <v/>
      </c>
      <c r="S414" s="1" t="str">
        <f aca="false">IF(Answers!J414="","",IF(ISNUMBER(IFERROR(VALUE(Answers!J414),"")),IF(AND(VALUE(Answers!J414)&gt;=1,VALUE(Answers!J414)&lt;=5,VALUE(Answers!J414)=INT(VALUE(Answers!J414))),VALUE(Answers!J414),"unread"),IFERROR(MATCH(TRIM(SUBSTITUTE(SUBSTITUTE(SUBSTITUTE(SUBSTITUTE(Answers!J414,"’","'"),"‘","'"),"“",""""),"”","""")),'Scoring key'!$B$5:$B$9,0),"unread")))</f>
        <v/>
      </c>
      <c r="T414" s="1" t="str">
        <f aca="false">IF(Answers!K414="","",IF(ISNUMBER(IFERROR(VALUE(Answers!K414),"")),IF(AND(VALUE(Answers!K414)&gt;=1,VALUE(Answers!K414)&lt;=5,VALUE(Answers!K414)=INT(VALUE(Answers!K414))),VALUE(Answers!K414),"unread"),IFERROR(MATCH(TRIM(SUBSTITUTE(SUBSTITUTE(SUBSTITUTE(SUBSTITUTE(Answers!K414,"’","'"),"‘","'"),"“",""""),"”","""")),'Scoring key'!$B$5:$B$9,0),"unread")))</f>
        <v/>
      </c>
      <c r="U414" s="1" t="str">
        <f aca="false">IF(Answers!M414="","",IF(ISNUMBER(IFERROR(VALUE(Answers!M414),"")),IF(AND(VALUE(Answers!M414)&gt;=1,VALUE(Answers!M414)&lt;=5,VALUE(Answers!M414)=INT(VALUE(Answers!M414))),VALUE(Answers!M414),"unread"),IFERROR(MATCH(TRIM(SUBSTITUTE(SUBSTITUTE(SUBSTITUTE(SUBSTITUTE(Answers!M414,"’","'"),"‘","'"),"“",""""),"”","""")),'Scoring key'!$B$5:$B$9,0),"unread")))</f>
        <v/>
      </c>
      <c r="V414" s="1" t="str">
        <f aca="false">IF(Answers!P414="","",IF(ISNUMBER(IFERROR(VALUE(Answers!P414),"")),IF(AND(VALUE(Answers!P414)&gt;=1,VALUE(Answers!P414)&lt;=5,VALUE(Answers!P414)=INT(VALUE(Answers!P414))),VALUE(Answers!P414),"unread"),IFERROR(MATCH(TRIM(SUBSTITUTE(SUBSTITUTE(SUBSTITUTE(SUBSTITUTE(Answers!P414,"’","'"),"‘","'"),"“",""""),"”","""")),'Scoring key'!$B$5:$B$9,0),"unread")))</f>
        <v/>
      </c>
      <c r="W414" s="1" t="str">
        <f aca="false">IF(Answers!Q414="","",IF(ISNUMBER(IFERROR(VALUE(Answers!Q414),"")),IF(AND(VALUE(Answers!Q414)&gt;=1,VALUE(Answers!Q414)&lt;=5,VALUE(Answers!Q414)=INT(VALUE(Answers!Q414))),VALUE(Answers!Q414),"unread"),IFERROR(MATCH(TRIM(SUBSTITUTE(SUBSTITUTE(SUBSTITUTE(SUBSTITUTE(Answers!Q414,"’","'"),"‘","'"),"“",""""),"”","""")),'Scoring key'!$B$5:$B$9,0),"unread")))</f>
        <v/>
      </c>
      <c r="X414" s="1" t="str">
        <f aca="false">IF(Answers!B414="","",ISNUMBER(SEARCH("Drafting or editing emails and documents",TRIM(SUBSTITUTE(SUBSTITUTE(SUBSTITUTE(SUBSTITUTE(Answers!B414,"’","'"),"‘","'"),"“",""""),"”",""""))))*1+ISNUMBER(SEARCH("Summarizing documents, threads or meetings",TRIM(SUBSTITUTE(SUBSTITUTE(SUBSTITUTE(SUBSTITUTE(Answers!B414,"’","'"),"‘","'"),"“",""""),"”",""""))))*1+ISNUMBER(SEARCH("Research, or explaining something unfamiliar",TRIM(SUBSTITUTE(SUBSTITUTE(SUBSTITUTE(SUBSTITUTE(Answers!B414,"’","'"),"‘","'"),"“",""""),"”",""""))))*1+ISNUMBER(SEARCH("Working with data or spreadsheets",TRIM(SUBSTITUTE(SUBSTITUTE(SUBSTITUTE(SUBSTITUTE(Answers!B414,"’","'"),"‘","'"),"“",""""),"”",""""))))*1+ISNUMBER(SEARCH("Writing or reviewing code or scripts",TRIM(SUBSTITUTE(SUBSTITUTE(SUBSTITUTE(SUBSTITUTE(Answers!B414,"’","'"),"‘","'"),"“",""""),"”",""""))))*1+ISNUMBER(SEARCH("Brainstorming or planning",TRIM(SUBSTITUTE(SUBSTITUTE(SUBSTITUTE(SUBSTITUTE(Answers!B414,"’","'"),"‘","'"),"“",""""),"”",""""))))*1+ISNUMBER(SEARCH("Something else",TRIM(SUBSTITUTE(SUBSTITUTE(SUBSTITUTE(SUBSTITUTE(Answers!B414,"’","'"),"‘","'"),"“",""""),"”",""""))))*1)</f>
        <v/>
      </c>
      <c r="Y414" s="1" t="str">
        <f aca="false">IF(X414="","",IF(X414=0,IF(ISNUMBER(SEARCH("I don't use AI tools for work",TRIM(SUBSTITUTE(SUBSTITUTE(SUBSTITUTE(SUBSTITUTE(Answers!B414,"’","'"),"‘","'"),"“",""""),"”","""")))),1,"unread"),MIN(X414+1,5)))</f>
        <v/>
      </c>
      <c r="Z414" s="1" t="n">
        <f aca="false">IF(ISNUMBER(SEARCH("Clear guidance on what's allowed and what information can go in",TRIM(SUBSTITUTE(SUBSTITUTE(SUBSTITUTE(SUBSTITUTE(Answers!R414,"’","'"),"‘","'"),"“",""""),"”","""")))),1,0)</f>
        <v>0</v>
      </c>
      <c r="AA414" s="1" t="n">
        <f aca="false">IF(ISNUMBER(SEARCH("An approved AI tool with a work account",TRIM(SUBSTITUTE(SUBSTITUTE(SUBSTITUTE(SUBSTITUTE(Answers!R414,"’","'"),"‘","'"),"“",""""),"”","""")))),1,0)</f>
        <v>0</v>
      </c>
      <c r="AB414" s="1" t="n">
        <f aca="false">IF(ISNUMBER(SEARCH("Hands-on training using my own work tasks",TRIM(SUBSTITUTE(SUBSTITUTE(SUBSTITUTE(SUBSTITUTE(Answers!R414,"’","'"),"‘","'"),"“",""""),"”","""")))),1,0)</f>
        <v>0</v>
      </c>
      <c r="AC414" s="1" t="n">
        <f aca="false">IF(ISNUMBER(SEARCH("Ready-made prompts and templates for common tasks",TRIM(SUBSTITUTE(SUBSTITUTE(SUBSTITUTE(SUBSTITUTE(Answers!R414,"’","'"),"‘","'"),"“",""""),"”","""")))),1,0)</f>
        <v>0</v>
      </c>
      <c r="AD414" s="1" t="n">
        <f aca="false">IF(ISNUMBER(SEARCH("Help setting up an AI agent for my role",TRIM(SUBSTITUTE(SUBSTITUTE(SUBSTITUTE(SUBSTITUTE(Answers!R414,"’","'"),"‘","'"),"“",""""),"”","""")))),1,0)</f>
        <v>0</v>
      </c>
      <c r="AE414" s="1" t="n">
        <f aca="false">IF(ISNUMBER(SEARCH("Examples from people in jobs like mine",TRIM(SUBSTITUTE(SUBSTITUTE(SUBSTITUTE(SUBSTITUTE(Answers!R414,"’","'"),"‘","'"),"“",""""),"”","""")))),1,0)</f>
        <v>0</v>
      </c>
      <c r="AF414" s="1" t="n">
        <f aca="false">IF(ISNUMBER(SEARCH("Time set aside to practice",TRIM(SUBSTITUTE(SUBSTITUTE(SUBSTITUTE(SUBSTITUTE(Answers!R414,"’","'"),"‘","'"),"“",""""),"”","""")))),1,0)</f>
        <v>0</v>
      </c>
      <c r="AG414" s="1" t="n">
        <f aca="false">IF(ISNUMBER(SEARCH("I don't need help right now",TRIM(SUBSTITUTE(SUBSTITUTE(SUBSTITUTE(SUBSTITUTE(Answers!R414,"’","'"),"‘","'"),"“",""""),"”","""")))),1,0)</f>
        <v>0</v>
      </c>
      <c r="AH414" s="1" t="str">
        <f aca="false">IF(Answers!R414="","",IF(Z414+AA414+AB414+AC414+AD414+AE414+AF414+AG414=0,"unread",""))</f>
        <v/>
      </c>
      <c r="AI414" s="1" t="n">
        <f aca="false">IF(OR(D414=5,E414=5),1,0)</f>
        <v>0</v>
      </c>
    </row>
    <row r="415" customFormat="false" ht="15" hidden="false" customHeight="true" outlineLevel="0" collapsed="false">
      <c r="A415" s="1" t="n">
        <f aca="false">Answers!T415</f>
        <v>0</v>
      </c>
      <c r="B415" s="1" t="str">
        <f aca="false">IF(Answers!A415="","",IFERROR(MATCH(TRIM(SUBSTITUTE(SUBSTITUTE(SUBSTITUTE(SUBSTITUTE(Answers!A415,"’","'"),"‘","'"),"“",""""),"”","""")),'Scoring key'!$B$10:$B$14,0),"unread"))</f>
        <v/>
      </c>
      <c r="C415" s="1" t="str">
        <f aca="false">IF(Answers!C415="","",IFERROR(MATCH(TRIM(SUBSTITUTE(SUBSTITUTE(SUBSTITUTE(SUBSTITUTE(Answers!C415,"’","'"),"‘","'"),"“",""""),"”","""")),'Scoring key'!$B$15:$B$19,0),"unread"))</f>
        <v/>
      </c>
      <c r="D415" s="1" t="str">
        <f aca="false">IF(Answers!D415="","",IFERROR(MATCH(TRIM(SUBSTITUTE(SUBSTITUTE(SUBSTITUTE(SUBSTITUTE(Answers!D415,"’","'"),"‘","'"),"“",""""),"”","""")),'Scoring key'!$B$20:$B$24,0),"unread"))</f>
        <v/>
      </c>
      <c r="E415" s="1" t="str">
        <f aca="false">IF(Answers!E415="","",IFERROR(MATCH(TRIM(SUBSTITUTE(SUBSTITUTE(SUBSTITUTE(SUBSTITUTE(Answers!E415,"’","'"),"‘","'"),"“",""""),"”","""")),'Scoring key'!$B$25:$B$29,0),"unread"))</f>
        <v/>
      </c>
      <c r="F415" s="1" t="str">
        <f aca="false">IF(Answers!L415="","",IFERROR(MATCH(TRIM(SUBSTITUTE(SUBSTITUTE(SUBSTITUTE(SUBSTITUTE(Answers!L415,"’","'"),"‘","'"),"“",""""),"”","""")),'Scoring key'!$B$30:$B$34,0),"unread"))</f>
        <v/>
      </c>
      <c r="G415" s="1" t="str">
        <f aca="false">IF(Answers!N415="","",IFERROR(MATCH(TRIM(SUBSTITUTE(SUBSTITUTE(SUBSTITUTE(SUBSTITUTE(Answers!N415,"’","'"),"‘","'"),"“",""""),"”","""")),'Scoring key'!$B$35:$B$38,0),"unread"))</f>
        <v/>
      </c>
      <c r="H415" s="1" t="str">
        <f aca="false">IF(Answers!O415="","",IFERROR(MATCH(TRIM(SUBSTITUTE(SUBSTITUTE(SUBSTITUTE(SUBSTITUTE(Answers!O415,"’","'"),"‘","'"),"“",""""),"”","""")),'Scoring key'!$B$39:$B$42,0),"unread"))</f>
        <v/>
      </c>
      <c r="I415" s="1" t="str">
        <f aca="false">IF(Answers!S415="","",IFERROR(MATCH(TRIM(SUBSTITUTE(SUBSTITUTE(SUBSTITUTE(SUBSTITUTE(Answers!S415,"’","'"),"‘","'"),"“",""""),"”","""")),'Scoring key'!$B$43:$B$46,0),"unread"))</f>
        <v/>
      </c>
      <c r="J415" s="1" t="str">
        <f aca="false">IF(ISNUMBER(B415),IF(INDEX('Scoring key'!$C$10:$C$14,B415)="","",INDEX('Scoring key'!$C$10:$C$14,B415)),"")</f>
        <v/>
      </c>
      <c r="K415" s="1" t="str">
        <f aca="false">IF(ISNUMBER(E415),IF(INDEX('Scoring key'!$C$25:$C$29,E415)="","",INDEX('Scoring key'!$C$25:$C$29,E415)),"")</f>
        <v/>
      </c>
      <c r="L415" s="1" t="str">
        <f aca="false">IF(ISNUMBER(F415),IF(INDEX('Scoring key'!$C$30:$C$34,F415)="","",INDEX('Scoring key'!$C$30:$C$34,F415)),"")</f>
        <v/>
      </c>
      <c r="M415" s="1" t="str">
        <f aca="false">IF(ISNUMBER(G415),IF(INDEX('Scoring key'!$C$35:$C$38,G415)="","",INDEX('Scoring key'!$C$35:$C$38,G415)),"")</f>
        <v/>
      </c>
      <c r="N415" s="1" t="str">
        <f aca="false">IF(ISNUMBER(H415),IF(INDEX('Scoring key'!$C$39:$C$42,H415)="","",INDEX('Scoring key'!$C$39:$C$42,H415)),"")</f>
        <v/>
      </c>
      <c r="O415" s="1" t="str">
        <f aca="false">IF(Answers!F415="","",IF(ISNUMBER(IFERROR(VALUE(Answers!F415),"")),IF(AND(VALUE(Answers!F415)&gt;=1,VALUE(Answers!F415)&lt;=5,VALUE(Answers!F415)=INT(VALUE(Answers!F415))),VALUE(Answers!F415),"unread"),IFERROR(MATCH(TRIM(SUBSTITUTE(SUBSTITUTE(SUBSTITUTE(SUBSTITUTE(Answers!F415,"’","'"),"‘","'"),"“",""""),"”","""")),'Scoring key'!$B$5:$B$9,0),"unread")))</f>
        <v/>
      </c>
      <c r="P415" s="1" t="str">
        <f aca="false">IF(Answers!G415="","",IF(ISNUMBER(IFERROR(VALUE(Answers!G415),"")),IF(AND(VALUE(Answers!G415)&gt;=1,VALUE(Answers!G415)&lt;=5,VALUE(Answers!G415)=INT(VALUE(Answers!G415))),VALUE(Answers!G415),"unread"),IFERROR(MATCH(TRIM(SUBSTITUTE(SUBSTITUTE(SUBSTITUTE(SUBSTITUTE(Answers!G415,"’","'"),"‘","'"),"“",""""),"”","""")),'Scoring key'!$B$5:$B$9,0),"unread")))</f>
        <v/>
      </c>
      <c r="Q415" s="1" t="str">
        <f aca="false">IF(Answers!H415="","",IF(ISNUMBER(IFERROR(VALUE(Answers!H415),"")),IF(AND(VALUE(Answers!H415)&gt;=1,VALUE(Answers!H415)&lt;=5,VALUE(Answers!H415)=INT(VALUE(Answers!H415))),VALUE(Answers!H415),"unread"),IFERROR(MATCH(TRIM(SUBSTITUTE(SUBSTITUTE(SUBSTITUTE(SUBSTITUTE(Answers!H415,"’","'"),"‘","'"),"“",""""),"”","""")),'Scoring key'!$B$5:$B$9,0),"unread")))</f>
        <v/>
      </c>
      <c r="R415" s="1" t="str">
        <f aca="false">IF(Answers!I415="","",IF(ISNUMBER(IFERROR(VALUE(Answers!I415),"")),IF(AND(VALUE(Answers!I415)&gt;=1,VALUE(Answers!I415)&lt;=5,VALUE(Answers!I415)=INT(VALUE(Answers!I415))),VALUE(Answers!I415),"unread"),IFERROR(MATCH(TRIM(SUBSTITUTE(SUBSTITUTE(SUBSTITUTE(SUBSTITUTE(Answers!I415,"’","'"),"‘","'"),"“",""""),"”","""")),'Scoring key'!$B$5:$B$9,0),"unread")))</f>
        <v/>
      </c>
      <c r="S415" s="1" t="str">
        <f aca="false">IF(Answers!J415="","",IF(ISNUMBER(IFERROR(VALUE(Answers!J415),"")),IF(AND(VALUE(Answers!J415)&gt;=1,VALUE(Answers!J415)&lt;=5,VALUE(Answers!J415)=INT(VALUE(Answers!J415))),VALUE(Answers!J415),"unread"),IFERROR(MATCH(TRIM(SUBSTITUTE(SUBSTITUTE(SUBSTITUTE(SUBSTITUTE(Answers!J415,"’","'"),"‘","'"),"“",""""),"”","""")),'Scoring key'!$B$5:$B$9,0),"unread")))</f>
        <v/>
      </c>
      <c r="T415" s="1" t="str">
        <f aca="false">IF(Answers!K415="","",IF(ISNUMBER(IFERROR(VALUE(Answers!K415),"")),IF(AND(VALUE(Answers!K415)&gt;=1,VALUE(Answers!K415)&lt;=5,VALUE(Answers!K415)=INT(VALUE(Answers!K415))),VALUE(Answers!K415),"unread"),IFERROR(MATCH(TRIM(SUBSTITUTE(SUBSTITUTE(SUBSTITUTE(SUBSTITUTE(Answers!K415,"’","'"),"‘","'"),"“",""""),"”","""")),'Scoring key'!$B$5:$B$9,0),"unread")))</f>
        <v/>
      </c>
      <c r="U415" s="1" t="str">
        <f aca="false">IF(Answers!M415="","",IF(ISNUMBER(IFERROR(VALUE(Answers!M415),"")),IF(AND(VALUE(Answers!M415)&gt;=1,VALUE(Answers!M415)&lt;=5,VALUE(Answers!M415)=INT(VALUE(Answers!M415))),VALUE(Answers!M415),"unread"),IFERROR(MATCH(TRIM(SUBSTITUTE(SUBSTITUTE(SUBSTITUTE(SUBSTITUTE(Answers!M415,"’","'"),"‘","'"),"“",""""),"”","""")),'Scoring key'!$B$5:$B$9,0),"unread")))</f>
        <v/>
      </c>
      <c r="V415" s="1" t="str">
        <f aca="false">IF(Answers!P415="","",IF(ISNUMBER(IFERROR(VALUE(Answers!P415),"")),IF(AND(VALUE(Answers!P415)&gt;=1,VALUE(Answers!P415)&lt;=5,VALUE(Answers!P415)=INT(VALUE(Answers!P415))),VALUE(Answers!P415),"unread"),IFERROR(MATCH(TRIM(SUBSTITUTE(SUBSTITUTE(SUBSTITUTE(SUBSTITUTE(Answers!P415,"’","'"),"‘","'"),"“",""""),"”","""")),'Scoring key'!$B$5:$B$9,0),"unread")))</f>
        <v/>
      </c>
      <c r="W415" s="1" t="str">
        <f aca="false">IF(Answers!Q415="","",IF(ISNUMBER(IFERROR(VALUE(Answers!Q415),"")),IF(AND(VALUE(Answers!Q415)&gt;=1,VALUE(Answers!Q415)&lt;=5,VALUE(Answers!Q415)=INT(VALUE(Answers!Q415))),VALUE(Answers!Q415),"unread"),IFERROR(MATCH(TRIM(SUBSTITUTE(SUBSTITUTE(SUBSTITUTE(SUBSTITUTE(Answers!Q415,"’","'"),"‘","'"),"“",""""),"”","""")),'Scoring key'!$B$5:$B$9,0),"unread")))</f>
        <v/>
      </c>
      <c r="X415" s="1" t="str">
        <f aca="false">IF(Answers!B415="","",ISNUMBER(SEARCH("Drafting or editing emails and documents",TRIM(SUBSTITUTE(SUBSTITUTE(SUBSTITUTE(SUBSTITUTE(Answers!B415,"’","'"),"‘","'"),"“",""""),"”",""""))))*1+ISNUMBER(SEARCH("Summarizing documents, threads or meetings",TRIM(SUBSTITUTE(SUBSTITUTE(SUBSTITUTE(SUBSTITUTE(Answers!B415,"’","'"),"‘","'"),"“",""""),"”",""""))))*1+ISNUMBER(SEARCH("Research, or explaining something unfamiliar",TRIM(SUBSTITUTE(SUBSTITUTE(SUBSTITUTE(SUBSTITUTE(Answers!B415,"’","'"),"‘","'"),"“",""""),"”",""""))))*1+ISNUMBER(SEARCH("Working with data or spreadsheets",TRIM(SUBSTITUTE(SUBSTITUTE(SUBSTITUTE(SUBSTITUTE(Answers!B415,"’","'"),"‘","'"),"“",""""),"”",""""))))*1+ISNUMBER(SEARCH("Writing or reviewing code or scripts",TRIM(SUBSTITUTE(SUBSTITUTE(SUBSTITUTE(SUBSTITUTE(Answers!B415,"’","'"),"‘","'"),"“",""""),"”",""""))))*1+ISNUMBER(SEARCH("Brainstorming or planning",TRIM(SUBSTITUTE(SUBSTITUTE(SUBSTITUTE(SUBSTITUTE(Answers!B415,"’","'"),"‘","'"),"“",""""),"”",""""))))*1+ISNUMBER(SEARCH("Something else",TRIM(SUBSTITUTE(SUBSTITUTE(SUBSTITUTE(SUBSTITUTE(Answers!B415,"’","'"),"‘","'"),"“",""""),"”",""""))))*1)</f>
        <v/>
      </c>
      <c r="Y415" s="1" t="str">
        <f aca="false">IF(X415="","",IF(X415=0,IF(ISNUMBER(SEARCH("I don't use AI tools for work",TRIM(SUBSTITUTE(SUBSTITUTE(SUBSTITUTE(SUBSTITUTE(Answers!B415,"’","'"),"‘","'"),"“",""""),"”","""")))),1,"unread"),MIN(X415+1,5)))</f>
        <v/>
      </c>
      <c r="Z415" s="1" t="n">
        <f aca="false">IF(ISNUMBER(SEARCH("Clear guidance on what's allowed and what information can go in",TRIM(SUBSTITUTE(SUBSTITUTE(SUBSTITUTE(SUBSTITUTE(Answers!R415,"’","'"),"‘","'"),"“",""""),"”","""")))),1,0)</f>
        <v>0</v>
      </c>
      <c r="AA415" s="1" t="n">
        <f aca="false">IF(ISNUMBER(SEARCH("An approved AI tool with a work account",TRIM(SUBSTITUTE(SUBSTITUTE(SUBSTITUTE(SUBSTITUTE(Answers!R415,"’","'"),"‘","'"),"“",""""),"”","""")))),1,0)</f>
        <v>0</v>
      </c>
      <c r="AB415" s="1" t="n">
        <f aca="false">IF(ISNUMBER(SEARCH("Hands-on training using my own work tasks",TRIM(SUBSTITUTE(SUBSTITUTE(SUBSTITUTE(SUBSTITUTE(Answers!R415,"’","'"),"‘","'"),"“",""""),"”","""")))),1,0)</f>
        <v>0</v>
      </c>
      <c r="AC415" s="1" t="n">
        <f aca="false">IF(ISNUMBER(SEARCH("Ready-made prompts and templates for common tasks",TRIM(SUBSTITUTE(SUBSTITUTE(SUBSTITUTE(SUBSTITUTE(Answers!R415,"’","'"),"‘","'"),"“",""""),"”","""")))),1,0)</f>
        <v>0</v>
      </c>
      <c r="AD415" s="1" t="n">
        <f aca="false">IF(ISNUMBER(SEARCH("Help setting up an AI agent for my role",TRIM(SUBSTITUTE(SUBSTITUTE(SUBSTITUTE(SUBSTITUTE(Answers!R415,"’","'"),"‘","'"),"“",""""),"”","""")))),1,0)</f>
        <v>0</v>
      </c>
      <c r="AE415" s="1" t="n">
        <f aca="false">IF(ISNUMBER(SEARCH("Examples from people in jobs like mine",TRIM(SUBSTITUTE(SUBSTITUTE(SUBSTITUTE(SUBSTITUTE(Answers!R415,"’","'"),"‘","'"),"“",""""),"”","""")))),1,0)</f>
        <v>0</v>
      </c>
      <c r="AF415" s="1" t="n">
        <f aca="false">IF(ISNUMBER(SEARCH("Time set aside to practice",TRIM(SUBSTITUTE(SUBSTITUTE(SUBSTITUTE(SUBSTITUTE(Answers!R415,"’","'"),"‘","'"),"“",""""),"”","""")))),1,0)</f>
        <v>0</v>
      </c>
      <c r="AG415" s="1" t="n">
        <f aca="false">IF(ISNUMBER(SEARCH("I don't need help right now",TRIM(SUBSTITUTE(SUBSTITUTE(SUBSTITUTE(SUBSTITUTE(Answers!R415,"’","'"),"‘","'"),"“",""""),"”","""")))),1,0)</f>
        <v>0</v>
      </c>
      <c r="AH415" s="1" t="str">
        <f aca="false">IF(Answers!R415="","",IF(Z415+AA415+AB415+AC415+AD415+AE415+AF415+AG415=0,"unread",""))</f>
        <v/>
      </c>
      <c r="AI415" s="1" t="n">
        <f aca="false">IF(OR(D415=5,E415=5),1,0)</f>
        <v>0</v>
      </c>
    </row>
    <row r="416" customFormat="false" ht="15" hidden="false" customHeight="true" outlineLevel="0" collapsed="false">
      <c r="A416" s="1" t="n">
        <f aca="false">Answers!T416</f>
        <v>0</v>
      </c>
      <c r="B416" s="1" t="str">
        <f aca="false">IF(Answers!A416="","",IFERROR(MATCH(TRIM(SUBSTITUTE(SUBSTITUTE(SUBSTITUTE(SUBSTITUTE(Answers!A416,"’","'"),"‘","'"),"“",""""),"”","""")),'Scoring key'!$B$10:$B$14,0),"unread"))</f>
        <v/>
      </c>
      <c r="C416" s="1" t="str">
        <f aca="false">IF(Answers!C416="","",IFERROR(MATCH(TRIM(SUBSTITUTE(SUBSTITUTE(SUBSTITUTE(SUBSTITUTE(Answers!C416,"’","'"),"‘","'"),"“",""""),"”","""")),'Scoring key'!$B$15:$B$19,0),"unread"))</f>
        <v/>
      </c>
      <c r="D416" s="1" t="str">
        <f aca="false">IF(Answers!D416="","",IFERROR(MATCH(TRIM(SUBSTITUTE(SUBSTITUTE(SUBSTITUTE(SUBSTITUTE(Answers!D416,"’","'"),"‘","'"),"“",""""),"”","""")),'Scoring key'!$B$20:$B$24,0),"unread"))</f>
        <v/>
      </c>
      <c r="E416" s="1" t="str">
        <f aca="false">IF(Answers!E416="","",IFERROR(MATCH(TRIM(SUBSTITUTE(SUBSTITUTE(SUBSTITUTE(SUBSTITUTE(Answers!E416,"’","'"),"‘","'"),"“",""""),"”","""")),'Scoring key'!$B$25:$B$29,0),"unread"))</f>
        <v/>
      </c>
      <c r="F416" s="1" t="str">
        <f aca="false">IF(Answers!L416="","",IFERROR(MATCH(TRIM(SUBSTITUTE(SUBSTITUTE(SUBSTITUTE(SUBSTITUTE(Answers!L416,"’","'"),"‘","'"),"“",""""),"”","""")),'Scoring key'!$B$30:$B$34,0),"unread"))</f>
        <v/>
      </c>
      <c r="G416" s="1" t="str">
        <f aca="false">IF(Answers!N416="","",IFERROR(MATCH(TRIM(SUBSTITUTE(SUBSTITUTE(SUBSTITUTE(SUBSTITUTE(Answers!N416,"’","'"),"‘","'"),"“",""""),"”","""")),'Scoring key'!$B$35:$B$38,0),"unread"))</f>
        <v/>
      </c>
      <c r="H416" s="1" t="str">
        <f aca="false">IF(Answers!O416="","",IFERROR(MATCH(TRIM(SUBSTITUTE(SUBSTITUTE(SUBSTITUTE(SUBSTITUTE(Answers!O416,"’","'"),"‘","'"),"“",""""),"”","""")),'Scoring key'!$B$39:$B$42,0),"unread"))</f>
        <v/>
      </c>
      <c r="I416" s="1" t="str">
        <f aca="false">IF(Answers!S416="","",IFERROR(MATCH(TRIM(SUBSTITUTE(SUBSTITUTE(SUBSTITUTE(SUBSTITUTE(Answers!S416,"’","'"),"‘","'"),"“",""""),"”","""")),'Scoring key'!$B$43:$B$46,0),"unread"))</f>
        <v/>
      </c>
      <c r="J416" s="1" t="str">
        <f aca="false">IF(ISNUMBER(B416),IF(INDEX('Scoring key'!$C$10:$C$14,B416)="","",INDEX('Scoring key'!$C$10:$C$14,B416)),"")</f>
        <v/>
      </c>
      <c r="K416" s="1" t="str">
        <f aca="false">IF(ISNUMBER(E416),IF(INDEX('Scoring key'!$C$25:$C$29,E416)="","",INDEX('Scoring key'!$C$25:$C$29,E416)),"")</f>
        <v/>
      </c>
      <c r="L416" s="1" t="str">
        <f aca="false">IF(ISNUMBER(F416),IF(INDEX('Scoring key'!$C$30:$C$34,F416)="","",INDEX('Scoring key'!$C$30:$C$34,F416)),"")</f>
        <v/>
      </c>
      <c r="M416" s="1" t="str">
        <f aca="false">IF(ISNUMBER(G416),IF(INDEX('Scoring key'!$C$35:$C$38,G416)="","",INDEX('Scoring key'!$C$35:$C$38,G416)),"")</f>
        <v/>
      </c>
      <c r="N416" s="1" t="str">
        <f aca="false">IF(ISNUMBER(H416),IF(INDEX('Scoring key'!$C$39:$C$42,H416)="","",INDEX('Scoring key'!$C$39:$C$42,H416)),"")</f>
        <v/>
      </c>
      <c r="O416" s="1" t="str">
        <f aca="false">IF(Answers!F416="","",IF(ISNUMBER(IFERROR(VALUE(Answers!F416),"")),IF(AND(VALUE(Answers!F416)&gt;=1,VALUE(Answers!F416)&lt;=5,VALUE(Answers!F416)=INT(VALUE(Answers!F416))),VALUE(Answers!F416),"unread"),IFERROR(MATCH(TRIM(SUBSTITUTE(SUBSTITUTE(SUBSTITUTE(SUBSTITUTE(Answers!F416,"’","'"),"‘","'"),"“",""""),"”","""")),'Scoring key'!$B$5:$B$9,0),"unread")))</f>
        <v/>
      </c>
      <c r="P416" s="1" t="str">
        <f aca="false">IF(Answers!G416="","",IF(ISNUMBER(IFERROR(VALUE(Answers!G416),"")),IF(AND(VALUE(Answers!G416)&gt;=1,VALUE(Answers!G416)&lt;=5,VALUE(Answers!G416)=INT(VALUE(Answers!G416))),VALUE(Answers!G416),"unread"),IFERROR(MATCH(TRIM(SUBSTITUTE(SUBSTITUTE(SUBSTITUTE(SUBSTITUTE(Answers!G416,"’","'"),"‘","'"),"“",""""),"”","""")),'Scoring key'!$B$5:$B$9,0),"unread")))</f>
        <v/>
      </c>
      <c r="Q416" s="1" t="str">
        <f aca="false">IF(Answers!H416="","",IF(ISNUMBER(IFERROR(VALUE(Answers!H416),"")),IF(AND(VALUE(Answers!H416)&gt;=1,VALUE(Answers!H416)&lt;=5,VALUE(Answers!H416)=INT(VALUE(Answers!H416))),VALUE(Answers!H416),"unread"),IFERROR(MATCH(TRIM(SUBSTITUTE(SUBSTITUTE(SUBSTITUTE(SUBSTITUTE(Answers!H416,"’","'"),"‘","'"),"“",""""),"”","""")),'Scoring key'!$B$5:$B$9,0),"unread")))</f>
        <v/>
      </c>
      <c r="R416" s="1" t="str">
        <f aca="false">IF(Answers!I416="","",IF(ISNUMBER(IFERROR(VALUE(Answers!I416),"")),IF(AND(VALUE(Answers!I416)&gt;=1,VALUE(Answers!I416)&lt;=5,VALUE(Answers!I416)=INT(VALUE(Answers!I416))),VALUE(Answers!I416),"unread"),IFERROR(MATCH(TRIM(SUBSTITUTE(SUBSTITUTE(SUBSTITUTE(SUBSTITUTE(Answers!I416,"’","'"),"‘","'"),"“",""""),"”","""")),'Scoring key'!$B$5:$B$9,0),"unread")))</f>
        <v/>
      </c>
      <c r="S416" s="1" t="str">
        <f aca="false">IF(Answers!J416="","",IF(ISNUMBER(IFERROR(VALUE(Answers!J416),"")),IF(AND(VALUE(Answers!J416)&gt;=1,VALUE(Answers!J416)&lt;=5,VALUE(Answers!J416)=INT(VALUE(Answers!J416))),VALUE(Answers!J416),"unread"),IFERROR(MATCH(TRIM(SUBSTITUTE(SUBSTITUTE(SUBSTITUTE(SUBSTITUTE(Answers!J416,"’","'"),"‘","'"),"“",""""),"”","""")),'Scoring key'!$B$5:$B$9,0),"unread")))</f>
        <v/>
      </c>
      <c r="T416" s="1" t="str">
        <f aca="false">IF(Answers!K416="","",IF(ISNUMBER(IFERROR(VALUE(Answers!K416),"")),IF(AND(VALUE(Answers!K416)&gt;=1,VALUE(Answers!K416)&lt;=5,VALUE(Answers!K416)=INT(VALUE(Answers!K416))),VALUE(Answers!K416),"unread"),IFERROR(MATCH(TRIM(SUBSTITUTE(SUBSTITUTE(SUBSTITUTE(SUBSTITUTE(Answers!K416,"’","'"),"‘","'"),"“",""""),"”","""")),'Scoring key'!$B$5:$B$9,0),"unread")))</f>
        <v/>
      </c>
      <c r="U416" s="1" t="str">
        <f aca="false">IF(Answers!M416="","",IF(ISNUMBER(IFERROR(VALUE(Answers!M416),"")),IF(AND(VALUE(Answers!M416)&gt;=1,VALUE(Answers!M416)&lt;=5,VALUE(Answers!M416)=INT(VALUE(Answers!M416))),VALUE(Answers!M416),"unread"),IFERROR(MATCH(TRIM(SUBSTITUTE(SUBSTITUTE(SUBSTITUTE(SUBSTITUTE(Answers!M416,"’","'"),"‘","'"),"“",""""),"”","""")),'Scoring key'!$B$5:$B$9,0),"unread")))</f>
        <v/>
      </c>
      <c r="V416" s="1" t="str">
        <f aca="false">IF(Answers!P416="","",IF(ISNUMBER(IFERROR(VALUE(Answers!P416),"")),IF(AND(VALUE(Answers!P416)&gt;=1,VALUE(Answers!P416)&lt;=5,VALUE(Answers!P416)=INT(VALUE(Answers!P416))),VALUE(Answers!P416),"unread"),IFERROR(MATCH(TRIM(SUBSTITUTE(SUBSTITUTE(SUBSTITUTE(SUBSTITUTE(Answers!P416,"’","'"),"‘","'"),"“",""""),"”","""")),'Scoring key'!$B$5:$B$9,0),"unread")))</f>
        <v/>
      </c>
      <c r="W416" s="1" t="str">
        <f aca="false">IF(Answers!Q416="","",IF(ISNUMBER(IFERROR(VALUE(Answers!Q416),"")),IF(AND(VALUE(Answers!Q416)&gt;=1,VALUE(Answers!Q416)&lt;=5,VALUE(Answers!Q416)=INT(VALUE(Answers!Q416))),VALUE(Answers!Q416),"unread"),IFERROR(MATCH(TRIM(SUBSTITUTE(SUBSTITUTE(SUBSTITUTE(SUBSTITUTE(Answers!Q416,"’","'"),"‘","'"),"“",""""),"”","""")),'Scoring key'!$B$5:$B$9,0),"unread")))</f>
        <v/>
      </c>
      <c r="X416" s="1" t="str">
        <f aca="false">IF(Answers!B416="","",ISNUMBER(SEARCH("Drafting or editing emails and documents",TRIM(SUBSTITUTE(SUBSTITUTE(SUBSTITUTE(SUBSTITUTE(Answers!B416,"’","'"),"‘","'"),"“",""""),"”",""""))))*1+ISNUMBER(SEARCH("Summarizing documents, threads or meetings",TRIM(SUBSTITUTE(SUBSTITUTE(SUBSTITUTE(SUBSTITUTE(Answers!B416,"’","'"),"‘","'"),"“",""""),"”",""""))))*1+ISNUMBER(SEARCH("Research, or explaining something unfamiliar",TRIM(SUBSTITUTE(SUBSTITUTE(SUBSTITUTE(SUBSTITUTE(Answers!B416,"’","'"),"‘","'"),"“",""""),"”",""""))))*1+ISNUMBER(SEARCH("Working with data or spreadsheets",TRIM(SUBSTITUTE(SUBSTITUTE(SUBSTITUTE(SUBSTITUTE(Answers!B416,"’","'"),"‘","'"),"“",""""),"”",""""))))*1+ISNUMBER(SEARCH("Writing or reviewing code or scripts",TRIM(SUBSTITUTE(SUBSTITUTE(SUBSTITUTE(SUBSTITUTE(Answers!B416,"’","'"),"‘","'"),"“",""""),"”",""""))))*1+ISNUMBER(SEARCH("Brainstorming or planning",TRIM(SUBSTITUTE(SUBSTITUTE(SUBSTITUTE(SUBSTITUTE(Answers!B416,"’","'"),"‘","'"),"“",""""),"”",""""))))*1+ISNUMBER(SEARCH("Something else",TRIM(SUBSTITUTE(SUBSTITUTE(SUBSTITUTE(SUBSTITUTE(Answers!B416,"’","'"),"‘","'"),"“",""""),"”",""""))))*1)</f>
        <v/>
      </c>
      <c r="Y416" s="1" t="str">
        <f aca="false">IF(X416="","",IF(X416=0,IF(ISNUMBER(SEARCH("I don't use AI tools for work",TRIM(SUBSTITUTE(SUBSTITUTE(SUBSTITUTE(SUBSTITUTE(Answers!B416,"’","'"),"‘","'"),"“",""""),"”","""")))),1,"unread"),MIN(X416+1,5)))</f>
        <v/>
      </c>
      <c r="Z416" s="1" t="n">
        <f aca="false">IF(ISNUMBER(SEARCH("Clear guidance on what's allowed and what information can go in",TRIM(SUBSTITUTE(SUBSTITUTE(SUBSTITUTE(SUBSTITUTE(Answers!R416,"’","'"),"‘","'"),"“",""""),"”","""")))),1,0)</f>
        <v>0</v>
      </c>
      <c r="AA416" s="1" t="n">
        <f aca="false">IF(ISNUMBER(SEARCH("An approved AI tool with a work account",TRIM(SUBSTITUTE(SUBSTITUTE(SUBSTITUTE(SUBSTITUTE(Answers!R416,"’","'"),"‘","'"),"“",""""),"”","""")))),1,0)</f>
        <v>0</v>
      </c>
      <c r="AB416" s="1" t="n">
        <f aca="false">IF(ISNUMBER(SEARCH("Hands-on training using my own work tasks",TRIM(SUBSTITUTE(SUBSTITUTE(SUBSTITUTE(SUBSTITUTE(Answers!R416,"’","'"),"‘","'"),"“",""""),"”","""")))),1,0)</f>
        <v>0</v>
      </c>
      <c r="AC416" s="1" t="n">
        <f aca="false">IF(ISNUMBER(SEARCH("Ready-made prompts and templates for common tasks",TRIM(SUBSTITUTE(SUBSTITUTE(SUBSTITUTE(SUBSTITUTE(Answers!R416,"’","'"),"‘","'"),"“",""""),"”","""")))),1,0)</f>
        <v>0</v>
      </c>
      <c r="AD416" s="1" t="n">
        <f aca="false">IF(ISNUMBER(SEARCH("Help setting up an AI agent for my role",TRIM(SUBSTITUTE(SUBSTITUTE(SUBSTITUTE(SUBSTITUTE(Answers!R416,"’","'"),"‘","'"),"“",""""),"”","""")))),1,0)</f>
        <v>0</v>
      </c>
      <c r="AE416" s="1" t="n">
        <f aca="false">IF(ISNUMBER(SEARCH("Examples from people in jobs like mine",TRIM(SUBSTITUTE(SUBSTITUTE(SUBSTITUTE(SUBSTITUTE(Answers!R416,"’","'"),"‘","'"),"“",""""),"”","""")))),1,0)</f>
        <v>0</v>
      </c>
      <c r="AF416" s="1" t="n">
        <f aca="false">IF(ISNUMBER(SEARCH("Time set aside to practice",TRIM(SUBSTITUTE(SUBSTITUTE(SUBSTITUTE(SUBSTITUTE(Answers!R416,"’","'"),"‘","'"),"“",""""),"”","""")))),1,0)</f>
        <v>0</v>
      </c>
      <c r="AG416" s="1" t="n">
        <f aca="false">IF(ISNUMBER(SEARCH("I don't need help right now",TRIM(SUBSTITUTE(SUBSTITUTE(SUBSTITUTE(SUBSTITUTE(Answers!R416,"’","'"),"‘","'"),"“",""""),"”","""")))),1,0)</f>
        <v>0</v>
      </c>
      <c r="AH416" s="1" t="str">
        <f aca="false">IF(Answers!R416="","",IF(Z416+AA416+AB416+AC416+AD416+AE416+AF416+AG416=0,"unread",""))</f>
        <v/>
      </c>
      <c r="AI416" s="1" t="n">
        <f aca="false">IF(OR(D416=5,E416=5),1,0)</f>
        <v>0</v>
      </c>
    </row>
    <row r="417" customFormat="false" ht="15" hidden="false" customHeight="true" outlineLevel="0" collapsed="false">
      <c r="A417" s="1" t="n">
        <f aca="false">Answers!T417</f>
        <v>0</v>
      </c>
      <c r="B417" s="1" t="str">
        <f aca="false">IF(Answers!A417="","",IFERROR(MATCH(TRIM(SUBSTITUTE(SUBSTITUTE(SUBSTITUTE(SUBSTITUTE(Answers!A417,"’","'"),"‘","'"),"“",""""),"”","""")),'Scoring key'!$B$10:$B$14,0),"unread"))</f>
        <v/>
      </c>
      <c r="C417" s="1" t="str">
        <f aca="false">IF(Answers!C417="","",IFERROR(MATCH(TRIM(SUBSTITUTE(SUBSTITUTE(SUBSTITUTE(SUBSTITUTE(Answers!C417,"’","'"),"‘","'"),"“",""""),"”","""")),'Scoring key'!$B$15:$B$19,0),"unread"))</f>
        <v/>
      </c>
      <c r="D417" s="1" t="str">
        <f aca="false">IF(Answers!D417="","",IFERROR(MATCH(TRIM(SUBSTITUTE(SUBSTITUTE(SUBSTITUTE(SUBSTITUTE(Answers!D417,"’","'"),"‘","'"),"“",""""),"”","""")),'Scoring key'!$B$20:$B$24,0),"unread"))</f>
        <v/>
      </c>
      <c r="E417" s="1" t="str">
        <f aca="false">IF(Answers!E417="","",IFERROR(MATCH(TRIM(SUBSTITUTE(SUBSTITUTE(SUBSTITUTE(SUBSTITUTE(Answers!E417,"’","'"),"‘","'"),"“",""""),"”","""")),'Scoring key'!$B$25:$B$29,0),"unread"))</f>
        <v/>
      </c>
      <c r="F417" s="1" t="str">
        <f aca="false">IF(Answers!L417="","",IFERROR(MATCH(TRIM(SUBSTITUTE(SUBSTITUTE(SUBSTITUTE(SUBSTITUTE(Answers!L417,"’","'"),"‘","'"),"“",""""),"”","""")),'Scoring key'!$B$30:$B$34,0),"unread"))</f>
        <v/>
      </c>
      <c r="G417" s="1" t="str">
        <f aca="false">IF(Answers!N417="","",IFERROR(MATCH(TRIM(SUBSTITUTE(SUBSTITUTE(SUBSTITUTE(SUBSTITUTE(Answers!N417,"’","'"),"‘","'"),"“",""""),"”","""")),'Scoring key'!$B$35:$B$38,0),"unread"))</f>
        <v/>
      </c>
      <c r="H417" s="1" t="str">
        <f aca="false">IF(Answers!O417="","",IFERROR(MATCH(TRIM(SUBSTITUTE(SUBSTITUTE(SUBSTITUTE(SUBSTITUTE(Answers!O417,"’","'"),"‘","'"),"“",""""),"”","""")),'Scoring key'!$B$39:$B$42,0),"unread"))</f>
        <v/>
      </c>
      <c r="I417" s="1" t="str">
        <f aca="false">IF(Answers!S417="","",IFERROR(MATCH(TRIM(SUBSTITUTE(SUBSTITUTE(SUBSTITUTE(SUBSTITUTE(Answers!S417,"’","'"),"‘","'"),"“",""""),"”","""")),'Scoring key'!$B$43:$B$46,0),"unread"))</f>
        <v/>
      </c>
      <c r="J417" s="1" t="str">
        <f aca="false">IF(ISNUMBER(B417),IF(INDEX('Scoring key'!$C$10:$C$14,B417)="","",INDEX('Scoring key'!$C$10:$C$14,B417)),"")</f>
        <v/>
      </c>
      <c r="K417" s="1" t="str">
        <f aca="false">IF(ISNUMBER(E417),IF(INDEX('Scoring key'!$C$25:$C$29,E417)="","",INDEX('Scoring key'!$C$25:$C$29,E417)),"")</f>
        <v/>
      </c>
      <c r="L417" s="1" t="str">
        <f aca="false">IF(ISNUMBER(F417),IF(INDEX('Scoring key'!$C$30:$C$34,F417)="","",INDEX('Scoring key'!$C$30:$C$34,F417)),"")</f>
        <v/>
      </c>
      <c r="M417" s="1" t="str">
        <f aca="false">IF(ISNUMBER(G417),IF(INDEX('Scoring key'!$C$35:$C$38,G417)="","",INDEX('Scoring key'!$C$35:$C$38,G417)),"")</f>
        <v/>
      </c>
      <c r="N417" s="1" t="str">
        <f aca="false">IF(ISNUMBER(H417),IF(INDEX('Scoring key'!$C$39:$C$42,H417)="","",INDEX('Scoring key'!$C$39:$C$42,H417)),"")</f>
        <v/>
      </c>
      <c r="O417" s="1" t="str">
        <f aca="false">IF(Answers!F417="","",IF(ISNUMBER(IFERROR(VALUE(Answers!F417),"")),IF(AND(VALUE(Answers!F417)&gt;=1,VALUE(Answers!F417)&lt;=5,VALUE(Answers!F417)=INT(VALUE(Answers!F417))),VALUE(Answers!F417),"unread"),IFERROR(MATCH(TRIM(SUBSTITUTE(SUBSTITUTE(SUBSTITUTE(SUBSTITUTE(Answers!F417,"’","'"),"‘","'"),"“",""""),"”","""")),'Scoring key'!$B$5:$B$9,0),"unread")))</f>
        <v/>
      </c>
      <c r="P417" s="1" t="str">
        <f aca="false">IF(Answers!G417="","",IF(ISNUMBER(IFERROR(VALUE(Answers!G417),"")),IF(AND(VALUE(Answers!G417)&gt;=1,VALUE(Answers!G417)&lt;=5,VALUE(Answers!G417)=INT(VALUE(Answers!G417))),VALUE(Answers!G417),"unread"),IFERROR(MATCH(TRIM(SUBSTITUTE(SUBSTITUTE(SUBSTITUTE(SUBSTITUTE(Answers!G417,"’","'"),"‘","'"),"“",""""),"”","""")),'Scoring key'!$B$5:$B$9,0),"unread")))</f>
        <v/>
      </c>
      <c r="Q417" s="1" t="str">
        <f aca="false">IF(Answers!H417="","",IF(ISNUMBER(IFERROR(VALUE(Answers!H417),"")),IF(AND(VALUE(Answers!H417)&gt;=1,VALUE(Answers!H417)&lt;=5,VALUE(Answers!H417)=INT(VALUE(Answers!H417))),VALUE(Answers!H417),"unread"),IFERROR(MATCH(TRIM(SUBSTITUTE(SUBSTITUTE(SUBSTITUTE(SUBSTITUTE(Answers!H417,"’","'"),"‘","'"),"“",""""),"”","""")),'Scoring key'!$B$5:$B$9,0),"unread")))</f>
        <v/>
      </c>
      <c r="R417" s="1" t="str">
        <f aca="false">IF(Answers!I417="","",IF(ISNUMBER(IFERROR(VALUE(Answers!I417),"")),IF(AND(VALUE(Answers!I417)&gt;=1,VALUE(Answers!I417)&lt;=5,VALUE(Answers!I417)=INT(VALUE(Answers!I417))),VALUE(Answers!I417),"unread"),IFERROR(MATCH(TRIM(SUBSTITUTE(SUBSTITUTE(SUBSTITUTE(SUBSTITUTE(Answers!I417,"’","'"),"‘","'"),"“",""""),"”","""")),'Scoring key'!$B$5:$B$9,0),"unread")))</f>
        <v/>
      </c>
      <c r="S417" s="1" t="str">
        <f aca="false">IF(Answers!J417="","",IF(ISNUMBER(IFERROR(VALUE(Answers!J417),"")),IF(AND(VALUE(Answers!J417)&gt;=1,VALUE(Answers!J417)&lt;=5,VALUE(Answers!J417)=INT(VALUE(Answers!J417))),VALUE(Answers!J417),"unread"),IFERROR(MATCH(TRIM(SUBSTITUTE(SUBSTITUTE(SUBSTITUTE(SUBSTITUTE(Answers!J417,"’","'"),"‘","'"),"“",""""),"”","""")),'Scoring key'!$B$5:$B$9,0),"unread")))</f>
        <v/>
      </c>
      <c r="T417" s="1" t="str">
        <f aca="false">IF(Answers!K417="","",IF(ISNUMBER(IFERROR(VALUE(Answers!K417),"")),IF(AND(VALUE(Answers!K417)&gt;=1,VALUE(Answers!K417)&lt;=5,VALUE(Answers!K417)=INT(VALUE(Answers!K417))),VALUE(Answers!K417),"unread"),IFERROR(MATCH(TRIM(SUBSTITUTE(SUBSTITUTE(SUBSTITUTE(SUBSTITUTE(Answers!K417,"’","'"),"‘","'"),"“",""""),"”","""")),'Scoring key'!$B$5:$B$9,0),"unread")))</f>
        <v/>
      </c>
      <c r="U417" s="1" t="str">
        <f aca="false">IF(Answers!M417="","",IF(ISNUMBER(IFERROR(VALUE(Answers!M417),"")),IF(AND(VALUE(Answers!M417)&gt;=1,VALUE(Answers!M417)&lt;=5,VALUE(Answers!M417)=INT(VALUE(Answers!M417))),VALUE(Answers!M417),"unread"),IFERROR(MATCH(TRIM(SUBSTITUTE(SUBSTITUTE(SUBSTITUTE(SUBSTITUTE(Answers!M417,"’","'"),"‘","'"),"“",""""),"”","""")),'Scoring key'!$B$5:$B$9,0),"unread")))</f>
        <v/>
      </c>
      <c r="V417" s="1" t="str">
        <f aca="false">IF(Answers!P417="","",IF(ISNUMBER(IFERROR(VALUE(Answers!P417),"")),IF(AND(VALUE(Answers!P417)&gt;=1,VALUE(Answers!P417)&lt;=5,VALUE(Answers!P417)=INT(VALUE(Answers!P417))),VALUE(Answers!P417),"unread"),IFERROR(MATCH(TRIM(SUBSTITUTE(SUBSTITUTE(SUBSTITUTE(SUBSTITUTE(Answers!P417,"’","'"),"‘","'"),"“",""""),"”","""")),'Scoring key'!$B$5:$B$9,0),"unread")))</f>
        <v/>
      </c>
      <c r="W417" s="1" t="str">
        <f aca="false">IF(Answers!Q417="","",IF(ISNUMBER(IFERROR(VALUE(Answers!Q417),"")),IF(AND(VALUE(Answers!Q417)&gt;=1,VALUE(Answers!Q417)&lt;=5,VALUE(Answers!Q417)=INT(VALUE(Answers!Q417))),VALUE(Answers!Q417),"unread"),IFERROR(MATCH(TRIM(SUBSTITUTE(SUBSTITUTE(SUBSTITUTE(SUBSTITUTE(Answers!Q417,"’","'"),"‘","'"),"“",""""),"”","""")),'Scoring key'!$B$5:$B$9,0),"unread")))</f>
        <v/>
      </c>
      <c r="X417" s="1" t="str">
        <f aca="false">IF(Answers!B417="","",ISNUMBER(SEARCH("Drafting or editing emails and documents",TRIM(SUBSTITUTE(SUBSTITUTE(SUBSTITUTE(SUBSTITUTE(Answers!B417,"’","'"),"‘","'"),"“",""""),"”",""""))))*1+ISNUMBER(SEARCH("Summarizing documents, threads or meetings",TRIM(SUBSTITUTE(SUBSTITUTE(SUBSTITUTE(SUBSTITUTE(Answers!B417,"’","'"),"‘","'"),"“",""""),"”",""""))))*1+ISNUMBER(SEARCH("Research, or explaining something unfamiliar",TRIM(SUBSTITUTE(SUBSTITUTE(SUBSTITUTE(SUBSTITUTE(Answers!B417,"’","'"),"‘","'"),"“",""""),"”",""""))))*1+ISNUMBER(SEARCH("Working with data or spreadsheets",TRIM(SUBSTITUTE(SUBSTITUTE(SUBSTITUTE(SUBSTITUTE(Answers!B417,"’","'"),"‘","'"),"“",""""),"”",""""))))*1+ISNUMBER(SEARCH("Writing or reviewing code or scripts",TRIM(SUBSTITUTE(SUBSTITUTE(SUBSTITUTE(SUBSTITUTE(Answers!B417,"’","'"),"‘","'"),"“",""""),"”",""""))))*1+ISNUMBER(SEARCH("Brainstorming or planning",TRIM(SUBSTITUTE(SUBSTITUTE(SUBSTITUTE(SUBSTITUTE(Answers!B417,"’","'"),"‘","'"),"“",""""),"”",""""))))*1+ISNUMBER(SEARCH("Something else",TRIM(SUBSTITUTE(SUBSTITUTE(SUBSTITUTE(SUBSTITUTE(Answers!B417,"’","'"),"‘","'"),"“",""""),"”",""""))))*1)</f>
        <v/>
      </c>
      <c r="Y417" s="1" t="str">
        <f aca="false">IF(X417="","",IF(X417=0,IF(ISNUMBER(SEARCH("I don't use AI tools for work",TRIM(SUBSTITUTE(SUBSTITUTE(SUBSTITUTE(SUBSTITUTE(Answers!B417,"’","'"),"‘","'"),"“",""""),"”","""")))),1,"unread"),MIN(X417+1,5)))</f>
        <v/>
      </c>
      <c r="Z417" s="1" t="n">
        <f aca="false">IF(ISNUMBER(SEARCH("Clear guidance on what's allowed and what information can go in",TRIM(SUBSTITUTE(SUBSTITUTE(SUBSTITUTE(SUBSTITUTE(Answers!R417,"’","'"),"‘","'"),"“",""""),"”","""")))),1,0)</f>
        <v>0</v>
      </c>
      <c r="AA417" s="1" t="n">
        <f aca="false">IF(ISNUMBER(SEARCH("An approved AI tool with a work account",TRIM(SUBSTITUTE(SUBSTITUTE(SUBSTITUTE(SUBSTITUTE(Answers!R417,"’","'"),"‘","'"),"“",""""),"”","""")))),1,0)</f>
        <v>0</v>
      </c>
      <c r="AB417" s="1" t="n">
        <f aca="false">IF(ISNUMBER(SEARCH("Hands-on training using my own work tasks",TRIM(SUBSTITUTE(SUBSTITUTE(SUBSTITUTE(SUBSTITUTE(Answers!R417,"’","'"),"‘","'"),"“",""""),"”","""")))),1,0)</f>
        <v>0</v>
      </c>
      <c r="AC417" s="1" t="n">
        <f aca="false">IF(ISNUMBER(SEARCH("Ready-made prompts and templates for common tasks",TRIM(SUBSTITUTE(SUBSTITUTE(SUBSTITUTE(SUBSTITUTE(Answers!R417,"’","'"),"‘","'"),"“",""""),"”","""")))),1,0)</f>
        <v>0</v>
      </c>
      <c r="AD417" s="1" t="n">
        <f aca="false">IF(ISNUMBER(SEARCH("Help setting up an AI agent for my role",TRIM(SUBSTITUTE(SUBSTITUTE(SUBSTITUTE(SUBSTITUTE(Answers!R417,"’","'"),"‘","'"),"“",""""),"”","""")))),1,0)</f>
        <v>0</v>
      </c>
      <c r="AE417" s="1" t="n">
        <f aca="false">IF(ISNUMBER(SEARCH("Examples from people in jobs like mine",TRIM(SUBSTITUTE(SUBSTITUTE(SUBSTITUTE(SUBSTITUTE(Answers!R417,"’","'"),"‘","'"),"“",""""),"”","""")))),1,0)</f>
        <v>0</v>
      </c>
      <c r="AF417" s="1" t="n">
        <f aca="false">IF(ISNUMBER(SEARCH("Time set aside to practice",TRIM(SUBSTITUTE(SUBSTITUTE(SUBSTITUTE(SUBSTITUTE(Answers!R417,"’","'"),"‘","'"),"“",""""),"”","""")))),1,0)</f>
        <v>0</v>
      </c>
      <c r="AG417" s="1" t="n">
        <f aca="false">IF(ISNUMBER(SEARCH("I don't need help right now",TRIM(SUBSTITUTE(SUBSTITUTE(SUBSTITUTE(SUBSTITUTE(Answers!R417,"’","'"),"‘","'"),"“",""""),"”","""")))),1,0)</f>
        <v>0</v>
      </c>
      <c r="AH417" s="1" t="str">
        <f aca="false">IF(Answers!R417="","",IF(Z417+AA417+AB417+AC417+AD417+AE417+AF417+AG417=0,"unread",""))</f>
        <v/>
      </c>
      <c r="AI417" s="1" t="n">
        <f aca="false">IF(OR(D417=5,E417=5),1,0)</f>
        <v>0</v>
      </c>
    </row>
    <row r="418" customFormat="false" ht="15" hidden="false" customHeight="true" outlineLevel="0" collapsed="false">
      <c r="A418" s="1" t="n">
        <f aca="false">Answers!T418</f>
        <v>0</v>
      </c>
      <c r="B418" s="1" t="str">
        <f aca="false">IF(Answers!A418="","",IFERROR(MATCH(TRIM(SUBSTITUTE(SUBSTITUTE(SUBSTITUTE(SUBSTITUTE(Answers!A418,"’","'"),"‘","'"),"“",""""),"”","""")),'Scoring key'!$B$10:$B$14,0),"unread"))</f>
        <v/>
      </c>
      <c r="C418" s="1" t="str">
        <f aca="false">IF(Answers!C418="","",IFERROR(MATCH(TRIM(SUBSTITUTE(SUBSTITUTE(SUBSTITUTE(SUBSTITUTE(Answers!C418,"’","'"),"‘","'"),"“",""""),"”","""")),'Scoring key'!$B$15:$B$19,0),"unread"))</f>
        <v/>
      </c>
      <c r="D418" s="1" t="str">
        <f aca="false">IF(Answers!D418="","",IFERROR(MATCH(TRIM(SUBSTITUTE(SUBSTITUTE(SUBSTITUTE(SUBSTITUTE(Answers!D418,"’","'"),"‘","'"),"“",""""),"”","""")),'Scoring key'!$B$20:$B$24,0),"unread"))</f>
        <v/>
      </c>
      <c r="E418" s="1" t="str">
        <f aca="false">IF(Answers!E418="","",IFERROR(MATCH(TRIM(SUBSTITUTE(SUBSTITUTE(SUBSTITUTE(SUBSTITUTE(Answers!E418,"’","'"),"‘","'"),"“",""""),"”","""")),'Scoring key'!$B$25:$B$29,0),"unread"))</f>
        <v/>
      </c>
      <c r="F418" s="1" t="str">
        <f aca="false">IF(Answers!L418="","",IFERROR(MATCH(TRIM(SUBSTITUTE(SUBSTITUTE(SUBSTITUTE(SUBSTITUTE(Answers!L418,"’","'"),"‘","'"),"“",""""),"”","""")),'Scoring key'!$B$30:$B$34,0),"unread"))</f>
        <v/>
      </c>
      <c r="G418" s="1" t="str">
        <f aca="false">IF(Answers!N418="","",IFERROR(MATCH(TRIM(SUBSTITUTE(SUBSTITUTE(SUBSTITUTE(SUBSTITUTE(Answers!N418,"’","'"),"‘","'"),"“",""""),"”","""")),'Scoring key'!$B$35:$B$38,0),"unread"))</f>
        <v/>
      </c>
      <c r="H418" s="1" t="str">
        <f aca="false">IF(Answers!O418="","",IFERROR(MATCH(TRIM(SUBSTITUTE(SUBSTITUTE(SUBSTITUTE(SUBSTITUTE(Answers!O418,"’","'"),"‘","'"),"“",""""),"”","""")),'Scoring key'!$B$39:$B$42,0),"unread"))</f>
        <v/>
      </c>
      <c r="I418" s="1" t="str">
        <f aca="false">IF(Answers!S418="","",IFERROR(MATCH(TRIM(SUBSTITUTE(SUBSTITUTE(SUBSTITUTE(SUBSTITUTE(Answers!S418,"’","'"),"‘","'"),"“",""""),"”","""")),'Scoring key'!$B$43:$B$46,0),"unread"))</f>
        <v/>
      </c>
      <c r="J418" s="1" t="str">
        <f aca="false">IF(ISNUMBER(B418),IF(INDEX('Scoring key'!$C$10:$C$14,B418)="","",INDEX('Scoring key'!$C$10:$C$14,B418)),"")</f>
        <v/>
      </c>
      <c r="K418" s="1" t="str">
        <f aca="false">IF(ISNUMBER(E418),IF(INDEX('Scoring key'!$C$25:$C$29,E418)="","",INDEX('Scoring key'!$C$25:$C$29,E418)),"")</f>
        <v/>
      </c>
      <c r="L418" s="1" t="str">
        <f aca="false">IF(ISNUMBER(F418),IF(INDEX('Scoring key'!$C$30:$C$34,F418)="","",INDEX('Scoring key'!$C$30:$C$34,F418)),"")</f>
        <v/>
      </c>
      <c r="M418" s="1" t="str">
        <f aca="false">IF(ISNUMBER(G418),IF(INDEX('Scoring key'!$C$35:$C$38,G418)="","",INDEX('Scoring key'!$C$35:$C$38,G418)),"")</f>
        <v/>
      </c>
      <c r="N418" s="1" t="str">
        <f aca="false">IF(ISNUMBER(H418),IF(INDEX('Scoring key'!$C$39:$C$42,H418)="","",INDEX('Scoring key'!$C$39:$C$42,H418)),"")</f>
        <v/>
      </c>
      <c r="O418" s="1" t="str">
        <f aca="false">IF(Answers!F418="","",IF(ISNUMBER(IFERROR(VALUE(Answers!F418),"")),IF(AND(VALUE(Answers!F418)&gt;=1,VALUE(Answers!F418)&lt;=5,VALUE(Answers!F418)=INT(VALUE(Answers!F418))),VALUE(Answers!F418),"unread"),IFERROR(MATCH(TRIM(SUBSTITUTE(SUBSTITUTE(SUBSTITUTE(SUBSTITUTE(Answers!F418,"’","'"),"‘","'"),"“",""""),"”","""")),'Scoring key'!$B$5:$B$9,0),"unread")))</f>
        <v/>
      </c>
      <c r="P418" s="1" t="str">
        <f aca="false">IF(Answers!G418="","",IF(ISNUMBER(IFERROR(VALUE(Answers!G418),"")),IF(AND(VALUE(Answers!G418)&gt;=1,VALUE(Answers!G418)&lt;=5,VALUE(Answers!G418)=INT(VALUE(Answers!G418))),VALUE(Answers!G418),"unread"),IFERROR(MATCH(TRIM(SUBSTITUTE(SUBSTITUTE(SUBSTITUTE(SUBSTITUTE(Answers!G418,"’","'"),"‘","'"),"“",""""),"”","""")),'Scoring key'!$B$5:$B$9,0),"unread")))</f>
        <v/>
      </c>
      <c r="Q418" s="1" t="str">
        <f aca="false">IF(Answers!H418="","",IF(ISNUMBER(IFERROR(VALUE(Answers!H418),"")),IF(AND(VALUE(Answers!H418)&gt;=1,VALUE(Answers!H418)&lt;=5,VALUE(Answers!H418)=INT(VALUE(Answers!H418))),VALUE(Answers!H418),"unread"),IFERROR(MATCH(TRIM(SUBSTITUTE(SUBSTITUTE(SUBSTITUTE(SUBSTITUTE(Answers!H418,"’","'"),"‘","'"),"“",""""),"”","""")),'Scoring key'!$B$5:$B$9,0),"unread")))</f>
        <v/>
      </c>
      <c r="R418" s="1" t="str">
        <f aca="false">IF(Answers!I418="","",IF(ISNUMBER(IFERROR(VALUE(Answers!I418),"")),IF(AND(VALUE(Answers!I418)&gt;=1,VALUE(Answers!I418)&lt;=5,VALUE(Answers!I418)=INT(VALUE(Answers!I418))),VALUE(Answers!I418),"unread"),IFERROR(MATCH(TRIM(SUBSTITUTE(SUBSTITUTE(SUBSTITUTE(SUBSTITUTE(Answers!I418,"’","'"),"‘","'"),"“",""""),"”","""")),'Scoring key'!$B$5:$B$9,0),"unread")))</f>
        <v/>
      </c>
      <c r="S418" s="1" t="str">
        <f aca="false">IF(Answers!J418="","",IF(ISNUMBER(IFERROR(VALUE(Answers!J418),"")),IF(AND(VALUE(Answers!J418)&gt;=1,VALUE(Answers!J418)&lt;=5,VALUE(Answers!J418)=INT(VALUE(Answers!J418))),VALUE(Answers!J418),"unread"),IFERROR(MATCH(TRIM(SUBSTITUTE(SUBSTITUTE(SUBSTITUTE(SUBSTITUTE(Answers!J418,"’","'"),"‘","'"),"“",""""),"”","""")),'Scoring key'!$B$5:$B$9,0),"unread")))</f>
        <v/>
      </c>
      <c r="T418" s="1" t="str">
        <f aca="false">IF(Answers!K418="","",IF(ISNUMBER(IFERROR(VALUE(Answers!K418),"")),IF(AND(VALUE(Answers!K418)&gt;=1,VALUE(Answers!K418)&lt;=5,VALUE(Answers!K418)=INT(VALUE(Answers!K418))),VALUE(Answers!K418),"unread"),IFERROR(MATCH(TRIM(SUBSTITUTE(SUBSTITUTE(SUBSTITUTE(SUBSTITUTE(Answers!K418,"’","'"),"‘","'"),"“",""""),"”","""")),'Scoring key'!$B$5:$B$9,0),"unread")))</f>
        <v/>
      </c>
      <c r="U418" s="1" t="str">
        <f aca="false">IF(Answers!M418="","",IF(ISNUMBER(IFERROR(VALUE(Answers!M418),"")),IF(AND(VALUE(Answers!M418)&gt;=1,VALUE(Answers!M418)&lt;=5,VALUE(Answers!M418)=INT(VALUE(Answers!M418))),VALUE(Answers!M418),"unread"),IFERROR(MATCH(TRIM(SUBSTITUTE(SUBSTITUTE(SUBSTITUTE(SUBSTITUTE(Answers!M418,"’","'"),"‘","'"),"“",""""),"”","""")),'Scoring key'!$B$5:$B$9,0),"unread")))</f>
        <v/>
      </c>
      <c r="V418" s="1" t="str">
        <f aca="false">IF(Answers!P418="","",IF(ISNUMBER(IFERROR(VALUE(Answers!P418),"")),IF(AND(VALUE(Answers!P418)&gt;=1,VALUE(Answers!P418)&lt;=5,VALUE(Answers!P418)=INT(VALUE(Answers!P418))),VALUE(Answers!P418),"unread"),IFERROR(MATCH(TRIM(SUBSTITUTE(SUBSTITUTE(SUBSTITUTE(SUBSTITUTE(Answers!P418,"’","'"),"‘","'"),"“",""""),"”","""")),'Scoring key'!$B$5:$B$9,0),"unread")))</f>
        <v/>
      </c>
      <c r="W418" s="1" t="str">
        <f aca="false">IF(Answers!Q418="","",IF(ISNUMBER(IFERROR(VALUE(Answers!Q418),"")),IF(AND(VALUE(Answers!Q418)&gt;=1,VALUE(Answers!Q418)&lt;=5,VALUE(Answers!Q418)=INT(VALUE(Answers!Q418))),VALUE(Answers!Q418),"unread"),IFERROR(MATCH(TRIM(SUBSTITUTE(SUBSTITUTE(SUBSTITUTE(SUBSTITUTE(Answers!Q418,"’","'"),"‘","'"),"“",""""),"”","""")),'Scoring key'!$B$5:$B$9,0),"unread")))</f>
        <v/>
      </c>
      <c r="X418" s="1" t="str">
        <f aca="false">IF(Answers!B418="","",ISNUMBER(SEARCH("Drafting or editing emails and documents",TRIM(SUBSTITUTE(SUBSTITUTE(SUBSTITUTE(SUBSTITUTE(Answers!B418,"’","'"),"‘","'"),"“",""""),"”",""""))))*1+ISNUMBER(SEARCH("Summarizing documents, threads or meetings",TRIM(SUBSTITUTE(SUBSTITUTE(SUBSTITUTE(SUBSTITUTE(Answers!B418,"’","'"),"‘","'"),"“",""""),"”",""""))))*1+ISNUMBER(SEARCH("Research, or explaining something unfamiliar",TRIM(SUBSTITUTE(SUBSTITUTE(SUBSTITUTE(SUBSTITUTE(Answers!B418,"’","'"),"‘","'"),"“",""""),"”",""""))))*1+ISNUMBER(SEARCH("Working with data or spreadsheets",TRIM(SUBSTITUTE(SUBSTITUTE(SUBSTITUTE(SUBSTITUTE(Answers!B418,"’","'"),"‘","'"),"“",""""),"”",""""))))*1+ISNUMBER(SEARCH("Writing or reviewing code or scripts",TRIM(SUBSTITUTE(SUBSTITUTE(SUBSTITUTE(SUBSTITUTE(Answers!B418,"’","'"),"‘","'"),"“",""""),"”",""""))))*1+ISNUMBER(SEARCH("Brainstorming or planning",TRIM(SUBSTITUTE(SUBSTITUTE(SUBSTITUTE(SUBSTITUTE(Answers!B418,"’","'"),"‘","'"),"“",""""),"”",""""))))*1+ISNUMBER(SEARCH("Something else",TRIM(SUBSTITUTE(SUBSTITUTE(SUBSTITUTE(SUBSTITUTE(Answers!B418,"’","'"),"‘","'"),"“",""""),"”",""""))))*1)</f>
        <v/>
      </c>
      <c r="Y418" s="1" t="str">
        <f aca="false">IF(X418="","",IF(X418=0,IF(ISNUMBER(SEARCH("I don't use AI tools for work",TRIM(SUBSTITUTE(SUBSTITUTE(SUBSTITUTE(SUBSTITUTE(Answers!B418,"’","'"),"‘","'"),"“",""""),"”","""")))),1,"unread"),MIN(X418+1,5)))</f>
        <v/>
      </c>
      <c r="Z418" s="1" t="n">
        <f aca="false">IF(ISNUMBER(SEARCH("Clear guidance on what's allowed and what information can go in",TRIM(SUBSTITUTE(SUBSTITUTE(SUBSTITUTE(SUBSTITUTE(Answers!R418,"’","'"),"‘","'"),"“",""""),"”","""")))),1,0)</f>
        <v>0</v>
      </c>
      <c r="AA418" s="1" t="n">
        <f aca="false">IF(ISNUMBER(SEARCH("An approved AI tool with a work account",TRIM(SUBSTITUTE(SUBSTITUTE(SUBSTITUTE(SUBSTITUTE(Answers!R418,"’","'"),"‘","'"),"“",""""),"”","""")))),1,0)</f>
        <v>0</v>
      </c>
      <c r="AB418" s="1" t="n">
        <f aca="false">IF(ISNUMBER(SEARCH("Hands-on training using my own work tasks",TRIM(SUBSTITUTE(SUBSTITUTE(SUBSTITUTE(SUBSTITUTE(Answers!R418,"’","'"),"‘","'"),"“",""""),"”","""")))),1,0)</f>
        <v>0</v>
      </c>
      <c r="AC418" s="1" t="n">
        <f aca="false">IF(ISNUMBER(SEARCH("Ready-made prompts and templates for common tasks",TRIM(SUBSTITUTE(SUBSTITUTE(SUBSTITUTE(SUBSTITUTE(Answers!R418,"’","'"),"‘","'"),"“",""""),"”","""")))),1,0)</f>
        <v>0</v>
      </c>
      <c r="AD418" s="1" t="n">
        <f aca="false">IF(ISNUMBER(SEARCH("Help setting up an AI agent for my role",TRIM(SUBSTITUTE(SUBSTITUTE(SUBSTITUTE(SUBSTITUTE(Answers!R418,"’","'"),"‘","'"),"“",""""),"”","""")))),1,0)</f>
        <v>0</v>
      </c>
      <c r="AE418" s="1" t="n">
        <f aca="false">IF(ISNUMBER(SEARCH("Examples from people in jobs like mine",TRIM(SUBSTITUTE(SUBSTITUTE(SUBSTITUTE(SUBSTITUTE(Answers!R418,"’","'"),"‘","'"),"“",""""),"”","""")))),1,0)</f>
        <v>0</v>
      </c>
      <c r="AF418" s="1" t="n">
        <f aca="false">IF(ISNUMBER(SEARCH("Time set aside to practice",TRIM(SUBSTITUTE(SUBSTITUTE(SUBSTITUTE(SUBSTITUTE(Answers!R418,"’","'"),"‘","'"),"“",""""),"”","""")))),1,0)</f>
        <v>0</v>
      </c>
      <c r="AG418" s="1" t="n">
        <f aca="false">IF(ISNUMBER(SEARCH("I don't need help right now",TRIM(SUBSTITUTE(SUBSTITUTE(SUBSTITUTE(SUBSTITUTE(Answers!R418,"’","'"),"‘","'"),"“",""""),"”","""")))),1,0)</f>
        <v>0</v>
      </c>
      <c r="AH418" s="1" t="str">
        <f aca="false">IF(Answers!R418="","",IF(Z418+AA418+AB418+AC418+AD418+AE418+AF418+AG418=0,"unread",""))</f>
        <v/>
      </c>
      <c r="AI418" s="1" t="n">
        <f aca="false">IF(OR(D418=5,E418=5),1,0)</f>
        <v>0</v>
      </c>
    </row>
    <row r="419" customFormat="false" ht="15" hidden="false" customHeight="true" outlineLevel="0" collapsed="false">
      <c r="A419" s="1" t="n">
        <f aca="false">Answers!T419</f>
        <v>0</v>
      </c>
      <c r="B419" s="1" t="str">
        <f aca="false">IF(Answers!A419="","",IFERROR(MATCH(TRIM(SUBSTITUTE(SUBSTITUTE(SUBSTITUTE(SUBSTITUTE(Answers!A419,"’","'"),"‘","'"),"“",""""),"”","""")),'Scoring key'!$B$10:$B$14,0),"unread"))</f>
        <v/>
      </c>
      <c r="C419" s="1" t="str">
        <f aca="false">IF(Answers!C419="","",IFERROR(MATCH(TRIM(SUBSTITUTE(SUBSTITUTE(SUBSTITUTE(SUBSTITUTE(Answers!C419,"’","'"),"‘","'"),"“",""""),"”","""")),'Scoring key'!$B$15:$B$19,0),"unread"))</f>
        <v/>
      </c>
      <c r="D419" s="1" t="str">
        <f aca="false">IF(Answers!D419="","",IFERROR(MATCH(TRIM(SUBSTITUTE(SUBSTITUTE(SUBSTITUTE(SUBSTITUTE(Answers!D419,"’","'"),"‘","'"),"“",""""),"”","""")),'Scoring key'!$B$20:$B$24,0),"unread"))</f>
        <v/>
      </c>
      <c r="E419" s="1" t="str">
        <f aca="false">IF(Answers!E419="","",IFERROR(MATCH(TRIM(SUBSTITUTE(SUBSTITUTE(SUBSTITUTE(SUBSTITUTE(Answers!E419,"’","'"),"‘","'"),"“",""""),"”","""")),'Scoring key'!$B$25:$B$29,0),"unread"))</f>
        <v/>
      </c>
      <c r="F419" s="1" t="str">
        <f aca="false">IF(Answers!L419="","",IFERROR(MATCH(TRIM(SUBSTITUTE(SUBSTITUTE(SUBSTITUTE(SUBSTITUTE(Answers!L419,"’","'"),"‘","'"),"“",""""),"”","""")),'Scoring key'!$B$30:$B$34,0),"unread"))</f>
        <v/>
      </c>
      <c r="G419" s="1" t="str">
        <f aca="false">IF(Answers!N419="","",IFERROR(MATCH(TRIM(SUBSTITUTE(SUBSTITUTE(SUBSTITUTE(SUBSTITUTE(Answers!N419,"’","'"),"‘","'"),"“",""""),"”","""")),'Scoring key'!$B$35:$B$38,0),"unread"))</f>
        <v/>
      </c>
      <c r="H419" s="1" t="str">
        <f aca="false">IF(Answers!O419="","",IFERROR(MATCH(TRIM(SUBSTITUTE(SUBSTITUTE(SUBSTITUTE(SUBSTITUTE(Answers!O419,"’","'"),"‘","'"),"“",""""),"”","""")),'Scoring key'!$B$39:$B$42,0),"unread"))</f>
        <v/>
      </c>
      <c r="I419" s="1" t="str">
        <f aca="false">IF(Answers!S419="","",IFERROR(MATCH(TRIM(SUBSTITUTE(SUBSTITUTE(SUBSTITUTE(SUBSTITUTE(Answers!S419,"’","'"),"‘","'"),"“",""""),"”","""")),'Scoring key'!$B$43:$B$46,0),"unread"))</f>
        <v/>
      </c>
      <c r="J419" s="1" t="str">
        <f aca="false">IF(ISNUMBER(B419),IF(INDEX('Scoring key'!$C$10:$C$14,B419)="","",INDEX('Scoring key'!$C$10:$C$14,B419)),"")</f>
        <v/>
      </c>
      <c r="K419" s="1" t="str">
        <f aca="false">IF(ISNUMBER(E419),IF(INDEX('Scoring key'!$C$25:$C$29,E419)="","",INDEX('Scoring key'!$C$25:$C$29,E419)),"")</f>
        <v/>
      </c>
      <c r="L419" s="1" t="str">
        <f aca="false">IF(ISNUMBER(F419),IF(INDEX('Scoring key'!$C$30:$C$34,F419)="","",INDEX('Scoring key'!$C$30:$C$34,F419)),"")</f>
        <v/>
      </c>
      <c r="M419" s="1" t="str">
        <f aca="false">IF(ISNUMBER(G419),IF(INDEX('Scoring key'!$C$35:$C$38,G419)="","",INDEX('Scoring key'!$C$35:$C$38,G419)),"")</f>
        <v/>
      </c>
      <c r="N419" s="1" t="str">
        <f aca="false">IF(ISNUMBER(H419),IF(INDEX('Scoring key'!$C$39:$C$42,H419)="","",INDEX('Scoring key'!$C$39:$C$42,H419)),"")</f>
        <v/>
      </c>
      <c r="O419" s="1" t="str">
        <f aca="false">IF(Answers!F419="","",IF(ISNUMBER(IFERROR(VALUE(Answers!F419),"")),IF(AND(VALUE(Answers!F419)&gt;=1,VALUE(Answers!F419)&lt;=5,VALUE(Answers!F419)=INT(VALUE(Answers!F419))),VALUE(Answers!F419),"unread"),IFERROR(MATCH(TRIM(SUBSTITUTE(SUBSTITUTE(SUBSTITUTE(SUBSTITUTE(Answers!F419,"’","'"),"‘","'"),"“",""""),"”","""")),'Scoring key'!$B$5:$B$9,0),"unread")))</f>
        <v/>
      </c>
      <c r="P419" s="1" t="str">
        <f aca="false">IF(Answers!G419="","",IF(ISNUMBER(IFERROR(VALUE(Answers!G419),"")),IF(AND(VALUE(Answers!G419)&gt;=1,VALUE(Answers!G419)&lt;=5,VALUE(Answers!G419)=INT(VALUE(Answers!G419))),VALUE(Answers!G419),"unread"),IFERROR(MATCH(TRIM(SUBSTITUTE(SUBSTITUTE(SUBSTITUTE(SUBSTITUTE(Answers!G419,"’","'"),"‘","'"),"“",""""),"”","""")),'Scoring key'!$B$5:$B$9,0),"unread")))</f>
        <v/>
      </c>
      <c r="Q419" s="1" t="str">
        <f aca="false">IF(Answers!H419="","",IF(ISNUMBER(IFERROR(VALUE(Answers!H419),"")),IF(AND(VALUE(Answers!H419)&gt;=1,VALUE(Answers!H419)&lt;=5,VALUE(Answers!H419)=INT(VALUE(Answers!H419))),VALUE(Answers!H419),"unread"),IFERROR(MATCH(TRIM(SUBSTITUTE(SUBSTITUTE(SUBSTITUTE(SUBSTITUTE(Answers!H419,"’","'"),"‘","'"),"“",""""),"”","""")),'Scoring key'!$B$5:$B$9,0),"unread")))</f>
        <v/>
      </c>
      <c r="R419" s="1" t="str">
        <f aca="false">IF(Answers!I419="","",IF(ISNUMBER(IFERROR(VALUE(Answers!I419),"")),IF(AND(VALUE(Answers!I419)&gt;=1,VALUE(Answers!I419)&lt;=5,VALUE(Answers!I419)=INT(VALUE(Answers!I419))),VALUE(Answers!I419),"unread"),IFERROR(MATCH(TRIM(SUBSTITUTE(SUBSTITUTE(SUBSTITUTE(SUBSTITUTE(Answers!I419,"’","'"),"‘","'"),"“",""""),"”","""")),'Scoring key'!$B$5:$B$9,0),"unread")))</f>
        <v/>
      </c>
      <c r="S419" s="1" t="str">
        <f aca="false">IF(Answers!J419="","",IF(ISNUMBER(IFERROR(VALUE(Answers!J419),"")),IF(AND(VALUE(Answers!J419)&gt;=1,VALUE(Answers!J419)&lt;=5,VALUE(Answers!J419)=INT(VALUE(Answers!J419))),VALUE(Answers!J419),"unread"),IFERROR(MATCH(TRIM(SUBSTITUTE(SUBSTITUTE(SUBSTITUTE(SUBSTITUTE(Answers!J419,"’","'"),"‘","'"),"“",""""),"”","""")),'Scoring key'!$B$5:$B$9,0),"unread")))</f>
        <v/>
      </c>
      <c r="T419" s="1" t="str">
        <f aca="false">IF(Answers!K419="","",IF(ISNUMBER(IFERROR(VALUE(Answers!K419),"")),IF(AND(VALUE(Answers!K419)&gt;=1,VALUE(Answers!K419)&lt;=5,VALUE(Answers!K419)=INT(VALUE(Answers!K419))),VALUE(Answers!K419),"unread"),IFERROR(MATCH(TRIM(SUBSTITUTE(SUBSTITUTE(SUBSTITUTE(SUBSTITUTE(Answers!K419,"’","'"),"‘","'"),"“",""""),"”","""")),'Scoring key'!$B$5:$B$9,0),"unread")))</f>
        <v/>
      </c>
      <c r="U419" s="1" t="str">
        <f aca="false">IF(Answers!M419="","",IF(ISNUMBER(IFERROR(VALUE(Answers!M419),"")),IF(AND(VALUE(Answers!M419)&gt;=1,VALUE(Answers!M419)&lt;=5,VALUE(Answers!M419)=INT(VALUE(Answers!M419))),VALUE(Answers!M419),"unread"),IFERROR(MATCH(TRIM(SUBSTITUTE(SUBSTITUTE(SUBSTITUTE(SUBSTITUTE(Answers!M419,"’","'"),"‘","'"),"“",""""),"”","""")),'Scoring key'!$B$5:$B$9,0),"unread")))</f>
        <v/>
      </c>
      <c r="V419" s="1" t="str">
        <f aca="false">IF(Answers!P419="","",IF(ISNUMBER(IFERROR(VALUE(Answers!P419),"")),IF(AND(VALUE(Answers!P419)&gt;=1,VALUE(Answers!P419)&lt;=5,VALUE(Answers!P419)=INT(VALUE(Answers!P419))),VALUE(Answers!P419),"unread"),IFERROR(MATCH(TRIM(SUBSTITUTE(SUBSTITUTE(SUBSTITUTE(SUBSTITUTE(Answers!P419,"’","'"),"‘","'"),"“",""""),"”","""")),'Scoring key'!$B$5:$B$9,0),"unread")))</f>
        <v/>
      </c>
      <c r="W419" s="1" t="str">
        <f aca="false">IF(Answers!Q419="","",IF(ISNUMBER(IFERROR(VALUE(Answers!Q419),"")),IF(AND(VALUE(Answers!Q419)&gt;=1,VALUE(Answers!Q419)&lt;=5,VALUE(Answers!Q419)=INT(VALUE(Answers!Q419))),VALUE(Answers!Q419),"unread"),IFERROR(MATCH(TRIM(SUBSTITUTE(SUBSTITUTE(SUBSTITUTE(SUBSTITUTE(Answers!Q419,"’","'"),"‘","'"),"“",""""),"”","""")),'Scoring key'!$B$5:$B$9,0),"unread")))</f>
        <v/>
      </c>
      <c r="X419" s="1" t="str">
        <f aca="false">IF(Answers!B419="","",ISNUMBER(SEARCH("Drafting or editing emails and documents",TRIM(SUBSTITUTE(SUBSTITUTE(SUBSTITUTE(SUBSTITUTE(Answers!B419,"’","'"),"‘","'"),"“",""""),"”",""""))))*1+ISNUMBER(SEARCH("Summarizing documents, threads or meetings",TRIM(SUBSTITUTE(SUBSTITUTE(SUBSTITUTE(SUBSTITUTE(Answers!B419,"’","'"),"‘","'"),"“",""""),"”",""""))))*1+ISNUMBER(SEARCH("Research, or explaining something unfamiliar",TRIM(SUBSTITUTE(SUBSTITUTE(SUBSTITUTE(SUBSTITUTE(Answers!B419,"’","'"),"‘","'"),"“",""""),"”",""""))))*1+ISNUMBER(SEARCH("Working with data or spreadsheets",TRIM(SUBSTITUTE(SUBSTITUTE(SUBSTITUTE(SUBSTITUTE(Answers!B419,"’","'"),"‘","'"),"“",""""),"”",""""))))*1+ISNUMBER(SEARCH("Writing or reviewing code or scripts",TRIM(SUBSTITUTE(SUBSTITUTE(SUBSTITUTE(SUBSTITUTE(Answers!B419,"’","'"),"‘","'"),"“",""""),"”",""""))))*1+ISNUMBER(SEARCH("Brainstorming or planning",TRIM(SUBSTITUTE(SUBSTITUTE(SUBSTITUTE(SUBSTITUTE(Answers!B419,"’","'"),"‘","'"),"“",""""),"”",""""))))*1+ISNUMBER(SEARCH("Something else",TRIM(SUBSTITUTE(SUBSTITUTE(SUBSTITUTE(SUBSTITUTE(Answers!B419,"’","'"),"‘","'"),"“",""""),"”",""""))))*1)</f>
        <v/>
      </c>
      <c r="Y419" s="1" t="str">
        <f aca="false">IF(X419="","",IF(X419=0,IF(ISNUMBER(SEARCH("I don't use AI tools for work",TRIM(SUBSTITUTE(SUBSTITUTE(SUBSTITUTE(SUBSTITUTE(Answers!B419,"’","'"),"‘","'"),"“",""""),"”","""")))),1,"unread"),MIN(X419+1,5)))</f>
        <v/>
      </c>
      <c r="Z419" s="1" t="n">
        <f aca="false">IF(ISNUMBER(SEARCH("Clear guidance on what's allowed and what information can go in",TRIM(SUBSTITUTE(SUBSTITUTE(SUBSTITUTE(SUBSTITUTE(Answers!R419,"’","'"),"‘","'"),"“",""""),"”","""")))),1,0)</f>
        <v>0</v>
      </c>
      <c r="AA419" s="1" t="n">
        <f aca="false">IF(ISNUMBER(SEARCH("An approved AI tool with a work account",TRIM(SUBSTITUTE(SUBSTITUTE(SUBSTITUTE(SUBSTITUTE(Answers!R419,"’","'"),"‘","'"),"“",""""),"”","""")))),1,0)</f>
        <v>0</v>
      </c>
      <c r="AB419" s="1" t="n">
        <f aca="false">IF(ISNUMBER(SEARCH("Hands-on training using my own work tasks",TRIM(SUBSTITUTE(SUBSTITUTE(SUBSTITUTE(SUBSTITUTE(Answers!R419,"’","'"),"‘","'"),"“",""""),"”","""")))),1,0)</f>
        <v>0</v>
      </c>
      <c r="AC419" s="1" t="n">
        <f aca="false">IF(ISNUMBER(SEARCH("Ready-made prompts and templates for common tasks",TRIM(SUBSTITUTE(SUBSTITUTE(SUBSTITUTE(SUBSTITUTE(Answers!R419,"’","'"),"‘","'"),"“",""""),"”","""")))),1,0)</f>
        <v>0</v>
      </c>
      <c r="AD419" s="1" t="n">
        <f aca="false">IF(ISNUMBER(SEARCH("Help setting up an AI agent for my role",TRIM(SUBSTITUTE(SUBSTITUTE(SUBSTITUTE(SUBSTITUTE(Answers!R419,"’","'"),"‘","'"),"“",""""),"”","""")))),1,0)</f>
        <v>0</v>
      </c>
      <c r="AE419" s="1" t="n">
        <f aca="false">IF(ISNUMBER(SEARCH("Examples from people in jobs like mine",TRIM(SUBSTITUTE(SUBSTITUTE(SUBSTITUTE(SUBSTITUTE(Answers!R419,"’","'"),"‘","'"),"“",""""),"”","""")))),1,0)</f>
        <v>0</v>
      </c>
      <c r="AF419" s="1" t="n">
        <f aca="false">IF(ISNUMBER(SEARCH("Time set aside to practice",TRIM(SUBSTITUTE(SUBSTITUTE(SUBSTITUTE(SUBSTITUTE(Answers!R419,"’","'"),"‘","'"),"“",""""),"”","""")))),1,0)</f>
        <v>0</v>
      </c>
      <c r="AG419" s="1" t="n">
        <f aca="false">IF(ISNUMBER(SEARCH("I don't need help right now",TRIM(SUBSTITUTE(SUBSTITUTE(SUBSTITUTE(SUBSTITUTE(Answers!R419,"’","'"),"‘","'"),"“",""""),"”","""")))),1,0)</f>
        <v>0</v>
      </c>
      <c r="AH419" s="1" t="str">
        <f aca="false">IF(Answers!R419="","",IF(Z419+AA419+AB419+AC419+AD419+AE419+AF419+AG419=0,"unread",""))</f>
        <v/>
      </c>
      <c r="AI419" s="1" t="n">
        <f aca="false">IF(OR(D419=5,E419=5),1,0)</f>
        <v>0</v>
      </c>
    </row>
    <row r="420" customFormat="false" ht="15" hidden="false" customHeight="true" outlineLevel="0" collapsed="false">
      <c r="A420" s="1" t="n">
        <f aca="false">Answers!T420</f>
        <v>0</v>
      </c>
      <c r="B420" s="1" t="str">
        <f aca="false">IF(Answers!A420="","",IFERROR(MATCH(TRIM(SUBSTITUTE(SUBSTITUTE(SUBSTITUTE(SUBSTITUTE(Answers!A420,"’","'"),"‘","'"),"“",""""),"”","""")),'Scoring key'!$B$10:$B$14,0),"unread"))</f>
        <v/>
      </c>
      <c r="C420" s="1" t="str">
        <f aca="false">IF(Answers!C420="","",IFERROR(MATCH(TRIM(SUBSTITUTE(SUBSTITUTE(SUBSTITUTE(SUBSTITUTE(Answers!C420,"’","'"),"‘","'"),"“",""""),"”","""")),'Scoring key'!$B$15:$B$19,0),"unread"))</f>
        <v/>
      </c>
      <c r="D420" s="1" t="str">
        <f aca="false">IF(Answers!D420="","",IFERROR(MATCH(TRIM(SUBSTITUTE(SUBSTITUTE(SUBSTITUTE(SUBSTITUTE(Answers!D420,"’","'"),"‘","'"),"“",""""),"”","""")),'Scoring key'!$B$20:$B$24,0),"unread"))</f>
        <v/>
      </c>
      <c r="E420" s="1" t="str">
        <f aca="false">IF(Answers!E420="","",IFERROR(MATCH(TRIM(SUBSTITUTE(SUBSTITUTE(SUBSTITUTE(SUBSTITUTE(Answers!E420,"’","'"),"‘","'"),"“",""""),"”","""")),'Scoring key'!$B$25:$B$29,0),"unread"))</f>
        <v/>
      </c>
      <c r="F420" s="1" t="str">
        <f aca="false">IF(Answers!L420="","",IFERROR(MATCH(TRIM(SUBSTITUTE(SUBSTITUTE(SUBSTITUTE(SUBSTITUTE(Answers!L420,"’","'"),"‘","'"),"“",""""),"”","""")),'Scoring key'!$B$30:$B$34,0),"unread"))</f>
        <v/>
      </c>
      <c r="G420" s="1" t="str">
        <f aca="false">IF(Answers!N420="","",IFERROR(MATCH(TRIM(SUBSTITUTE(SUBSTITUTE(SUBSTITUTE(SUBSTITUTE(Answers!N420,"’","'"),"‘","'"),"“",""""),"”","""")),'Scoring key'!$B$35:$B$38,0),"unread"))</f>
        <v/>
      </c>
      <c r="H420" s="1" t="str">
        <f aca="false">IF(Answers!O420="","",IFERROR(MATCH(TRIM(SUBSTITUTE(SUBSTITUTE(SUBSTITUTE(SUBSTITUTE(Answers!O420,"’","'"),"‘","'"),"“",""""),"”","""")),'Scoring key'!$B$39:$B$42,0),"unread"))</f>
        <v/>
      </c>
      <c r="I420" s="1" t="str">
        <f aca="false">IF(Answers!S420="","",IFERROR(MATCH(TRIM(SUBSTITUTE(SUBSTITUTE(SUBSTITUTE(SUBSTITUTE(Answers!S420,"’","'"),"‘","'"),"“",""""),"”","""")),'Scoring key'!$B$43:$B$46,0),"unread"))</f>
        <v/>
      </c>
      <c r="J420" s="1" t="str">
        <f aca="false">IF(ISNUMBER(B420),IF(INDEX('Scoring key'!$C$10:$C$14,B420)="","",INDEX('Scoring key'!$C$10:$C$14,B420)),"")</f>
        <v/>
      </c>
      <c r="K420" s="1" t="str">
        <f aca="false">IF(ISNUMBER(E420),IF(INDEX('Scoring key'!$C$25:$C$29,E420)="","",INDEX('Scoring key'!$C$25:$C$29,E420)),"")</f>
        <v/>
      </c>
      <c r="L420" s="1" t="str">
        <f aca="false">IF(ISNUMBER(F420),IF(INDEX('Scoring key'!$C$30:$C$34,F420)="","",INDEX('Scoring key'!$C$30:$C$34,F420)),"")</f>
        <v/>
      </c>
      <c r="M420" s="1" t="str">
        <f aca="false">IF(ISNUMBER(G420),IF(INDEX('Scoring key'!$C$35:$C$38,G420)="","",INDEX('Scoring key'!$C$35:$C$38,G420)),"")</f>
        <v/>
      </c>
      <c r="N420" s="1" t="str">
        <f aca="false">IF(ISNUMBER(H420),IF(INDEX('Scoring key'!$C$39:$C$42,H420)="","",INDEX('Scoring key'!$C$39:$C$42,H420)),"")</f>
        <v/>
      </c>
      <c r="O420" s="1" t="str">
        <f aca="false">IF(Answers!F420="","",IF(ISNUMBER(IFERROR(VALUE(Answers!F420),"")),IF(AND(VALUE(Answers!F420)&gt;=1,VALUE(Answers!F420)&lt;=5,VALUE(Answers!F420)=INT(VALUE(Answers!F420))),VALUE(Answers!F420),"unread"),IFERROR(MATCH(TRIM(SUBSTITUTE(SUBSTITUTE(SUBSTITUTE(SUBSTITUTE(Answers!F420,"’","'"),"‘","'"),"“",""""),"”","""")),'Scoring key'!$B$5:$B$9,0),"unread")))</f>
        <v/>
      </c>
      <c r="P420" s="1" t="str">
        <f aca="false">IF(Answers!G420="","",IF(ISNUMBER(IFERROR(VALUE(Answers!G420),"")),IF(AND(VALUE(Answers!G420)&gt;=1,VALUE(Answers!G420)&lt;=5,VALUE(Answers!G420)=INT(VALUE(Answers!G420))),VALUE(Answers!G420),"unread"),IFERROR(MATCH(TRIM(SUBSTITUTE(SUBSTITUTE(SUBSTITUTE(SUBSTITUTE(Answers!G420,"’","'"),"‘","'"),"“",""""),"”","""")),'Scoring key'!$B$5:$B$9,0),"unread")))</f>
        <v/>
      </c>
      <c r="Q420" s="1" t="str">
        <f aca="false">IF(Answers!H420="","",IF(ISNUMBER(IFERROR(VALUE(Answers!H420),"")),IF(AND(VALUE(Answers!H420)&gt;=1,VALUE(Answers!H420)&lt;=5,VALUE(Answers!H420)=INT(VALUE(Answers!H420))),VALUE(Answers!H420),"unread"),IFERROR(MATCH(TRIM(SUBSTITUTE(SUBSTITUTE(SUBSTITUTE(SUBSTITUTE(Answers!H420,"’","'"),"‘","'"),"“",""""),"”","""")),'Scoring key'!$B$5:$B$9,0),"unread")))</f>
        <v/>
      </c>
      <c r="R420" s="1" t="str">
        <f aca="false">IF(Answers!I420="","",IF(ISNUMBER(IFERROR(VALUE(Answers!I420),"")),IF(AND(VALUE(Answers!I420)&gt;=1,VALUE(Answers!I420)&lt;=5,VALUE(Answers!I420)=INT(VALUE(Answers!I420))),VALUE(Answers!I420),"unread"),IFERROR(MATCH(TRIM(SUBSTITUTE(SUBSTITUTE(SUBSTITUTE(SUBSTITUTE(Answers!I420,"’","'"),"‘","'"),"“",""""),"”","""")),'Scoring key'!$B$5:$B$9,0),"unread")))</f>
        <v/>
      </c>
      <c r="S420" s="1" t="str">
        <f aca="false">IF(Answers!J420="","",IF(ISNUMBER(IFERROR(VALUE(Answers!J420),"")),IF(AND(VALUE(Answers!J420)&gt;=1,VALUE(Answers!J420)&lt;=5,VALUE(Answers!J420)=INT(VALUE(Answers!J420))),VALUE(Answers!J420),"unread"),IFERROR(MATCH(TRIM(SUBSTITUTE(SUBSTITUTE(SUBSTITUTE(SUBSTITUTE(Answers!J420,"’","'"),"‘","'"),"“",""""),"”","""")),'Scoring key'!$B$5:$B$9,0),"unread")))</f>
        <v/>
      </c>
      <c r="T420" s="1" t="str">
        <f aca="false">IF(Answers!K420="","",IF(ISNUMBER(IFERROR(VALUE(Answers!K420),"")),IF(AND(VALUE(Answers!K420)&gt;=1,VALUE(Answers!K420)&lt;=5,VALUE(Answers!K420)=INT(VALUE(Answers!K420))),VALUE(Answers!K420),"unread"),IFERROR(MATCH(TRIM(SUBSTITUTE(SUBSTITUTE(SUBSTITUTE(SUBSTITUTE(Answers!K420,"’","'"),"‘","'"),"“",""""),"”","""")),'Scoring key'!$B$5:$B$9,0),"unread")))</f>
        <v/>
      </c>
      <c r="U420" s="1" t="str">
        <f aca="false">IF(Answers!M420="","",IF(ISNUMBER(IFERROR(VALUE(Answers!M420),"")),IF(AND(VALUE(Answers!M420)&gt;=1,VALUE(Answers!M420)&lt;=5,VALUE(Answers!M420)=INT(VALUE(Answers!M420))),VALUE(Answers!M420),"unread"),IFERROR(MATCH(TRIM(SUBSTITUTE(SUBSTITUTE(SUBSTITUTE(SUBSTITUTE(Answers!M420,"’","'"),"‘","'"),"“",""""),"”","""")),'Scoring key'!$B$5:$B$9,0),"unread")))</f>
        <v/>
      </c>
      <c r="V420" s="1" t="str">
        <f aca="false">IF(Answers!P420="","",IF(ISNUMBER(IFERROR(VALUE(Answers!P420),"")),IF(AND(VALUE(Answers!P420)&gt;=1,VALUE(Answers!P420)&lt;=5,VALUE(Answers!P420)=INT(VALUE(Answers!P420))),VALUE(Answers!P420),"unread"),IFERROR(MATCH(TRIM(SUBSTITUTE(SUBSTITUTE(SUBSTITUTE(SUBSTITUTE(Answers!P420,"’","'"),"‘","'"),"“",""""),"”","""")),'Scoring key'!$B$5:$B$9,0),"unread")))</f>
        <v/>
      </c>
      <c r="W420" s="1" t="str">
        <f aca="false">IF(Answers!Q420="","",IF(ISNUMBER(IFERROR(VALUE(Answers!Q420),"")),IF(AND(VALUE(Answers!Q420)&gt;=1,VALUE(Answers!Q420)&lt;=5,VALUE(Answers!Q420)=INT(VALUE(Answers!Q420))),VALUE(Answers!Q420),"unread"),IFERROR(MATCH(TRIM(SUBSTITUTE(SUBSTITUTE(SUBSTITUTE(SUBSTITUTE(Answers!Q420,"’","'"),"‘","'"),"“",""""),"”","""")),'Scoring key'!$B$5:$B$9,0),"unread")))</f>
        <v/>
      </c>
      <c r="X420" s="1" t="str">
        <f aca="false">IF(Answers!B420="","",ISNUMBER(SEARCH("Drafting or editing emails and documents",TRIM(SUBSTITUTE(SUBSTITUTE(SUBSTITUTE(SUBSTITUTE(Answers!B420,"’","'"),"‘","'"),"“",""""),"”",""""))))*1+ISNUMBER(SEARCH("Summarizing documents, threads or meetings",TRIM(SUBSTITUTE(SUBSTITUTE(SUBSTITUTE(SUBSTITUTE(Answers!B420,"’","'"),"‘","'"),"“",""""),"”",""""))))*1+ISNUMBER(SEARCH("Research, or explaining something unfamiliar",TRIM(SUBSTITUTE(SUBSTITUTE(SUBSTITUTE(SUBSTITUTE(Answers!B420,"’","'"),"‘","'"),"“",""""),"”",""""))))*1+ISNUMBER(SEARCH("Working with data or spreadsheets",TRIM(SUBSTITUTE(SUBSTITUTE(SUBSTITUTE(SUBSTITUTE(Answers!B420,"’","'"),"‘","'"),"“",""""),"”",""""))))*1+ISNUMBER(SEARCH("Writing or reviewing code or scripts",TRIM(SUBSTITUTE(SUBSTITUTE(SUBSTITUTE(SUBSTITUTE(Answers!B420,"’","'"),"‘","'"),"“",""""),"”",""""))))*1+ISNUMBER(SEARCH("Brainstorming or planning",TRIM(SUBSTITUTE(SUBSTITUTE(SUBSTITUTE(SUBSTITUTE(Answers!B420,"’","'"),"‘","'"),"“",""""),"”",""""))))*1+ISNUMBER(SEARCH("Something else",TRIM(SUBSTITUTE(SUBSTITUTE(SUBSTITUTE(SUBSTITUTE(Answers!B420,"’","'"),"‘","'"),"“",""""),"”",""""))))*1)</f>
        <v/>
      </c>
      <c r="Y420" s="1" t="str">
        <f aca="false">IF(X420="","",IF(X420=0,IF(ISNUMBER(SEARCH("I don't use AI tools for work",TRIM(SUBSTITUTE(SUBSTITUTE(SUBSTITUTE(SUBSTITUTE(Answers!B420,"’","'"),"‘","'"),"“",""""),"”","""")))),1,"unread"),MIN(X420+1,5)))</f>
        <v/>
      </c>
      <c r="Z420" s="1" t="n">
        <f aca="false">IF(ISNUMBER(SEARCH("Clear guidance on what's allowed and what information can go in",TRIM(SUBSTITUTE(SUBSTITUTE(SUBSTITUTE(SUBSTITUTE(Answers!R420,"’","'"),"‘","'"),"“",""""),"”","""")))),1,0)</f>
        <v>0</v>
      </c>
      <c r="AA420" s="1" t="n">
        <f aca="false">IF(ISNUMBER(SEARCH("An approved AI tool with a work account",TRIM(SUBSTITUTE(SUBSTITUTE(SUBSTITUTE(SUBSTITUTE(Answers!R420,"’","'"),"‘","'"),"“",""""),"”","""")))),1,0)</f>
        <v>0</v>
      </c>
      <c r="AB420" s="1" t="n">
        <f aca="false">IF(ISNUMBER(SEARCH("Hands-on training using my own work tasks",TRIM(SUBSTITUTE(SUBSTITUTE(SUBSTITUTE(SUBSTITUTE(Answers!R420,"’","'"),"‘","'"),"“",""""),"”","""")))),1,0)</f>
        <v>0</v>
      </c>
      <c r="AC420" s="1" t="n">
        <f aca="false">IF(ISNUMBER(SEARCH("Ready-made prompts and templates for common tasks",TRIM(SUBSTITUTE(SUBSTITUTE(SUBSTITUTE(SUBSTITUTE(Answers!R420,"’","'"),"‘","'"),"“",""""),"”","""")))),1,0)</f>
        <v>0</v>
      </c>
      <c r="AD420" s="1" t="n">
        <f aca="false">IF(ISNUMBER(SEARCH("Help setting up an AI agent for my role",TRIM(SUBSTITUTE(SUBSTITUTE(SUBSTITUTE(SUBSTITUTE(Answers!R420,"’","'"),"‘","'"),"“",""""),"”","""")))),1,0)</f>
        <v>0</v>
      </c>
      <c r="AE420" s="1" t="n">
        <f aca="false">IF(ISNUMBER(SEARCH("Examples from people in jobs like mine",TRIM(SUBSTITUTE(SUBSTITUTE(SUBSTITUTE(SUBSTITUTE(Answers!R420,"’","'"),"‘","'"),"“",""""),"”","""")))),1,0)</f>
        <v>0</v>
      </c>
      <c r="AF420" s="1" t="n">
        <f aca="false">IF(ISNUMBER(SEARCH("Time set aside to practice",TRIM(SUBSTITUTE(SUBSTITUTE(SUBSTITUTE(SUBSTITUTE(Answers!R420,"’","'"),"‘","'"),"“",""""),"”","""")))),1,0)</f>
        <v>0</v>
      </c>
      <c r="AG420" s="1" t="n">
        <f aca="false">IF(ISNUMBER(SEARCH("I don't need help right now",TRIM(SUBSTITUTE(SUBSTITUTE(SUBSTITUTE(SUBSTITUTE(Answers!R420,"’","'"),"‘","'"),"“",""""),"”","""")))),1,0)</f>
        <v>0</v>
      </c>
      <c r="AH420" s="1" t="str">
        <f aca="false">IF(Answers!R420="","",IF(Z420+AA420+AB420+AC420+AD420+AE420+AF420+AG420=0,"unread",""))</f>
        <v/>
      </c>
      <c r="AI420" s="1" t="n">
        <f aca="false">IF(OR(D420=5,E420=5),1,0)</f>
        <v>0</v>
      </c>
    </row>
    <row r="421" customFormat="false" ht="15" hidden="false" customHeight="true" outlineLevel="0" collapsed="false">
      <c r="A421" s="1" t="n">
        <f aca="false">Answers!T421</f>
        <v>0</v>
      </c>
      <c r="B421" s="1" t="str">
        <f aca="false">IF(Answers!A421="","",IFERROR(MATCH(TRIM(SUBSTITUTE(SUBSTITUTE(SUBSTITUTE(SUBSTITUTE(Answers!A421,"’","'"),"‘","'"),"“",""""),"”","""")),'Scoring key'!$B$10:$B$14,0),"unread"))</f>
        <v/>
      </c>
      <c r="C421" s="1" t="str">
        <f aca="false">IF(Answers!C421="","",IFERROR(MATCH(TRIM(SUBSTITUTE(SUBSTITUTE(SUBSTITUTE(SUBSTITUTE(Answers!C421,"’","'"),"‘","'"),"“",""""),"”","""")),'Scoring key'!$B$15:$B$19,0),"unread"))</f>
        <v/>
      </c>
      <c r="D421" s="1" t="str">
        <f aca="false">IF(Answers!D421="","",IFERROR(MATCH(TRIM(SUBSTITUTE(SUBSTITUTE(SUBSTITUTE(SUBSTITUTE(Answers!D421,"’","'"),"‘","'"),"“",""""),"”","""")),'Scoring key'!$B$20:$B$24,0),"unread"))</f>
        <v/>
      </c>
      <c r="E421" s="1" t="str">
        <f aca="false">IF(Answers!E421="","",IFERROR(MATCH(TRIM(SUBSTITUTE(SUBSTITUTE(SUBSTITUTE(SUBSTITUTE(Answers!E421,"’","'"),"‘","'"),"“",""""),"”","""")),'Scoring key'!$B$25:$B$29,0),"unread"))</f>
        <v/>
      </c>
      <c r="F421" s="1" t="str">
        <f aca="false">IF(Answers!L421="","",IFERROR(MATCH(TRIM(SUBSTITUTE(SUBSTITUTE(SUBSTITUTE(SUBSTITUTE(Answers!L421,"’","'"),"‘","'"),"“",""""),"”","""")),'Scoring key'!$B$30:$B$34,0),"unread"))</f>
        <v/>
      </c>
      <c r="G421" s="1" t="str">
        <f aca="false">IF(Answers!N421="","",IFERROR(MATCH(TRIM(SUBSTITUTE(SUBSTITUTE(SUBSTITUTE(SUBSTITUTE(Answers!N421,"’","'"),"‘","'"),"“",""""),"”","""")),'Scoring key'!$B$35:$B$38,0),"unread"))</f>
        <v/>
      </c>
      <c r="H421" s="1" t="str">
        <f aca="false">IF(Answers!O421="","",IFERROR(MATCH(TRIM(SUBSTITUTE(SUBSTITUTE(SUBSTITUTE(SUBSTITUTE(Answers!O421,"’","'"),"‘","'"),"“",""""),"”","""")),'Scoring key'!$B$39:$B$42,0),"unread"))</f>
        <v/>
      </c>
      <c r="I421" s="1" t="str">
        <f aca="false">IF(Answers!S421="","",IFERROR(MATCH(TRIM(SUBSTITUTE(SUBSTITUTE(SUBSTITUTE(SUBSTITUTE(Answers!S421,"’","'"),"‘","'"),"“",""""),"”","""")),'Scoring key'!$B$43:$B$46,0),"unread"))</f>
        <v/>
      </c>
      <c r="J421" s="1" t="str">
        <f aca="false">IF(ISNUMBER(B421),IF(INDEX('Scoring key'!$C$10:$C$14,B421)="","",INDEX('Scoring key'!$C$10:$C$14,B421)),"")</f>
        <v/>
      </c>
      <c r="K421" s="1" t="str">
        <f aca="false">IF(ISNUMBER(E421),IF(INDEX('Scoring key'!$C$25:$C$29,E421)="","",INDEX('Scoring key'!$C$25:$C$29,E421)),"")</f>
        <v/>
      </c>
      <c r="L421" s="1" t="str">
        <f aca="false">IF(ISNUMBER(F421),IF(INDEX('Scoring key'!$C$30:$C$34,F421)="","",INDEX('Scoring key'!$C$30:$C$34,F421)),"")</f>
        <v/>
      </c>
      <c r="M421" s="1" t="str">
        <f aca="false">IF(ISNUMBER(G421),IF(INDEX('Scoring key'!$C$35:$C$38,G421)="","",INDEX('Scoring key'!$C$35:$C$38,G421)),"")</f>
        <v/>
      </c>
      <c r="N421" s="1" t="str">
        <f aca="false">IF(ISNUMBER(H421),IF(INDEX('Scoring key'!$C$39:$C$42,H421)="","",INDEX('Scoring key'!$C$39:$C$42,H421)),"")</f>
        <v/>
      </c>
      <c r="O421" s="1" t="str">
        <f aca="false">IF(Answers!F421="","",IF(ISNUMBER(IFERROR(VALUE(Answers!F421),"")),IF(AND(VALUE(Answers!F421)&gt;=1,VALUE(Answers!F421)&lt;=5,VALUE(Answers!F421)=INT(VALUE(Answers!F421))),VALUE(Answers!F421),"unread"),IFERROR(MATCH(TRIM(SUBSTITUTE(SUBSTITUTE(SUBSTITUTE(SUBSTITUTE(Answers!F421,"’","'"),"‘","'"),"“",""""),"”","""")),'Scoring key'!$B$5:$B$9,0),"unread")))</f>
        <v/>
      </c>
      <c r="P421" s="1" t="str">
        <f aca="false">IF(Answers!G421="","",IF(ISNUMBER(IFERROR(VALUE(Answers!G421),"")),IF(AND(VALUE(Answers!G421)&gt;=1,VALUE(Answers!G421)&lt;=5,VALUE(Answers!G421)=INT(VALUE(Answers!G421))),VALUE(Answers!G421),"unread"),IFERROR(MATCH(TRIM(SUBSTITUTE(SUBSTITUTE(SUBSTITUTE(SUBSTITUTE(Answers!G421,"’","'"),"‘","'"),"“",""""),"”","""")),'Scoring key'!$B$5:$B$9,0),"unread")))</f>
        <v/>
      </c>
      <c r="Q421" s="1" t="str">
        <f aca="false">IF(Answers!H421="","",IF(ISNUMBER(IFERROR(VALUE(Answers!H421),"")),IF(AND(VALUE(Answers!H421)&gt;=1,VALUE(Answers!H421)&lt;=5,VALUE(Answers!H421)=INT(VALUE(Answers!H421))),VALUE(Answers!H421),"unread"),IFERROR(MATCH(TRIM(SUBSTITUTE(SUBSTITUTE(SUBSTITUTE(SUBSTITUTE(Answers!H421,"’","'"),"‘","'"),"“",""""),"”","""")),'Scoring key'!$B$5:$B$9,0),"unread")))</f>
        <v/>
      </c>
      <c r="R421" s="1" t="str">
        <f aca="false">IF(Answers!I421="","",IF(ISNUMBER(IFERROR(VALUE(Answers!I421),"")),IF(AND(VALUE(Answers!I421)&gt;=1,VALUE(Answers!I421)&lt;=5,VALUE(Answers!I421)=INT(VALUE(Answers!I421))),VALUE(Answers!I421),"unread"),IFERROR(MATCH(TRIM(SUBSTITUTE(SUBSTITUTE(SUBSTITUTE(SUBSTITUTE(Answers!I421,"’","'"),"‘","'"),"“",""""),"”","""")),'Scoring key'!$B$5:$B$9,0),"unread")))</f>
        <v/>
      </c>
      <c r="S421" s="1" t="str">
        <f aca="false">IF(Answers!J421="","",IF(ISNUMBER(IFERROR(VALUE(Answers!J421),"")),IF(AND(VALUE(Answers!J421)&gt;=1,VALUE(Answers!J421)&lt;=5,VALUE(Answers!J421)=INT(VALUE(Answers!J421))),VALUE(Answers!J421),"unread"),IFERROR(MATCH(TRIM(SUBSTITUTE(SUBSTITUTE(SUBSTITUTE(SUBSTITUTE(Answers!J421,"’","'"),"‘","'"),"“",""""),"”","""")),'Scoring key'!$B$5:$B$9,0),"unread")))</f>
        <v/>
      </c>
      <c r="T421" s="1" t="str">
        <f aca="false">IF(Answers!K421="","",IF(ISNUMBER(IFERROR(VALUE(Answers!K421),"")),IF(AND(VALUE(Answers!K421)&gt;=1,VALUE(Answers!K421)&lt;=5,VALUE(Answers!K421)=INT(VALUE(Answers!K421))),VALUE(Answers!K421),"unread"),IFERROR(MATCH(TRIM(SUBSTITUTE(SUBSTITUTE(SUBSTITUTE(SUBSTITUTE(Answers!K421,"’","'"),"‘","'"),"“",""""),"”","""")),'Scoring key'!$B$5:$B$9,0),"unread")))</f>
        <v/>
      </c>
      <c r="U421" s="1" t="str">
        <f aca="false">IF(Answers!M421="","",IF(ISNUMBER(IFERROR(VALUE(Answers!M421),"")),IF(AND(VALUE(Answers!M421)&gt;=1,VALUE(Answers!M421)&lt;=5,VALUE(Answers!M421)=INT(VALUE(Answers!M421))),VALUE(Answers!M421),"unread"),IFERROR(MATCH(TRIM(SUBSTITUTE(SUBSTITUTE(SUBSTITUTE(SUBSTITUTE(Answers!M421,"’","'"),"‘","'"),"“",""""),"”","""")),'Scoring key'!$B$5:$B$9,0),"unread")))</f>
        <v/>
      </c>
      <c r="V421" s="1" t="str">
        <f aca="false">IF(Answers!P421="","",IF(ISNUMBER(IFERROR(VALUE(Answers!P421),"")),IF(AND(VALUE(Answers!P421)&gt;=1,VALUE(Answers!P421)&lt;=5,VALUE(Answers!P421)=INT(VALUE(Answers!P421))),VALUE(Answers!P421),"unread"),IFERROR(MATCH(TRIM(SUBSTITUTE(SUBSTITUTE(SUBSTITUTE(SUBSTITUTE(Answers!P421,"’","'"),"‘","'"),"“",""""),"”","""")),'Scoring key'!$B$5:$B$9,0),"unread")))</f>
        <v/>
      </c>
      <c r="W421" s="1" t="str">
        <f aca="false">IF(Answers!Q421="","",IF(ISNUMBER(IFERROR(VALUE(Answers!Q421),"")),IF(AND(VALUE(Answers!Q421)&gt;=1,VALUE(Answers!Q421)&lt;=5,VALUE(Answers!Q421)=INT(VALUE(Answers!Q421))),VALUE(Answers!Q421),"unread"),IFERROR(MATCH(TRIM(SUBSTITUTE(SUBSTITUTE(SUBSTITUTE(SUBSTITUTE(Answers!Q421,"’","'"),"‘","'"),"“",""""),"”","""")),'Scoring key'!$B$5:$B$9,0),"unread")))</f>
        <v/>
      </c>
      <c r="X421" s="1" t="str">
        <f aca="false">IF(Answers!B421="","",ISNUMBER(SEARCH("Drafting or editing emails and documents",TRIM(SUBSTITUTE(SUBSTITUTE(SUBSTITUTE(SUBSTITUTE(Answers!B421,"’","'"),"‘","'"),"“",""""),"”",""""))))*1+ISNUMBER(SEARCH("Summarizing documents, threads or meetings",TRIM(SUBSTITUTE(SUBSTITUTE(SUBSTITUTE(SUBSTITUTE(Answers!B421,"’","'"),"‘","'"),"“",""""),"”",""""))))*1+ISNUMBER(SEARCH("Research, or explaining something unfamiliar",TRIM(SUBSTITUTE(SUBSTITUTE(SUBSTITUTE(SUBSTITUTE(Answers!B421,"’","'"),"‘","'"),"“",""""),"”",""""))))*1+ISNUMBER(SEARCH("Working with data or spreadsheets",TRIM(SUBSTITUTE(SUBSTITUTE(SUBSTITUTE(SUBSTITUTE(Answers!B421,"’","'"),"‘","'"),"“",""""),"”",""""))))*1+ISNUMBER(SEARCH("Writing or reviewing code or scripts",TRIM(SUBSTITUTE(SUBSTITUTE(SUBSTITUTE(SUBSTITUTE(Answers!B421,"’","'"),"‘","'"),"“",""""),"”",""""))))*1+ISNUMBER(SEARCH("Brainstorming or planning",TRIM(SUBSTITUTE(SUBSTITUTE(SUBSTITUTE(SUBSTITUTE(Answers!B421,"’","'"),"‘","'"),"“",""""),"”",""""))))*1+ISNUMBER(SEARCH("Something else",TRIM(SUBSTITUTE(SUBSTITUTE(SUBSTITUTE(SUBSTITUTE(Answers!B421,"’","'"),"‘","'"),"“",""""),"”",""""))))*1)</f>
        <v/>
      </c>
      <c r="Y421" s="1" t="str">
        <f aca="false">IF(X421="","",IF(X421=0,IF(ISNUMBER(SEARCH("I don't use AI tools for work",TRIM(SUBSTITUTE(SUBSTITUTE(SUBSTITUTE(SUBSTITUTE(Answers!B421,"’","'"),"‘","'"),"“",""""),"”","""")))),1,"unread"),MIN(X421+1,5)))</f>
        <v/>
      </c>
      <c r="Z421" s="1" t="n">
        <f aca="false">IF(ISNUMBER(SEARCH("Clear guidance on what's allowed and what information can go in",TRIM(SUBSTITUTE(SUBSTITUTE(SUBSTITUTE(SUBSTITUTE(Answers!R421,"’","'"),"‘","'"),"“",""""),"”","""")))),1,0)</f>
        <v>0</v>
      </c>
      <c r="AA421" s="1" t="n">
        <f aca="false">IF(ISNUMBER(SEARCH("An approved AI tool with a work account",TRIM(SUBSTITUTE(SUBSTITUTE(SUBSTITUTE(SUBSTITUTE(Answers!R421,"’","'"),"‘","'"),"“",""""),"”","""")))),1,0)</f>
        <v>0</v>
      </c>
      <c r="AB421" s="1" t="n">
        <f aca="false">IF(ISNUMBER(SEARCH("Hands-on training using my own work tasks",TRIM(SUBSTITUTE(SUBSTITUTE(SUBSTITUTE(SUBSTITUTE(Answers!R421,"’","'"),"‘","'"),"“",""""),"”","""")))),1,0)</f>
        <v>0</v>
      </c>
      <c r="AC421" s="1" t="n">
        <f aca="false">IF(ISNUMBER(SEARCH("Ready-made prompts and templates for common tasks",TRIM(SUBSTITUTE(SUBSTITUTE(SUBSTITUTE(SUBSTITUTE(Answers!R421,"’","'"),"‘","'"),"“",""""),"”","""")))),1,0)</f>
        <v>0</v>
      </c>
      <c r="AD421" s="1" t="n">
        <f aca="false">IF(ISNUMBER(SEARCH("Help setting up an AI agent for my role",TRIM(SUBSTITUTE(SUBSTITUTE(SUBSTITUTE(SUBSTITUTE(Answers!R421,"’","'"),"‘","'"),"“",""""),"”","""")))),1,0)</f>
        <v>0</v>
      </c>
      <c r="AE421" s="1" t="n">
        <f aca="false">IF(ISNUMBER(SEARCH("Examples from people in jobs like mine",TRIM(SUBSTITUTE(SUBSTITUTE(SUBSTITUTE(SUBSTITUTE(Answers!R421,"’","'"),"‘","'"),"“",""""),"”","""")))),1,0)</f>
        <v>0</v>
      </c>
      <c r="AF421" s="1" t="n">
        <f aca="false">IF(ISNUMBER(SEARCH("Time set aside to practice",TRIM(SUBSTITUTE(SUBSTITUTE(SUBSTITUTE(SUBSTITUTE(Answers!R421,"’","'"),"‘","'"),"“",""""),"”","""")))),1,0)</f>
        <v>0</v>
      </c>
      <c r="AG421" s="1" t="n">
        <f aca="false">IF(ISNUMBER(SEARCH("I don't need help right now",TRIM(SUBSTITUTE(SUBSTITUTE(SUBSTITUTE(SUBSTITUTE(Answers!R421,"’","'"),"‘","'"),"“",""""),"”","""")))),1,0)</f>
        <v>0</v>
      </c>
      <c r="AH421" s="1" t="str">
        <f aca="false">IF(Answers!R421="","",IF(Z421+AA421+AB421+AC421+AD421+AE421+AF421+AG421=0,"unread",""))</f>
        <v/>
      </c>
      <c r="AI421" s="1" t="n">
        <f aca="false">IF(OR(D421=5,E421=5),1,0)</f>
        <v>0</v>
      </c>
    </row>
    <row r="422" customFormat="false" ht="15" hidden="false" customHeight="true" outlineLevel="0" collapsed="false">
      <c r="A422" s="1" t="n">
        <f aca="false">Answers!T422</f>
        <v>0</v>
      </c>
      <c r="B422" s="1" t="str">
        <f aca="false">IF(Answers!A422="","",IFERROR(MATCH(TRIM(SUBSTITUTE(SUBSTITUTE(SUBSTITUTE(SUBSTITUTE(Answers!A422,"’","'"),"‘","'"),"“",""""),"”","""")),'Scoring key'!$B$10:$B$14,0),"unread"))</f>
        <v/>
      </c>
      <c r="C422" s="1" t="str">
        <f aca="false">IF(Answers!C422="","",IFERROR(MATCH(TRIM(SUBSTITUTE(SUBSTITUTE(SUBSTITUTE(SUBSTITUTE(Answers!C422,"’","'"),"‘","'"),"“",""""),"”","""")),'Scoring key'!$B$15:$B$19,0),"unread"))</f>
        <v/>
      </c>
      <c r="D422" s="1" t="str">
        <f aca="false">IF(Answers!D422="","",IFERROR(MATCH(TRIM(SUBSTITUTE(SUBSTITUTE(SUBSTITUTE(SUBSTITUTE(Answers!D422,"’","'"),"‘","'"),"“",""""),"”","""")),'Scoring key'!$B$20:$B$24,0),"unread"))</f>
        <v/>
      </c>
      <c r="E422" s="1" t="str">
        <f aca="false">IF(Answers!E422="","",IFERROR(MATCH(TRIM(SUBSTITUTE(SUBSTITUTE(SUBSTITUTE(SUBSTITUTE(Answers!E422,"’","'"),"‘","'"),"“",""""),"”","""")),'Scoring key'!$B$25:$B$29,0),"unread"))</f>
        <v/>
      </c>
      <c r="F422" s="1" t="str">
        <f aca="false">IF(Answers!L422="","",IFERROR(MATCH(TRIM(SUBSTITUTE(SUBSTITUTE(SUBSTITUTE(SUBSTITUTE(Answers!L422,"’","'"),"‘","'"),"“",""""),"”","""")),'Scoring key'!$B$30:$B$34,0),"unread"))</f>
        <v/>
      </c>
      <c r="G422" s="1" t="str">
        <f aca="false">IF(Answers!N422="","",IFERROR(MATCH(TRIM(SUBSTITUTE(SUBSTITUTE(SUBSTITUTE(SUBSTITUTE(Answers!N422,"’","'"),"‘","'"),"“",""""),"”","""")),'Scoring key'!$B$35:$B$38,0),"unread"))</f>
        <v/>
      </c>
      <c r="H422" s="1" t="str">
        <f aca="false">IF(Answers!O422="","",IFERROR(MATCH(TRIM(SUBSTITUTE(SUBSTITUTE(SUBSTITUTE(SUBSTITUTE(Answers!O422,"’","'"),"‘","'"),"“",""""),"”","""")),'Scoring key'!$B$39:$B$42,0),"unread"))</f>
        <v/>
      </c>
      <c r="I422" s="1" t="str">
        <f aca="false">IF(Answers!S422="","",IFERROR(MATCH(TRIM(SUBSTITUTE(SUBSTITUTE(SUBSTITUTE(SUBSTITUTE(Answers!S422,"’","'"),"‘","'"),"“",""""),"”","""")),'Scoring key'!$B$43:$B$46,0),"unread"))</f>
        <v/>
      </c>
      <c r="J422" s="1" t="str">
        <f aca="false">IF(ISNUMBER(B422),IF(INDEX('Scoring key'!$C$10:$C$14,B422)="","",INDEX('Scoring key'!$C$10:$C$14,B422)),"")</f>
        <v/>
      </c>
      <c r="K422" s="1" t="str">
        <f aca="false">IF(ISNUMBER(E422),IF(INDEX('Scoring key'!$C$25:$C$29,E422)="","",INDEX('Scoring key'!$C$25:$C$29,E422)),"")</f>
        <v/>
      </c>
      <c r="L422" s="1" t="str">
        <f aca="false">IF(ISNUMBER(F422),IF(INDEX('Scoring key'!$C$30:$C$34,F422)="","",INDEX('Scoring key'!$C$30:$C$34,F422)),"")</f>
        <v/>
      </c>
      <c r="M422" s="1" t="str">
        <f aca="false">IF(ISNUMBER(G422),IF(INDEX('Scoring key'!$C$35:$C$38,G422)="","",INDEX('Scoring key'!$C$35:$C$38,G422)),"")</f>
        <v/>
      </c>
      <c r="N422" s="1" t="str">
        <f aca="false">IF(ISNUMBER(H422),IF(INDEX('Scoring key'!$C$39:$C$42,H422)="","",INDEX('Scoring key'!$C$39:$C$42,H422)),"")</f>
        <v/>
      </c>
      <c r="O422" s="1" t="str">
        <f aca="false">IF(Answers!F422="","",IF(ISNUMBER(IFERROR(VALUE(Answers!F422),"")),IF(AND(VALUE(Answers!F422)&gt;=1,VALUE(Answers!F422)&lt;=5,VALUE(Answers!F422)=INT(VALUE(Answers!F422))),VALUE(Answers!F422),"unread"),IFERROR(MATCH(TRIM(SUBSTITUTE(SUBSTITUTE(SUBSTITUTE(SUBSTITUTE(Answers!F422,"’","'"),"‘","'"),"“",""""),"”","""")),'Scoring key'!$B$5:$B$9,0),"unread")))</f>
        <v/>
      </c>
      <c r="P422" s="1" t="str">
        <f aca="false">IF(Answers!G422="","",IF(ISNUMBER(IFERROR(VALUE(Answers!G422),"")),IF(AND(VALUE(Answers!G422)&gt;=1,VALUE(Answers!G422)&lt;=5,VALUE(Answers!G422)=INT(VALUE(Answers!G422))),VALUE(Answers!G422),"unread"),IFERROR(MATCH(TRIM(SUBSTITUTE(SUBSTITUTE(SUBSTITUTE(SUBSTITUTE(Answers!G422,"’","'"),"‘","'"),"“",""""),"”","""")),'Scoring key'!$B$5:$B$9,0),"unread")))</f>
        <v/>
      </c>
      <c r="Q422" s="1" t="str">
        <f aca="false">IF(Answers!H422="","",IF(ISNUMBER(IFERROR(VALUE(Answers!H422),"")),IF(AND(VALUE(Answers!H422)&gt;=1,VALUE(Answers!H422)&lt;=5,VALUE(Answers!H422)=INT(VALUE(Answers!H422))),VALUE(Answers!H422),"unread"),IFERROR(MATCH(TRIM(SUBSTITUTE(SUBSTITUTE(SUBSTITUTE(SUBSTITUTE(Answers!H422,"’","'"),"‘","'"),"“",""""),"”","""")),'Scoring key'!$B$5:$B$9,0),"unread")))</f>
        <v/>
      </c>
      <c r="R422" s="1" t="str">
        <f aca="false">IF(Answers!I422="","",IF(ISNUMBER(IFERROR(VALUE(Answers!I422),"")),IF(AND(VALUE(Answers!I422)&gt;=1,VALUE(Answers!I422)&lt;=5,VALUE(Answers!I422)=INT(VALUE(Answers!I422))),VALUE(Answers!I422),"unread"),IFERROR(MATCH(TRIM(SUBSTITUTE(SUBSTITUTE(SUBSTITUTE(SUBSTITUTE(Answers!I422,"’","'"),"‘","'"),"“",""""),"”","""")),'Scoring key'!$B$5:$B$9,0),"unread")))</f>
        <v/>
      </c>
      <c r="S422" s="1" t="str">
        <f aca="false">IF(Answers!J422="","",IF(ISNUMBER(IFERROR(VALUE(Answers!J422),"")),IF(AND(VALUE(Answers!J422)&gt;=1,VALUE(Answers!J422)&lt;=5,VALUE(Answers!J422)=INT(VALUE(Answers!J422))),VALUE(Answers!J422),"unread"),IFERROR(MATCH(TRIM(SUBSTITUTE(SUBSTITUTE(SUBSTITUTE(SUBSTITUTE(Answers!J422,"’","'"),"‘","'"),"“",""""),"”","""")),'Scoring key'!$B$5:$B$9,0),"unread")))</f>
        <v/>
      </c>
      <c r="T422" s="1" t="str">
        <f aca="false">IF(Answers!K422="","",IF(ISNUMBER(IFERROR(VALUE(Answers!K422),"")),IF(AND(VALUE(Answers!K422)&gt;=1,VALUE(Answers!K422)&lt;=5,VALUE(Answers!K422)=INT(VALUE(Answers!K422))),VALUE(Answers!K422),"unread"),IFERROR(MATCH(TRIM(SUBSTITUTE(SUBSTITUTE(SUBSTITUTE(SUBSTITUTE(Answers!K422,"’","'"),"‘","'"),"“",""""),"”","""")),'Scoring key'!$B$5:$B$9,0),"unread")))</f>
        <v/>
      </c>
      <c r="U422" s="1" t="str">
        <f aca="false">IF(Answers!M422="","",IF(ISNUMBER(IFERROR(VALUE(Answers!M422),"")),IF(AND(VALUE(Answers!M422)&gt;=1,VALUE(Answers!M422)&lt;=5,VALUE(Answers!M422)=INT(VALUE(Answers!M422))),VALUE(Answers!M422),"unread"),IFERROR(MATCH(TRIM(SUBSTITUTE(SUBSTITUTE(SUBSTITUTE(SUBSTITUTE(Answers!M422,"’","'"),"‘","'"),"“",""""),"”","""")),'Scoring key'!$B$5:$B$9,0),"unread")))</f>
        <v/>
      </c>
      <c r="V422" s="1" t="str">
        <f aca="false">IF(Answers!P422="","",IF(ISNUMBER(IFERROR(VALUE(Answers!P422),"")),IF(AND(VALUE(Answers!P422)&gt;=1,VALUE(Answers!P422)&lt;=5,VALUE(Answers!P422)=INT(VALUE(Answers!P422))),VALUE(Answers!P422),"unread"),IFERROR(MATCH(TRIM(SUBSTITUTE(SUBSTITUTE(SUBSTITUTE(SUBSTITUTE(Answers!P422,"’","'"),"‘","'"),"“",""""),"”","""")),'Scoring key'!$B$5:$B$9,0),"unread")))</f>
        <v/>
      </c>
      <c r="W422" s="1" t="str">
        <f aca="false">IF(Answers!Q422="","",IF(ISNUMBER(IFERROR(VALUE(Answers!Q422),"")),IF(AND(VALUE(Answers!Q422)&gt;=1,VALUE(Answers!Q422)&lt;=5,VALUE(Answers!Q422)=INT(VALUE(Answers!Q422))),VALUE(Answers!Q422),"unread"),IFERROR(MATCH(TRIM(SUBSTITUTE(SUBSTITUTE(SUBSTITUTE(SUBSTITUTE(Answers!Q422,"’","'"),"‘","'"),"“",""""),"”","""")),'Scoring key'!$B$5:$B$9,0),"unread")))</f>
        <v/>
      </c>
      <c r="X422" s="1" t="str">
        <f aca="false">IF(Answers!B422="","",ISNUMBER(SEARCH("Drafting or editing emails and documents",TRIM(SUBSTITUTE(SUBSTITUTE(SUBSTITUTE(SUBSTITUTE(Answers!B422,"’","'"),"‘","'"),"“",""""),"”",""""))))*1+ISNUMBER(SEARCH("Summarizing documents, threads or meetings",TRIM(SUBSTITUTE(SUBSTITUTE(SUBSTITUTE(SUBSTITUTE(Answers!B422,"’","'"),"‘","'"),"“",""""),"”",""""))))*1+ISNUMBER(SEARCH("Research, or explaining something unfamiliar",TRIM(SUBSTITUTE(SUBSTITUTE(SUBSTITUTE(SUBSTITUTE(Answers!B422,"’","'"),"‘","'"),"“",""""),"”",""""))))*1+ISNUMBER(SEARCH("Working with data or spreadsheets",TRIM(SUBSTITUTE(SUBSTITUTE(SUBSTITUTE(SUBSTITUTE(Answers!B422,"’","'"),"‘","'"),"“",""""),"”",""""))))*1+ISNUMBER(SEARCH("Writing or reviewing code or scripts",TRIM(SUBSTITUTE(SUBSTITUTE(SUBSTITUTE(SUBSTITUTE(Answers!B422,"’","'"),"‘","'"),"“",""""),"”",""""))))*1+ISNUMBER(SEARCH("Brainstorming or planning",TRIM(SUBSTITUTE(SUBSTITUTE(SUBSTITUTE(SUBSTITUTE(Answers!B422,"’","'"),"‘","'"),"“",""""),"”",""""))))*1+ISNUMBER(SEARCH("Something else",TRIM(SUBSTITUTE(SUBSTITUTE(SUBSTITUTE(SUBSTITUTE(Answers!B422,"’","'"),"‘","'"),"“",""""),"”",""""))))*1)</f>
        <v/>
      </c>
      <c r="Y422" s="1" t="str">
        <f aca="false">IF(X422="","",IF(X422=0,IF(ISNUMBER(SEARCH("I don't use AI tools for work",TRIM(SUBSTITUTE(SUBSTITUTE(SUBSTITUTE(SUBSTITUTE(Answers!B422,"’","'"),"‘","'"),"“",""""),"”","""")))),1,"unread"),MIN(X422+1,5)))</f>
        <v/>
      </c>
      <c r="Z422" s="1" t="n">
        <f aca="false">IF(ISNUMBER(SEARCH("Clear guidance on what's allowed and what information can go in",TRIM(SUBSTITUTE(SUBSTITUTE(SUBSTITUTE(SUBSTITUTE(Answers!R422,"’","'"),"‘","'"),"“",""""),"”","""")))),1,0)</f>
        <v>0</v>
      </c>
      <c r="AA422" s="1" t="n">
        <f aca="false">IF(ISNUMBER(SEARCH("An approved AI tool with a work account",TRIM(SUBSTITUTE(SUBSTITUTE(SUBSTITUTE(SUBSTITUTE(Answers!R422,"’","'"),"‘","'"),"“",""""),"”","""")))),1,0)</f>
        <v>0</v>
      </c>
      <c r="AB422" s="1" t="n">
        <f aca="false">IF(ISNUMBER(SEARCH("Hands-on training using my own work tasks",TRIM(SUBSTITUTE(SUBSTITUTE(SUBSTITUTE(SUBSTITUTE(Answers!R422,"’","'"),"‘","'"),"“",""""),"”","""")))),1,0)</f>
        <v>0</v>
      </c>
      <c r="AC422" s="1" t="n">
        <f aca="false">IF(ISNUMBER(SEARCH("Ready-made prompts and templates for common tasks",TRIM(SUBSTITUTE(SUBSTITUTE(SUBSTITUTE(SUBSTITUTE(Answers!R422,"’","'"),"‘","'"),"“",""""),"”","""")))),1,0)</f>
        <v>0</v>
      </c>
      <c r="AD422" s="1" t="n">
        <f aca="false">IF(ISNUMBER(SEARCH("Help setting up an AI agent for my role",TRIM(SUBSTITUTE(SUBSTITUTE(SUBSTITUTE(SUBSTITUTE(Answers!R422,"’","'"),"‘","'"),"“",""""),"”","""")))),1,0)</f>
        <v>0</v>
      </c>
      <c r="AE422" s="1" t="n">
        <f aca="false">IF(ISNUMBER(SEARCH("Examples from people in jobs like mine",TRIM(SUBSTITUTE(SUBSTITUTE(SUBSTITUTE(SUBSTITUTE(Answers!R422,"’","'"),"‘","'"),"“",""""),"”","""")))),1,0)</f>
        <v>0</v>
      </c>
      <c r="AF422" s="1" t="n">
        <f aca="false">IF(ISNUMBER(SEARCH("Time set aside to practice",TRIM(SUBSTITUTE(SUBSTITUTE(SUBSTITUTE(SUBSTITUTE(Answers!R422,"’","'"),"‘","'"),"“",""""),"”","""")))),1,0)</f>
        <v>0</v>
      </c>
      <c r="AG422" s="1" t="n">
        <f aca="false">IF(ISNUMBER(SEARCH("I don't need help right now",TRIM(SUBSTITUTE(SUBSTITUTE(SUBSTITUTE(SUBSTITUTE(Answers!R422,"’","'"),"‘","'"),"“",""""),"”","""")))),1,0)</f>
        <v>0</v>
      </c>
      <c r="AH422" s="1" t="str">
        <f aca="false">IF(Answers!R422="","",IF(Z422+AA422+AB422+AC422+AD422+AE422+AF422+AG422=0,"unread",""))</f>
        <v/>
      </c>
      <c r="AI422" s="1" t="n">
        <f aca="false">IF(OR(D422=5,E422=5),1,0)</f>
        <v>0</v>
      </c>
    </row>
    <row r="423" customFormat="false" ht="15" hidden="false" customHeight="true" outlineLevel="0" collapsed="false">
      <c r="A423" s="1" t="n">
        <f aca="false">Answers!T423</f>
        <v>0</v>
      </c>
      <c r="B423" s="1" t="str">
        <f aca="false">IF(Answers!A423="","",IFERROR(MATCH(TRIM(SUBSTITUTE(SUBSTITUTE(SUBSTITUTE(SUBSTITUTE(Answers!A423,"’","'"),"‘","'"),"“",""""),"”","""")),'Scoring key'!$B$10:$B$14,0),"unread"))</f>
        <v/>
      </c>
      <c r="C423" s="1" t="str">
        <f aca="false">IF(Answers!C423="","",IFERROR(MATCH(TRIM(SUBSTITUTE(SUBSTITUTE(SUBSTITUTE(SUBSTITUTE(Answers!C423,"’","'"),"‘","'"),"“",""""),"”","""")),'Scoring key'!$B$15:$B$19,0),"unread"))</f>
        <v/>
      </c>
      <c r="D423" s="1" t="str">
        <f aca="false">IF(Answers!D423="","",IFERROR(MATCH(TRIM(SUBSTITUTE(SUBSTITUTE(SUBSTITUTE(SUBSTITUTE(Answers!D423,"’","'"),"‘","'"),"“",""""),"”","""")),'Scoring key'!$B$20:$B$24,0),"unread"))</f>
        <v/>
      </c>
      <c r="E423" s="1" t="str">
        <f aca="false">IF(Answers!E423="","",IFERROR(MATCH(TRIM(SUBSTITUTE(SUBSTITUTE(SUBSTITUTE(SUBSTITUTE(Answers!E423,"’","'"),"‘","'"),"“",""""),"”","""")),'Scoring key'!$B$25:$B$29,0),"unread"))</f>
        <v/>
      </c>
      <c r="F423" s="1" t="str">
        <f aca="false">IF(Answers!L423="","",IFERROR(MATCH(TRIM(SUBSTITUTE(SUBSTITUTE(SUBSTITUTE(SUBSTITUTE(Answers!L423,"’","'"),"‘","'"),"“",""""),"”","""")),'Scoring key'!$B$30:$B$34,0),"unread"))</f>
        <v/>
      </c>
      <c r="G423" s="1" t="str">
        <f aca="false">IF(Answers!N423="","",IFERROR(MATCH(TRIM(SUBSTITUTE(SUBSTITUTE(SUBSTITUTE(SUBSTITUTE(Answers!N423,"’","'"),"‘","'"),"“",""""),"”","""")),'Scoring key'!$B$35:$B$38,0),"unread"))</f>
        <v/>
      </c>
      <c r="H423" s="1" t="str">
        <f aca="false">IF(Answers!O423="","",IFERROR(MATCH(TRIM(SUBSTITUTE(SUBSTITUTE(SUBSTITUTE(SUBSTITUTE(Answers!O423,"’","'"),"‘","'"),"“",""""),"”","""")),'Scoring key'!$B$39:$B$42,0),"unread"))</f>
        <v/>
      </c>
      <c r="I423" s="1" t="str">
        <f aca="false">IF(Answers!S423="","",IFERROR(MATCH(TRIM(SUBSTITUTE(SUBSTITUTE(SUBSTITUTE(SUBSTITUTE(Answers!S423,"’","'"),"‘","'"),"“",""""),"”","""")),'Scoring key'!$B$43:$B$46,0),"unread"))</f>
        <v/>
      </c>
      <c r="J423" s="1" t="str">
        <f aca="false">IF(ISNUMBER(B423),IF(INDEX('Scoring key'!$C$10:$C$14,B423)="","",INDEX('Scoring key'!$C$10:$C$14,B423)),"")</f>
        <v/>
      </c>
      <c r="K423" s="1" t="str">
        <f aca="false">IF(ISNUMBER(E423),IF(INDEX('Scoring key'!$C$25:$C$29,E423)="","",INDEX('Scoring key'!$C$25:$C$29,E423)),"")</f>
        <v/>
      </c>
      <c r="L423" s="1" t="str">
        <f aca="false">IF(ISNUMBER(F423),IF(INDEX('Scoring key'!$C$30:$C$34,F423)="","",INDEX('Scoring key'!$C$30:$C$34,F423)),"")</f>
        <v/>
      </c>
      <c r="M423" s="1" t="str">
        <f aca="false">IF(ISNUMBER(G423),IF(INDEX('Scoring key'!$C$35:$C$38,G423)="","",INDEX('Scoring key'!$C$35:$C$38,G423)),"")</f>
        <v/>
      </c>
      <c r="N423" s="1" t="str">
        <f aca="false">IF(ISNUMBER(H423),IF(INDEX('Scoring key'!$C$39:$C$42,H423)="","",INDEX('Scoring key'!$C$39:$C$42,H423)),"")</f>
        <v/>
      </c>
      <c r="O423" s="1" t="str">
        <f aca="false">IF(Answers!F423="","",IF(ISNUMBER(IFERROR(VALUE(Answers!F423),"")),IF(AND(VALUE(Answers!F423)&gt;=1,VALUE(Answers!F423)&lt;=5,VALUE(Answers!F423)=INT(VALUE(Answers!F423))),VALUE(Answers!F423),"unread"),IFERROR(MATCH(TRIM(SUBSTITUTE(SUBSTITUTE(SUBSTITUTE(SUBSTITUTE(Answers!F423,"’","'"),"‘","'"),"“",""""),"”","""")),'Scoring key'!$B$5:$B$9,0),"unread")))</f>
        <v/>
      </c>
      <c r="P423" s="1" t="str">
        <f aca="false">IF(Answers!G423="","",IF(ISNUMBER(IFERROR(VALUE(Answers!G423),"")),IF(AND(VALUE(Answers!G423)&gt;=1,VALUE(Answers!G423)&lt;=5,VALUE(Answers!G423)=INT(VALUE(Answers!G423))),VALUE(Answers!G423),"unread"),IFERROR(MATCH(TRIM(SUBSTITUTE(SUBSTITUTE(SUBSTITUTE(SUBSTITUTE(Answers!G423,"’","'"),"‘","'"),"“",""""),"”","""")),'Scoring key'!$B$5:$B$9,0),"unread")))</f>
        <v/>
      </c>
      <c r="Q423" s="1" t="str">
        <f aca="false">IF(Answers!H423="","",IF(ISNUMBER(IFERROR(VALUE(Answers!H423),"")),IF(AND(VALUE(Answers!H423)&gt;=1,VALUE(Answers!H423)&lt;=5,VALUE(Answers!H423)=INT(VALUE(Answers!H423))),VALUE(Answers!H423),"unread"),IFERROR(MATCH(TRIM(SUBSTITUTE(SUBSTITUTE(SUBSTITUTE(SUBSTITUTE(Answers!H423,"’","'"),"‘","'"),"“",""""),"”","""")),'Scoring key'!$B$5:$B$9,0),"unread")))</f>
        <v/>
      </c>
      <c r="R423" s="1" t="str">
        <f aca="false">IF(Answers!I423="","",IF(ISNUMBER(IFERROR(VALUE(Answers!I423),"")),IF(AND(VALUE(Answers!I423)&gt;=1,VALUE(Answers!I423)&lt;=5,VALUE(Answers!I423)=INT(VALUE(Answers!I423))),VALUE(Answers!I423),"unread"),IFERROR(MATCH(TRIM(SUBSTITUTE(SUBSTITUTE(SUBSTITUTE(SUBSTITUTE(Answers!I423,"’","'"),"‘","'"),"“",""""),"”","""")),'Scoring key'!$B$5:$B$9,0),"unread")))</f>
        <v/>
      </c>
      <c r="S423" s="1" t="str">
        <f aca="false">IF(Answers!J423="","",IF(ISNUMBER(IFERROR(VALUE(Answers!J423),"")),IF(AND(VALUE(Answers!J423)&gt;=1,VALUE(Answers!J423)&lt;=5,VALUE(Answers!J423)=INT(VALUE(Answers!J423))),VALUE(Answers!J423),"unread"),IFERROR(MATCH(TRIM(SUBSTITUTE(SUBSTITUTE(SUBSTITUTE(SUBSTITUTE(Answers!J423,"’","'"),"‘","'"),"“",""""),"”","""")),'Scoring key'!$B$5:$B$9,0),"unread")))</f>
        <v/>
      </c>
      <c r="T423" s="1" t="str">
        <f aca="false">IF(Answers!K423="","",IF(ISNUMBER(IFERROR(VALUE(Answers!K423),"")),IF(AND(VALUE(Answers!K423)&gt;=1,VALUE(Answers!K423)&lt;=5,VALUE(Answers!K423)=INT(VALUE(Answers!K423))),VALUE(Answers!K423),"unread"),IFERROR(MATCH(TRIM(SUBSTITUTE(SUBSTITUTE(SUBSTITUTE(SUBSTITUTE(Answers!K423,"’","'"),"‘","'"),"“",""""),"”","""")),'Scoring key'!$B$5:$B$9,0),"unread")))</f>
        <v/>
      </c>
      <c r="U423" s="1" t="str">
        <f aca="false">IF(Answers!M423="","",IF(ISNUMBER(IFERROR(VALUE(Answers!M423),"")),IF(AND(VALUE(Answers!M423)&gt;=1,VALUE(Answers!M423)&lt;=5,VALUE(Answers!M423)=INT(VALUE(Answers!M423))),VALUE(Answers!M423),"unread"),IFERROR(MATCH(TRIM(SUBSTITUTE(SUBSTITUTE(SUBSTITUTE(SUBSTITUTE(Answers!M423,"’","'"),"‘","'"),"“",""""),"”","""")),'Scoring key'!$B$5:$B$9,0),"unread")))</f>
        <v/>
      </c>
      <c r="V423" s="1" t="str">
        <f aca="false">IF(Answers!P423="","",IF(ISNUMBER(IFERROR(VALUE(Answers!P423),"")),IF(AND(VALUE(Answers!P423)&gt;=1,VALUE(Answers!P423)&lt;=5,VALUE(Answers!P423)=INT(VALUE(Answers!P423))),VALUE(Answers!P423),"unread"),IFERROR(MATCH(TRIM(SUBSTITUTE(SUBSTITUTE(SUBSTITUTE(SUBSTITUTE(Answers!P423,"’","'"),"‘","'"),"“",""""),"”","""")),'Scoring key'!$B$5:$B$9,0),"unread")))</f>
        <v/>
      </c>
      <c r="W423" s="1" t="str">
        <f aca="false">IF(Answers!Q423="","",IF(ISNUMBER(IFERROR(VALUE(Answers!Q423),"")),IF(AND(VALUE(Answers!Q423)&gt;=1,VALUE(Answers!Q423)&lt;=5,VALUE(Answers!Q423)=INT(VALUE(Answers!Q423))),VALUE(Answers!Q423),"unread"),IFERROR(MATCH(TRIM(SUBSTITUTE(SUBSTITUTE(SUBSTITUTE(SUBSTITUTE(Answers!Q423,"’","'"),"‘","'"),"“",""""),"”","""")),'Scoring key'!$B$5:$B$9,0),"unread")))</f>
        <v/>
      </c>
      <c r="X423" s="1" t="str">
        <f aca="false">IF(Answers!B423="","",ISNUMBER(SEARCH("Drafting or editing emails and documents",TRIM(SUBSTITUTE(SUBSTITUTE(SUBSTITUTE(SUBSTITUTE(Answers!B423,"’","'"),"‘","'"),"“",""""),"”",""""))))*1+ISNUMBER(SEARCH("Summarizing documents, threads or meetings",TRIM(SUBSTITUTE(SUBSTITUTE(SUBSTITUTE(SUBSTITUTE(Answers!B423,"’","'"),"‘","'"),"“",""""),"”",""""))))*1+ISNUMBER(SEARCH("Research, or explaining something unfamiliar",TRIM(SUBSTITUTE(SUBSTITUTE(SUBSTITUTE(SUBSTITUTE(Answers!B423,"’","'"),"‘","'"),"“",""""),"”",""""))))*1+ISNUMBER(SEARCH("Working with data or spreadsheets",TRIM(SUBSTITUTE(SUBSTITUTE(SUBSTITUTE(SUBSTITUTE(Answers!B423,"’","'"),"‘","'"),"“",""""),"”",""""))))*1+ISNUMBER(SEARCH("Writing or reviewing code or scripts",TRIM(SUBSTITUTE(SUBSTITUTE(SUBSTITUTE(SUBSTITUTE(Answers!B423,"’","'"),"‘","'"),"“",""""),"”",""""))))*1+ISNUMBER(SEARCH("Brainstorming or planning",TRIM(SUBSTITUTE(SUBSTITUTE(SUBSTITUTE(SUBSTITUTE(Answers!B423,"’","'"),"‘","'"),"“",""""),"”",""""))))*1+ISNUMBER(SEARCH("Something else",TRIM(SUBSTITUTE(SUBSTITUTE(SUBSTITUTE(SUBSTITUTE(Answers!B423,"’","'"),"‘","'"),"“",""""),"”",""""))))*1)</f>
        <v/>
      </c>
      <c r="Y423" s="1" t="str">
        <f aca="false">IF(X423="","",IF(X423=0,IF(ISNUMBER(SEARCH("I don't use AI tools for work",TRIM(SUBSTITUTE(SUBSTITUTE(SUBSTITUTE(SUBSTITUTE(Answers!B423,"’","'"),"‘","'"),"“",""""),"”","""")))),1,"unread"),MIN(X423+1,5)))</f>
        <v/>
      </c>
      <c r="Z423" s="1" t="n">
        <f aca="false">IF(ISNUMBER(SEARCH("Clear guidance on what's allowed and what information can go in",TRIM(SUBSTITUTE(SUBSTITUTE(SUBSTITUTE(SUBSTITUTE(Answers!R423,"’","'"),"‘","'"),"“",""""),"”","""")))),1,0)</f>
        <v>0</v>
      </c>
      <c r="AA423" s="1" t="n">
        <f aca="false">IF(ISNUMBER(SEARCH("An approved AI tool with a work account",TRIM(SUBSTITUTE(SUBSTITUTE(SUBSTITUTE(SUBSTITUTE(Answers!R423,"’","'"),"‘","'"),"“",""""),"”","""")))),1,0)</f>
        <v>0</v>
      </c>
      <c r="AB423" s="1" t="n">
        <f aca="false">IF(ISNUMBER(SEARCH("Hands-on training using my own work tasks",TRIM(SUBSTITUTE(SUBSTITUTE(SUBSTITUTE(SUBSTITUTE(Answers!R423,"’","'"),"‘","'"),"“",""""),"”","""")))),1,0)</f>
        <v>0</v>
      </c>
      <c r="AC423" s="1" t="n">
        <f aca="false">IF(ISNUMBER(SEARCH("Ready-made prompts and templates for common tasks",TRIM(SUBSTITUTE(SUBSTITUTE(SUBSTITUTE(SUBSTITUTE(Answers!R423,"’","'"),"‘","'"),"“",""""),"”","""")))),1,0)</f>
        <v>0</v>
      </c>
      <c r="AD423" s="1" t="n">
        <f aca="false">IF(ISNUMBER(SEARCH("Help setting up an AI agent for my role",TRIM(SUBSTITUTE(SUBSTITUTE(SUBSTITUTE(SUBSTITUTE(Answers!R423,"’","'"),"‘","'"),"“",""""),"”","""")))),1,0)</f>
        <v>0</v>
      </c>
      <c r="AE423" s="1" t="n">
        <f aca="false">IF(ISNUMBER(SEARCH("Examples from people in jobs like mine",TRIM(SUBSTITUTE(SUBSTITUTE(SUBSTITUTE(SUBSTITUTE(Answers!R423,"’","'"),"‘","'"),"“",""""),"”","""")))),1,0)</f>
        <v>0</v>
      </c>
      <c r="AF423" s="1" t="n">
        <f aca="false">IF(ISNUMBER(SEARCH("Time set aside to practice",TRIM(SUBSTITUTE(SUBSTITUTE(SUBSTITUTE(SUBSTITUTE(Answers!R423,"’","'"),"‘","'"),"“",""""),"”","""")))),1,0)</f>
        <v>0</v>
      </c>
      <c r="AG423" s="1" t="n">
        <f aca="false">IF(ISNUMBER(SEARCH("I don't need help right now",TRIM(SUBSTITUTE(SUBSTITUTE(SUBSTITUTE(SUBSTITUTE(Answers!R423,"’","'"),"‘","'"),"“",""""),"”","""")))),1,0)</f>
        <v>0</v>
      </c>
      <c r="AH423" s="1" t="str">
        <f aca="false">IF(Answers!R423="","",IF(Z423+AA423+AB423+AC423+AD423+AE423+AF423+AG423=0,"unread",""))</f>
        <v/>
      </c>
      <c r="AI423" s="1" t="n">
        <f aca="false">IF(OR(D423=5,E423=5),1,0)</f>
        <v>0</v>
      </c>
    </row>
    <row r="424" customFormat="false" ht="15" hidden="false" customHeight="true" outlineLevel="0" collapsed="false">
      <c r="A424" s="1" t="n">
        <f aca="false">Answers!T424</f>
        <v>0</v>
      </c>
      <c r="B424" s="1" t="str">
        <f aca="false">IF(Answers!A424="","",IFERROR(MATCH(TRIM(SUBSTITUTE(SUBSTITUTE(SUBSTITUTE(SUBSTITUTE(Answers!A424,"’","'"),"‘","'"),"“",""""),"”","""")),'Scoring key'!$B$10:$B$14,0),"unread"))</f>
        <v/>
      </c>
      <c r="C424" s="1" t="str">
        <f aca="false">IF(Answers!C424="","",IFERROR(MATCH(TRIM(SUBSTITUTE(SUBSTITUTE(SUBSTITUTE(SUBSTITUTE(Answers!C424,"’","'"),"‘","'"),"“",""""),"”","""")),'Scoring key'!$B$15:$B$19,0),"unread"))</f>
        <v/>
      </c>
      <c r="D424" s="1" t="str">
        <f aca="false">IF(Answers!D424="","",IFERROR(MATCH(TRIM(SUBSTITUTE(SUBSTITUTE(SUBSTITUTE(SUBSTITUTE(Answers!D424,"’","'"),"‘","'"),"“",""""),"”","""")),'Scoring key'!$B$20:$B$24,0),"unread"))</f>
        <v/>
      </c>
      <c r="E424" s="1" t="str">
        <f aca="false">IF(Answers!E424="","",IFERROR(MATCH(TRIM(SUBSTITUTE(SUBSTITUTE(SUBSTITUTE(SUBSTITUTE(Answers!E424,"’","'"),"‘","'"),"“",""""),"”","""")),'Scoring key'!$B$25:$B$29,0),"unread"))</f>
        <v/>
      </c>
      <c r="F424" s="1" t="str">
        <f aca="false">IF(Answers!L424="","",IFERROR(MATCH(TRIM(SUBSTITUTE(SUBSTITUTE(SUBSTITUTE(SUBSTITUTE(Answers!L424,"’","'"),"‘","'"),"“",""""),"”","""")),'Scoring key'!$B$30:$B$34,0),"unread"))</f>
        <v/>
      </c>
      <c r="G424" s="1" t="str">
        <f aca="false">IF(Answers!N424="","",IFERROR(MATCH(TRIM(SUBSTITUTE(SUBSTITUTE(SUBSTITUTE(SUBSTITUTE(Answers!N424,"’","'"),"‘","'"),"“",""""),"”","""")),'Scoring key'!$B$35:$B$38,0),"unread"))</f>
        <v/>
      </c>
      <c r="H424" s="1" t="str">
        <f aca="false">IF(Answers!O424="","",IFERROR(MATCH(TRIM(SUBSTITUTE(SUBSTITUTE(SUBSTITUTE(SUBSTITUTE(Answers!O424,"’","'"),"‘","'"),"“",""""),"”","""")),'Scoring key'!$B$39:$B$42,0),"unread"))</f>
        <v/>
      </c>
      <c r="I424" s="1" t="str">
        <f aca="false">IF(Answers!S424="","",IFERROR(MATCH(TRIM(SUBSTITUTE(SUBSTITUTE(SUBSTITUTE(SUBSTITUTE(Answers!S424,"’","'"),"‘","'"),"“",""""),"”","""")),'Scoring key'!$B$43:$B$46,0),"unread"))</f>
        <v/>
      </c>
      <c r="J424" s="1" t="str">
        <f aca="false">IF(ISNUMBER(B424),IF(INDEX('Scoring key'!$C$10:$C$14,B424)="","",INDEX('Scoring key'!$C$10:$C$14,B424)),"")</f>
        <v/>
      </c>
      <c r="K424" s="1" t="str">
        <f aca="false">IF(ISNUMBER(E424),IF(INDEX('Scoring key'!$C$25:$C$29,E424)="","",INDEX('Scoring key'!$C$25:$C$29,E424)),"")</f>
        <v/>
      </c>
      <c r="L424" s="1" t="str">
        <f aca="false">IF(ISNUMBER(F424),IF(INDEX('Scoring key'!$C$30:$C$34,F424)="","",INDEX('Scoring key'!$C$30:$C$34,F424)),"")</f>
        <v/>
      </c>
      <c r="M424" s="1" t="str">
        <f aca="false">IF(ISNUMBER(G424),IF(INDEX('Scoring key'!$C$35:$C$38,G424)="","",INDEX('Scoring key'!$C$35:$C$38,G424)),"")</f>
        <v/>
      </c>
      <c r="N424" s="1" t="str">
        <f aca="false">IF(ISNUMBER(H424),IF(INDEX('Scoring key'!$C$39:$C$42,H424)="","",INDEX('Scoring key'!$C$39:$C$42,H424)),"")</f>
        <v/>
      </c>
      <c r="O424" s="1" t="str">
        <f aca="false">IF(Answers!F424="","",IF(ISNUMBER(IFERROR(VALUE(Answers!F424),"")),IF(AND(VALUE(Answers!F424)&gt;=1,VALUE(Answers!F424)&lt;=5,VALUE(Answers!F424)=INT(VALUE(Answers!F424))),VALUE(Answers!F424),"unread"),IFERROR(MATCH(TRIM(SUBSTITUTE(SUBSTITUTE(SUBSTITUTE(SUBSTITUTE(Answers!F424,"’","'"),"‘","'"),"“",""""),"”","""")),'Scoring key'!$B$5:$B$9,0),"unread")))</f>
        <v/>
      </c>
      <c r="P424" s="1" t="str">
        <f aca="false">IF(Answers!G424="","",IF(ISNUMBER(IFERROR(VALUE(Answers!G424),"")),IF(AND(VALUE(Answers!G424)&gt;=1,VALUE(Answers!G424)&lt;=5,VALUE(Answers!G424)=INT(VALUE(Answers!G424))),VALUE(Answers!G424),"unread"),IFERROR(MATCH(TRIM(SUBSTITUTE(SUBSTITUTE(SUBSTITUTE(SUBSTITUTE(Answers!G424,"’","'"),"‘","'"),"“",""""),"”","""")),'Scoring key'!$B$5:$B$9,0),"unread")))</f>
        <v/>
      </c>
      <c r="Q424" s="1" t="str">
        <f aca="false">IF(Answers!H424="","",IF(ISNUMBER(IFERROR(VALUE(Answers!H424),"")),IF(AND(VALUE(Answers!H424)&gt;=1,VALUE(Answers!H424)&lt;=5,VALUE(Answers!H424)=INT(VALUE(Answers!H424))),VALUE(Answers!H424),"unread"),IFERROR(MATCH(TRIM(SUBSTITUTE(SUBSTITUTE(SUBSTITUTE(SUBSTITUTE(Answers!H424,"’","'"),"‘","'"),"“",""""),"”","""")),'Scoring key'!$B$5:$B$9,0),"unread")))</f>
        <v/>
      </c>
      <c r="R424" s="1" t="str">
        <f aca="false">IF(Answers!I424="","",IF(ISNUMBER(IFERROR(VALUE(Answers!I424),"")),IF(AND(VALUE(Answers!I424)&gt;=1,VALUE(Answers!I424)&lt;=5,VALUE(Answers!I424)=INT(VALUE(Answers!I424))),VALUE(Answers!I424),"unread"),IFERROR(MATCH(TRIM(SUBSTITUTE(SUBSTITUTE(SUBSTITUTE(SUBSTITUTE(Answers!I424,"’","'"),"‘","'"),"“",""""),"”","""")),'Scoring key'!$B$5:$B$9,0),"unread")))</f>
        <v/>
      </c>
      <c r="S424" s="1" t="str">
        <f aca="false">IF(Answers!J424="","",IF(ISNUMBER(IFERROR(VALUE(Answers!J424),"")),IF(AND(VALUE(Answers!J424)&gt;=1,VALUE(Answers!J424)&lt;=5,VALUE(Answers!J424)=INT(VALUE(Answers!J424))),VALUE(Answers!J424),"unread"),IFERROR(MATCH(TRIM(SUBSTITUTE(SUBSTITUTE(SUBSTITUTE(SUBSTITUTE(Answers!J424,"’","'"),"‘","'"),"“",""""),"”","""")),'Scoring key'!$B$5:$B$9,0),"unread")))</f>
        <v/>
      </c>
      <c r="T424" s="1" t="str">
        <f aca="false">IF(Answers!K424="","",IF(ISNUMBER(IFERROR(VALUE(Answers!K424),"")),IF(AND(VALUE(Answers!K424)&gt;=1,VALUE(Answers!K424)&lt;=5,VALUE(Answers!K424)=INT(VALUE(Answers!K424))),VALUE(Answers!K424),"unread"),IFERROR(MATCH(TRIM(SUBSTITUTE(SUBSTITUTE(SUBSTITUTE(SUBSTITUTE(Answers!K424,"’","'"),"‘","'"),"“",""""),"”","""")),'Scoring key'!$B$5:$B$9,0),"unread")))</f>
        <v/>
      </c>
      <c r="U424" s="1" t="str">
        <f aca="false">IF(Answers!M424="","",IF(ISNUMBER(IFERROR(VALUE(Answers!M424),"")),IF(AND(VALUE(Answers!M424)&gt;=1,VALUE(Answers!M424)&lt;=5,VALUE(Answers!M424)=INT(VALUE(Answers!M424))),VALUE(Answers!M424),"unread"),IFERROR(MATCH(TRIM(SUBSTITUTE(SUBSTITUTE(SUBSTITUTE(SUBSTITUTE(Answers!M424,"’","'"),"‘","'"),"“",""""),"”","""")),'Scoring key'!$B$5:$B$9,0),"unread")))</f>
        <v/>
      </c>
      <c r="V424" s="1" t="str">
        <f aca="false">IF(Answers!P424="","",IF(ISNUMBER(IFERROR(VALUE(Answers!P424),"")),IF(AND(VALUE(Answers!P424)&gt;=1,VALUE(Answers!P424)&lt;=5,VALUE(Answers!P424)=INT(VALUE(Answers!P424))),VALUE(Answers!P424),"unread"),IFERROR(MATCH(TRIM(SUBSTITUTE(SUBSTITUTE(SUBSTITUTE(SUBSTITUTE(Answers!P424,"’","'"),"‘","'"),"“",""""),"”","""")),'Scoring key'!$B$5:$B$9,0),"unread")))</f>
        <v/>
      </c>
      <c r="W424" s="1" t="str">
        <f aca="false">IF(Answers!Q424="","",IF(ISNUMBER(IFERROR(VALUE(Answers!Q424),"")),IF(AND(VALUE(Answers!Q424)&gt;=1,VALUE(Answers!Q424)&lt;=5,VALUE(Answers!Q424)=INT(VALUE(Answers!Q424))),VALUE(Answers!Q424),"unread"),IFERROR(MATCH(TRIM(SUBSTITUTE(SUBSTITUTE(SUBSTITUTE(SUBSTITUTE(Answers!Q424,"’","'"),"‘","'"),"“",""""),"”","""")),'Scoring key'!$B$5:$B$9,0),"unread")))</f>
        <v/>
      </c>
      <c r="X424" s="1" t="str">
        <f aca="false">IF(Answers!B424="","",ISNUMBER(SEARCH("Drafting or editing emails and documents",TRIM(SUBSTITUTE(SUBSTITUTE(SUBSTITUTE(SUBSTITUTE(Answers!B424,"’","'"),"‘","'"),"“",""""),"”",""""))))*1+ISNUMBER(SEARCH("Summarizing documents, threads or meetings",TRIM(SUBSTITUTE(SUBSTITUTE(SUBSTITUTE(SUBSTITUTE(Answers!B424,"’","'"),"‘","'"),"“",""""),"”",""""))))*1+ISNUMBER(SEARCH("Research, or explaining something unfamiliar",TRIM(SUBSTITUTE(SUBSTITUTE(SUBSTITUTE(SUBSTITUTE(Answers!B424,"’","'"),"‘","'"),"“",""""),"”",""""))))*1+ISNUMBER(SEARCH("Working with data or spreadsheets",TRIM(SUBSTITUTE(SUBSTITUTE(SUBSTITUTE(SUBSTITUTE(Answers!B424,"’","'"),"‘","'"),"“",""""),"”",""""))))*1+ISNUMBER(SEARCH("Writing or reviewing code or scripts",TRIM(SUBSTITUTE(SUBSTITUTE(SUBSTITUTE(SUBSTITUTE(Answers!B424,"’","'"),"‘","'"),"“",""""),"”",""""))))*1+ISNUMBER(SEARCH("Brainstorming or planning",TRIM(SUBSTITUTE(SUBSTITUTE(SUBSTITUTE(SUBSTITUTE(Answers!B424,"’","'"),"‘","'"),"“",""""),"”",""""))))*1+ISNUMBER(SEARCH("Something else",TRIM(SUBSTITUTE(SUBSTITUTE(SUBSTITUTE(SUBSTITUTE(Answers!B424,"’","'"),"‘","'"),"“",""""),"”",""""))))*1)</f>
        <v/>
      </c>
      <c r="Y424" s="1" t="str">
        <f aca="false">IF(X424="","",IF(X424=0,IF(ISNUMBER(SEARCH("I don't use AI tools for work",TRIM(SUBSTITUTE(SUBSTITUTE(SUBSTITUTE(SUBSTITUTE(Answers!B424,"’","'"),"‘","'"),"“",""""),"”","""")))),1,"unread"),MIN(X424+1,5)))</f>
        <v/>
      </c>
      <c r="Z424" s="1" t="n">
        <f aca="false">IF(ISNUMBER(SEARCH("Clear guidance on what's allowed and what information can go in",TRIM(SUBSTITUTE(SUBSTITUTE(SUBSTITUTE(SUBSTITUTE(Answers!R424,"’","'"),"‘","'"),"“",""""),"”","""")))),1,0)</f>
        <v>0</v>
      </c>
      <c r="AA424" s="1" t="n">
        <f aca="false">IF(ISNUMBER(SEARCH("An approved AI tool with a work account",TRIM(SUBSTITUTE(SUBSTITUTE(SUBSTITUTE(SUBSTITUTE(Answers!R424,"’","'"),"‘","'"),"“",""""),"”","""")))),1,0)</f>
        <v>0</v>
      </c>
      <c r="AB424" s="1" t="n">
        <f aca="false">IF(ISNUMBER(SEARCH("Hands-on training using my own work tasks",TRIM(SUBSTITUTE(SUBSTITUTE(SUBSTITUTE(SUBSTITUTE(Answers!R424,"’","'"),"‘","'"),"“",""""),"”","""")))),1,0)</f>
        <v>0</v>
      </c>
      <c r="AC424" s="1" t="n">
        <f aca="false">IF(ISNUMBER(SEARCH("Ready-made prompts and templates for common tasks",TRIM(SUBSTITUTE(SUBSTITUTE(SUBSTITUTE(SUBSTITUTE(Answers!R424,"’","'"),"‘","'"),"“",""""),"”","""")))),1,0)</f>
        <v>0</v>
      </c>
      <c r="AD424" s="1" t="n">
        <f aca="false">IF(ISNUMBER(SEARCH("Help setting up an AI agent for my role",TRIM(SUBSTITUTE(SUBSTITUTE(SUBSTITUTE(SUBSTITUTE(Answers!R424,"’","'"),"‘","'"),"“",""""),"”","""")))),1,0)</f>
        <v>0</v>
      </c>
      <c r="AE424" s="1" t="n">
        <f aca="false">IF(ISNUMBER(SEARCH("Examples from people in jobs like mine",TRIM(SUBSTITUTE(SUBSTITUTE(SUBSTITUTE(SUBSTITUTE(Answers!R424,"’","'"),"‘","'"),"“",""""),"”","""")))),1,0)</f>
        <v>0</v>
      </c>
      <c r="AF424" s="1" t="n">
        <f aca="false">IF(ISNUMBER(SEARCH("Time set aside to practice",TRIM(SUBSTITUTE(SUBSTITUTE(SUBSTITUTE(SUBSTITUTE(Answers!R424,"’","'"),"‘","'"),"“",""""),"”","""")))),1,0)</f>
        <v>0</v>
      </c>
      <c r="AG424" s="1" t="n">
        <f aca="false">IF(ISNUMBER(SEARCH("I don't need help right now",TRIM(SUBSTITUTE(SUBSTITUTE(SUBSTITUTE(SUBSTITUTE(Answers!R424,"’","'"),"‘","'"),"“",""""),"”","""")))),1,0)</f>
        <v>0</v>
      </c>
      <c r="AH424" s="1" t="str">
        <f aca="false">IF(Answers!R424="","",IF(Z424+AA424+AB424+AC424+AD424+AE424+AF424+AG424=0,"unread",""))</f>
        <v/>
      </c>
      <c r="AI424" s="1" t="n">
        <f aca="false">IF(OR(D424=5,E424=5),1,0)</f>
        <v>0</v>
      </c>
    </row>
    <row r="425" customFormat="false" ht="15" hidden="false" customHeight="true" outlineLevel="0" collapsed="false">
      <c r="A425" s="1" t="n">
        <f aca="false">Answers!T425</f>
        <v>0</v>
      </c>
      <c r="B425" s="1" t="str">
        <f aca="false">IF(Answers!A425="","",IFERROR(MATCH(TRIM(SUBSTITUTE(SUBSTITUTE(SUBSTITUTE(SUBSTITUTE(Answers!A425,"’","'"),"‘","'"),"“",""""),"”","""")),'Scoring key'!$B$10:$B$14,0),"unread"))</f>
        <v/>
      </c>
      <c r="C425" s="1" t="str">
        <f aca="false">IF(Answers!C425="","",IFERROR(MATCH(TRIM(SUBSTITUTE(SUBSTITUTE(SUBSTITUTE(SUBSTITUTE(Answers!C425,"’","'"),"‘","'"),"“",""""),"”","""")),'Scoring key'!$B$15:$B$19,0),"unread"))</f>
        <v/>
      </c>
      <c r="D425" s="1" t="str">
        <f aca="false">IF(Answers!D425="","",IFERROR(MATCH(TRIM(SUBSTITUTE(SUBSTITUTE(SUBSTITUTE(SUBSTITUTE(Answers!D425,"’","'"),"‘","'"),"“",""""),"”","""")),'Scoring key'!$B$20:$B$24,0),"unread"))</f>
        <v/>
      </c>
      <c r="E425" s="1" t="str">
        <f aca="false">IF(Answers!E425="","",IFERROR(MATCH(TRIM(SUBSTITUTE(SUBSTITUTE(SUBSTITUTE(SUBSTITUTE(Answers!E425,"’","'"),"‘","'"),"“",""""),"”","""")),'Scoring key'!$B$25:$B$29,0),"unread"))</f>
        <v/>
      </c>
      <c r="F425" s="1" t="str">
        <f aca="false">IF(Answers!L425="","",IFERROR(MATCH(TRIM(SUBSTITUTE(SUBSTITUTE(SUBSTITUTE(SUBSTITUTE(Answers!L425,"’","'"),"‘","'"),"“",""""),"”","""")),'Scoring key'!$B$30:$B$34,0),"unread"))</f>
        <v/>
      </c>
      <c r="G425" s="1" t="str">
        <f aca="false">IF(Answers!N425="","",IFERROR(MATCH(TRIM(SUBSTITUTE(SUBSTITUTE(SUBSTITUTE(SUBSTITUTE(Answers!N425,"’","'"),"‘","'"),"“",""""),"”","""")),'Scoring key'!$B$35:$B$38,0),"unread"))</f>
        <v/>
      </c>
      <c r="H425" s="1" t="str">
        <f aca="false">IF(Answers!O425="","",IFERROR(MATCH(TRIM(SUBSTITUTE(SUBSTITUTE(SUBSTITUTE(SUBSTITUTE(Answers!O425,"’","'"),"‘","'"),"“",""""),"”","""")),'Scoring key'!$B$39:$B$42,0),"unread"))</f>
        <v/>
      </c>
      <c r="I425" s="1" t="str">
        <f aca="false">IF(Answers!S425="","",IFERROR(MATCH(TRIM(SUBSTITUTE(SUBSTITUTE(SUBSTITUTE(SUBSTITUTE(Answers!S425,"’","'"),"‘","'"),"“",""""),"”","""")),'Scoring key'!$B$43:$B$46,0),"unread"))</f>
        <v/>
      </c>
      <c r="J425" s="1" t="str">
        <f aca="false">IF(ISNUMBER(B425),IF(INDEX('Scoring key'!$C$10:$C$14,B425)="","",INDEX('Scoring key'!$C$10:$C$14,B425)),"")</f>
        <v/>
      </c>
      <c r="K425" s="1" t="str">
        <f aca="false">IF(ISNUMBER(E425),IF(INDEX('Scoring key'!$C$25:$C$29,E425)="","",INDEX('Scoring key'!$C$25:$C$29,E425)),"")</f>
        <v/>
      </c>
      <c r="L425" s="1" t="str">
        <f aca="false">IF(ISNUMBER(F425),IF(INDEX('Scoring key'!$C$30:$C$34,F425)="","",INDEX('Scoring key'!$C$30:$C$34,F425)),"")</f>
        <v/>
      </c>
      <c r="M425" s="1" t="str">
        <f aca="false">IF(ISNUMBER(G425),IF(INDEX('Scoring key'!$C$35:$C$38,G425)="","",INDEX('Scoring key'!$C$35:$C$38,G425)),"")</f>
        <v/>
      </c>
      <c r="N425" s="1" t="str">
        <f aca="false">IF(ISNUMBER(H425),IF(INDEX('Scoring key'!$C$39:$C$42,H425)="","",INDEX('Scoring key'!$C$39:$C$42,H425)),"")</f>
        <v/>
      </c>
      <c r="O425" s="1" t="str">
        <f aca="false">IF(Answers!F425="","",IF(ISNUMBER(IFERROR(VALUE(Answers!F425),"")),IF(AND(VALUE(Answers!F425)&gt;=1,VALUE(Answers!F425)&lt;=5,VALUE(Answers!F425)=INT(VALUE(Answers!F425))),VALUE(Answers!F425),"unread"),IFERROR(MATCH(TRIM(SUBSTITUTE(SUBSTITUTE(SUBSTITUTE(SUBSTITUTE(Answers!F425,"’","'"),"‘","'"),"“",""""),"”","""")),'Scoring key'!$B$5:$B$9,0),"unread")))</f>
        <v/>
      </c>
      <c r="P425" s="1" t="str">
        <f aca="false">IF(Answers!G425="","",IF(ISNUMBER(IFERROR(VALUE(Answers!G425),"")),IF(AND(VALUE(Answers!G425)&gt;=1,VALUE(Answers!G425)&lt;=5,VALUE(Answers!G425)=INT(VALUE(Answers!G425))),VALUE(Answers!G425),"unread"),IFERROR(MATCH(TRIM(SUBSTITUTE(SUBSTITUTE(SUBSTITUTE(SUBSTITUTE(Answers!G425,"’","'"),"‘","'"),"“",""""),"”","""")),'Scoring key'!$B$5:$B$9,0),"unread")))</f>
        <v/>
      </c>
      <c r="Q425" s="1" t="str">
        <f aca="false">IF(Answers!H425="","",IF(ISNUMBER(IFERROR(VALUE(Answers!H425),"")),IF(AND(VALUE(Answers!H425)&gt;=1,VALUE(Answers!H425)&lt;=5,VALUE(Answers!H425)=INT(VALUE(Answers!H425))),VALUE(Answers!H425),"unread"),IFERROR(MATCH(TRIM(SUBSTITUTE(SUBSTITUTE(SUBSTITUTE(SUBSTITUTE(Answers!H425,"’","'"),"‘","'"),"“",""""),"”","""")),'Scoring key'!$B$5:$B$9,0),"unread")))</f>
        <v/>
      </c>
      <c r="R425" s="1" t="str">
        <f aca="false">IF(Answers!I425="","",IF(ISNUMBER(IFERROR(VALUE(Answers!I425),"")),IF(AND(VALUE(Answers!I425)&gt;=1,VALUE(Answers!I425)&lt;=5,VALUE(Answers!I425)=INT(VALUE(Answers!I425))),VALUE(Answers!I425),"unread"),IFERROR(MATCH(TRIM(SUBSTITUTE(SUBSTITUTE(SUBSTITUTE(SUBSTITUTE(Answers!I425,"’","'"),"‘","'"),"“",""""),"”","""")),'Scoring key'!$B$5:$B$9,0),"unread")))</f>
        <v/>
      </c>
      <c r="S425" s="1" t="str">
        <f aca="false">IF(Answers!J425="","",IF(ISNUMBER(IFERROR(VALUE(Answers!J425),"")),IF(AND(VALUE(Answers!J425)&gt;=1,VALUE(Answers!J425)&lt;=5,VALUE(Answers!J425)=INT(VALUE(Answers!J425))),VALUE(Answers!J425),"unread"),IFERROR(MATCH(TRIM(SUBSTITUTE(SUBSTITUTE(SUBSTITUTE(SUBSTITUTE(Answers!J425,"’","'"),"‘","'"),"“",""""),"”","""")),'Scoring key'!$B$5:$B$9,0),"unread")))</f>
        <v/>
      </c>
      <c r="T425" s="1" t="str">
        <f aca="false">IF(Answers!K425="","",IF(ISNUMBER(IFERROR(VALUE(Answers!K425),"")),IF(AND(VALUE(Answers!K425)&gt;=1,VALUE(Answers!K425)&lt;=5,VALUE(Answers!K425)=INT(VALUE(Answers!K425))),VALUE(Answers!K425),"unread"),IFERROR(MATCH(TRIM(SUBSTITUTE(SUBSTITUTE(SUBSTITUTE(SUBSTITUTE(Answers!K425,"’","'"),"‘","'"),"“",""""),"”","""")),'Scoring key'!$B$5:$B$9,0),"unread")))</f>
        <v/>
      </c>
      <c r="U425" s="1" t="str">
        <f aca="false">IF(Answers!M425="","",IF(ISNUMBER(IFERROR(VALUE(Answers!M425),"")),IF(AND(VALUE(Answers!M425)&gt;=1,VALUE(Answers!M425)&lt;=5,VALUE(Answers!M425)=INT(VALUE(Answers!M425))),VALUE(Answers!M425),"unread"),IFERROR(MATCH(TRIM(SUBSTITUTE(SUBSTITUTE(SUBSTITUTE(SUBSTITUTE(Answers!M425,"’","'"),"‘","'"),"“",""""),"”","""")),'Scoring key'!$B$5:$B$9,0),"unread")))</f>
        <v/>
      </c>
      <c r="V425" s="1" t="str">
        <f aca="false">IF(Answers!P425="","",IF(ISNUMBER(IFERROR(VALUE(Answers!P425),"")),IF(AND(VALUE(Answers!P425)&gt;=1,VALUE(Answers!P425)&lt;=5,VALUE(Answers!P425)=INT(VALUE(Answers!P425))),VALUE(Answers!P425),"unread"),IFERROR(MATCH(TRIM(SUBSTITUTE(SUBSTITUTE(SUBSTITUTE(SUBSTITUTE(Answers!P425,"’","'"),"‘","'"),"“",""""),"”","""")),'Scoring key'!$B$5:$B$9,0),"unread")))</f>
        <v/>
      </c>
      <c r="W425" s="1" t="str">
        <f aca="false">IF(Answers!Q425="","",IF(ISNUMBER(IFERROR(VALUE(Answers!Q425),"")),IF(AND(VALUE(Answers!Q425)&gt;=1,VALUE(Answers!Q425)&lt;=5,VALUE(Answers!Q425)=INT(VALUE(Answers!Q425))),VALUE(Answers!Q425),"unread"),IFERROR(MATCH(TRIM(SUBSTITUTE(SUBSTITUTE(SUBSTITUTE(SUBSTITUTE(Answers!Q425,"’","'"),"‘","'"),"“",""""),"”","""")),'Scoring key'!$B$5:$B$9,0),"unread")))</f>
        <v/>
      </c>
      <c r="X425" s="1" t="str">
        <f aca="false">IF(Answers!B425="","",ISNUMBER(SEARCH("Drafting or editing emails and documents",TRIM(SUBSTITUTE(SUBSTITUTE(SUBSTITUTE(SUBSTITUTE(Answers!B425,"’","'"),"‘","'"),"“",""""),"”",""""))))*1+ISNUMBER(SEARCH("Summarizing documents, threads or meetings",TRIM(SUBSTITUTE(SUBSTITUTE(SUBSTITUTE(SUBSTITUTE(Answers!B425,"’","'"),"‘","'"),"“",""""),"”",""""))))*1+ISNUMBER(SEARCH("Research, or explaining something unfamiliar",TRIM(SUBSTITUTE(SUBSTITUTE(SUBSTITUTE(SUBSTITUTE(Answers!B425,"’","'"),"‘","'"),"“",""""),"”",""""))))*1+ISNUMBER(SEARCH("Working with data or spreadsheets",TRIM(SUBSTITUTE(SUBSTITUTE(SUBSTITUTE(SUBSTITUTE(Answers!B425,"’","'"),"‘","'"),"“",""""),"”",""""))))*1+ISNUMBER(SEARCH("Writing or reviewing code or scripts",TRIM(SUBSTITUTE(SUBSTITUTE(SUBSTITUTE(SUBSTITUTE(Answers!B425,"’","'"),"‘","'"),"“",""""),"”",""""))))*1+ISNUMBER(SEARCH("Brainstorming or planning",TRIM(SUBSTITUTE(SUBSTITUTE(SUBSTITUTE(SUBSTITUTE(Answers!B425,"’","'"),"‘","'"),"“",""""),"”",""""))))*1+ISNUMBER(SEARCH("Something else",TRIM(SUBSTITUTE(SUBSTITUTE(SUBSTITUTE(SUBSTITUTE(Answers!B425,"’","'"),"‘","'"),"“",""""),"”",""""))))*1)</f>
        <v/>
      </c>
      <c r="Y425" s="1" t="str">
        <f aca="false">IF(X425="","",IF(X425=0,IF(ISNUMBER(SEARCH("I don't use AI tools for work",TRIM(SUBSTITUTE(SUBSTITUTE(SUBSTITUTE(SUBSTITUTE(Answers!B425,"’","'"),"‘","'"),"“",""""),"”","""")))),1,"unread"),MIN(X425+1,5)))</f>
        <v/>
      </c>
      <c r="Z425" s="1" t="n">
        <f aca="false">IF(ISNUMBER(SEARCH("Clear guidance on what's allowed and what information can go in",TRIM(SUBSTITUTE(SUBSTITUTE(SUBSTITUTE(SUBSTITUTE(Answers!R425,"’","'"),"‘","'"),"“",""""),"”","""")))),1,0)</f>
        <v>0</v>
      </c>
      <c r="AA425" s="1" t="n">
        <f aca="false">IF(ISNUMBER(SEARCH("An approved AI tool with a work account",TRIM(SUBSTITUTE(SUBSTITUTE(SUBSTITUTE(SUBSTITUTE(Answers!R425,"’","'"),"‘","'"),"“",""""),"”","""")))),1,0)</f>
        <v>0</v>
      </c>
      <c r="AB425" s="1" t="n">
        <f aca="false">IF(ISNUMBER(SEARCH("Hands-on training using my own work tasks",TRIM(SUBSTITUTE(SUBSTITUTE(SUBSTITUTE(SUBSTITUTE(Answers!R425,"’","'"),"‘","'"),"“",""""),"”","""")))),1,0)</f>
        <v>0</v>
      </c>
      <c r="AC425" s="1" t="n">
        <f aca="false">IF(ISNUMBER(SEARCH("Ready-made prompts and templates for common tasks",TRIM(SUBSTITUTE(SUBSTITUTE(SUBSTITUTE(SUBSTITUTE(Answers!R425,"’","'"),"‘","'"),"“",""""),"”","""")))),1,0)</f>
        <v>0</v>
      </c>
      <c r="AD425" s="1" t="n">
        <f aca="false">IF(ISNUMBER(SEARCH("Help setting up an AI agent for my role",TRIM(SUBSTITUTE(SUBSTITUTE(SUBSTITUTE(SUBSTITUTE(Answers!R425,"’","'"),"‘","'"),"“",""""),"”","""")))),1,0)</f>
        <v>0</v>
      </c>
      <c r="AE425" s="1" t="n">
        <f aca="false">IF(ISNUMBER(SEARCH("Examples from people in jobs like mine",TRIM(SUBSTITUTE(SUBSTITUTE(SUBSTITUTE(SUBSTITUTE(Answers!R425,"’","'"),"‘","'"),"“",""""),"”","""")))),1,0)</f>
        <v>0</v>
      </c>
      <c r="AF425" s="1" t="n">
        <f aca="false">IF(ISNUMBER(SEARCH("Time set aside to practice",TRIM(SUBSTITUTE(SUBSTITUTE(SUBSTITUTE(SUBSTITUTE(Answers!R425,"’","'"),"‘","'"),"“",""""),"”","""")))),1,0)</f>
        <v>0</v>
      </c>
      <c r="AG425" s="1" t="n">
        <f aca="false">IF(ISNUMBER(SEARCH("I don't need help right now",TRIM(SUBSTITUTE(SUBSTITUTE(SUBSTITUTE(SUBSTITUTE(Answers!R425,"’","'"),"‘","'"),"“",""""),"”","""")))),1,0)</f>
        <v>0</v>
      </c>
      <c r="AH425" s="1" t="str">
        <f aca="false">IF(Answers!R425="","",IF(Z425+AA425+AB425+AC425+AD425+AE425+AF425+AG425=0,"unread",""))</f>
        <v/>
      </c>
      <c r="AI425" s="1" t="n">
        <f aca="false">IF(OR(D425=5,E425=5),1,0)</f>
        <v>0</v>
      </c>
    </row>
    <row r="426" customFormat="false" ht="15" hidden="false" customHeight="true" outlineLevel="0" collapsed="false">
      <c r="A426" s="1" t="n">
        <f aca="false">Answers!T426</f>
        <v>0</v>
      </c>
      <c r="B426" s="1" t="str">
        <f aca="false">IF(Answers!A426="","",IFERROR(MATCH(TRIM(SUBSTITUTE(SUBSTITUTE(SUBSTITUTE(SUBSTITUTE(Answers!A426,"’","'"),"‘","'"),"“",""""),"”","""")),'Scoring key'!$B$10:$B$14,0),"unread"))</f>
        <v/>
      </c>
      <c r="C426" s="1" t="str">
        <f aca="false">IF(Answers!C426="","",IFERROR(MATCH(TRIM(SUBSTITUTE(SUBSTITUTE(SUBSTITUTE(SUBSTITUTE(Answers!C426,"’","'"),"‘","'"),"“",""""),"”","""")),'Scoring key'!$B$15:$B$19,0),"unread"))</f>
        <v/>
      </c>
      <c r="D426" s="1" t="str">
        <f aca="false">IF(Answers!D426="","",IFERROR(MATCH(TRIM(SUBSTITUTE(SUBSTITUTE(SUBSTITUTE(SUBSTITUTE(Answers!D426,"’","'"),"‘","'"),"“",""""),"”","""")),'Scoring key'!$B$20:$B$24,0),"unread"))</f>
        <v/>
      </c>
      <c r="E426" s="1" t="str">
        <f aca="false">IF(Answers!E426="","",IFERROR(MATCH(TRIM(SUBSTITUTE(SUBSTITUTE(SUBSTITUTE(SUBSTITUTE(Answers!E426,"’","'"),"‘","'"),"“",""""),"”","""")),'Scoring key'!$B$25:$B$29,0),"unread"))</f>
        <v/>
      </c>
      <c r="F426" s="1" t="str">
        <f aca="false">IF(Answers!L426="","",IFERROR(MATCH(TRIM(SUBSTITUTE(SUBSTITUTE(SUBSTITUTE(SUBSTITUTE(Answers!L426,"’","'"),"‘","'"),"“",""""),"”","""")),'Scoring key'!$B$30:$B$34,0),"unread"))</f>
        <v/>
      </c>
      <c r="G426" s="1" t="str">
        <f aca="false">IF(Answers!N426="","",IFERROR(MATCH(TRIM(SUBSTITUTE(SUBSTITUTE(SUBSTITUTE(SUBSTITUTE(Answers!N426,"’","'"),"‘","'"),"“",""""),"”","""")),'Scoring key'!$B$35:$B$38,0),"unread"))</f>
        <v/>
      </c>
      <c r="H426" s="1" t="str">
        <f aca="false">IF(Answers!O426="","",IFERROR(MATCH(TRIM(SUBSTITUTE(SUBSTITUTE(SUBSTITUTE(SUBSTITUTE(Answers!O426,"’","'"),"‘","'"),"“",""""),"”","""")),'Scoring key'!$B$39:$B$42,0),"unread"))</f>
        <v/>
      </c>
      <c r="I426" s="1" t="str">
        <f aca="false">IF(Answers!S426="","",IFERROR(MATCH(TRIM(SUBSTITUTE(SUBSTITUTE(SUBSTITUTE(SUBSTITUTE(Answers!S426,"’","'"),"‘","'"),"“",""""),"”","""")),'Scoring key'!$B$43:$B$46,0),"unread"))</f>
        <v/>
      </c>
      <c r="J426" s="1" t="str">
        <f aca="false">IF(ISNUMBER(B426),IF(INDEX('Scoring key'!$C$10:$C$14,B426)="","",INDEX('Scoring key'!$C$10:$C$14,B426)),"")</f>
        <v/>
      </c>
      <c r="K426" s="1" t="str">
        <f aca="false">IF(ISNUMBER(E426),IF(INDEX('Scoring key'!$C$25:$C$29,E426)="","",INDEX('Scoring key'!$C$25:$C$29,E426)),"")</f>
        <v/>
      </c>
      <c r="L426" s="1" t="str">
        <f aca="false">IF(ISNUMBER(F426),IF(INDEX('Scoring key'!$C$30:$C$34,F426)="","",INDEX('Scoring key'!$C$30:$C$34,F426)),"")</f>
        <v/>
      </c>
      <c r="M426" s="1" t="str">
        <f aca="false">IF(ISNUMBER(G426),IF(INDEX('Scoring key'!$C$35:$C$38,G426)="","",INDEX('Scoring key'!$C$35:$C$38,G426)),"")</f>
        <v/>
      </c>
      <c r="N426" s="1" t="str">
        <f aca="false">IF(ISNUMBER(H426),IF(INDEX('Scoring key'!$C$39:$C$42,H426)="","",INDEX('Scoring key'!$C$39:$C$42,H426)),"")</f>
        <v/>
      </c>
      <c r="O426" s="1" t="str">
        <f aca="false">IF(Answers!F426="","",IF(ISNUMBER(IFERROR(VALUE(Answers!F426),"")),IF(AND(VALUE(Answers!F426)&gt;=1,VALUE(Answers!F426)&lt;=5,VALUE(Answers!F426)=INT(VALUE(Answers!F426))),VALUE(Answers!F426),"unread"),IFERROR(MATCH(TRIM(SUBSTITUTE(SUBSTITUTE(SUBSTITUTE(SUBSTITUTE(Answers!F426,"’","'"),"‘","'"),"“",""""),"”","""")),'Scoring key'!$B$5:$B$9,0),"unread")))</f>
        <v/>
      </c>
      <c r="P426" s="1" t="str">
        <f aca="false">IF(Answers!G426="","",IF(ISNUMBER(IFERROR(VALUE(Answers!G426),"")),IF(AND(VALUE(Answers!G426)&gt;=1,VALUE(Answers!G426)&lt;=5,VALUE(Answers!G426)=INT(VALUE(Answers!G426))),VALUE(Answers!G426),"unread"),IFERROR(MATCH(TRIM(SUBSTITUTE(SUBSTITUTE(SUBSTITUTE(SUBSTITUTE(Answers!G426,"’","'"),"‘","'"),"“",""""),"”","""")),'Scoring key'!$B$5:$B$9,0),"unread")))</f>
        <v/>
      </c>
      <c r="Q426" s="1" t="str">
        <f aca="false">IF(Answers!H426="","",IF(ISNUMBER(IFERROR(VALUE(Answers!H426),"")),IF(AND(VALUE(Answers!H426)&gt;=1,VALUE(Answers!H426)&lt;=5,VALUE(Answers!H426)=INT(VALUE(Answers!H426))),VALUE(Answers!H426),"unread"),IFERROR(MATCH(TRIM(SUBSTITUTE(SUBSTITUTE(SUBSTITUTE(SUBSTITUTE(Answers!H426,"’","'"),"‘","'"),"“",""""),"”","""")),'Scoring key'!$B$5:$B$9,0),"unread")))</f>
        <v/>
      </c>
      <c r="R426" s="1" t="str">
        <f aca="false">IF(Answers!I426="","",IF(ISNUMBER(IFERROR(VALUE(Answers!I426),"")),IF(AND(VALUE(Answers!I426)&gt;=1,VALUE(Answers!I426)&lt;=5,VALUE(Answers!I426)=INT(VALUE(Answers!I426))),VALUE(Answers!I426),"unread"),IFERROR(MATCH(TRIM(SUBSTITUTE(SUBSTITUTE(SUBSTITUTE(SUBSTITUTE(Answers!I426,"’","'"),"‘","'"),"“",""""),"”","""")),'Scoring key'!$B$5:$B$9,0),"unread")))</f>
        <v/>
      </c>
      <c r="S426" s="1" t="str">
        <f aca="false">IF(Answers!J426="","",IF(ISNUMBER(IFERROR(VALUE(Answers!J426),"")),IF(AND(VALUE(Answers!J426)&gt;=1,VALUE(Answers!J426)&lt;=5,VALUE(Answers!J426)=INT(VALUE(Answers!J426))),VALUE(Answers!J426),"unread"),IFERROR(MATCH(TRIM(SUBSTITUTE(SUBSTITUTE(SUBSTITUTE(SUBSTITUTE(Answers!J426,"’","'"),"‘","'"),"“",""""),"”","""")),'Scoring key'!$B$5:$B$9,0),"unread")))</f>
        <v/>
      </c>
      <c r="T426" s="1" t="str">
        <f aca="false">IF(Answers!K426="","",IF(ISNUMBER(IFERROR(VALUE(Answers!K426),"")),IF(AND(VALUE(Answers!K426)&gt;=1,VALUE(Answers!K426)&lt;=5,VALUE(Answers!K426)=INT(VALUE(Answers!K426))),VALUE(Answers!K426),"unread"),IFERROR(MATCH(TRIM(SUBSTITUTE(SUBSTITUTE(SUBSTITUTE(SUBSTITUTE(Answers!K426,"’","'"),"‘","'"),"“",""""),"”","""")),'Scoring key'!$B$5:$B$9,0),"unread")))</f>
        <v/>
      </c>
      <c r="U426" s="1" t="str">
        <f aca="false">IF(Answers!M426="","",IF(ISNUMBER(IFERROR(VALUE(Answers!M426),"")),IF(AND(VALUE(Answers!M426)&gt;=1,VALUE(Answers!M426)&lt;=5,VALUE(Answers!M426)=INT(VALUE(Answers!M426))),VALUE(Answers!M426),"unread"),IFERROR(MATCH(TRIM(SUBSTITUTE(SUBSTITUTE(SUBSTITUTE(SUBSTITUTE(Answers!M426,"’","'"),"‘","'"),"“",""""),"”","""")),'Scoring key'!$B$5:$B$9,0),"unread")))</f>
        <v/>
      </c>
      <c r="V426" s="1" t="str">
        <f aca="false">IF(Answers!P426="","",IF(ISNUMBER(IFERROR(VALUE(Answers!P426),"")),IF(AND(VALUE(Answers!P426)&gt;=1,VALUE(Answers!P426)&lt;=5,VALUE(Answers!P426)=INT(VALUE(Answers!P426))),VALUE(Answers!P426),"unread"),IFERROR(MATCH(TRIM(SUBSTITUTE(SUBSTITUTE(SUBSTITUTE(SUBSTITUTE(Answers!P426,"’","'"),"‘","'"),"“",""""),"”","""")),'Scoring key'!$B$5:$B$9,0),"unread")))</f>
        <v/>
      </c>
      <c r="W426" s="1" t="str">
        <f aca="false">IF(Answers!Q426="","",IF(ISNUMBER(IFERROR(VALUE(Answers!Q426),"")),IF(AND(VALUE(Answers!Q426)&gt;=1,VALUE(Answers!Q426)&lt;=5,VALUE(Answers!Q426)=INT(VALUE(Answers!Q426))),VALUE(Answers!Q426),"unread"),IFERROR(MATCH(TRIM(SUBSTITUTE(SUBSTITUTE(SUBSTITUTE(SUBSTITUTE(Answers!Q426,"’","'"),"‘","'"),"“",""""),"”","""")),'Scoring key'!$B$5:$B$9,0),"unread")))</f>
        <v/>
      </c>
      <c r="X426" s="1" t="str">
        <f aca="false">IF(Answers!B426="","",ISNUMBER(SEARCH("Drafting or editing emails and documents",TRIM(SUBSTITUTE(SUBSTITUTE(SUBSTITUTE(SUBSTITUTE(Answers!B426,"’","'"),"‘","'"),"“",""""),"”",""""))))*1+ISNUMBER(SEARCH("Summarizing documents, threads or meetings",TRIM(SUBSTITUTE(SUBSTITUTE(SUBSTITUTE(SUBSTITUTE(Answers!B426,"’","'"),"‘","'"),"“",""""),"”",""""))))*1+ISNUMBER(SEARCH("Research, or explaining something unfamiliar",TRIM(SUBSTITUTE(SUBSTITUTE(SUBSTITUTE(SUBSTITUTE(Answers!B426,"’","'"),"‘","'"),"“",""""),"”",""""))))*1+ISNUMBER(SEARCH("Working with data or spreadsheets",TRIM(SUBSTITUTE(SUBSTITUTE(SUBSTITUTE(SUBSTITUTE(Answers!B426,"’","'"),"‘","'"),"“",""""),"”",""""))))*1+ISNUMBER(SEARCH("Writing or reviewing code or scripts",TRIM(SUBSTITUTE(SUBSTITUTE(SUBSTITUTE(SUBSTITUTE(Answers!B426,"’","'"),"‘","'"),"“",""""),"”",""""))))*1+ISNUMBER(SEARCH("Brainstorming or planning",TRIM(SUBSTITUTE(SUBSTITUTE(SUBSTITUTE(SUBSTITUTE(Answers!B426,"’","'"),"‘","'"),"“",""""),"”",""""))))*1+ISNUMBER(SEARCH("Something else",TRIM(SUBSTITUTE(SUBSTITUTE(SUBSTITUTE(SUBSTITUTE(Answers!B426,"’","'"),"‘","'"),"“",""""),"”",""""))))*1)</f>
        <v/>
      </c>
      <c r="Y426" s="1" t="str">
        <f aca="false">IF(X426="","",IF(X426=0,IF(ISNUMBER(SEARCH("I don't use AI tools for work",TRIM(SUBSTITUTE(SUBSTITUTE(SUBSTITUTE(SUBSTITUTE(Answers!B426,"’","'"),"‘","'"),"“",""""),"”","""")))),1,"unread"),MIN(X426+1,5)))</f>
        <v/>
      </c>
      <c r="Z426" s="1" t="n">
        <f aca="false">IF(ISNUMBER(SEARCH("Clear guidance on what's allowed and what information can go in",TRIM(SUBSTITUTE(SUBSTITUTE(SUBSTITUTE(SUBSTITUTE(Answers!R426,"’","'"),"‘","'"),"“",""""),"”","""")))),1,0)</f>
        <v>0</v>
      </c>
      <c r="AA426" s="1" t="n">
        <f aca="false">IF(ISNUMBER(SEARCH("An approved AI tool with a work account",TRIM(SUBSTITUTE(SUBSTITUTE(SUBSTITUTE(SUBSTITUTE(Answers!R426,"’","'"),"‘","'"),"“",""""),"”","""")))),1,0)</f>
        <v>0</v>
      </c>
      <c r="AB426" s="1" t="n">
        <f aca="false">IF(ISNUMBER(SEARCH("Hands-on training using my own work tasks",TRIM(SUBSTITUTE(SUBSTITUTE(SUBSTITUTE(SUBSTITUTE(Answers!R426,"’","'"),"‘","'"),"“",""""),"”","""")))),1,0)</f>
        <v>0</v>
      </c>
      <c r="AC426" s="1" t="n">
        <f aca="false">IF(ISNUMBER(SEARCH("Ready-made prompts and templates for common tasks",TRIM(SUBSTITUTE(SUBSTITUTE(SUBSTITUTE(SUBSTITUTE(Answers!R426,"’","'"),"‘","'"),"“",""""),"”","""")))),1,0)</f>
        <v>0</v>
      </c>
      <c r="AD426" s="1" t="n">
        <f aca="false">IF(ISNUMBER(SEARCH("Help setting up an AI agent for my role",TRIM(SUBSTITUTE(SUBSTITUTE(SUBSTITUTE(SUBSTITUTE(Answers!R426,"’","'"),"‘","'"),"“",""""),"”","""")))),1,0)</f>
        <v>0</v>
      </c>
      <c r="AE426" s="1" t="n">
        <f aca="false">IF(ISNUMBER(SEARCH("Examples from people in jobs like mine",TRIM(SUBSTITUTE(SUBSTITUTE(SUBSTITUTE(SUBSTITUTE(Answers!R426,"’","'"),"‘","'"),"“",""""),"”","""")))),1,0)</f>
        <v>0</v>
      </c>
      <c r="AF426" s="1" t="n">
        <f aca="false">IF(ISNUMBER(SEARCH("Time set aside to practice",TRIM(SUBSTITUTE(SUBSTITUTE(SUBSTITUTE(SUBSTITUTE(Answers!R426,"’","'"),"‘","'"),"“",""""),"”","""")))),1,0)</f>
        <v>0</v>
      </c>
      <c r="AG426" s="1" t="n">
        <f aca="false">IF(ISNUMBER(SEARCH("I don't need help right now",TRIM(SUBSTITUTE(SUBSTITUTE(SUBSTITUTE(SUBSTITUTE(Answers!R426,"’","'"),"‘","'"),"“",""""),"”","""")))),1,0)</f>
        <v>0</v>
      </c>
      <c r="AH426" s="1" t="str">
        <f aca="false">IF(Answers!R426="","",IF(Z426+AA426+AB426+AC426+AD426+AE426+AF426+AG426=0,"unread",""))</f>
        <v/>
      </c>
      <c r="AI426" s="1" t="n">
        <f aca="false">IF(OR(D426=5,E426=5),1,0)</f>
        <v>0</v>
      </c>
    </row>
    <row r="427" customFormat="false" ht="15" hidden="false" customHeight="true" outlineLevel="0" collapsed="false">
      <c r="A427" s="1" t="n">
        <f aca="false">Answers!T427</f>
        <v>0</v>
      </c>
      <c r="B427" s="1" t="str">
        <f aca="false">IF(Answers!A427="","",IFERROR(MATCH(TRIM(SUBSTITUTE(SUBSTITUTE(SUBSTITUTE(SUBSTITUTE(Answers!A427,"’","'"),"‘","'"),"“",""""),"”","""")),'Scoring key'!$B$10:$B$14,0),"unread"))</f>
        <v/>
      </c>
      <c r="C427" s="1" t="str">
        <f aca="false">IF(Answers!C427="","",IFERROR(MATCH(TRIM(SUBSTITUTE(SUBSTITUTE(SUBSTITUTE(SUBSTITUTE(Answers!C427,"’","'"),"‘","'"),"“",""""),"”","""")),'Scoring key'!$B$15:$B$19,0),"unread"))</f>
        <v/>
      </c>
      <c r="D427" s="1" t="str">
        <f aca="false">IF(Answers!D427="","",IFERROR(MATCH(TRIM(SUBSTITUTE(SUBSTITUTE(SUBSTITUTE(SUBSTITUTE(Answers!D427,"’","'"),"‘","'"),"“",""""),"”","""")),'Scoring key'!$B$20:$B$24,0),"unread"))</f>
        <v/>
      </c>
      <c r="E427" s="1" t="str">
        <f aca="false">IF(Answers!E427="","",IFERROR(MATCH(TRIM(SUBSTITUTE(SUBSTITUTE(SUBSTITUTE(SUBSTITUTE(Answers!E427,"’","'"),"‘","'"),"“",""""),"”","""")),'Scoring key'!$B$25:$B$29,0),"unread"))</f>
        <v/>
      </c>
      <c r="F427" s="1" t="str">
        <f aca="false">IF(Answers!L427="","",IFERROR(MATCH(TRIM(SUBSTITUTE(SUBSTITUTE(SUBSTITUTE(SUBSTITUTE(Answers!L427,"’","'"),"‘","'"),"“",""""),"”","""")),'Scoring key'!$B$30:$B$34,0),"unread"))</f>
        <v/>
      </c>
      <c r="G427" s="1" t="str">
        <f aca="false">IF(Answers!N427="","",IFERROR(MATCH(TRIM(SUBSTITUTE(SUBSTITUTE(SUBSTITUTE(SUBSTITUTE(Answers!N427,"’","'"),"‘","'"),"“",""""),"”","""")),'Scoring key'!$B$35:$B$38,0),"unread"))</f>
        <v/>
      </c>
      <c r="H427" s="1" t="str">
        <f aca="false">IF(Answers!O427="","",IFERROR(MATCH(TRIM(SUBSTITUTE(SUBSTITUTE(SUBSTITUTE(SUBSTITUTE(Answers!O427,"’","'"),"‘","'"),"“",""""),"”","""")),'Scoring key'!$B$39:$B$42,0),"unread"))</f>
        <v/>
      </c>
      <c r="I427" s="1" t="str">
        <f aca="false">IF(Answers!S427="","",IFERROR(MATCH(TRIM(SUBSTITUTE(SUBSTITUTE(SUBSTITUTE(SUBSTITUTE(Answers!S427,"’","'"),"‘","'"),"“",""""),"”","""")),'Scoring key'!$B$43:$B$46,0),"unread"))</f>
        <v/>
      </c>
      <c r="J427" s="1" t="str">
        <f aca="false">IF(ISNUMBER(B427),IF(INDEX('Scoring key'!$C$10:$C$14,B427)="","",INDEX('Scoring key'!$C$10:$C$14,B427)),"")</f>
        <v/>
      </c>
      <c r="K427" s="1" t="str">
        <f aca="false">IF(ISNUMBER(E427),IF(INDEX('Scoring key'!$C$25:$C$29,E427)="","",INDEX('Scoring key'!$C$25:$C$29,E427)),"")</f>
        <v/>
      </c>
      <c r="L427" s="1" t="str">
        <f aca="false">IF(ISNUMBER(F427),IF(INDEX('Scoring key'!$C$30:$C$34,F427)="","",INDEX('Scoring key'!$C$30:$C$34,F427)),"")</f>
        <v/>
      </c>
      <c r="M427" s="1" t="str">
        <f aca="false">IF(ISNUMBER(G427),IF(INDEX('Scoring key'!$C$35:$C$38,G427)="","",INDEX('Scoring key'!$C$35:$C$38,G427)),"")</f>
        <v/>
      </c>
      <c r="N427" s="1" t="str">
        <f aca="false">IF(ISNUMBER(H427),IF(INDEX('Scoring key'!$C$39:$C$42,H427)="","",INDEX('Scoring key'!$C$39:$C$42,H427)),"")</f>
        <v/>
      </c>
      <c r="O427" s="1" t="str">
        <f aca="false">IF(Answers!F427="","",IF(ISNUMBER(IFERROR(VALUE(Answers!F427),"")),IF(AND(VALUE(Answers!F427)&gt;=1,VALUE(Answers!F427)&lt;=5,VALUE(Answers!F427)=INT(VALUE(Answers!F427))),VALUE(Answers!F427),"unread"),IFERROR(MATCH(TRIM(SUBSTITUTE(SUBSTITUTE(SUBSTITUTE(SUBSTITUTE(Answers!F427,"’","'"),"‘","'"),"“",""""),"”","""")),'Scoring key'!$B$5:$B$9,0),"unread")))</f>
        <v/>
      </c>
      <c r="P427" s="1" t="str">
        <f aca="false">IF(Answers!G427="","",IF(ISNUMBER(IFERROR(VALUE(Answers!G427),"")),IF(AND(VALUE(Answers!G427)&gt;=1,VALUE(Answers!G427)&lt;=5,VALUE(Answers!G427)=INT(VALUE(Answers!G427))),VALUE(Answers!G427),"unread"),IFERROR(MATCH(TRIM(SUBSTITUTE(SUBSTITUTE(SUBSTITUTE(SUBSTITUTE(Answers!G427,"’","'"),"‘","'"),"“",""""),"”","""")),'Scoring key'!$B$5:$B$9,0),"unread")))</f>
        <v/>
      </c>
      <c r="Q427" s="1" t="str">
        <f aca="false">IF(Answers!H427="","",IF(ISNUMBER(IFERROR(VALUE(Answers!H427),"")),IF(AND(VALUE(Answers!H427)&gt;=1,VALUE(Answers!H427)&lt;=5,VALUE(Answers!H427)=INT(VALUE(Answers!H427))),VALUE(Answers!H427),"unread"),IFERROR(MATCH(TRIM(SUBSTITUTE(SUBSTITUTE(SUBSTITUTE(SUBSTITUTE(Answers!H427,"’","'"),"‘","'"),"“",""""),"”","""")),'Scoring key'!$B$5:$B$9,0),"unread")))</f>
        <v/>
      </c>
      <c r="R427" s="1" t="str">
        <f aca="false">IF(Answers!I427="","",IF(ISNUMBER(IFERROR(VALUE(Answers!I427),"")),IF(AND(VALUE(Answers!I427)&gt;=1,VALUE(Answers!I427)&lt;=5,VALUE(Answers!I427)=INT(VALUE(Answers!I427))),VALUE(Answers!I427),"unread"),IFERROR(MATCH(TRIM(SUBSTITUTE(SUBSTITUTE(SUBSTITUTE(SUBSTITUTE(Answers!I427,"’","'"),"‘","'"),"“",""""),"”","""")),'Scoring key'!$B$5:$B$9,0),"unread")))</f>
        <v/>
      </c>
      <c r="S427" s="1" t="str">
        <f aca="false">IF(Answers!J427="","",IF(ISNUMBER(IFERROR(VALUE(Answers!J427),"")),IF(AND(VALUE(Answers!J427)&gt;=1,VALUE(Answers!J427)&lt;=5,VALUE(Answers!J427)=INT(VALUE(Answers!J427))),VALUE(Answers!J427),"unread"),IFERROR(MATCH(TRIM(SUBSTITUTE(SUBSTITUTE(SUBSTITUTE(SUBSTITUTE(Answers!J427,"’","'"),"‘","'"),"“",""""),"”","""")),'Scoring key'!$B$5:$B$9,0),"unread")))</f>
        <v/>
      </c>
      <c r="T427" s="1" t="str">
        <f aca="false">IF(Answers!K427="","",IF(ISNUMBER(IFERROR(VALUE(Answers!K427),"")),IF(AND(VALUE(Answers!K427)&gt;=1,VALUE(Answers!K427)&lt;=5,VALUE(Answers!K427)=INT(VALUE(Answers!K427))),VALUE(Answers!K427),"unread"),IFERROR(MATCH(TRIM(SUBSTITUTE(SUBSTITUTE(SUBSTITUTE(SUBSTITUTE(Answers!K427,"’","'"),"‘","'"),"“",""""),"”","""")),'Scoring key'!$B$5:$B$9,0),"unread")))</f>
        <v/>
      </c>
      <c r="U427" s="1" t="str">
        <f aca="false">IF(Answers!M427="","",IF(ISNUMBER(IFERROR(VALUE(Answers!M427),"")),IF(AND(VALUE(Answers!M427)&gt;=1,VALUE(Answers!M427)&lt;=5,VALUE(Answers!M427)=INT(VALUE(Answers!M427))),VALUE(Answers!M427),"unread"),IFERROR(MATCH(TRIM(SUBSTITUTE(SUBSTITUTE(SUBSTITUTE(SUBSTITUTE(Answers!M427,"’","'"),"‘","'"),"“",""""),"”","""")),'Scoring key'!$B$5:$B$9,0),"unread")))</f>
        <v/>
      </c>
      <c r="V427" s="1" t="str">
        <f aca="false">IF(Answers!P427="","",IF(ISNUMBER(IFERROR(VALUE(Answers!P427),"")),IF(AND(VALUE(Answers!P427)&gt;=1,VALUE(Answers!P427)&lt;=5,VALUE(Answers!P427)=INT(VALUE(Answers!P427))),VALUE(Answers!P427),"unread"),IFERROR(MATCH(TRIM(SUBSTITUTE(SUBSTITUTE(SUBSTITUTE(SUBSTITUTE(Answers!P427,"’","'"),"‘","'"),"“",""""),"”","""")),'Scoring key'!$B$5:$B$9,0),"unread")))</f>
        <v/>
      </c>
      <c r="W427" s="1" t="str">
        <f aca="false">IF(Answers!Q427="","",IF(ISNUMBER(IFERROR(VALUE(Answers!Q427),"")),IF(AND(VALUE(Answers!Q427)&gt;=1,VALUE(Answers!Q427)&lt;=5,VALUE(Answers!Q427)=INT(VALUE(Answers!Q427))),VALUE(Answers!Q427),"unread"),IFERROR(MATCH(TRIM(SUBSTITUTE(SUBSTITUTE(SUBSTITUTE(SUBSTITUTE(Answers!Q427,"’","'"),"‘","'"),"“",""""),"”","""")),'Scoring key'!$B$5:$B$9,0),"unread")))</f>
        <v/>
      </c>
      <c r="X427" s="1" t="str">
        <f aca="false">IF(Answers!B427="","",ISNUMBER(SEARCH("Drafting or editing emails and documents",TRIM(SUBSTITUTE(SUBSTITUTE(SUBSTITUTE(SUBSTITUTE(Answers!B427,"’","'"),"‘","'"),"“",""""),"”",""""))))*1+ISNUMBER(SEARCH("Summarizing documents, threads or meetings",TRIM(SUBSTITUTE(SUBSTITUTE(SUBSTITUTE(SUBSTITUTE(Answers!B427,"’","'"),"‘","'"),"“",""""),"”",""""))))*1+ISNUMBER(SEARCH("Research, or explaining something unfamiliar",TRIM(SUBSTITUTE(SUBSTITUTE(SUBSTITUTE(SUBSTITUTE(Answers!B427,"’","'"),"‘","'"),"“",""""),"”",""""))))*1+ISNUMBER(SEARCH("Working with data or spreadsheets",TRIM(SUBSTITUTE(SUBSTITUTE(SUBSTITUTE(SUBSTITUTE(Answers!B427,"’","'"),"‘","'"),"“",""""),"”",""""))))*1+ISNUMBER(SEARCH("Writing or reviewing code or scripts",TRIM(SUBSTITUTE(SUBSTITUTE(SUBSTITUTE(SUBSTITUTE(Answers!B427,"’","'"),"‘","'"),"“",""""),"”",""""))))*1+ISNUMBER(SEARCH("Brainstorming or planning",TRIM(SUBSTITUTE(SUBSTITUTE(SUBSTITUTE(SUBSTITUTE(Answers!B427,"’","'"),"‘","'"),"“",""""),"”",""""))))*1+ISNUMBER(SEARCH("Something else",TRIM(SUBSTITUTE(SUBSTITUTE(SUBSTITUTE(SUBSTITUTE(Answers!B427,"’","'"),"‘","'"),"“",""""),"”",""""))))*1)</f>
        <v/>
      </c>
      <c r="Y427" s="1" t="str">
        <f aca="false">IF(X427="","",IF(X427=0,IF(ISNUMBER(SEARCH("I don't use AI tools for work",TRIM(SUBSTITUTE(SUBSTITUTE(SUBSTITUTE(SUBSTITUTE(Answers!B427,"’","'"),"‘","'"),"“",""""),"”","""")))),1,"unread"),MIN(X427+1,5)))</f>
        <v/>
      </c>
      <c r="Z427" s="1" t="n">
        <f aca="false">IF(ISNUMBER(SEARCH("Clear guidance on what's allowed and what information can go in",TRIM(SUBSTITUTE(SUBSTITUTE(SUBSTITUTE(SUBSTITUTE(Answers!R427,"’","'"),"‘","'"),"“",""""),"”","""")))),1,0)</f>
        <v>0</v>
      </c>
      <c r="AA427" s="1" t="n">
        <f aca="false">IF(ISNUMBER(SEARCH("An approved AI tool with a work account",TRIM(SUBSTITUTE(SUBSTITUTE(SUBSTITUTE(SUBSTITUTE(Answers!R427,"’","'"),"‘","'"),"“",""""),"”","""")))),1,0)</f>
        <v>0</v>
      </c>
      <c r="AB427" s="1" t="n">
        <f aca="false">IF(ISNUMBER(SEARCH("Hands-on training using my own work tasks",TRIM(SUBSTITUTE(SUBSTITUTE(SUBSTITUTE(SUBSTITUTE(Answers!R427,"’","'"),"‘","'"),"“",""""),"”","""")))),1,0)</f>
        <v>0</v>
      </c>
      <c r="AC427" s="1" t="n">
        <f aca="false">IF(ISNUMBER(SEARCH("Ready-made prompts and templates for common tasks",TRIM(SUBSTITUTE(SUBSTITUTE(SUBSTITUTE(SUBSTITUTE(Answers!R427,"’","'"),"‘","'"),"“",""""),"”","""")))),1,0)</f>
        <v>0</v>
      </c>
      <c r="AD427" s="1" t="n">
        <f aca="false">IF(ISNUMBER(SEARCH("Help setting up an AI agent for my role",TRIM(SUBSTITUTE(SUBSTITUTE(SUBSTITUTE(SUBSTITUTE(Answers!R427,"’","'"),"‘","'"),"“",""""),"”","""")))),1,0)</f>
        <v>0</v>
      </c>
      <c r="AE427" s="1" t="n">
        <f aca="false">IF(ISNUMBER(SEARCH("Examples from people in jobs like mine",TRIM(SUBSTITUTE(SUBSTITUTE(SUBSTITUTE(SUBSTITUTE(Answers!R427,"’","'"),"‘","'"),"“",""""),"”","""")))),1,0)</f>
        <v>0</v>
      </c>
      <c r="AF427" s="1" t="n">
        <f aca="false">IF(ISNUMBER(SEARCH("Time set aside to practice",TRIM(SUBSTITUTE(SUBSTITUTE(SUBSTITUTE(SUBSTITUTE(Answers!R427,"’","'"),"‘","'"),"“",""""),"”","""")))),1,0)</f>
        <v>0</v>
      </c>
      <c r="AG427" s="1" t="n">
        <f aca="false">IF(ISNUMBER(SEARCH("I don't need help right now",TRIM(SUBSTITUTE(SUBSTITUTE(SUBSTITUTE(SUBSTITUTE(Answers!R427,"’","'"),"‘","'"),"“",""""),"”","""")))),1,0)</f>
        <v>0</v>
      </c>
      <c r="AH427" s="1" t="str">
        <f aca="false">IF(Answers!R427="","",IF(Z427+AA427+AB427+AC427+AD427+AE427+AF427+AG427=0,"unread",""))</f>
        <v/>
      </c>
      <c r="AI427" s="1" t="n">
        <f aca="false">IF(OR(D427=5,E427=5),1,0)</f>
        <v>0</v>
      </c>
    </row>
    <row r="428" customFormat="false" ht="15" hidden="false" customHeight="true" outlineLevel="0" collapsed="false">
      <c r="A428" s="1" t="n">
        <f aca="false">Answers!T428</f>
        <v>0</v>
      </c>
      <c r="B428" s="1" t="str">
        <f aca="false">IF(Answers!A428="","",IFERROR(MATCH(TRIM(SUBSTITUTE(SUBSTITUTE(SUBSTITUTE(SUBSTITUTE(Answers!A428,"’","'"),"‘","'"),"“",""""),"”","""")),'Scoring key'!$B$10:$B$14,0),"unread"))</f>
        <v/>
      </c>
      <c r="C428" s="1" t="str">
        <f aca="false">IF(Answers!C428="","",IFERROR(MATCH(TRIM(SUBSTITUTE(SUBSTITUTE(SUBSTITUTE(SUBSTITUTE(Answers!C428,"’","'"),"‘","'"),"“",""""),"”","""")),'Scoring key'!$B$15:$B$19,0),"unread"))</f>
        <v/>
      </c>
      <c r="D428" s="1" t="str">
        <f aca="false">IF(Answers!D428="","",IFERROR(MATCH(TRIM(SUBSTITUTE(SUBSTITUTE(SUBSTITUTE(SUBSTITUTE(Answers!D428,"’","'"),"‘","'"),"“",""""),"”","""")),'Scoring key'!$B$20:$B$24,0),"unread"))</f>
        <v/>
      </c>
      <c r="E428" s="1" t="str">
        <f aca="false">IF(Answers!E428="","",IFERROR(MATCH(TRIM(SUBSTITUTE(SUBSTITUTE(SUBSTITUTE(SUBSTITUTE(Answers!E428,"’","'"),"‘","'"),"“",""""),"”","""")),'Scoring key'!$B$25:$B$29,0),"unread"))</f>
        <v/>
      </c>
      <c r="F428" s="1" t="str">
        <f aca="false">IF(Answers!L428="","",IFERROR(MATCH(TRIM(SUBSTITUTE(SUBSTITUTE(SUBSTITUTE(SUBSTITUTE(Answers!L428,"’","'"),"‘","'"),"“",""""),"”","""")),'Scoring key'!$B$30:$B$34,0),"unread"))</f>
        <v/>
      </c>
      <c r="G428" s="1" t="str">
        <f aca="false">IF(Answers!N428="","",IFERROR(MATCH(TRIM(SUBSTITUTE(SUBSTITUTE(SUBSTITUTE(SUBSTITUTE(Answers!N428,"’","'"),"‘","'"),"“",""""),"”","""")),'Scoring key'!$B$35:$B$38,0),"unread"))</f>
        <v/>
      </c>
      <c r="H428" s="1" t="str">
        <f aca="false">IF(Answers!O428="","",IFERROR(MATCH(TRIM(SUBSTITUTE(SUBSTITUTE(SUBSTITUTE(SUBSTITUTE(Answers!O428,"’","'"),"‘","'"),"“",""""),"”","""")),'Scoring key'!$B$39:$B$42,0),"unread"))</f>
        <v/>
      </c>
      <c r="I428" s="1" t="str">
        <f aca="false">IF(Answers!S428="","",IFERROR(MATCH(TRIM(SUBSTITUTE(SUBSTITUTE(SUBSTITUTE(SUBSTITUTE(Answers!S428,"’","'"),"‘","'"),"“",""""),"”","""")),'Scoring key'!$B$43:$B$46,0),"unread"))</f>
        <v/>
      </c>
      <c r="J428" s="1" t="str">
        <f aca="false">IF(ISNUMBER(B428),IF(INDEX('Scoring key'!$C$10:$C$14,B428)="","",INDEX('Scoring key'!$C$10:$C$14,B428)),"")</f>
        <v/>
      </c>
      <c r="K428" s="1" t="str">
        <f aca="false">IF(ISNUMBER(E428),IF(INDEX('Scoring key'!$C$25:$C$29,E428)="","",INDEX('Scoring key'!$C$25:$C$29,E428)),"")</f>
        <v/>
      </c>
      <c r="L428" s="1" t="str">
        <f aca="false">IF(ISNUMBER(F428),IF(INDEX('Scoring key'!$C$30:$C$34,F428)="","",INDEX('Scoring key'!$C$30:$C$34,F428)),"")</f>
        <v/>
      </c>
      <c r="M428" s="1" t="str">
        <f aca="false">IF(ISNUMBER(G428),IF(INDEX('Scoring key'!$C$35:$C$38,G428)="","",INDEX('Scoring key'!$C$35:$C$38,G428)),"")</f>
        <v/>
      </c>
      <c r="N428" s="1" t="str">
        <f aca="false">IF(ISNUMBER(H428),IF(INDEX('Scoring key'!$C$39:$C$42,H428)="","",INDEX('Scoring key'!$C$39:$C$42,H428)),"")</f>
        <v/>
      </c>
      <c r="O428" s="1" t="str">
        <f aca="false">IF(Answers!F428="","",IF(ISNUMBER(IFERROR(VALUE(Answers!F428),"")),IF(AND(VALUE(Answers!F428)&gt;=1,VALUE(Answers!F428)&lt;=5,VALUE(Answers!F428)=INT(VALUE(Answers!F428))),VALUE(Answers!F428),"unread"),IFERROR(MATCH(TRIM(SUBSTITUTE(SUBSTITUTE(SUBSTITUTE(SUBSTITUTE(Answers!F428,"’","'"),"‘","'"),"“",""""),"”","""")),'Scoring key'!$B$5:$B$9,0),"unread")))</f>
        <v/>
      </c>
      <c r="P428" s="1" t="str">
        <f aca="false">IF(Answers!G428="","",IF(ISNUMBER(IFERROR(VALUE(Answers!G428),"")),IF(AND(VALUE(Answers!G428)&gt;=1,VALUE(Answers!G428)&lt;=5,VALUE(Answers!G428)=INT(VALUE(Answers!G428))),VALUE(Answers!G428),"unread"),IFERROR(MATCH(TRIM(SUBSTITUTE(SUBSTITUTE(SUBSTITUTE(SUBSTITUTE(Answers!G428,"’","'"),"‘","'"),"“",""""),"”","""")),'Scoring key'!$B$5:$B$9,0),"unread")))</f>
        <v/>
      </c>
      <c r="Q428" s="1" t="str">
        <f aca="false">IF(Answers!H428="","",IF(ISNUMBER(IFERROR(VALUE(Answers!H428),"")),IF(AND(VALUE(Answers!H428)&gt;=1,VALUE(Answers!H428)&lt;=5,VALUE(Answers!H428)=INT(VALUE(Answers!H428))),VALUE(Answers!H428),"unread"),IFERROR(MATCH(TRIM(SUBSTITUTE(SUBSTITUTE(SUBSTITUTE(SUBSTITUTE(Answers!H428,"’","'"),"‘","'"),"“",""""),"”","""")),'Scoring key'!$B$5:$B$9,0),"unread")))</f>
        <v/>
      </c>
      <c r="R428" s="1" t="str">
        <f aca="false">IF(Answers!I428="","",IF(ISNUMBER(IFERROR(VALUE(Answers!I428),"")),IF(AND(VALUE(Answers!I428)&gt;=1,VALUE(Answers!I428)&lt;=5,VALUE(Answers!I428)=INT(VALUE(Answers!I428))),VALUE(Answers!I428),"unread"),IFERROR(MATCH(TRIM(SUBSTITUTE(SUBSTITUTE(SUBSTITUTE(SUBSTITUTE(Answers!I428,"’","'"),"‘","'"),"“",""""),"”","""")),'Scoring key'!$B$5:$B$9,0),"unread")))</f>
        <v/>
      </c>
      <c r="S428" s="1" t="str">
        <f aca="false">IF(Answers!J428="","",IF(ISNUMBER(IFERROR(VALUE(Answers!J428),"")),IF(AND(VALUE(Answers!J428)&gt;=1,VALUE(Answers!J428)&lt;=5,VALUE(Answers!J428)=INT(VALUE(Answers!J428))),VALUE(Answers!J428),"unread"),IFERROR(MATCH(TRIM(SUBSTITUTE(SUBSTITUTE(SUBSTITUTE(SUBSTITUTE(Answers!J428,"’","'"),"‘","'"),"“",""""),"”","""")),'Scoring key'!$B$5:$B$9,0),"unread")))</f>
        <v/>
      </c>
      <c r="T428" s="1" t="str">
        <f aca="false">IF(Answers!K428="","",IF(ISNUMBER(IFERROR(VALUE(Answers!K428),"")),IF(AND(VALUE(Answers!K428)&gt;=1,VALUE(Answers!K428)&lt;=5,VALUE(Answers!K428)=INT(VALUE(Answers!K428))),VALUE(Answers!K428),"unread"),IFERROR(MATCH(TRIM(SUBSTITUTE(SUBSTITUTE(SUBSTITUTE(SUBSTITUTE(Answers!K428,"’","'"),"‘","'"),"“",""""),"”","""")),'Scoring key'!$B$5:$B$9,0),"unread")))</f>
        <v/>
      </c>
      <c r="U428" s="1" t="str">
        <f aca="false">IF(Answers!M428="","",IF(ISNUMBER(IFERROR(VALUE(Answers!M428),"")),IF(AND(VALUE(Answers!M428)&gt;=1,VALUE(Answers!M428)&lt;=5,VALUE(Answers!M428)=INT(VALUE(Answers!M428))),VALUE(Answers!M428),"unread"),IFERROR(MATCH(TRIM(SUBSTITUTE(SUBSTITUTE(SUBSTITUTE(SUBSTITUTE(Answers!M428,"’","'"),"‘","'"),"“",""""),"”","""")),'Scoring key'!$B$5:$B$9,0),"unread")))</f>
        <v/>
      </c>
      <c r="V428" s="1" t="str">
        <f aca="false">IF(Answers!P428="","",IF(ISNUMBER(IFERROR(VALUE(Answers!P428),"")),IF(AND(VALUE(Answers!P428)&gt;=1,VALUE(Answers!P428)&lt;=5,VALUE(Answers!P428)=INT(VALUE(Answers!P428))),VALUE(Answers!P428),"unread"),IFERROR(MATCH(TRIM(SUBSTITUTE(SUBSTITUTE(SUBSTITUTE(SUBSTITUTE(Answers!P428,"’","'"),"‘","'"),"“",""""),"”","""")),'Scoring key'!$B$5:$B$9,0),"unread")))</f>
        <v/>
      </c>
      <c r="W428" s="1" t="str">
        <f aca="false">IF(Answers!Q428="","",IF(ISNUMBER(IFERROR(VALUE(Answers!Q428),"")),IF(AND(VALUE(Answers!Q428)&gt;=1,VALUE(Answers!Q428)&lt;=5,VALUE(Answers!Q428)=INT(VALUE(Answers!Q428))),VALUE(Answers!Q428),"unread"),IFERROR(MATCH(TRIM(SUBSTITUTE(SUBSTITUTE(SUBSTITUTE(SUBSTITUTE(Answers!Q428,"’","'"),"‘","'"),"“",""""),"”","""")),'Scoring key'!$B$5:$B$9,0),"unread")))</f>
        <v/>
      </c>
      <c r="X428" s="1" t="str">
        <f aca="false">IF(Answers!B428="","",ISNUMBER(SEARCH("Drafting or editing emails and documents",TRIM(SUBSTITUTE(SUBSTITUTE(SUBSTITUTE(SUBSTITUTE(Answers!B428,"’","'"),"‘","'"),"“",""""),"”",""""))))*1+ISNUMBER(SEARCH("Summarizing documents, threads or meetings",TRIM(SUBSTITUTE(SUBSTITUTE(SUBSTITUTE(SUBSTITUTE(Answers!B428,"’","'"),"‘","'"),"“",""""),"”",""""))))*1+ISNUMBER(SEARCH("Research, or explaining something unfamiliar",TRIM(SUBSTITUTE(SUBSTITUTE(SUBSTITUTE(SUBSTITUTE(Answers!B428,"’","'"),"‘","'"),"“",""""),"”",""""))))*1+ISNUMBER(SEARCH("Working with data or spreadsheets",TRIM(SUBSTITUTE(SUBSTITUTE(SUBSTITUTE(SUBSTITUTE(Answers!B428,"’","'"),"‘","'"),"“",""""),"”",""""))))*1+ISNUMBER(SEARCH("Writing or reviewing code or scripts",TRIM(SUBSTITUTE(SUBSTITUTE(SUBSTITUTE(SUBSTITUTE(Answers!B428,"’","'"),"‘","'"),"“",""""),"”",""""))))*1+ISNUMBER(SEARCH("Brainstorming or planning",TRIM(SUBSTITUTE(SUBSTITUTE(SUBSTITUTE(SUBSTITUTE(Answers!B428,"’","'"),"‘","'"),"“",""""),"”",""""))))*1+ISNUMBER(SEARCH("Something else",TRIM(SUBSTITUTE(SUBSTITUTE(SUBSTITUTE(SUBSTITUTE(Answers!B428,"’","'"),"‘","'"),"“",""""),"”",""""))))*1)</f>
        <v/>
      </c>
      <c r="Y428" s="1" t="str">
        <f aca="false">IF(X428="","",IF(X428=0,IF(ISNUMBER(SEARCH("I don't use AI tools for work",TRIM(SUBSTITUTE(SUBSTITUTE(SUBSTITUTE(SUBSTITUTE(Answers!B428,"’","'"),"‘","'"),"“",""""),"”","""")))),1,"unread"),MIN(X428+1,5)))</f>
        <v/>
      </c>
      <c r="Z428" s="1" t="n">
        <f aca="false">IF(ISNUMBER(SEARCH("Clear guidance on what's allowed and what information can go in",TRIM(SUBSTITUTE(SUBSTITUTE(SUBSTITUTE(SUBSTITUTE(Answers!R428,"’","'"),"‘","'"),"“",""""),"”","""")))),1,0)</f>
        <v>0</v>
      </c>
      <c r="AA428" s="1" t="n">
        <f aca="false">IF(ISNUMBER(SEARCH("An approved AI tool with a work account",TRIM(SUBSTITUTE(SUBSTITUTE(SUBSTITUTE(SUBSTITUTE(Answers!R428,"’","'"),"‘","'"),"“",""""),"”","""")))),1,0)</f>
        <v>0</v>
      </c>
      <c r="AB428" s="1" t="n">
        <f aca="false">IF(ISNUMBER(SEARCH("Hands-on training using my own work tasks",TRIM(SUBSTITUTE(SUBSTITUTE(SUBSTITUTE(SUBSTITUTE(Answers!R428,"’","'"),"‘","'"),"“",""""),"”","""")))),1,0)</f>
        <v>0</v>
      </c>
      <c r="AC428" s="1" t="n">
        <f aca="false">IF(ISNUMBER(SEARCH("Ready-made prompts and templates for common tasks",TRIM(SUBSTITUTE(SUBSTITUTE(SUBSTITUTE(SUBSTITUTE(Answers!R428,"’","'"),"‘","'"),"“",""""),"”","""")))),1,0)</f>
        <v>0</v>
      </c>
      <c r="AD428" s="1" t="n">
        <f aca="false">IF(ISNUMBER(SEARCH("Help setting up an AI agent for my role",TRIM(SUBSTITUTE(SUBSTITUTE(SUBSTITUTE(SUBSTITUTE(Answers!R428,"’","'"),"‘","'"),"“",""""),"”","""")))),1,0)</f>
        <v>0</v>
      </c>
      <c r="AE428" s="1" t="n">
        <f aca="false">IF(ISNUMBER(SEARCH("Examples from people in jobs like mine",TRIM(SUBSTITUTE(SUBSTITUTE(SUBSTITUTE(SUBSTITUTE(Answers!R428,"’","'"),"‘","'"),"“",""""),"”","""")))),1,0)</f>
        <v>0</v>
      </c>
      <c r="AF428" s="1" t="n">
        <f aca="false">IF(ISNUMBER(SEARCH("Time set aside to practice",TRIM(SUBSTITUTE(SUBSTITUTE(SUBSTITUTE(SUBSTITUTE(Answers!R428,"’","'"),"‘","'"),"“",""""),"”","""")))),1,0)</f>
        <v>0</v>
      </c>
      <c r="AG428" s="1" t="n">
        <f aca="false">IF(ISNUMBER(SEARCH("I don't need help right now",TRIM(SUBSTITUTE(SUBSTITUTE(SUBSTITUTE(SUBSTITUTE(Answers!R428,"’","'"),"‘","'"),"“",""""),"”","""")))),1,0)</f>
        <v>0</v>
      </c>
      <c r="AH428" s="1" t="str">
        <f aca="false">IF(Answers!R428="","",IF(Z428+AA428+AB428+AC428+AD428+AE428+AF428+AG428=0,"unread",""))</f>
        <v/>
      </c>
      <c r="AI428" s="1" t="n">
        <f aca="false">IF(OR(D428=5,E428=5),1,0)</f>
        <v>0</v>
      </c>
    </row>
    <row r="429" customFormat="false" ht="15" hidden="false" customHeight="true" outlineLevel="0" collapsed="false">
      <c r="A429" s="1" t="n">
        <f aca="false">Answers!T429</f>
        <v>0</v>
      </c>
      <c r="B429" s="1" t="str">
        <f aca="false">IF(Answers!A429="","",IFERROR(MATCH(TRIM(SUBSTITUTE(SUBSTITUTE(SUBSTITUTE(SUBSTITUTE(Answers!A429,"’","'"),"‘","'"),"“",""""),"”","""")),'Scoring key'!$B$10:$B$14,0),"unread"))</f>
        <v/>
      </c>
      <c r="C429" s="1" t="str">
        <f aca="false">IF(Answers!C429="","",IFERROR(MATCH(TRIM(SUBSTITUTE(SUBSTITUTE(SUBSTITUTE(SUBSTITUTE(Answers!C429,"’","'"),"‘","'"),"“",""""),"”","""")),'Scoring key'!$B$15:$B$19,0),"unread"))</f>
        <v/>
      </c>
      <c r="D429" s="1" t="str">
        <f aca="false">IF(Answers!D429="","",IFERROR(MATCH(TRIM(SUBSTITUTE(SUBSTITUTE(SUBSTITUTE(SUBSTITUTE(Answers!D429,"’","'"),"‘","'"),"“",""""),"”","""")),'Scoring key'!$B$20:$B$24,0),"unread"))</f>
        <v/>
      </c>
      <c r="E429" s="1" t="str">
        <f aca="false">IF(Answers!E429="","",IFERROR(MATCH(TRIM(SUBSTITUTE(SUBSTITUTE(SUBSTITUTE(SUBSTITUTE(Answers!E429,"’","'"),"‘","'"),"“",""""),"”","""")),'Scoring key'!$B$25:$B$29,0),"unread"))</f>
        <v/>
      </c>
      <c r="F429" s="1" t="str">
        <f aca="false">IF(Answers!L429="","",IFERROR(MATCH(TRIM(SUBSTITUTE(SUBSTITUTE(SUBSTITUTE(SUBSTITUTE(Answers!L429,"’","'"),"‘","'"),"“",""""),"”","""")),'Scoring key'!$B$30:$B$34,0),"unread"))</f>
        <v/>
      </c>
      <c r="G429" s="1" t="str">
        <f aca="false">IF(Answers!N429="","",IFERROR(MATCH(TRIM(SUBSTITUTE(SUBSTITUTE(SUBSTITUTE(SUBSTITUTE(Answers!N429,"’","'"),"‘","'"),"“",""""),"”","""")),'Scoring key'!$B$35:$B$38,0),"unread"))</f>
        <v/>
      </c>
      <c r="H429" s="1" t="str">
        <f aca="false">IF(Answers!O429="","",IFERROR(MATCH(TRIM(SUBSTITUTE(SUBSTITUTE(SUBSTITUTE(SUBSTITUTE(Answers!O429,"’","'"),"‘","'"),"“",""""),"”","""")),'Scoring key'!$B$39:$B$42,0),"unread"))</f>
        <v/>
      </c>
      <c r="I429" s="1" t="str">
        <f aca="false">IF(Answers!S429="","",IFERROR(MATCH(TRIM(SUBSTITUTE(SUBSTITUTE(SUBSTITUTE(SUBSTITUTE(Answers!S429,"’","'"),"‘","'"),"“",""""),"”","""")),'Scoring key'!$B$43:$B$46,0),"unread"))</f>
        <v/>
      </c>
      <c r="J429" s="1" t="str">
        <f aca="false">IF(ISNUMBER(B429),IF(INDEX('Scoring key'!$C$10:$C$14,B429)="","",INDEX('Scoring key'!$C$10:$C$14,B429)),"")</f>
        <v/>
      </c>
      <c r="K429" s="1" t="str">
        <f aca="false">IF(ISNUMBER(E429),IF(INDEX('Scoring key'!$C$25:$C$29,E429)="","",INDEX('Scoring key'!$C$25:$C$29,E429)),"")</f>
        <v/>
      </c>
      <c r="L429" s="1" t="str">
        <f aca="false">IF(ISNUMBER(F429),IF(INDEX('Scoring key'!$C$30:$C$34,F429)="","",INDEX('Scoring key'!$C$30:$C$34,F429)),"")</f>
        <v/>
      </c>
      <c r="M429" s="1" t="str">
        <f aca="false">IF(ISNUMBER(G429),IF(INDEX('Scoring key'!$C$35:$C$38,G429)="","",INDEX('Scoring key'!$C$35:$C$38,G429)),"")</f>
        <v/>
      </c>
      <c r="N429" s="1" t="str">
        <f aca="false">IF(ISNUMBER(H429),IF(INDEX('Scoring key'!$C$39:$C$42,H429)="","",INDEX('Scoring key'!$C$39:$C$42,H429)),"")</f>
        <v/>
      </c>
      <c r="O429" s="1" t="str">
        <f aca="false">IF(Answers!F429="","",IF(ISNUMBER(IFERROR(VALUE(Answers!F429),"")),IF(AND(VALUE(Answers!F429)&gt;=1,VALUE(Answers!F429)&lt;=5,VALUE(Answers!F429)=INT(VALUE(Answers!F429))),VALUE(Answers!F429),"unread"),IFERROR(MATCH(TRIM(SUBSTITUTE(SUBSTITUTE(SUBSTITUTE(SUBSTITUTE(Answers!F429,"’","'"),"‘","'"),"“",""""),"”","""")),'Scoring key'!$B$5:$B$9,0),"unread")))</f>
        <v/>
      </c>
      <c r="P429" s="1" t="str">
        <f aca="false">IF(Answers!G429="","",IF(ISNUMBER(IFERROR(VALUE(Answers!G429),"")),IF(AND(VALUE(Answers!G429)&gt;=1,VALUE(Answers!G429)&lt;=5,VALUE(Answers!G429)=INT(VALUE(Answers!G429))),VALUE(Answers!G429),"unread"),IFERROR(MATCH(TRIM(SUBSTITUTE(SUBSTITUTE(SUBSTITUTE(SUBSTITUTE(Answers!G429,"’","'"),"‘","'"),"“",""""),"”","""")),'Scoring key'!$B$5:$B$9,0),"unread")))</f>
        <v/>
      </c>
      <c r="Q429" s="1" t="str">
        <f aca="false">IF(Answers!H429="","",IF(ISNUMBER(IFERROR(VALUE(Answers!H429),"")),IF(AND(VALUE(Answers!H429)&gt;=1,VALUE(Answers!H429)&lt;=5,VALUE(Answers!H429)=INT(VALUE(Answers!H429))),VALUE(Answers!H429),"unread"),IFERROR(MATCH(TRIM(SUBSTITUTE(SUBSTITUTE(SUBSTITUTE(SUBSTITUTE(Answers!H429,"’","'"),"‘","'"),"“",""""),"”","""")),'Scoring key'!$B$5:$B$9,0),"unread")))</f>
        <v/>
      </c>
      <c r="R429" s="1" t="str">
        <f aca="false">IF(Answers!I429="","",IF(ISNUMBER(IFERROR(VALUE(Answers!I429),"")),IF(AND(VALUE(Answers!I429)&gt;=1,VALUE(Answers!I429)&lt;=5,VALUE(Answers!I429)=INT(VALUE(Answers!I429))),VALUE(Answers!I429),"unread"),IFERROR(MATCH(TRIM(SUBSTITUTE(SUBSTITUTE(SUBSTITUTE(SUBSTITUTE(Answers!I429,"’","'"),"‘","'"),"“",""""),"”","""")),'Scoring key'!$B$5:$B$9,0),"unread")))</f>
        <v/>
      </c>
      <c r="S429" s="1" t="str">
        <f aca="false">IF(Answers!J429="","",IF(ISNUMBER(IFERROR(VALUE(Answers!J429),"")),IF(AND(VALUE(Answers!J429)&gt;=1,VALUE(Answers!J429)&lt;=5,VALUE(Answers!J429)=INT(VALUE(Answers!J429))),VALUE(Answers!J429),"unread"),IFERROR(MATCH(TRIM(SUBSTITUTE(SUBSTITUTE(SUBSTITUTE(SUBSTITUTE(Answers!J429,"’","'"),"‘","'"),"“",""""),"”","""")),'Scoring key'!$B$5:$B$9,0),"unread")))</f>
        <v/>
      </c>
      <c r="T429" s="1" t="str">
        <f aca="false">IF(Answers!K429="","",IF(ISNUMBER(IFERROR(VALUE(Answers!K429),"")),IF(AND(VALUE(Answers!K429)&gt;=1,VALUE(Answers!K429)&lt;=5,VALUE(Answers!K429)=INT(VALUE(Answers!K429))),VALUE(Answers!K429),"unread"),IFERROR(MATCH(TRIM(SUBSTITUTE(SUBSTITUTE(SUBSTITUTE(SUBSTITUTE(Answers!K429,"’","'"),"‘","'"),"“",""""),"”","""")),'Scoring key'!$B$5:$B$9,0),"unread")))</f>
        <v/>
      </c>
      <c r="U429" s="1" t="str">
        <f aca="false">IF(Answers!M429="","",IF(ISNUMBER(IFERROR(VALUE(Answers!M429),"")),IF(AND(VALUE(Answers!M429)&gt;=1,VALUE(Answers!M429)&lt;=5,VALUE(Answers!M429)=INT(VALUE(Answers!M429))),VALUE(Answers!M429),"unread"),IFERROR(MATCH(TRIM(SUBSTITUTE(SUBSTITUTE(SUBSTITUTE(SUBSTITUTE(Answers!M429,"’","'"),"‘","'"),"“",""""),"”","""")),'Scoring key'!$B$5:$B$9,0),"unread")))</f>
        <v/>
      </c>
      <c r="V429" s="1" t="str">
        <f aca="false">IF(Answers!P429="","",IF(ISNUMBER(IFERROR(VALUE(Answers!P429),"")),IF(AND(VALUE(Answers!P429)&gt;=1,VALUE(Answers!P429)&lt;=5,VALUE(Answers!P429)=INT(VALUE(Answers!P429))),VALUE(Answers!P429),"unread"),IFERROR(MATCH(TRIM(SUBSTITUTE(SUBSTITUTE(SUBSTITUTE(SUBSTITUTE(Answers!P429,"’","'"),"‘","'"),"“",""""),"”","""")),'Scoring key'!$B$5:$B$9,0),"unread")))</f>
        <v/>
      </c>
      <c r="W429" s="1" t="str">
        <f aca="false">IF(Answers!Q429="","",IF(ISNUMBER(IFERROR(VALUE(Answers!Q429),"")),IF(AND(VALUE(Answers!Q429)&gt;=1,VALUE(Answers!Q429)&lt;=5,VALUE(Answers!Q429)=INT(VALUE(Answers!Q429))),VALUE(Answers!Q429),"unread"),IFERROR(MATCH(TRIM(SUBSTITUTE(SUBSTITUTE(SUBSTITUTE(SUBSTITUTE(Answers!Q429,"’","'"),"‘","'"),"“",""""),"”","""")),'Scoring key'!$B$5:$B$9,0),"unread")))</f>
        <v/>
      </c>
      <c r="X429" s="1" t="str">
        <f aca="false">IF(Answers!B429="","",ISNUMBER(SEARCH("Drafting or editing emails and documents",TRIM(SUBSTITUTE(SUBSTITUTE(SUBSTITUTE(SUBSTITUTE(Answers!B429,"’","'"),"‘","'"),"“",""""),"”",""""))))*1+ISNUMBER(SEARCH("Summarizing documents, threads or meetings",TRIM(SUBSTITUTE(SUBSTITUTE(SUBSTITUTE(SUBSTITUTE(Answers!B429,"’","'"),"‘","'"),"“",""""),"”",""""))))*1+ISNUMBER(SEARCH("Research, or explaining something unfamiliar",TRIM(SUBSTITUTE(SUBSTITUTE(SUBSTITUTE(SUBSTITUTE(Answers!B429,"’","'"),"‘","'"),"“",""""),"”",""""))))*1+ISNUMBER(SEARCH("Working with data or spreadsheets",TRIM(SUBSTITUTE(SUBSTITUTE(SUBSTITUTE(SUBSTITUTE(Answers!B429,"’","'"),"‘","'"),"“",""""),"”",""""))))*1+ISNUMBER(SEARCH("Writing or reviewing code or scripts",TRIM(SUBSTITUTE(SUBSTITUTE(SUBSTITUTE(SUBSTITUTE(Answers!B429,"’","'"),"‘","'"),"“",""""),"”",""""))))*1+ISNUMBER(SEARCH("Brainstorming or planning",TRIM(SUBSTITUTE(SUBSTITUTE(SUBSTITUTE(SUBSTITUTE(Answers!B429,"’","'"),"‘","'"),"“",""""),"”",""""))))*1+ISNUMBER(SEARCH("Something else",TRIM(SUBSTITUTE(SUBSTITUTE(SUBSTITUTE(SUBSTITUTE(Answers!B429,"’","'"),"‘","'"),"“",""""),"”",""""))))*1)</f>
        <v/>
      </c>
      <c r="Y429" s="1" t="str">
        <f aca="false">IF(X429="","",IF(X429=0,IF(ISNUMBER(SEARCH("I don't use AI tools for work",TRIM(SUBSTITUTE(SUBSTITUTE(SUBSTITUTE(SUBSTITUTE(Answers!B429,"’","'"),"‘","'"),"“",""""),"”","""")))),1,"unread"),MIN(X429+1,5)))</f>
        <v/>
      </c>
      <c r="Z429" s="1" t="n">
        <f aca="false">IF(ISNUMBER(SEARCH("Clear guidance on what's allowed and what information can go in",TRIM(SUBSTITUTE(SUBSTITUTE(SUBSTITUTE(SUBSTITUTE(Answers!R429,"’","'"),"‘","'"),"“",""""),"”","""")))),1,0)</f>
        <v>0</v>
      </c>
      <c r="AA429" s="1" t="n">
        <f aca="false">IF(ISNUMBER(SEARCH("An approved AI tool with a work account",TRIM(SUBSTITUTE(SUBSTITUTE(SUBSTITUTE(SUBSTITUTE(Answers!R429,"’","'"),"‘","'"),"“",""""),"”","""")))),1,0)</f>
        <v>0</v>
      </c>
      <c r="AB429" s="1" t="n">
        <f aca="false">IF(ISNUMBER(SEARCH("Hands-on training using my own work tasks",TRIM(SUBSTITUTE(SUBSTITUTE(SUBSTITUTE(SUBSTITUTE(Answers!R429,"’","'"),"‘","'"),"“",""""),"”","""")))),1,0)</f>
        <v>0</v>
      </c>
      <c r="AC429" s="1" t="n">
        <f aca="false">IF(ISNUMBER(SEARCH("Ready-made prompts and templates for common tasks",TRIM(SUBSTITUTE(SUBSTITUTE(SUBSTITUTE(SUBSTITUTE(Answers!R429,"’","'"),"‘","'"),"“",""""),"”","""")))),1,0)</f>
        <v>0</v>
      </c>
      <c r="AD429" s="1" t="n">
        <f aca="false">IF(ISNUMBER(SEARCH("Help setting up an AI agent for my role",TRIM(SUBSTITUTE(SUBSTITUTE(SUBSTITUTE(SUBSTITUTE(Answers!R429,"’","'"),"‘","'"),"“",""""),"”","""")))),1,0)</f>
        <v>0</v>
      </c>
      <c r="AE429" s="1" t="n">
        <f aca="false">IF(ISNUMBER(SEARCH("Examples from people in jobs like mine",TRIM(SUBSTITUTE(SUBSTITUTE(SUBSTITUTE(SUBSTITUTE(Answers!R429,"’","'"),"‘","'"),"“",""""),"”","""")))),1,0)</f>
        <v>0</v>
      </c>
      <c r="AF429" s="1" t="n">
        <f aca="false">IF(ISNUMBER(SEARCH("Time set aside to practice",TRIM(SUBSTITUTE(SUBSTITUTE(SUBSTITUTE(SUBSTITUTE(Answers!R429,"’","'"),"‘","'"),"“",""""),"”","""")))),1,0)</f>
        <v>0</v>
      </c>
      <c r="AG429" s="1" t="n">
        <f aca="false">IF(ISNUMBER(SEARCH("I don't need help right now",TRIM(SUBSTITUTE(SUBSTITUTE(SUBSTITUTE(SUBSTITUTE(Answers!R429,"’","'"),"‘","'"),"“",""""),"”","""")))),1,0)</f>
        <v>0</v>
      </c>
      <c r="AH429" s="1" t="str">
        <f aca="false">IF(Answers!R429="","",IF(Z429+AA429+AB429+AC429+AD429+AE429+AF429+AG429=0,"unread",""))</f>
        <v/>
      </c>
      <c r="AI429" s="1" t="n">
        <f aca="false">IF(OR(D429=5,E429=5),1,0)</f>
        <v>0</v>
      </c>
    </row>
    <row r="430" customFormat="false" ht="15" hidden="false" customHeight="true" outlineLevel="0" collapsed="false">
      <c r="A430" s="1" t="n">
        <f aca="false">Answers!T430</f>
        <v>0</v>
      </c>
      <c r="B430" s="1" t="str">
        <f aca="false">IF(Answers!A430="","",IFERROR(MATCH(TRIM(SUBSTITUTE(SUBSTITUTE(SUBSTITUTE(SUBSTITUTE(Answers!A430,"’","'"),"‘","'"),"“",""""),"”","""")),'Scoring key'!$B$10:$B$14,0),"unread"))</f>
        <v/>
      </c>
      <c r="C430" s="1" t="str">
        <f aca="false">IF(Answers!C430="","",IFERROR(MATCH(TRIM(SUBSTITUTE(SUBSTITUTE(SUBSTITUTE(SUBSTITUTE(Answers!C430,"’","'"),"‘","'"),"“",""""),"”","""")),'Scoring key'!$B$15:$B$19,0),"unread"))</f>
        <v/>
      </c>
      <c r="D430" s="1" t="str">
        <f aca="false">IF(Answers!D430="","",IFERROR(MATCH(TRIM(SUBSTITUTE(SUBSTITUTE(SUBSTITUTE(SUBSTITUTE(Answers!D430,"’","'"),"‘","'"),"“",""""),"”","""")),'Scoring key'!$B$20:$B$24,0),"unread"))</f>
        <v/>
      </c>
      <c r="E430" s="1" t="str">
        <f aca="false">IF(Answers!E430="","",IFERROR(MATCH(TRIM(SUBSTITUTE(SUBSTITUTE(SUBSTITUTE(SUBSTITUTE(Answers!E430,"’","'"),"‘","'"),"“",""""),"”","""")),'Scoring key'!$B$25:$B$29,0),"unread"))</f>
        <v/>
      </c>
      <c r="F430" s="1" t="str">
        <f aca="false">IF(Answers!L430="","",IFERROR(MATCH(TRIM(SUBSTITUTE(SUBSTITUTE(SUBSTITUTE(SUBSTITUTE(Answers!L430,"’","'"),"‘","'"),"“",""""),"”","""")),'Scoring key'!$B$30:$B$34,0),"unread"))</f>
        <v/>
      </c>
      <c r="G430" s="1" t="str">
        <f aca="false">IF(Answers!N430="","",IFERROR(MATCH(TRIM(SUBSTITUTE(SUBSTITUTE(SUBSTITUTE(SUBSTITUTE(Answers!N430,"’","'"),"‘","'"),"“",""""),"”","""")),'Scoring key'!$B$35:$B$38,0),"unread"))</f>
        <v/>
      </c>
      <c r="H430" s="1" t="str">
        <f aca="false">IF(Answers!O430="","",IFERROR(MATCH(TRIM(SUBSTITUTE(SUBSTITUTE(SUBSTITUTE(SUBSTITUTE(Answers!O430,"’","'"),"‘","'"),"“",""""),"”","""")),'Scoring key'!$B$39:$B$42,0),"unread"))</f>
        <v/>
      </c>
      <c r="I430" s="1" t="str">
        <f aca="false">IF(Answers!S430="","",IFERROR(MATCH(TRIM(SUBSTITUTE(SUBSTITUTE(SUBSTITUTE(SUBSTITUTE(Answers!S430,"’","'"),"‘","'"),"“",""""),"”","""")),'Scoring key'!$B$43:$B$46,0),"unread"))</f>
        <v/>
      </c>
      <c r="J430" s="1" t="str">
        <f aca="false">IF(ISNUMBER(B430),IF(INDEX('Scoring key'!$C$10:$C$14,B430)="","",INDEX('Scoring key'!$C$10:$C$14,B430)),"")</f>
        <v/>
      </c>
      <c r="K430" s="1" t="str">
        <f aca="false">IF(ISNUMBER(E430),IF(INDEX('Scoring key'!$C$25:$C$29,E430)="","",INDEX('Scoring key'!$C$25:$C$29,E430)),"")</f>
        <v/>
      </c>
      <c r="L430" s="1" t="str">
        <f aca="false">IF(ISNUMBER(F430),IF(INDEX('Scoring key'!$C$30:$C$34,F430)="","",INDEX('Scoring key'!$C$30:$C$34,F430)),"")</f>
        <v/>
      </c>
      <c r="M430" s="1" t="str">
        <f aca="false">IF(ISNUMBER(G430),IF(INDEX('Scoring key'!$C$35:$C$38,G430)="","",INDEX('Scoring key'!$C$35:$C$38,G430)),"")</f>
        <v/>
      </c>
      <c r="N430" s="1" t="str">
        <f aca="false">IF(ISNUMBER(H430),IF(INDEX('Scoring key'!$C$39:$C$42,H430)="","",INDEX('Scoring key'!$C$39:$C$42,H430)),"")</f>
        <v/>
      </c>
      <c r="O430" s="1" t="str">
        <f aca="false">IF(Answers!F430="","",IF(ISNUMBER(IFERROR(VALUE(Answers!F430),"")),IF(AND(VALUE(Answers!F430)&gt;=1,VALUE(Answers!F430)&lt;=5,VALUE(Answers!F430)=INT(VALUE(Answers!F430))),VALUE(Answers!F430),"unread"),IFERROR(MATCH(TRIM(SUBSTITUTE(SUBSTITUTE(SUBSTITUTE(SUBSTITUTE(Answers!F430,"’","'"),"‘","'"),"“",""""),"”","""")),'Scoring key'!$B$5:$B$9,0),"unread")))</f>
        <v/>
      </c>
      <c r="P430" s="1" t="str">
        <f aca="false">IF(Answers!G430="","",IF(ISNUMBER(IFERROR(VALUE(Answers!G430),"")),IF(AND(VALUE(Answers!G430)&gt;=1,VALUE(Answers!G430)&lt;=5,VALUE(Answers!G430)=INT(VALUE(Answers!G430))),VALUE(Answers!G430),"unread"),IFERROR(MATCH(TRIM(SUBSTITUTE(SUBSTITUTE(SUBSTITUTE(SUBSTITUTE(Answers!G430,"’","'"),"‘","'"),"“",""""),"”","""")),'Scoring key'!$B$5:$B$9,0),"unread")))</f>
        <v/>
      </c>
      <c r="Q430" s="1" t="str">
        <f aca="false">IF(Answers!H430="","",IF(ISNUMBER(IFERROR(VALUE(Answers!H430),"")),IF(AND(VALUE(Answers!H430)&gt;=1,VALUE(Answers!H430)&lt;=5,VALUE(Answers!H430)=INT(VALUE(Answers!H430))),VALUE(Answers!H430),"unread"),IFERROR(MATCH(TRIM(SUBSTITUTE(SUBSTITUTE(SUBSTITUTE(SUBSTITUTE(Answers!H430,"’","'"),"‘","'"),"“",""""),"”","""")),'Scoring key'!$B$5:$B$9,0),"unread")))</f>
        <v/>
      </c>
      <c r="R430" s="1" t="str">
        <f aca="false">IF(Answers!I430="","",IF(ISNUMBER(IFERROR(VALUE(Answers!I430),"")),IF(AND(VALUE(Answers!I430)&gt;=1,VALUE(Answers!I430)&lt;=5,VALUE(Answers!I430)=INT(VALUE(Answers!I430))),VALUE(Answers!I430),"unread"),IFERROR(MATCH(TRIM(SUBSTITUTE(SUBSTITUTE(SUBSTITUTE(SUBSTITUTE(Answers!I430,"’","'"),"‘","'"),"“",""""),"”","""")),'Scoring key'!$B$5:$B$9,0),"unread")))</f>
        <v/>
      </c>
      <c r="S430" s="1" t="str">
        <f aca="false">IF(Answers!J430="","",IF(ISNUMBER(IFERROR(VALUE(Answers!J430),"")),IF(AND(VALUE(Answers!J430)&gt;=1,VALUE(Answers!J430)&lt;=5,VALUE(Answers!J430)=INT(VALUE(Answers!J430))),VALUE(Answers!J430),"unread"),IFERROR(MATCH(TRIM(SUBSTITUTE(SUBSTITUTE(SUBSTITUTE(SUBSTITUTE(Answers!J430,"’","'"),"‘","'"),"“",""""),"”","""")),'Scoring key'!$B$5:$B$9,0),"unread")))</f>
        <v/>
      </c>
      <c r="T430" s="1" t="str">
        <f aca="false">IF(Answers!K430="","",IF(ISNUMBER(IFERROR(VALUE(Answers!K430),"")),IF(AND(VALUE(Answers!K430)&gt;=1,VALUE(Answers!K430)&lt;=5,VALUE(Answers!K430)=INT(VALUE(Answers!K430))),VALUE(Answers!K430),"unread"),IFERROR(MATCH(TRIM(SUBSTITUTE(SUBSTITUTE(SUBSTITUTE(SUBSTITUTE(Answers!K430,"’","'"),"‘","'"),"“",""""),"”","""")),'Scoring key'!$B$5:$B$9,0),"unread")))</f>
        <v/>
      </c>
      <c r="U430" s="1" t="str">
        <f aca="false">IF(Answers!M430="","",IF(ISNUMBER(IFERROR(VALUE(Answers!M430),"")),IF(AND(VALUE(Answers!M430)&gt;=1,VALUE(Answers!M430)&lt;=5,VALUE(Answers!M430)=INT(VALUE(Answers!M430))),VALUE(Answers!M430),"unread"),IFERROR(MATCH(TRIM(SUBSTITUTE(SUBSTITUTE(SUBSTITUTE(SUBSTITUTE(Answers!M430,"’","'"),"‘","'"),"“",""""),"”","""")),'Scoring key'!$B$5:$B$9,0),"unread")))</f>
        <v/>
      </c>
      <c r="V430" s="1" t="str">
        <f aca="false">IF(Answers!P430="","",IF(ISNUMBER(IFERROR(VALUE(Answers!P430),"")),IF(AND(VALUE(Answers!P430)&gt;=1,VALUE(Answers!P430)&lt;=5,VALUE(Answers!P430)=INT(VALUE(Answers!P430))),VALUE(Answers!P430),"unread"),IFERROR(MATCH(TRIM(SUBSTITUTE(SUBSTITUTE(SUBSTITUTE(SUBSTITUTE(Answers!P430,"’","'"),"‘","'"),"“",""""),"”","""")),'Scoring key'!$B$5:$B$9,0),"unread")))</f>
        <v/>
      </c>
      <c r="W430" s="1" t="str">
        <f aca="false">IF(Answers!Q430="","",IF(ISNUMBER(IFERROR(VALUE(Answers!Q430),"")),IF(AND(VALUE(Answers!Q430)&gt;=1,VALUE(Answers!Q430)&lt;=5,VALUE(Answers!Q430)=INT(VALUE(Answers!Q430))),VALUE(Answers!Q430),"unread"),IFERROR(MATCH(TRIM(SUBSTITUTE(SUBSTITUTE(SUBSTITUTE(SUBSTITUTE(Answers!Q430,"’","'"),"‘","'"),"“",""""),"”","""")),'Scoring key'!$B$5:$B$9,0),"unread")))</f>
        <v/>
      </c>
      <c r="X430" s="1" t="str">
        <f aca="false">IF(Answers!B430="","",ISNUMBER(SEARCH("Drafting or editing emails and documents",TRIM(SUBSTITUTE(SUBSTITUTE(SUBSTITUTE(SUBSTITUTE(Answers!B430,"’","'"),"‘","'"),"“",""""),"”",""""))))*1+ISNUMBER(SEARCH("Summarizing documents, threads or meetings",TRIM(SUBSTITUTE(SUBSTITUTE(SUBSTITUTE(SUBSTITUTE(Answers!B430,"’","'"),"‘","'"),"“",""""),"”",""""))))*1+ISNUMBER(SEARCH("Research, or explaining something unfamiliar",TRIM(SUBSTITUTE(SUBSTITUTE(SUBSTITUTE(SUBSTITUTE(Answers!B430,"’","'"),"‘","'"),"“",""""),"”",""""))))*1+ISNUMBER(SEARCH("Working with data or spreadsheets",TRIM(SUBSTITUTE(SUBSTITUTE(SUBSTITUTE(SUBSTITUTE(Answers!B430,"’","'"),"‘","'"),"“",""""),"”",""""))))*1+ISNUMBER(SEARCH("Writing or reviewing code or scripts",TRIM(SUBSTITUTE(SUBSTITUTE(SUBSTITUTE(SUBSTITUTE(Answers!B430,"’","'"),"‘","'"),"“",""""),"”",""""))))*1+ISNUMBER(SEARCH("Brainstorming or planning",TRIM(SUBSTITUTE(SUBSTITUTE(SUBSTITUTE(SUBSTITUTE(Answers!B430,"’","'"),"‘","'"),"“",""""),"”",""""))))*1+ISNUMBER(SEARCH("Something else",TRIM(SUBSTITUTE(SUBSTITUTE(SUBSTITUTE(SUBSTITUTE(Answers!B430,"’","'"),"‘","'"),"“",""""),"”",""""))))*1)</f>
        <v/>
      </c>
      <c r="Y430" s="1" t="str">
        <f aca="false">IF(X430="","",IF(X430=0,IF(ISNUMBER(SEARCH("I don't use AI tools for work",TRIM(SUBSTITUTE(SUBSTITUTE(SUBSTITUTE(SUBSTITUTE(Answers!B430,"’","'"),"‘","'"),"“",""""),"”","""")))),1,"unread"),MIN(X430+1,5)))</f>
        <v/>
      </c>
      <c r="Z430" s="1" t="n">
        <f aca="false">IF(ISNUMBER(SEARCH("Clear guidance on what's allowed and what information can go in",TRIM(SUBSTITUTE(SUBSTITUTE(SUBSTITUTE(SUBSTITUTE(Answers!R430,"’","'"),"‘","'"),"“",""""),"”","""")))),1,0)</f>
        <v>0</v>
      </c>
      <c r="AA430" s="1" t="n">
        <f aca="false">IF(ISNUMBER(SEARCH("An approved AI tool with a work account",TRIM(SUBSTITUTE(SUBSTITUTE(SUBSTITUTE(SUBSTITUTE(Answers!R430,"’","'"),"‘","'"),"“",""""),"”","""")))),1,0)</f>
        <v>0</v>
      </c>
      <c r="AB430" s="1" t="n">
        <f aca="false">IF(ISNUMBER(SEARCH("Hands-on training using my own work tasks",TRIM(SUBSTITUTE(SUBSTITUTE(SUBSTITUTE(SUBSTITUTE(Answers!R430,"’","'"),"‘","'"),"“",""""),"”","""")))),1,0)</f>
        <v>0</v>
      </c>
      <c r="AC430" s="1" t="n">
        <f aca="false">IF(ISNUMBER(SEARCH("Ready-made prompts and templates for common tasks",TRIM(SUBSTITUTE(SUBSTITUTE(SUBSTITUTE(SUBSTITUTE(Answers!R430,"’","'"),"‘","'"),"“",""""),"”","""")))),1,0)</f>
        <v>0</v>
      </c>
      <c r="AD430" s="1" t="n">
        <f aca="false">IF(ISNUMBER(SEARCH("Help setting up an AI agent for my role",TRIM(SUBSTITUTE(SUBSTITUTE(SUBSTITUTE(SUBSTITUTE(Answers!R430,"’","'"),"‘","'"),"“",""""),"”","""")))),1,0)</f>
        <v>0</v>
      </c>
      <c r="AE430" s="1" t="n">
        <f aca="false">IF(ISNUMBER(SEARCH("Examples from people in jobs like mine",TRIM(SUBSTITUTE(SUBSTITUTE(SUBSTITUTE(SUBSTITUTE(Answers!R430,"’","'"),"‘","'"),"“",""""),"”","""")))),1,0)</f>
        <v>0</v>
      </c>
      <c r="AF430" s="1" t="n">
        <f aca="false">IF(ISNUMBER(SEARCH("Time set aside to practice",TRIM(SUBSTITUTE(SUBSTITUTE(SUBSTITUTE(SUBSTITUTE(Answers!R430,"’","'"),"‘","'"),"“",""""),"”","""")))),1,0)</f>
        <v>0</v>
      </c>
      <c r="AG430" s="1" t="n">
        <f aca="false">IF(ISNUMBER(SEARCH("I don't need help right now",TRIM(SUBSTITUTE(SUBSTITUTE(SUBSTITUTE(SUBSTITUTE(Answers!R430,"’","'"),"‘","'"),"“",""""),"”","""")))),1,0)</f>
        <v>0</v>
      </c>
      <c r="AH430" s="1" t="str">
        <f aca="false">IF(Answers!R430="","",IF(Z430+AA430+AB430+AC430+AD430+AE430+AF430+AG430=0,"unread",""))</f>
        <v/>
      </c>
      <c r="AI430" s="1" t="n">
        <f aca="false">IF(OR(D430=5,E430=5),1,0)</f>
        <v>0</v>
      </c>
    </row>
    <row r="431" customFormat="false" ht="15" hidden="false" customHeight="true" outlineLevel="0" collapsed="false">
      <c r="A431" s="1" t="n">
        <f aca="false">Answers!T431</f>
        <v>0</v>
      </c>
      <c r="B431" s="1" t="str">
        <f aca="false">IF(Answers!A431="","",IFERROR(MATCH(TRIM(SUBSTITUTE(SUBSTITUTE(SUBSTITUTE(SUBSTITUTE(Answers!A431,"’","'"),"‘","'"),"“",""""),"”","""")),'Scoring key'!$B$10:$B$14,0),"unread"))</f>
        <v/>
      </c>
      <c r="C431" s="1" t="str">
        <f aca="false">IF(Answers!C431="","",IFERROR(MATCH(TRIM(SUBSTITUTE(SUBSTITUTE(SUBSTITUTE(SUBSTITUTE(Answers!C431,"’","'"),"‘","'"),"“",""""),"”","""")),'Scoring key'!$B$15:$B$19,0),"unread"))</f>
        <v/>
      </c>
      <c r="D431" s="1" t="str">
        <f aca="false">IF(Answers!D431="","",IFERROR(MATCH(TRIM(SUBSTITUTE(SUBSTITUTE(SUBSTITUTE(SUBSTITUTE(Answers!D431,"’","'"),"‘","'"),"“",""""),"”","""")),'Scoring key'!$B$20:$B$24,0),"unread"))</f>
        <v/>
      </c>
      <c r="E431" s="1" t="str">
        <f aca="false">IF(Answers!E431="","",IFERROR(MATCH(TRIM(SUBSTITUTE(SUBSTITUTE(SUBSTITUTE(SUBSTITUTE(Answers!E431,"’","'"),"‘","'"),"“",""""),"”","""")),'Scoring key'!$B$25:$B$29,0),"unread"))</f>
        <v/>
      </c>
      <c r="F431" s="1" t="str">
        <f aca="false">IF(Answers!L431="","",IFERROR(MATCH(TRIM(SUBSTITUTE(SUBSTITUTE(SUBSTITUTE(SUBSTITUTE(Answers!L431,"’","'"),"‘","'"),"“",""""),"”","""")),'Scoring key'!$B$30:$B$34,0),"unread"))</f>
        <v/>
      </c>
      <c r="G431" s="1" t="str">
        <f aca="false">IF(Answers!N431="","",IFERROR(MATCH(TRIM(SUBSTITUTE(SUBSTITUTE(SUBSTITUTE(SUBSTITUTE(Answers!N431,"’","'"),"‘","'"),"“",""""),"”","""")),'Scoring key'!$B$35:$B$38,0),"unread"))</f>
        <v/>
      </c>
      <c r="H431" s="1" t="str">
        <f aca="false">IF(Answers!O431="","",IFERROR(MATCH(TRIM(SUBSTITUTE(SUBSTITUTE(SUBSTITUTE(SUBSTITUTE(Answers!O431,"’","'"),"‘","'"),"“",""""),"”","""")),'Scoring key'!$B$39:$B$42,0),"unread"))</f>
        <v/>
      </c>
      <c r="I431" s="1" t="str">
        <f aca="false">IF(Answers!S431="","",IFERROR(MATCH(TRIM(SUBSTITUTE(SUBSTITUTE(SUBSTITUTE(SUBSTITUTE(Answers!S431,"’","'"),"‘","'"),"“",""""),"”","""")),'Scoring key'!$B$43:$B$46,0),"unread"))</f>
        <v/>
      </c>
      <c r="J431" s="1" t="str">
        <f aca="false">IF(ISNUMBER(B431),IF(INDEX('Scoring key'!$C$10:$C$14,B431)="","",INDEX('Scoring key'!$C$10:$C$14,B431)),"")</f>
        <v/>
      </c>
      <c r="K431" s="1" t="str">
        <f aca="false">IF(ISNUMBER(E431),IF(INDEX('Scoring key'!$C$25:$C$29,E431)="","",INDEX('Scoring key'!$C$25:$C$29,E431)),"")</f>
        <v/>
      </c>
      <c r="L431" s="1" t="str">
        <f aca="false">IF(ISNUMBER(F431),IF(INDEX('Scoring key'!$C$30:$C$34,F431)="","",INDEX('Scoring key'!$C$30:$C$34,F431)),"")</f>
        <v/>
      </c>
      <c r="M431" s="1" t="str">
        <f aca="false">IF(ISNUMBER(G431),IF(INDEX('Scoring key'!$C$35:$C$38,G431)="","",INDEX('Scoring key'!$C$35:$C$38,G431)),"")</f>
        <v/>
      </c>
      <c r="N431" s="1" t="str">
        <f aca="false">IF(ISNUMBER(H431),IF(INDEX('Scoring key'!$C$39:$C$42,H431)="","",INDEX('Scoring key'!$C$39:$C$42,H431)),"")</f>
        <v/>
      </c>
      <c r="O431" s="1" t="str">
        <f aca="false">IF(Answers!F431="","",IF(ISNUMBER(IFERROR(VALUE(Answers!F431),"")),IF(AND(VALUE(Answers!F431)&gt;=1,VALUE(Answers!F431)&lt;=5,VALUE(Answers!F431)=INT(VALUE(Answers!F431))),VALUE(Answers!F431),"unread"),IFERROR(MATCH(TRIM(SUBSTITUTE(SUBSTITUTE(SUBSTITUTE(SUBSTITUTE(Answers!F431,"’","'"),"‘","'"),"“",""""),"”","""")),'Scoring key'!$B$5:$B$9,0),"unread")))</f>
        <v/>
      </c>
      <c r="P431" s="1" t="str">
        <f aca="false">IF(Answers!G431="","",IF(ISNUMBER(IFERROR(VALUE(Answers!G431),"")),IF(AND(VALUE(Answers!G431)&gt;=1,VALUE(Answers!G431)&lt;=5,VALUE(Answers!G431)=INT(VALUE(Answers!G431))),VALUE(Answers!G431),"unread"),IFERROR(MATCH(TRIM(SUBSTITUTE(SUBSTITUTE(SUBSTITUTE(SUBSTITUTE(Answers!G431,"’","'"),"‘","'"),"“",""""),"”","""")),'Scoring key'!$B$5:$B$9,0),"unread")))</f>
        <v/>
      </c>
      <c r="Q431" s="1" t="str">
        <f aca="false">IF(Answers!H431="","",IF(ISNUMBER(IFERROR(VALUE(Answers!H431),"")),IF(AND(VALUE(Answers!H431)&gt;=1,VALUE(Answers!H431)&lt;=5,VALUE(Answers!H431)=INT(VALUE(Answers!H431))),VALUE(Answers!H431),"unread"),IFERROR(MATCH(TRIM(SUBSTITUTE(SUBSTITUTE(SUBSTITUTE(SUBSTITUTE(Answers!H431,"’","'"),"‘","'"),"“",""""),"”","""")),'Scoring key'!$B$5:$B$9,0),"unread")))</f>
        <v/>
      </c>
      <c r="R431" s="1" t="str">
        <f aca="false">IF(Answers!I431="","",IF(ISNUMBER(IFERROR(VALUE(Answers!I431),"")),IF(AND(VALUE(Answers!I431)&gt;=1,VALUE(Answers!I431)&lt;=5,VALUE(Answers!I431)=INT(VALUE(Answers!I431))),VALUE(Answers!I431),"unread"),IFERROR(MATCH(TRIM(SUBSTITUTE(SUBSTITUTE(SUBSTITUTE(SUBSTITUTE(Answers!I431,"’","'"),"‘","'"),"“",""""),"”","""")),'Scoring key'!$B$5:$B$9,0),"unread")))</f>
        <v/>
      </c>
      <c r="S431" s="1" t="str">
        <f aca="false">IF(Answers!J431="","",IF(ISNUMBER(IFERROR(VALUE(Answers!J431),"")),IF(AND(VALUE(Answers!J431)&gt;=1,VALUE(Answers!J431)&lt;=5,VALUE(Answers!J431)=INT(VALUE(Answers!J431))),VALUE(Answers!J431),"unread"),IFERROR(MATCH(TRIM(SUBSTITUTE(SUBSTITUTE(SUBSTITUTE(SUBSTITUTE(Answers!J431,"’","'"),"‘","'"),"“",""""),"”","""")),'Scoring key'!$B$5:$B$9,0),"unread")))</f>
        <v/>
      </c>
      <c r="T431" s="1" t="str">
        <f aca="false">IF(Answers!K431="","",IF(ISNUMBER(IFERROR(VALUE(Answers!K431),"")),IF(AND(VALUE(Answers!K431)&gt;=1,VALUE(Answers!K431)&lt;=5,VALUE(Answers!K431)=INT(VALUE(Answers!K431))),VALUE(Answers!K431),"unread"),IFERROR(MATCH(TRIM(SUBSTITUTE(SUBSTITUTE(SUBSTITUTE(SUBSTITUTE(Answers!K431,"’","'"),"‘","'"),"“",""""),"”","""")),'Scoring key'!$B$5:$B$9,0),"unread")))</f>
        <v/>
      </c>
      <c r="U431" s="1" t="str">
        <f aca="false">IF(Answers!M431="","",IF(ISNUMBER(IFERROR(VALUE(Answers!M431),"")),IF(AND(VALUE(Answers!M431)&gt;=1,VALUE(Answers!M431)&lt;=5,VALUE(Answers!M431)=INT(VALUE(Answers!M431))),VALUE(Answers!M431),"unread"),IFERROR(MATCH(TRIM(SUBSTITUTE(SUBSTITUTE(SUBSTITUTE(SUBSTITUTE(Answers!M431,"’","'"),"‘","'"),"“",""""),"”","""")),'Scoring key'!$B$5:$B$9,0),"unread")))</f>
        <v/>
      </c>
      <c r="V431" s="1" t="str">
        <f aca="false">IF(Answers!P431="","",IF(ISNUMBER(IFERROR(VALUE(Answers!P431),"")),IF(AND(VALUE(Answers!P431)&gt;=1,VALUE(Answers!P431)&lt;=5,VALUE(Answers!P431)=INT(VALUE(Answers!P431))),VALUE(Answers!P431),"unread"),IFERROR(MATCH(TRIM(SUBSTITUTE(SUBSTITUTE(SUBSTITUTE(SUBSTITUTE(Answers!P431,"’","'"),"‘","'"),"“",""""),"”","""")),'Scoring key'!$B$5:$B$9,0),"unread")))</f>
        <v/>
      </c>
      <c r="W431" s="1" t="str">
        <f aca="false">IF(Answers!Q431="","",IF(ISNUMBER(IFERROR(VALUE(Answers!Q431),"")),IF(AND(VALUE(Answers!Q431)&gt;=1,VALUE(Answers!Q431)&lt;=5,VALUE(Answers!Q431)=INT(VALUE(Answers!Q431))),VALUE(Answers!Q431),"unread"),IFERROR(MATCH(TRIM(SUBSTITUTE(SUBSTITUTE(SUBSTITUTE(SUBSTITUTE(Answers!Q431,"’","'"),"‘","'"),"“",""""),"”","""")),'Scoring key'!$B$5:$B$9,0),"unread")))</f>
        <v/>
      </c>
      <c r="X431" s="1" t="str">
        <f aca="false">IF(Answers!B431="","",ISNUMBER(SEARCH("Drafting or editing emails and documents",TRIM(SUBSTITUTE(SUBSTITUTE(SUBSTITUTE(SUBSTITUTE(Answers!B431,"’","'"),"‘","'"),"“",""""),"”",""""))))*1+ISNUMBER(SEARCH("Summarizing documents, threads or meetings",TRIM(SUBSTITUTE(SUBSTITUTE(SUBSTITUTE(SUBSTITUTE(Answers!B431,"’","'"),"‘","'"),"“",""""),"”",""""))))*1+ISNUMBER(SEARCH("Research, or explaining something unfamiliar",TRIM(SUBSTITUTE(SUBSTITUTE(SUBSTITUTE(SUBSTITUTE(Answers!B431,"’","'"),"‘","'"),"“",""""),"”",""""))))*1+ISNUMBER(SEARCH("Working with data or spreadsheets",TRIM(SUBSTITUTE(SUBSTITUTE(SUBSTITUTE(SUBSTITUTE(Answers!B431,"’","'"),"‘","'"),"“",""""),"”",""""))))*1+ISNUMBER(SEARCH("Writing or reviewing code or scripts",TRIM(SUBSTITUTE(SUBSTITUTE(SUBSTITUTE(SUBSTITUTE(Answers!B431,"’","'"),"‘","'"),"“",""""),"”",""""))))*1+ISNUMBER(SEARCH("Brainstorming or planning",TRIM(SUBSTITUTE(SUBSTITUTE(SUBSTITUTE(SUBSTITUTE(Answers!B431,"’","'"),"‘","'"),"“",""""),"”",""""))))*1+ISNUMBER(SEARCH("Something else",TRIM(SUBSTITUTE(SUBSTITUTE(SUBSTITUTE(SUBSTITUTE(Answers!B431,"’","'"),"‘","'"),"“",""""),"”",""""))))*1)</f>
        <v/>
      </c>
      <c r="Y431" s="1" t="str">
        <f aca="false">IF(X431="","",IF(X431=0,IF(ISNUMBER(SEARCH("I don't use AI tools for work",TRIM(SUBSTITUTE(SUBSTITUTE(SUBSTITUTE(SUBSTITUTE(Answers!B431,"’","'"),"‘","'"),"“",""""),"”","""")))),1,"unread"),MIN(X431+1,5)))</f>
        <v/>
      </c>
      <c r="Z431" s="1" t="n">
        <f aca="false">IF(ISNUMBER(SEARCH("Clear guidance on what's allowed and what information can go in",TRIM(SUBSTITUTE(SUBSTITUTE(SUBSTITUTE(SUBSTITUTE(Answers!R431,"’","'"),"‘","'"),"“",""""),"”","""")))),1,0)</f>
        <v>0</v>
      </c>
      <c r="AA431" s="1" t="n">
        <f aca="false">IF(ISNUMBER(SEARCH("An approved AI tool with a work account",TRIM(SUBSTITUTE(SUBSTITUTE(SUBSTITUTE(SUBSTITUTE(Answers!R431,"’","'"),"‘","'"),"“",""""),"”","""")))),1,0)</f>
        <v>0</v>
      </c>
      <c r="AB431" s="1" t="n">
        <f aca="false">IF(ISNUMBER(SEARCH("Hands-on training using my own work tasks",TRIM(SUBSTITUTE(SUBSTITUTE(SUBSTITUTE(SUBSTITUTE(Answers!R431,"’","'"),"‘","'"),"“",""""),"”","""")))),1,0)</f>
        <v>0</v>
      </c>
      <c r="AC431" s="1" t="n">
        <f aca="false">IF(ISNUMBER(SEARCH("Ready-made prompts and templates for common tasks",TRIM(SUBSTITUTE(SUBSTITUTE(SUBSTITUTE(SUBSTITUTE(Answers!R431,"’","'"),"‘","'"),"“",""""),"”","""")))),1,0)</f>
        <v>0</v>
      </c>
      <c r="AD431" s="1" t="n">
        <f aca="false">IF(ISNUMBER(SEARCH("Help setting up an AI agent for my role",TRIM(SUBSTITUTE(SUBSTITUTE(SUBSTITUTE(SUBSTITUTE(Answers!R431,"’","'"),"‘","'"),"“",""""),"”","""")))),1,0)</f>
        <v>0</v>
      </c>
      <c r="AE431" s="1" t="n">
        <f aca="false">IF(ISNUMBER(SEARCH("Examples from people in jobs like mine",TRIM(SUBSTITUTE(SUBSTITUTE(SUBSTITUTE(SUBSTITUTE(Answers!R431,"’","'"),"‘","'"),"“",""""),"”","""")))),1,0)</f>
        <v>0</v>
      </c>
      <c r="AF431" s="1" t="n">
        <f aca="false">IF(ISNUMBER(SEARCH("Time set aside to practice",TRIM(SUBSTITUTE(SUBSTITUTE(SUBSTITUTE(SUBSTITUTE(Answers!R431,"’","'"),"‘","'"),"“",""""),"”","""")))),1,0)</f>
        <v>0</v>
      </c>
      <c r="AG431" s="1" t="n">
        <f aca="false">IF(ISNUMBER(SEARCH("I don't need help right now",TRIM(SUBSTITUTE(SUBSTITUTE(SUBSTITUTE(SUBSTITUTE(Answers!R431,"’","'"),"‘","'"),"“",""""),"”","""")))),1,0)</f>
        <v>0</v>
      </c>
      <c r="AH431" s="1" t="str">
        <f aca="false">IF(Answers!R431="","",IF(Z431+AA431+AB431+AC431+AD431+AE431+AF431+AG431=0,"unread",""))</f>
        <v/>
      </c>
      <c r="AI431" s="1" t="n">
        <f aca="false">IF(OR(D431=5,E431=5),1,0)</f>
        <v>0</v>
      </c>
    </row>
    <row r="432" customFormat="false" ht="15" hidden="false" customHeight="true" outlineLevel="0" collapsed="false">
      <c r="A432" s="1" t="n">
        <f aca="false">Answers!T432</f>
        <v>0</v>
      </c>
      <c r="B432" s="1" t="str">
        <f aca="false">IF(Answers!A432="","",IFERROR(MATCH(TRIM(SUBSTITUTE(SUBSTITUTE(SUBSTITUTE(SUBSTITUTE(Answers!A432,"’","'"),"‘","'"),"“",""""),"”","""")),'Scoring key'!$B$10:$B$14,0),"unread"))</f>
        <v/>
      </c>
      <c r="C432" s="1" t="str">
        <f aca="false">IF(Answers!C432="","",IFERROR(MATCH(TRIM(SUBSTITUTE(SUBSTITUTE(SUBSTITUTE(SUBSTITUTE(Answers!C432,"’","'"),"‘","'"),"“",""""),"”","""")),'Scoring key'!$B$15:$B$19,0),"unread"))</f>
        <v/>
      </c>
      <c r="D432" s="1" t="str">
        <f aca="false">IF(Answers!D432="","",IFERROR(MATCH(TRIM(SUBSTITUTE(SUBSTITUTE(SUBSTITUTE(SUBSTITUTE(Answers!D432,"’","'"),"‘","'"),"“",""""),"”","""")),'Scoring key'!$B$20:$B$24,0),"unread"))</f>
        <v/>
      </c>
      <c r="E432" s="1" t="str">
        <f aca="false">IF(Answers!E432="","",IFERROR(MATCH(TRIM(SUBSTITUTE(SUBSTITUTE(SUBSTITUTE(SUBSTITUTE(Answers!E432,"’","'"),"‘","'"),"“",""""),"”","""")),'Scoring key'!$B$25:$B$29,0),"unread"))</f>
        <v/>
      </c>
      <c r="F432" s="1" t="str">
        <f aca="false">IF(Answers!L432="","",IFERROR(MATCH(TRIM(SUBSTITUTE(SUBSTITUTE(SUBSTITUTE(SUBSTITUTE(Answers!L432,"’","'"),"‘","'"),"“",""""),"”","""")),'Scoring key'!$B$30:$B$34,0),"unread"))</f>
        <v/>
      </c>
      <c r="G432" s="1" t="str">
        <f aca="false">IF(Answers!N432="","",IFERROR(MATCH(TRIM(SUBSTITUTE(SUBSTITUTE(SUBSTITUTE(SUBSTITUTE(Answers!N432,"’","'"),"‘","'"),"“",""""),"”","""")),'Scoring key'!$B$35:$B$38,0),"unread"))</f>
        <v/>
      </c>
      <c r="H432" s="1" t="str">
        <f aca="false">IF(Answers!O432="","",IFERROR(MATCH(TRIM(SUBSTITUTE(SUBSTITUTE(SUBSTITUTE(SUBSTITUTE(Answers!O432,"’","'"),"‘","'"),"“",""""),"”","""")),'Scoring key'!$B$39:$B$42,0),"unread"))</f>
        <v/>
      </c>
      <c r="I432" s="1" t="str">
        <f aca="false">IF(Answers!S432="","",IFERROR(MATCH(TRIM(SUBSTITUTE(SUBSTITUTE(SUBSTITUTE(SUBSTITUTE(Answers!S432,"’","'"),"‘","'"),"“",""""),"”","""")),'Scoring key'!$B$43:$B$46,0),"unread"))</f>
        <v/>
      </c>
      <c r="J432" s="1" t="str">
        <f aca="false">IF(ISNUMBER(B432),IF(INDEX('Scoring key'!$C$10:$C$14,B432)="","",INDEX('Scoring key'!$C$10:$C$14,B432)),"")</f>
        <v/>
      </c>
      <c r="K432" s="1" t="str">
        <f aca="false">IF(ISNUMBER(E432),IF(INDEX('Scoring key'!$C$25:$C$29,E432)="","",INDEX('Scoring key'!$C$25:$C$29,E432)),"")</f>
        <v/>
      </c>
      <c r="L432" s="1" t="str">
        <f aca="false">IF(ISNUMBER(F432),IF(INDEX('Scoring key'!$C$30:$C$34,F432)="","",INDEX('Scoring key'!$C$30:$C$34,F432)),"")</f>
        <v/>
      </c>
      <c r="M432" s="1" t="str">
        <f aca="false">IF(ISNUMBER(G432),IF(INDEX('Scoring key'!$C$35:$C$38,G432)="","",INDEX('Scoring key'!$C$35:$C$38,G432)),"")</f>
        <v/>
      </c>
      <c r="N432" s="1" t="str">
        <f aca="false">IF(ISNUMBER(H432),IF(INDEX('Scoring key'!$C$39:$C$42,H432)="","",INDEX('Scoring key'!$C$39:$C$42,H432)),"")</f>
        <v/>
      </c>
      <c r="O432" s="1" t="str">
        <f aca="false">IF(Answers!F432="","",IF(ISNUMBER(IFERROR(VALUE(Answers!F432),"")),IF(AND(VALUE(Answers!F432)&gt;=1,VALUE(Answers!F432)&lt;=5,VALUE(Answers!F432)=INT(VALUE(Answers!F432))),VALUE(Answers!F432),"unread"),IFERROR(MATCH(TRIM(SUBSTITUTE(SUBSTITUTE(SUBSTITUTE(SUBSTITUTE(Answers!F432,"’","'"),"‘","'"),"“",""""),"”","""")),'Scoring key'!$B$5:$B$9,0),"unread")))</f>
        <v/>
      </c>
      <c r="P432" s="1" t="str">
        <f aca="false">IF(Answers!G432="","",IF(ISNUMBER(IFERROR(VALUE(Answers!G432),"")),IF(AND(VALUE(Answers!G432)&gt;=1,VALUE(Answers!G432)&lt;=5,VALUE(Answers!G432)=INT(VALUE(Answers!G432))),VALUE(Answers!G432),"unread"),IFERROR(MATCH(TRIM(SUBSTITUTE(SUBSTITUTE(SUBSTITUTE(SUBSTITUTE(Answers!G432,"’","'"),"‘","'"),"“",""""),"”","""")),'Scoring key'!$B$5:$B$9,0),"unread")))</f>
        <v/>
      </c>
      <c r="Q432" s="1" t="str">
        <f aca="false">IF(Answers!H432="","",IF(ISNUMBER(IFERROR(VALUE(Answers!H432),"")),IF(AND(VALUE(Answers!H432)&gt;=1,VALUE(Answers!H432)&lt;=5,VALUE(Answers!H432)=INT(VALUE(Answers!H432))),VALUE(Answers!H432),"unread"),IFERROR(MATCH(TRIM(SUBSTITUTE(SUBSTITUTE(SUBSTITUTE(SUBSTITUTE(Answers!H432,"’","'"),"‘","'"),"“",""""),"”","""")),'Scoring key'!$B$5:$B$9,0),"unread")))</f>
        <v/>
      </c>
      <c r="R432" s="1" t="str">
        <f aca="false">IF(Answers!I432="","",IF(ISNUMBER(IFERROR(VALUE(Answers!I432),"")),IF(AND(VALUE(Answers!I432)&gt;=1,VALUE(Answers!I432)&lt;=5,VALUE(Answers!I432)=INT(VALUE(Answers!I432))),VALUE(Answers!I432),"unread"),IFERROR(MATCH(TRIM(SUBSTITUTE(SUBSTITUTE(SUBSTITUTE(SUBSTITUTE(Answers!I432,"’","'"),"‘","'"),"“",""""),"”","""")),'Scoring key'!$B$5:$B$9,0),"unread")))</f>
        <v/>
      </c>
      <c r="S432" s="1" t="str">
        <f aca="false">IF(Answers!J432="","",IF(ISNUMBER(IFERROR(VALUE(Answers!J432),"")),IF(AND(VALUE(Answers!J432)&gt;=1,VALUE(Answers!J432)&lt;=5,VALUE(Answers!J432)=INT(VALUE(Answers!J432))),VALUE(Answers!J432),"unread"),IFERROR(MATCH(TRIM(SUBSTITUTE(SUBSTITUTE(SUBSTITUTE(SUBSTITUTE(Answers!J432,"’","'"),"‘","'"),"“",""""),"”","""")),'Scoring key'!$B$5:$B$9,0),"unread")))</f>
        <v/>
      </c>
      <c r="T432" s="1" t="str">
        <f aca="false">IF(Answers!K432="","",IF(ISNUMBER(IFERROR(VALUE(Answers!K432),"")),IF(AND(VALUE(Answers!K432)&gt;=1,VALUE(Answers!K432)&lt;=5,VALUE(Answers!K432)=INT(VALUE(Answers!K432))),VALUE(Answers!K432),"unread"),IFERROR(MATCH(TRIM(SUBSTITUTE(SUBSTITUTE(SUBSTITUTE(SUBSTITUTE(Answers!K432,"’","'"),"‘","'"),"“",""""),"”","""")),'Scoring key'!$B$5:$B$9,0),"unread")))</f>
        <v/>
      </c>
      <c r="U432" s="1" t="str">
        <f aca="false">IF(Answers!M432="","",IF(ISNUMBER(IFERROR(VALUE(Answers!M432),"")),IF(AND(VALUE(Answers!M432)&gt;=1,VALUE(Answers!M432)&lt;=5,VALUE(Answers!M432)=INT(VALUE(Answers!M432))),VALUE(Answers!M432),"unread"),IFERROR(MATCH(TRIM(SUBSTITUTE(SUBSTITUTE(SUBSTITUTE(SUBSTITUTE(Answers!M432,"’","'"),"‘","'"),"“",""""),"”","""")),'Scoring key'!$B$5:$B$9,0),"unread")))</f>
        <v/>
      </c>
      <c r="V432" s="1" t="str">
        <f aca="false">IF(Answers!P432="","",IF(ISNUMBER(IFERROR(VALUE(Answers!P432),"")),IF(AND(VALUE(Answers!P432)&gt;=1,VALUE(Answers!P432)&lt;=5,VALUE(Answers!P432)=INT(VALUE(Answers!P432))),VALUE(Answers!P432),"unread"),IFERROR(MATCH(TRIM(SUBSTITUTE(SUBSTITUTE(SUBSTITUTE(SUBSTITUTE(Answers!P432,"’","'"),"‘","'"),"“",""""),"”","""")),'Scoring key'!$B$5:$B$9,0),"unread")))</f>
        <v/>
      </c>
      <c r="W432" s="1" t="str">
        <f aca="false">IF(Answers!Q432="","",IF(ISNUMBER(IFERROR(VALUE(Answers!Q432),"")),IF(AND(VALUE(Answers!Q432)&gt;=1,VALUE(Answers!Q432)&lt;=5,VALUE(Answers!Q432)=INT(VALUE(Answers!Q432))),VALUE(Answers!Q432),"unread"),IFERROR(MATCH(TRIM(SUBSTITUTE(SUBSTITUTE(SUBSTITUTE(SUBSTITUTE(Answers!Q432,"’","'"),"‘","'"),"“",""""),"”","""")),'Scoring key'!$B$5:$B$9,0),"unread")))</f>
        <v/>
      </c>
      <c r="X432" s="1" t="str">
        <f aca="false">IF(Answers!B432="","",ISNUMBER(SEARCH("Drafting or editing emails and documents",TRIM(SUBSTITUTE(SUBSTITUTE(SUBSTITUTE(SUBSTITUTE(Answers!B432,"’","'"),"‘","'"),"“",""""),"”",""""))))*1+ISNUMBER(SEARCH("Summarizing documents, threads or meetings",TRIM(SUBSTITUTE(SUBSTITUTE(SUBSTITUTE(SUBSTITUTE(Answers!B432,"’","'"),"‘","'"),"“",""""),"”",""""))))*1+ISNUMBER(SEARCH("Research, or explaining something unfamiliar",TRIM(SUBSTITUTE(SUBSTITUTE(SUBSTITUTE(SUBSTITUTE(Answers!B432,"’","'"),"‘","'"),"“",""""),"”",""""))))*1+ISNUMBER(SEARCH("Working with data or spreadsheets",TRIM(SUBSTITUTE(SUBSTITUTE(SUBSTITUTE(SUBSTITUTE(Answers!B432,"’","'"),"‘","'"),"“",""""),"”",""""))))*1+ISNUMBER(SEARCH("Writing or reviewing code or scripts",TRIM(SUBSTITUTE(SUBSTITUTE(SUBSTITUTE(SUBSTITUTE(Answers!B432,"’","'"),"‘","'"),"“",""""),"”",""""))))*1+ISNUMBER(SEARCH("Brainstorming or planning",TRIM(SUBSTITUTE(SUBSTITUTE(SUBSTITUTE(SUBSTITUTE(Answers!B432,"’","'"),"‘","'"),"“",""""),"”",""""))))*1+ISNUMBER(SEARCH("Something else",TRIM(SUBSTITUTE(SUBSTITUTE(SUBSTITUTE(SUBSTITUTE(Answers!B432,"’","'"),"‘","'"),"“",""""),"”",""""))))*1)</f>
        <v/>
      </c>
      <c r="Y432" s="1" t="str">
        <f aca="false">IF(X432="","",IF(X432=0,IF(ISNUMBER(SEARCH("I don't use AI tools for work",TRIM(SUBSTITUTE(SUBSTITUTE(SUBSTITUTE(SUBSTITUTE(Answers!B432,"’","'"),"‘","'"),"“",""""),"”","""")))),1,"unread"),MIN(X432+1,5)))</f>
        <v/>
      </c>
      <c r="Z432" s="1" t="n">
        <f aca="false">IF(ISNUMBER(SEARCH("Clear guidance on what's allowed and what information can go in",TRIM(SUBSTITUTE(SUBSTITUTE(SUBSTITUTE(SUBSTITUTE(Answers!R432,"’","'"),"‘","'"),"“",""""),"”","""")))),1,0)</f>
        <v>0</v>
      </c>
      <c r="AA432" s="1" t="n">
        <f aca="false">IF(ISNUMBER(SEARCH("An approved AI tool with a work account",TRIM(SUBSTITUTE(SUBSTITUTE(SUBSTITUTE(SUBSTITUTE(Answers!R432,"’","'"),"‘","'"),"“",""""),"”","""")))),1,0)</f>
        <v>0</v>
      </c>
      <c r="AB432" s="1" t="n">
        <f aca="false">IF(ISNUMBER(SEARCH("Hands-on training using my own work tasks",TRIM(SUBSTITUTE(SUBSTITUTE(SUBSTITUTE(SUBSTITUTE(Answers!R432,"’","'"),"‘","'"),"“",""""),"”","""")))),1,0)</f>
        <v>0</v>
      </c>
      <c r="AC432" s="1" t="n">
        <f aca="false">IF(ISNUMBER(SEARCH("Ready-made prompts and templates for common tasks",TRIM(SUBSTITUTE(SUBSTITUTE(SUBSTITUTE(SUBSTITUTE(Answers!R432,"’","'"),"‘","'"),"“",""""),"”","""")))),1,0)</f>
        <v>0</v>
      </c>
      <c r="AD432" s="1" t="n">
        <f aca="false">IF(ISNUMBER(SEARCH("Help setting up an AI agent for my role",TRIM(SUBSTITUTE(SUBSTITUTE(SUBSTITUTE(SUBSTITUTE(Answers!R432,"’","'"),"‘","'"),"“",""""),"”","""")))),1,0)</f>
        <v>0</v>
      </c>
      <c r="AE432" s="1" t="n">
        <f aca="false">IF(ISNUMBER(SEARCH("Examples from people in jobs like mine",TRIM(SUBSTITUTE(SUBSTITUTE(SUBSTITUTE(SUBSTITUTE(Answers!R432,"’","'"),"‘","'"),"“",""""),"”","""")))),1,0)</f>
        <v>0</v>
      </c>
      <c r="AF432" s="1" t="n">
        <f aca="false">IF(ISNUMBER(SEARCH("Time set aside to practice",TRIM(SUBSTITUTE(SUBSTITUTE(SUBSTITUTE(SUBSTITUTE(Answers!R432,"’","'"),"‘","'"),"“",""""),"”","""")))),1,0)</f>
        <v>0</v>
      </c>
      <c r="AG432" s="1" t="n">
        <f aca="false">IF(ISNUMBER(SEARCH("I don't need help right now",TRIM(SUBSTITUTE(SUBSTITUTE(SUBSTITUTE(SUBSTITUTE(Answers!R432,"’","'"),"‘","'"),"“",""""),"”","""")))),1,0)</f>
        <v>0</v>
      </c>
      <c r="AH432" s="1" t="str">
        <f aca="false">IF(Answers!R432="","",IF(Z432+AA432+AB432+AC432+AD432+AE432+AF432+AG432=0,"unread",""))</f>
        <v/>
      </c>
      <c r="AI432" s="1" t="n">
        <f aca="false">IF(OR(D432=5,E432=5),1,0)</f>
        <v>0</v>
      </c>
    </row>
    <row r="433" customFormat="false" ht="15" hidden="false" customHeight="true" outlineLevel="0" collapsed="false">
      <c r="A433" s="1" t="n">
        <f aca="false">Answers!T433</f>
        <v>0</v>
      </c>
      <c r="B433" s="1" t="str">
        <f aca="false">IF(Answers!A433="","",IFERROR(MATCH(TRIM(SUBSTITUTE(SUBSTITUTE(SUBSTITUTE(SUBSTITUTE(Answers!A433,"’","'"),"‘","'"),"“",""""),"”","""")),'Scoring key'!$B$10:$B$14,0),"unread"))</f>
        <v/>
      </c>
      <c r="C433" s="1" t="str">
        <f aca="false">IF(Answers!C433="","",IFERROR(MATCH(TRIM(SUBSTITUTE(SUBSTITUTE(SUBSTITUTE(SUBSTITUTE(Answers!C433,"’","'"),"‘","'"),"“",""""),"”","""")),'Scoring key'!$B$15:$B$19,0),"unread"))</f>
        <v/>
      </c>
      <c r="D433" s="1" t="str">
        <f aca="false">IF(Answers!D433="","",IFERROR(MATCH(TRIM(SUBSTITUTE(SUBSTITUTE(SUBSTITUTE(SUBSTITUTE(Answers!D433,"’","'"),"‘","'"),"“",""""),"”","""")),'Scoring key'!$B$20:$B$24,0),"unread"))</f>
        <v/>
      </c>
      <c r="E433" s="1" t="str">
        <f aca="false">IF(Answers!E433="","",IFERROR(MATCH(TRIM(SUBSTITUTE(SUBSTITUTE(SUBSTITUTE(SUBSTITUTE(Answers!E433,"’","'"),"‘","'"),"“",""""),"”","""")),'Scoring key'!$B$25:$B$29,0),"unread"))</f>
        <v/>
      </c>
      <c r="F433" s="1" t="str">
        <f aca="false">IF(Answers!L433="","",IFERROR(MATCH(TRIM(SUBSTITUTE(SUBSTITUTE(SUBSTITUTE(SUBSTITUTE(Answers!L433,"’","'"),"‘","'"),"“",""""),"”","""")),'Scoring key'!$B$30:$B$34,0),"unread"))</f>
        <v/>
      </c>
      <c r="G433" s="1" t="str">
        <f aca="false">IF(Answers!N433="","",IFERROR(MATCH(TRIM(SUBSTITUTE(SUBSTITUTE(SUBSTITUTE(SUBSTITUTE(Answers!N433,"’","'"),"‘","'"),"“",""""),"”","""")),'Scoring key'!$B$35:$B$38,0),"unread"))</f>
        <v/>
      </c>
      <c r="H433" s="1" t="str">
        <f aca="false">IF(Answers!O433="","",IFERROR(MATCH(TRIM(SUBSTITUTE(SUBSTITUTE(SUBSTITUTE(SUBSTITUTE(Answers!O433,"’","'"),"‘","'"),"“",""""),"”","""")),'Scoring key'!$B$39:$B$42,0),"unread"))</f>
        <v/>
      </c>
      <c r="I433" s="1" t="str">
        <f aca="false">IF(Answers!S433="","",IFERROR(MATCH(TRIM(SUBSTITUTE(SUBSTITUTE(SUBSTITUTE(SUBSTITUTE(Answers!S433,"’","'"),"‘","'"),"“",""""),"”","""")),'Scoring key'!$B$43:$B$46,0),"unread"))</f>
        <v/>
      </c>
      <c r="J433" s="1" t="str">
        <f aca="false">IF(ISNUMBER(B433),IF(INDEX('Scoring key'!$C$10:$C$14,B433)="","",INDEX('Scoring key'!$C$10:$C$14,B433)),"")</f>
        <v/>
      </c>
      <c r="K433" s="1" t="str">
        <f aca="false">IF(ISNUMBER(E433),IF(INDEX('Scoring key'!$C$25:$C$29,E433)="","",INDEX('Scoring key'!$C$25:$C$29,E433)),"")</f>
        <v/>
      </c>
      <c r="L433" s="1" t="str">
        <f aca="false">IF(ISNUMBER(F433),IF(INDEX('Scoring key'!$C$30:$C$34,F433)="","",INDEX('Scoring key'!$C$30:$C$34,F433)),"")</f>
        <v/>
      </c>
      <c r="M433" s="1" t="str">
        <f aca="false">IF(ISNUMBER(G433),IF(INDEX('Scoring key'!$C$35:$C$38,G433)="","",INDEX('Scoring key'!$C$35:$C$38,G433)),"")</f>
        <v/>
      </c>
      <c r="N433" s="1" t="str">
        <f aca="false">IF(ISNUMBER(H433),IF(INDEX('Scoring key'!$C$39:$C$42,H433)="","",INDEX('Scoring key'!$C$39:$C$42,H433)),"")</f>
        <v/>
      </c>
      <c r="O433" s="1" t="str">
        <f aca="false">IF(Answers!F433="","",IF(ISNUMBER(IFERROR(VALUE(Answers!F433),"")),IF(AND(VALUE(Answers!F433)&gt;=1,VALUE(Answers!F433)&lt;=5,VALUE(Answers!F433)=INT(VALUE(Answers!F433))),VALUE(Answers!F433),"unread"),IFERROR(MATCH(TRIM(SUBSTITUTE(SUBSTITUTE(SUBSTITUTE(SUBSTITUTE(Answers!F433,"’","'"),"‘","'"),"“",""""),"”","""")),'Scoring key'!$B$5:$B$9,0),"unread")))</f>
        <v/>
      </c>
      <c r="P433" s="1" t="str">
        <f aca="false">IF(Answers!G433="","",IF(ISNUMBER(IFERROR(VALUE(Answers!G433),"")),IF(AND(VALUE(Answers!G433)&gt;=1,VALUE(Answers!G433)&lt;=5,VALUE(Answers!G433)=INT(VALUE(Answers!G433))),VALUE(Answers!G433),"unread"),IFERROR(MATCH(TRIM(SUBSTITUTE(SUBSTITUTE(SUBSTITUTE(SUBSTITUTE(Answers!G433,"’","'"),"‘","'"),"“",""""),"”","""")),'Scoring key'!$B$5:$B$9,0),"unread")))</f>
        <v/>
      </c>
      <c r="Q433" s="1" t="str">
        <f aca="false">IF(Answers!H433="","",IF(ISNUMBER(IFERROR(VALUE(Answers!H433),"")),IF(AND(VALUE(Answers!H433)&gt;=1,VALUE(Answers!H433)&lt;=5,VALUE(Answers!H433)=INT(VALUE(Answers!H433))),VALUE(Answers!H433),"unread"),IFERROR(MATCH(TRIM(SUBSTITUTE(SUBSTITUTE(SUBSTITUTE(SUBSTITUTE(Answers!H433,"’","'"),"‘","'"),"“",""""),"”","""")),'Scoring key'!$B$5:$B$9,0),"unread")))</f>
        <v/>
      </c>
      <c r="R433" s="1" t="str">
        <f aca="false">IF(Answers!I433="","",IF(ISNUMBER(IFERROR(VALUE(Answers!I433),"")),IF(AND(VALUE(Answers!I433)&gt;=1,VALUE(Answers!I433)&lt;=5,VALUE(Answers!I433)=INT(VALUE(Answers!I433))),VALUE(Answers!I433),"unread"),IFERROR(MATCH(TRIM(SUBSTITUTE(SUBSTITUTE(SUBSTITUTE(SUBSTITUTE(Answers!I433,"’","'"),"‘","'"),"“",""""),"”","""")),'Scoring key'!$B$5:$B$9,0),"unread")))</f>
        <v/>
      </c>
      <c r="S433" s="1" t="str">
        <f aca="false">IF(Answers!J433="","",IF(ISNUMBER(IFERROR(VALUE(Answers!J433),"")),IF(AND(VALUE(Answers!J433)&gt;=1,VALUE(Answers!J433)&lt;=5,VALUE(Answers!J433)=INT(VALUE(Answers!J433))),VALUE(Answers!J433),"unread"),IFERROR(MATCH(TRIM(SUBSTITUTE(SUBSTITUTE(SUBSTITUTE(SUBSTITUTE(Answers!J433,"’","'"),"‘","'"),"“",""""),"”","""")),'Scoring key'!$B$5:$B$9,0),"unread")))</f>
        <v/>
      </c>
      <c r="T433" s="1" t="str">
        <f aca="false">IF(Answers!K433="","",IF(ISNUMBER(IFERROR(VALUE(Answers!K433),"")),IF(AND(VALUE(Answers!K433)&gt;=1,VALUE(Answers!K433)&lt;=5,VALUE(Answers!K433)=INT(VALUE(Answers!K433))),VALUE(Answers!K433),"unread"),IFERROR(MATCH(TRIM(SUBSTITUTE(SUBSTITUTE(SUBSTITUTE(SUBSTITUTE(Answers!K433,"’","'"),"‘","'"),"“",""""),"”","""")),'Scoring key'!$B$5:$B$9,0),"unread")))</f>
        <v/>
      </c>
      <c r="U433" s="1" t="str">
        <f aca="false">IF(Answers!M433="","",IF(ISNUMBER(IFERROR(VALUE(Answers!M433),"")),IF(AND(VALUE(Answers!M433)&gt;=1,VALUE(Answers!M433)&lt;=5,VALUE(Answers!M433)=INT(VALUE(Answers!M433))),VALUE(Answers!M433),"unread"),IFERROR(MATCH(TRIM(SUBSTITUTE(SUBSTITUTE(SUBSTITUTE(SUBSTITUTE(Answers!M433,"’","'"),"‘","'"),"“",""""),"”","""")),'Scoring key'!$B$5:$B$9,0),"unread")))</f>
        <v/>
      </c>
      <c r="V433" s="1" t="str">
        <f aca="false">IF(Answers!P433="","",IF(ISNUMBER(IFERROR(VALUE(Answers!P433),"")),IF(AND(VALUE(Answers!P433)&gt;=1,VALUE(Answers!P433)&lt;=5,VALUE(Answers!P433)=INT(VALUE(Answers!P433))),VALUE(Answers!P433),"unread"),IFERROR(MATCH(TRIM(SUBSTITUTE(SUBSTITUTE(SUBSTITUTE(SUBSTITUTE(Answers!P433,"’","'"),"‘","'"),"“",""""),"”","""")),'Scoring key'!$B$5:$B$9,0),"unread")))</f>
        <v/>
      </c>
      <c r="W433" s="1" t="str">
        <f aca="false">IF(Answers!Q433="","",IF(ISNUMBER(IFERROR(VALUE(Answers!Q433),"")),IF(AND(VALUE(Answers!Q433)&gt;=1,VALUE(Answers!Q433)&lt;=5,VALUE(Answers!Q433)=INT(VALUE(Answers!Q433))),VALUE(Answers!Q433),"unread"),IFERROR(MATCH(TRIM(SUBSTITUTE(SUBSTITUTE(SUBSTITUTE(SUBSTITUTE(Answers!Q433,"’","'"),"‘","'"),"“",""""),"”","""")),'Scoring key'!$B$5:$B$9,0),"unread")))</f>
        <v/>
      </c>
      <c r="X433" s="1" t="str">
        <f aca="false">IF(Answers!B433="","",ISNUMBER(SEARCH("Drafting or editing emails and documents",TRIM(SUBSTITUTE(SUBSTITUTE(SUBSTITUTE(SUBSTITUTE(Answers!B433,"’","'"),"‘","'"),"“",""""),"”",""""))))*1+ISNUMBER(SEARCH("Summarizing documents, threads or meetings",TRIM(SUBSTITUTE(SUBSTITUTE(SUBSTITUTE(SUBSTITUTE(Answers!B433,"’","'"),"‘","'"),"“",""""),"”",""""))))*1+ISNUMBER(SEARCH("Research, or explaining something unfamiliar",TRIM(SUBSTITUTE(SUBSTITUTE(SUBSTITUTE(SUBSTITUTE(Answers!B433,"’","'"),"‘","'"),"“",""""),"”",""""))))*1+ISNUMBER(SEARCH("Working with data or spreadsheets",TRIM(SUBSTITUTE(SUBSTITUTE(SUBSTITUTE(SUBSTITUTE(Answers!B433,"’","'"),"‘","'"),"“",""""),"”",""""))))*1+ISNUMBER(SEARCH("Writing or reviewing code or scripts",TRIM(SUBSTITUTE(SUBSTITUTE(SUBSTITUTE(SUBSTITUTE(Answers!B433,"’","'"),"‘","'"),"“",""""),"”",""""))))*1+ISNUMBER(SEARCH("Brainstorming or planning",TRIM(SUBSTITUTE(SUBSTITUTE(SUBSTITUTE(SUBSTITUTE(Answers!B433,"’","'"),"‘","'"),"“",""""),"”",""""))))*1+ISNUMBER(SEARCH("Something else",TRIM(SUBSTITUTE(SUBSTITUTE(SUBSTITUTE(SUBSTITUTE(Answers!B433,"’","'"),"‘","'"),"“",""""),"”",""""))))*1)</f>
        <v/>
      </c>
      <c r="Y433" s="1" t="str">
        <f aca="false">IF(X433="","",IF(X433=0,IF(ISNUMBER(SEARCH("I don't use AI tools for work",TRIM(SUBSTITUTE(SUBSTITUTE(SUBSTITUTE(SUBSTITUTE(Answers!B433,"’","'"),"‘","'"),"“",""""),"”","""")))),1,"unread"),MIN(X433+1,5)))</f>
        <v/>
      </c>
      <c r="Z433" s="1" t="n">
        <f aca="false">IF(ISNUMBER(SEARCH("Clear guidance on what's allowed and what information can go in",TRIM(SUBSTITUTE(SUBSTITUTE(SUBSTITUTE(SUBSTITUTE(Answers!R433,"’","'"),"‘","'"),"“",""""),"”","""")))),1,0)</f>
        <v>0</v>
      </c>
      <c r="AA433" s="1" t="n">
        <f aca="false">IF(ISNUMBER(SEARCH("An approved AI tool with a work account",TRIM(SUBSTITUTE(SUBSTITUTE(SUBSTITUTE(SUBSTITUTE(Answers!R433,"’","'"),"‘","'"),"“",""""),"”","""")))),1,0)</f>
        <v>0</v>
      </c>
      <c r="AB433" s="1" t="n">
        <f aca="false">IF(ISNUMBER(SEARCH("Hands-on training using my own work tasks",TRIM(SUBSTITUTE(SUBSTITUTE(SUBSTITUTE(SUBSTITUTE(Answers!R433,"’","'"),"‘","'"),"“",""""),"”","""")))),1,0)</f>
        <v>0</v>
      </c>
      <c r="AC433" s="1" t="n">
        <f aca="false">IF(ISNUMBER(SEARCH("Ready-made prompts and templates for common tasks",TRIM(SUBSTITUTE(SUBSTITUTE(SUBSTITUTE(SUBSTITUTE(Answers!R433,"’","'"),"‘","'"),"“",""""),"”","""")))),1,0)</f>
        <v>0</v>
      </c>
      <c r="AD433" s="1" t="n">
        <f aca="false">IF(ISNUMBER(SEARCH("Help setting up an AI agent for my role",TRIM(SUBSTITUTE(SUBSTITUTE(SUBSTITUTE(SUBSTITUTE(Answers!R433,"’","'"),"‘","'"),"“",""""),"”","""")))),1,0)</f>
        <v>0</v>
      </c>
      <c r="AE433" s="1" t="n">
        <f aca="false">IF(ISNUMBER(SEARCH("Examples from people in jobs like mine",TRIM(SUBSTITUTE(SUBSTITUTE(SUBSTITUTE(SUBSTITUTE(Answers!R433,"’","'"),"‘","'"),"“",""""),"”","""")))),1,0)</f>
        <v>0</v>
      </c>
      <c r="AF433" s="1" t="n">
        <f aca="false">IF(ISNUMBER(SEARCH("Time set aside to practice",TRIM(SUBSTITUTE(SUBSTITUTE(SUBSTITUTE(SUBSTITUTE(Answers!R433,"’","'"),"‘","'"),"“",""""),"”","""")))),1,0)</f>
        <v>0</v>
      </c>
      <c r="AG433" s="1" t="n">
        <f aca="false">IF(ISNUMBER(SEARCH("I don't need help right now",TRIM(SUBSTITUTE(SUBSTITUTE(SUBSTITUTE(SUBSTITUTE(Answers!R433,"’","'"),"‘","'"),"“",""""),"”","""")))),1,0)</f>
        <v>0</v>
      </c>
      <c r="AH433" s="1" t="str">
        <f aca="false">IF(Answers!R433="","",IF(Z433+AA433+AB433+AC433+AD433+AE433+AF433+AG433=0,"unread",""))</f>
        <v/>
      </c>
      <c r="AI433" s="1" t="n">
        <f aca="false">IF(OR(D433=5,E433=5),1,0)</f>
        <v>0</v>
      </c>
    </row>
    <row r="434" customFormat="false" ht="15" hidden="false" customHeight="true" outlineLevel="0" collapsed="false">
      <c r="A434" s="1" t="n">
        <f aca="false">Answers!T434</f>
        <v>0</v>
      </c>
      <c r="B434" s="1" t="str">
        <f aca="false">IF(Answers!A434="","",IFERROR(MATCH(TRIM(SUBSTITUTE(SUBSTITUTE(SUBSTITUTE(SUBSTITUTE(Answers!A434,"’","'"),"‘","'"),"“",""""),"”","""")),'Scoring key'!$B$10:$B$14,0),"unread"))</f>
        <v/>
      </c>
      <c r="C434" s="1" t="str">
        <f aca="false">IF(Answers!C434="","",IFERROR(MATCH(TRIM(SUBSTITUTE(SUBSTITUTE(SUBSTITUTE(SUBSTITUTE(Answers!C434,"’","'"),"‘","'"),"“",""""),"”","""")),'Scoring key'!$B$15:$B$19,0),"unread"))</f>
        <v/>
      </c>
      <c r="D434" s="1" t="str">
        <f aca="false">IF(Answers!D434="","",IFERROR(MATCH(TRIM(SUBSTITUTE(SUBSTITUTE(SUBSTITUTE(SUBSTITUTE(Answers!D434,"’","'"),"‘","'"),"“",""""),"”","""")),'Scoring key'!$B$20:$B$24,0),"unread"))</f>
        <v/>
      </c>
      <c r="E434" s="1" t="str">
        <f aca="false">IF(Answers!E434="","",IFERROR(MATCH(TRIM(SUBSTITUTE(SUBSTITUTE(SUBSTITUTE(SUBSTITUTE(Answers!E434,"’","'"),"‘","'"),"“",""""),"”","""")),'Scoring key'!$B$25:$B$29,0),"unread"))</f>
        <v/>
      </c>
      <c r="F434" s="1" t="str">
        <f aca="false">IF(Answers!L434="","",IFERROR(MATCH(TRIM(SUBSTITUTE(SUBSTITUTE(SUBSTITUTE(SUBSTITUTE(Answers!L434,"’","'"),"‘","'"),"“",""""),"”","""")),'Scoring key'!$B$30:$B$34,0),"unread"))</f>
        <v/>
      </c>
      <c r="G434" s="1" t="str">
        <f aca="false">IF(Answers!N434="","",IFERROR(MATCH(TRIM(SUBSTITUTE(SUBSTITUTE(SUBSTITUTE(SUBSTITUTE(Answers!N434,"’","'"),"‘","'"),"“",""""),"”","""")),'Scoring key'!$B$35:$B$38,0),"unread"))</f>
        <v/>
      </c>
      <c r="H434" s="1" t="str">
        <f aca="false">IF(Answers!O434="","",IFERROR(MATCH(TRIM(SUBSTITUTE(SUBSTITUTE(SUBSTITUTE(SUBSTITUTE(Answers!O434,"’","'"),"‘","'"),"“",""""),"”","""")),'Scoring key'!$B$39:$B$42,0),"unread"))</f>
        <v/>
      </c>
      <c r="I434" s="1" t="str">
        <f aca="false">IF(Answers!S434="","",IFERROR(MATCH(TRIM(SUBSTITUTE(SUBSTITUTE(SUBSTITUTE(SUBSTITUTE(Answers!S434,"’","'"),"‘","'"),"“",""""),"”","""")),'Scoring key'!$B$43:$B$46,0),"unread"))</f>
        <v/>
      </c>
      <c r="J434" s="1" t="str">
        <f aca="false">IF(ISNUMBER(B434),IF(INDEX('Scoring key'!$C$10:$C$14,B434)="","",INDEX('Scoring key'!$C$10:$C$14,B434)),"")</f>
        <v/>
      </c>
      <c r="K434" s="1" t="str">
        <f aca="false">IF(ISNUMBER(E434),IF(INDEX('Scoring key'!$C$25:$C$29,E434)="","",INDEX('Scoring key'!$C$25:$C$29,E434)),"")</f>
        <v/>
      </c>
      <c r="L434" s="1" t="str">
        <f aca="false">IF(ISNUMBER(F434),IF(INDEX('Scoring key'!$C$30:$C$34,F434)="","",INDEX('Scoring key'!$C$30:$C$34,F434)),"")</f>
        <v/>
      </c>
      <c r="M434" s="1" t="str">
        <f aca="false">IF(ISNUMBER(G434),IF(INDEX('Scoring key'!$C$35:$C$38,G434)="","",INDEX('Scoring key'!$C$35:$C$38,G434)),"")</f>
        <v/>
      </c>
      <c r="N434" s="1" t="str">
        <f aca="false">IF(ISNUMBER(H434),IF(INDEX('Scoring key'!$C$39:$C$42,H434)="","",INDEX('Scoring key'!$C$39:$C$42,H434)),"")</f>
        <v/>
      </c>
      <c r="O434" s="1" t="str">
        <f aca="false">IF(Answers!F434="","",IF(ISNUMBER(IFERROR(VALUE(Answers!F434),"")),IF(AND(VALUE(Answers!F434)&gt;=1,VALUE(Answers!F434)&lt;=5,VALUE(Answers!F434)=INT(VALUE(Answers!F434))),VALUE(Answers!F434),"unread"),IFERROR(MATCH(TRIM(SUBSTITUTE(SUBSTITUTE(SUBSTITUTE(SUBSTITUTE(Answers!F434,"’","'"),"‘","'"),"“",""""),"”","""")),'Scoring key'!$B$5:$B$9,0),"unread")))</f>
        <v/>
      </c>
      <c r="P434" s="1" t="str">
        <f aca="false">IF(Answers!G434="","",IF(ISNUMBER(IFERROR(VALUE(Answers!G434),"")),IF(AND(VALUE(Answers!G434)&gt;=1,VALUE(Answers!G434)&lt;=5,VALUE(Answers!G434)=INT(VALUE(Answers!G434))),VALUE(Answers!G434),"unread"),IFERROR(MATCH(TRIM(SUBSTITUTE(SUBSTITUTE(SUBSTITUTE(SUBSTITUTE(Answers!G434,"’","'"),"‘","'"),"“",""""),"”","""")),'Scoring key'!$B$5:$B$9,0),"unread")))</f>
        <v/>
      </c>
      <c r="Q434" s="1" t="str">
        <f aca="false">IF(Answers!H434="","",IF(ISNUMBER(IFERROR(VALUE(Answers!H434),"")),IF(AND(VALUE(Answers!H434)&gt;=1,VALUE(Answers!H434)&lt;=5,VALUE(Answers!H434)=INT(VALUE(Answers!H434))),VALUE(Answers!H434),"unread"),IFERROR(MATCH(TRIM(SUBSTITUTE(SUBSTITUTE(SUBSTITUTE(SUBSTITUTE(Answers!H434,"’","'"),"‘","'"),"“",""""),"”","""")),'Scoring key'!$B$5:$B$9,0),"unread")))</f>
        <v/>
      </c>
      <c r="R434" s="1" t="str">
        <f aca="false">IF(Answers!I434="","",IF(ISNUMBER(IFERROR(VALUE(Answers!I434),"")),IF(AND(VALUE(Answers!I434)&gt;=1,VALUE(Answers!I434)&lt;=5,VALUE(Answers!I434)=INT(VALUE(Answers!I434))),VALUE(Answers!I434),"unread"),IFERROR(MATCH(TRIM(SUBSTITUTE(SUBSTITUTE(SUBSTITUTE(SUBSTITUTE(Answers!I434,"’","'"),"‘","'"),"“",""""),"”","""")),'Scoring key'!$B$5:$B$9,0),"unread")))</f>
        <v/>
      </c>
      <c r="S434" s="1" t="str">
        <f aca="false">IF(Answers!J434="","",IF(ISNUMBER(IFERROR(VALUE(Answers!J434),"")),IF(AND(VALUE(Answers!J434)&gt;=1,VALUE(Answers!J434)&lt;=5,VALUE(Answers!J434)=INT(VALUE(Answers!J434))),VALUE(Answers!J434),"unread"),IFERROR(MATCH(TRIM(SUBSTITUTE(SUBSTITUTE(SUBSTITUTE(SUBSTITUTE(Answers!J434,"’","'"),"‘","'"),"“",""""),"”","""")),'Scoring key'!$B$5:$B$9,0),"unread")))</f>
        <v/>
      </c>
      <c r="T434" s="1" t="str">
        <f aca="false">IF(Answers!K434="","",IF(ISNUMBER(IFERROR(VALUE(Answers!K434),"")),IF(AND(VALUE(Answers!K434)&gt;=1,VALUE(Answers!K434)&lt;=5,VALUE(Answers!K434)=INT(VALUE(Answers!K434))),VALUE(Answers!K434),"unread"),IFERROR(MATCH(TRIM(SUBSTITUTE(SUBSTITUTE(SUBSTITUTE(SUBSTITUTE(Answers!K434,"’","'"),"‘","'"),"“",""""),"”","""")),'Scoring key'!$B$5:$B$9,0),"unread")))</f>
        <v/>
      </c>
      <c r="U434" s="1" t="str">
        <f aca="false">IF(Answers!M434="","",IF(ISNUMBER(IFERROR(VALUE(Answers!M434),"")),IF(AND(VALUE(Answers!M434)&gt;=1,VALUE(Answers!M434)&lt;=5,VALUE(Answers!M434)=INT(VALUE(Answers!M434))),VALUE(Answers!M434),"unread"),IFERROR(MATCH(TRIM(SUBSTITUTE(SUBSTITUTE(SUBSTITUTE(SUBSTITUTE(Answers!M434,"’","'"),"‘","'"),"“",""""),"”","""")),'Scoring key'!$B$5:$B$9,0),"unread")))</f>
        <v/>
      </c>
      <c r="V434" s="1" t="str">
        <f aca="false">IF(Answers!P434="","",IF(ISNUMBER(IFERROR(VALUE(Answers!P434),"")),IF(AND(VALUE(Answers!P434)&gt;=1,VALUE(Answers!P434)&lt;=5,VALUE(Answers!P434)=INT(VALUE(Answers!P434))),VALUE(Answers!P434),"unread"),IFERROR(MATCH(TRIM(SUBSTITUTE(SUBSTITUTE(SUBSTITUTE(SUBSTITUTE(Answers!P434,"’","'"),"‘","'"),"“",""""),"”","""")),'Scoring key'!$B$5:$B$9,0),"unread")))</f>
        <v/>
      </c>
      <c r="W434" s="1" t="str">
        <f aca="false">IF(Answers!Q434="","",IF(ISNUMBER(IFERROR(VALUE(Answers!Q434),"")),IF(AND(VALUE(Answers!Q434)&gt;=1,VALUE(Answers!Q434)&lt;=5,VALUE(Answers!Q434)=INT(VALUE(Answers!Q434))),VALUE(Answers!Q434),"unread"),IFERROR(MATCH(TRIM(SUBSTITUTE(SUBSTITUTE(SUBSTITUTE(SUBSTITUTE(Answers!Q434,"’","'"),"‘","'"),"“",""""),"”","""")),'Scoring key'!$B$5:$B$9,0),"unread")))</f>
        <v/>
      </c>
      <c r="X434" s="1" t="str">
        <f aca="false">IF(Answers!B434="","",ISNUMBER(SEARCH("Drafting or editing emails and documents",TRIM(SUBSTITUTE(SUBSTITUTE(SUBSTITUTE(SUBSTITUTE(Answers!B434,"’","'"),"‘","'"),"“",""""),"”",""""))))*1+ISNUMBER(SEARCH("Summarizing documents, threads or meetings",TRIM(SUBSTITUTE(SUBSTITUTE(SUBSTITUTE(SUBSTITUTE(Answers!B434,"’","'"),"‘","'"),"“",""""),"”",""""))))*1+ISNUMBER(SEARCH("Research, or explaining something unfamiliar",TRIM(SUBSTITUTE(SUBSTITUTE(SUBSTITUTE(SUBSTITUTE(Answers!B434,"’","'"),"‘","'"),"“",""""),"”",""""))))*1+ISNUMBER(SEARCH("Working with data or spreadsheets",TRIM(SUBSTITUTE(SUBSTITUTE(SUBSTITUTE(SUBSTITUTE(Answers!B434,"’","'"),"‘","'"),"“",""""),"”",""""))))*1+ISNUMBER(SEARCH("Writing or reviewing code or scripts",TRIM(SUBSTITUTE(SUBSTITUTE(SUBSTITUTE(SUBSTITUTE(Answers!B434,"’","'"),"‘","'"),"“",""""),"”",""""))))*1+ISNUMBER(SEARCH("Brainstorming or planning",TRIM(SUBSTITUTE(SUBSTITUTE(SUBSTITUTE(SUBSTITUTE(Answers!B434,"’","'"),"‘","'"),"“",""""),"”",""""))))*1+ISNUMBER(SEARCH("Something else",TRIM(SUBSTITUTE(SUBSTITUTE(SUBSTITUTE(SUBSTITUTE(Answers!B434,"’","'"),"‘","'"),"“",""""),"”",""""))))*1)</f>
        <v/>
      </c>
      <c r="Y434" s="1" t="str">
        <f aca="false">IF(X434="","",IF(X434=0,IF(ISNUMBER(SEARCH("I don't use AI tools for work",TRIM(SUBSTITUTE(SUBSTITUTE(SUBSTITUTE(SUBSTITUTE(Answers!B434,"’","'"),"‘","'"),"“",""""),"”","""")))),1,"unread"),MIN(X434+1,5)))</f>
        <v/>
      </c>
      <c r="Z434" s="1" t="n">
        <f aca="false">IF(ISNUMBER(SEARCH("Clear guidance on what's allowed and what information can go in",TRIM(SUBSTITUTE(SUBSTITUTE(SUBSTITUTE(SUBSTITUTE(Answers!R434,"’","'"),"‘","'"),"“",""""),"”","""")))),1,0)</f>
        <v>0</v>
      </c>
      <c r="AA434" s="1" t="n">
        <f aca="false">IF(ISNUMBER(SEARCH("An approved AI tool with a work account",TRIM(SUBSTITUTE(SUBSTITUTE(SUBSTITUTE(SUBSTITUTE(Answers!R434,"’","'"),"‘","'"),"“",""""),"”","""")))),1,0)</f>
        <v>0</v>
      </c>
      <c r="AB434" s="1" t="n">
        <f aca="false">IF(ISNUMBER(SEARCH("Hands-on training using my own work tasks",TRIM(SUBSTITUTE(SUBSTITUTE(SUBSTITUTE(SUBSTITUTE(Answers!R434,"’","'"),"‘","'"),"“",""""),"”","""")))),1,0)</f>
        <v>0</v>
      </c>
      <c r="AC434" s="1" t="n">
        <f aca="false">IF(ISNUMBER(SEARCH("Ready-made prompts and templates for common tasks",TRIM(SUBSTITUTE(SUBSTITUTE(SUBSTITUTE(SUBSTITUTE(Answers!R434,"’","'"),"‘","'"),"“",""""),"”","""")))),1,0)</f>
        <v>0</v>
      </c>
      <c r="AD434" s="1" t="n">
        <f aca="false">IF(ISNUMBER(SEARCH("Help setting up an AI agent for my role",TRIM(SUBSTITUTE(SUBSTITUTE(SUBSTITUTE(SUBSTITUTE(Answers!R434,"’","'"),"‘","'"),"“",""""),"”","""")))),1,0)</f>
        <v>0</v>
      </c>
      <c r="AE434" s="1" t="n">
        <f aca="false">IF(ISNUMBER(SEARCH("Examples from people in jobs like mine",TRIM(SUBSTITUTE(SUBSTITUTE(SUBSTITUTE(SUBSTITUTE(Answers!R434,"’","'"),"‘","'"),"“",""""),"”","""")))),1,0)</f>
        <v>0</v>
      </c>
      <c r="AF434" s="1" t="n">
        <f aca="false">IF(ISNUMBER(SEARCH("Time set aside to practice",TRIM(SUBSTITUTE(SUBSTITUTE(SUBSTITUTE(SUBSTITUTE(Answers!R434,"’","'"),"‘","'"),"“",""""),"”","""")))),1,0)</f>
        <v>0</v>
      </c>
      <c r="AG434" s="1" t="n">
        <f aca="false">IF(ISNUMBER(SEARCH("I don't need help right now",TRIM(SUBSTITUTE(SUBSTITUTE(SUBSTITUTE(SUBSTITUTE(Answers!R434,"’","'"),"‘","'"),"“",""""),"”","""")))),1,0)</f>
        <v>0</v>
      </c>
      <c r="AH434" s="1" t="str">
        <f aca="false">IF(Answers!R434="","",IF(Z434+AA434+AB434+AC434+AD434+AE434+AF434+AG434=0,"unread",""))</f>
        <v/>
      </c>
      <c r="AI434" s="1" t="n">
        <f aca="false">IF(OR(D434=5,E434=5),1,0)</f>
        <v>0</v>
      </c>
    </row>
    <row r="435" customFormat="false" ht="15" hidden="false" customHeight="true" outlineLevel="0" collapsed="false">
      <c r="A435" s="1" t="n">
        <f aca="false">Answers!T435</f>
        <v>0</v>
      </c>
      <c r="B435" s="1" t="str">
        <f aca="false">IF(Answers!A435="","",IFERROR(MATCH(TRIM(SUBSTITUTE(SUBSTITUTE(SUBSTITUTE(SUBSTITUTE(Answers!A435,"’","'"),"‘","'"),"“",""""),"”","""")),'Scoring key'!$B$10:$B$14,0),"unread"))</f>
        <v/>
      </c>
      <c r="C435" s="1" t="str">
        <f aca="false">IF(Answers!C435="","",IFERROR(MATCH(TRIM(SUBSTITUTE(SUBSTITUTE(SUBSTITUTE(SUBSTITUTE(Answers!C435,"’","'"),"‘","'"),"“",""""),"”","""")),'Scoring key'!$B$15:$B$19,0),"unread"))</f>
        <v/>
      </c>
      <c r="D435" s="1" t="str">
        <f aca="false">IF(Answers!D435="","",IFERROR(MATCH(TRIM(SUBSTITUTE(SUBSTITUTE(SUBSTITUTE(SUBSTITUTE(Answers!D435,"’","'"),"‘","'"),"“",""""),"”","""")),'Scoring key'!$B$20:$B$24,0),"unread"))</f>
        <v/>
      </c>
      <c r="E435" s="1" t="str">
        <f aca="false">IF(Answers!E435="","",IFERROR(MATCH(TRIM(SUBSTITUTE(SUBSTITUTE(SUBSTITUTE(SUBSTITUTE(Answers!E435,"’","'"),"‘","'"),"“",""""),"”","""")),'Scoring key'!$B$25:$B$29,0),"unread"))</f>
        <v/>
      </c>
      <c r="F435" s="1" t="str">
        <f aca="false">IF(Answers!L435="","",IFERROR(MATCH(TRIM(SUBSTITUTE(SUBSTITUTE(SUBSTITUTE(SUBSTITUTE(Answers!L435,"’","'"),"‘","'"),"“",""""),"”","""")),'Scoring key'!$B$30:$B$34,0),"unread"))</f>
        <v/>
      </c>
      <c r="G435" s="1" t="str">
        <f aca="false">IF(Answers!N435="","",IFERROR(MATCH(TRIM(SUBSTITUTE(SUBSTITUTE(SUBSTITUTE(SUBSTITUTE(Answers!N435,"’","'"),"‘","'"),"“",""""),"”","""")),'Scoring key'!$B$35:$B$38,0),"unread"))</f>
        <v/>
      </c>
      <c r="H435" s="1" t="str">
        <f aca="false">IF(Answers!O435="","",IFERROR(MATCH(TRIM(SUBSTITUTE(SUBSTITUTE(SUBSTITUTE(SUBSTITUTE(Answers!O435,"’","'"),"‘","'"),"“",""""),"”","""")),'Scoring key'!$B$39:$B$42,0),"unread"))</f>
        <v/>
      </c>
      <c r="I435" s="1" t="str">
        <f aca="false">IF(Answers!S435="","",IFERROR(MATCH(TRIM(SUBSTITUTE(SUBSTITUTE(SUBSTITUTE(SUBSTITUTE(Answers!S435,"’","'"),"‘","'"),"“",""""),"”","""")),'Scoring key'!$B$43:$B$46,0),"unread"))</f>
        <v/>
      </c>
      <c r="J435" s="1" t="str">
        <f aca="false">IF(ISNUMBER(B435),IF(INDEX('Scoring key'!$C$10:$C$14,B435)="","",INDEX('Scoring key'!$C$10:$C$14,B435)),"")</f>
        <v/>
      </c>
      <c r="K435" s="1" t="str">
        <f aca="false">IF(ISNUMBER(E435),IF(INDEX('Scoring key'!$C$25:$C$29,E435)="","",INDEX('Scoring key'!$C$25:$C$29,E435)),"")</f>
        <v/>
      </c>
      <c r="L435" s="1" t="str">
        <f aca="false">IF(ISNUMBER(F435),IF(INDEX('Scoring key'!$C$30:$C$34,F435)="","",INDEX('Scoring key'!$C$30:$C$34,F435)),"")</f>
        <v/>
      </c>
      <c r="M435" s="1" t="str">
        <f aca="false">IF(ISNUMBER(G435),IF(INDEX('Scoring key'!$C$35:$C$38,G435)="","",INDEX('Scoring key'!$C$35:$C$38,G435)),"")</f>
        <v/>
      </c>
      <c r="N435" s="1" t="str">
        <f aca="false">IF(ISNUMBER(H435),IF(INDEX('Scoring key'!$C$39:$C$42,H435)="","",INDEX('Scoring key'!$C$39:$C$42,H435)),"")</f>
        <v/>
      </c>
      <c r="O435" s="1" t="str">
        <f aca="false">IF(Answers!F435="","",IF(ISNUMBER(IFERROR(VALUE(Answers!F435),"")),IF(AND(VALUE(Answers!F435)&gt;=1,VALUE(Answers!F435)&lt;=5,VALUE(Answers!F435)=INT(VALUE(Answers!F435))),VALUE(Answers!F435),"unread"),IFERROR(MATCH(TRIM(SUBSTITUTE(SUBSTITUTE(SUBSTITUTE(SUBSTITUTE(Answers!F435,"’","'"),"‘","'"),"“",""""),"”","""")),'Scoring key'!$B$5:$B$9,0),"unread")))</f>
        <v/>
      </c>
      <c r="P435" s="1" t="str">
        <f aca="false">IF(Answers!G435="","",IF(ISNUMBER(IFERROR(VALUE(Answers!G435),"")),IF(AND(VALUE(Answers!G435)&gt;=1,VALUE(Answers!G435)&lt;=5,VALUE(Answers!G435)=INT(VALUE(Answers!G435))),VALUE(Answers!G435),"unread"),IFERROR(MATCH(TRIM(SUBSTITUTE(SUBSTITUTE(SUBSTITUTE(SUBSTITUTE(Answers!G435,"’","'"),"‘","'"),"“",""""),"”","""")),'Scoring key'!$B$5:$B$9,0),"unread")))</f>
        <v/>
      </c>
      <c r="Q435" s="1" t="str">
        <f aca="false">IF(Answers!H435="","",IF(ISNUMBER(IFERROR(VALUE(Answers!H435),"")),IF(AND(VALUE(Answers!H435)&gt;=1,VALUE(Answers!H435)&lt;=5,VALUE(Answers!H435)=INT(VALUE(Answers!H435))),VALUE(Answers!H435),"unread"),IFERROR(MATCH(TRIM(SUBSTITUTE(SUBSTITUTE(SUBSTITUTE(SUBSTITUTE(Answers!H435,"’","'"),"‘","'"),"“",""""),"”","""")),'Scoring key'!$B$5:$B$9,0),"unread")))</f>
        <v/>
      </c>
      <c r="R435" s="1" t="str">
        <f aca="false">IF(Answers!I435="","",IF(ISNUMBER(IFERROR(VALUE(Answers!I435),"")),IF(AND(VALUE(Answers!I435)&gt;=1,VALUE(Answers!I435)&lt;=5,VALUE(Answers!I435)=INT(VALUE(Answers!I435))),VALUE(Answers!I435),"unread"),IFERROR(MATCH(TRIM(SUBSTITUTE(SUBSTITUTE(SUBSTITUTE(SUBSTITUTE(Answers!I435,"’","'"),"‘","'"),"“",""""),"”","""")),'Scoring key'!$B$5:$B$9,0),"unread")))</f>
        <v/>
      </c>
      <c r="S435" s="1" t="str">
        <f aca="false">IF(Answers!J435="","",IF(ISNUMBER(IFERROR(VALUE(Answers!J435),"")),IF(AND(VALUE(Answers!J435)&gt;=1,VALUE(Answers!J435)&lt;=5,VALUE(Answers!J435)=INT(VALUE(Answers!J435))),VALUE(Answers!J435),"unread"),IFERROR(MATCH(TRIM(SUBSTITUTE(SUBSTITUTE(SUBSTITUTE(SUBSTITUTE(Answers!J435,"’","'"),"‘","'"),"“",""""),"”","""")),'Scoring key'!$B$5:$B$9,0),"unread")))</f>
        <v/>
      </c>
      <c r="T435" s="1" t="str">
        <f aca="false">IF(Answers!K435="","",IF(ISNUMBER(IFERROR(VALUE(Answers!K435),"")),IF(AND(VALUE(Answers!K435)&gt;=1,VALUE(Answers!K435)&lt;=5,VALUE(Answers!K435)=INT(VALUE(Answers!K435))),VALUE(Answers!K435),"unread"),IFERROR(MATCH(TRIM(SUBSTITUTE(SUBSTITUTE(SUBSTITUTE(SUBSTITUTE(Answers!K435,"’","'"),"‘","'"),"“",""""),"”","""")),'Scoring key'!$B$5:$B$9,0),"unread")))</f>
        <v/>
      </c>
      <c r="U435" s="1" t="str">
        <f aca="false">IF(Answers!M435="","",IF(ISNUMBER(IFERROR(VALUE(Answers!M435),"")),IF(AND(VALUE(Answers!M435)&gt;=1,VALUE(Answers!M435)&lt;=5,VALUE(Answers!M435)=INT(VALUE(Answers!M435))),VALUE(Answers!M435),"unread"),IFERROR(MATCH(TRIM(SUBSTITUTE(SUBSTITUTE(SUBSTITUTE(SUBSTITUTE(Answers!M435,"’","'"),"‘","'"),"“",""""),"”","""")),'Scoring key'!$B$5:$B$9,0),"unread")))</f>
        <v/>
      </c>
      <c r="V435" s="1" t="str">
        <f aca="false">IF(Answers!P435="","",IF(ISNUMBER(IFERROR(VALUE(Answers!P435),"")),IF(AND(VALUE(Answers!P435)&gt;=1,VALUE(Answers!P435)&lt;=5,VALUE(Answers!P435)=INT(VALUE(Answers!P435))),VALUE(Answers!P435),"unread"),IFERROR(MATCH(TRIM(SUBSTITUTE(SUBSTITUTE(SUBSTITUTE(SUBSTITUTE(Answers!P435,"’","'"),"‘","'"),"“",""""),"”","""")),'Scoring key'!$B$5:$B$9,0),"unread")))</f>
        <v/>
      </c>
      <c r="W435" s="1" t="str">
        <f aca="false">IF(Answers!Q435="","",IF(ISNUMBER(IFERROR(VALUE(Answers!Q435),"")),IF(AND(VALUE(Answers!Q435)&gt;=1,VALUE(Answers!Q435)&lt;=5,VALUE(Answers!Q435)=INT(VALUE(Answers!Q435))),VALUE(Answers!Q435),"unread"),IFERROR(MATCH(TRIM(SUBSTITUTE(SUBSTITUTE(SUBSTITUTE(SUBSTITUTE(Answers!Q435,"’","'"),"‘","'"),"“",""""),"”","""")),'Scoring key'!$B$5:$B$9,0),"unread")))</f>
        <v/>
      </c>
      <c r="X435" s="1" t="str">
        <f aca="false">IF(Answers!B435="","",ISNUMBER(SEARCH("Drafting or editing emails and documents",TRIM(SUBSTITUTE(SUBSTITUTE(SUBSTITUTE(SUBSTITUTE(Answers!B435,"’","'"),"‘","'"),"“",""""),"”",""""))))*1+ISNUMBER(SEARCH("Summarizing documents, threads or meetings",TRIM(SUBSTITUTE(SUBSTITUTE(SUBSTITUTE(SUBSTITUTE(Answers!B435,"’","'"),"‘","'"),"“",""""),"”",""""))))*1+ISNUMBER(SEARCH("Research, or explaining something unfamiliar",TRIM(SUBSTITUTE(SUBSTITUTE(SUBSTITUTE(SUBSTITUTE(Answers!B435,"’","'"),"‘","'"),"“",""""),"”",""""))))*1+ISNUMBER(SEARCH("Working with data or spreadsheets",TRIM(SUBSTITUTE(SUBSTITUTE(SUBSTITUTE(SUBSTITUTE(Answers!B435,"’","'"),"‘","'"),"“",""""),"”",""""))))*1+ISNUMBER(SEARCH("Writing or reviewing code or scripts",TRIM(SUBSTITUTE(SUBSTITUTE(SUBSTITUTE(SUBSTITUTE(Answers!B435,"’","'"),"‘","'"),"“",""""),"”",""""))))*1+ISNUMBER(SEARCH("Brainstorming or planning",TRIM(SUBSTITUTE(SUBSTITUTE(SUBSTITUTE(SUBSTITUTE(Answers!B435,"’","'"),"‘","'"),"“",""""),"”",""""))))*1+ISNUMBER(SEARCH("Something else",TRIM(SUBSTITUTE(SUBSTITUTE(SUBSTITUTE(SUBSTITUTE(Answers!B435,"’","'"),"‘","'"),"“",""""),"”",""""))))*1)</f>
        <v/>
      </c>
      <c r="Y435" s="1" t="str">
        <f aca="false">IF(X435="","",IF(X435=0,IF(ISNUMBER(SEARCH("I don't use AI tools for work",TRIM(SUBSTITUTE(SUBSTITUTE(SUBSTITUTE(SUBSTITUTE(Answers!B435,"’","'"),"‘","'"),"“",""""),"”","""")))),1,"unread"),MIN(X435+1,5)))</f>
        <v/>
      </c>
      <c r="Z435" s="1" t="n">
        <f aca="false">IF(ISNUMBER(SEARCH("Clear guidance on what's allowed and what information can go in",TRIM(SUBSTITUTE(SUBSTITUTE(SUBSTITUTE(SUBSTITUTE(Answers!R435,"’","'"),"‘","'"),"“",""""),"”","""")))),1,0)</f>
        <v>0</v>
      </c>
      <c r="AA435" s="1" t="n">
        <f aca="false">IF(ISNUMBER(SEARCH("An approved AI tool with a work account",TRIM(SUBSTITUTE(SUBSTITUTE(SUBSTITUTE(SUBSTITUTE(Answers!R435,"’","'"),"‘","'"),"“",""""),"”","""")))),1,0)</f>
        <v>0</v>
      </c>
      <c r="AB435" s="1" t="n">
        <f aca="false">IF(ISNUMBER(SEARCH("Hands-on training using my own work tasks",TRIM(SUBSTITUTE(SUBSTITUTE(SUBSTITUTE(SUBSTITUTE(Answers!R435,"’","'"),"‘","'"),"“",""""),"”","""")))),1,0)</f>
        <v>0</v>
      </c>
      <c r="AC435" s="1" t="n">
        <f aca="false">IF(ISNUMBER(SEARCH("Ready-made prompts and templates for common tasks",TRIM(SUBSTITUTE(SUBSTITUTE(SUBSTITUTE(SUBSTITUTE(Answers!R435,"’","'"),"‘","'"),"“",""""),"”","""")))),1,0)</f>
        <v>0</v>
      </c>
      <c r="AD435" s="1" t="n">
        <f aca="false">IF(ISNUMBER(SEARCH("Help setting up an AI agent for my role",TRIM(SUBSTITUTE(SUBSTITUTE(SUBSTITUTE(SUBSTITUTE(Answers!R435,"’","'"),"‘","'"),"“",""""),"”","""")))),1,0)</f>
        <v>0</v>
      </c>
      <c r="AE435" s="1" t="n">
        <f aca="false">IF(ISNUMBER(SEARCH("Examples from people in jobs like mine",TRIM(SUBSTITUTE(SUBSTITUTE(SUBSTITUTE(SUBSTITUTE(Answers!R435,"’","'"),"‘","'"),"“",""""),"”","""")))),1,0)</f>
        <v>0</v>
      </c>
      <c r="AF435" s="1" t="n">
        <f aca="false">IF(ISNUMBER(SEARCH("Time set aside to practice",TRIM(SUBSTITUTE(SUBSTITUTE(SUBSTITUTE(SUBSTITUTE(Answers!R435,"’","'"),"‘","'"),"“",""""),"”","""")))),1,0)</f>
        <v>0</v>
      </c>
      <c r="AG435" s="1" t="n">
        <f aca="false">IF(ISNUMBER(SEARCH("I don't need help right now",TRIM(SUBSTITUTE(SUBSTITUTE(SUBSTITUTE(SUBSTITUTE(Answers!R435,"’","'"),"‘","'"),"“",""""),"”","""")))),1,0)</f>
        <v>0</v>
      </c>
      <c r="AH435" s="1" t="str">
        <f aca="false">IF(Answers!R435="","",IF(Z435+AA435+AB435+AC435+AD435+AE435+AF435+AG435=0,"unread",""))</f>
        <v/>
      </c>
      <c r="AI435" s="1" t="n">
        <f aca="false">IF(OR(D435=5,E435=5),1,0)</f>
        <v>0</v>
      </c>
    </row>
    <row r="436" customFormat="false" ht="15" hidden="false" customHeight="true" outlineLevel="0" collapsed="false">
      <c r="A436" s="1" t="n">
        <f aca="false">Answers!T436</f>
        <v>0</v>
      </c>
      <c r="B436" s="1" t="str">
        <f aca="false">IF(Answers!A436="","",IFERROR(MATCH(TRIM(SUBSTITUTE(SUBSTITUTE(SUBSTITUTE(SUBSTITUTE(Answers!A436,"’","'"),"‘","'"),"“",""""),"”","""")),'Scoring key'!$B$10:$B$14,0),"unread"))</f>
        <v/>
      </c>
      <c r="C436" s="1" t="str">
        <f aca="false">IF(Answers!C436="","",IFERROR(MATCH(TRIM(SUBSTITUTE(SUBSTITUTE(SUBSTITUTE(SUBSTITUTE(Answers!C436,"’","'"),"‘","'"),"“",""""),"”","""")),'Scoring key'!$B$15:$B$19,0),"unread"))</f>
        <v/>
      </c>
      <c r="D436" s="1" t="str">
        <f aca="false">IF(Answers!D436="","",IFERROR(MATCH(TRIM(SUBSTITUTE(SUBSTITUTE(SUBSTITUTE(SUBSTITUTE(Answers!D436,"’","'"),"‘","'"),"“",""""),"”","""")),'Scoring key'!$B$20:$B$24,0),"unread"))</f>
        <v/>
      </c>
      <c r="E436" s="1" t="str">
        <f aca="false">IF(Answers!E436="","",IFERROR(MATCH(TRIM(SUBSTITUTE(SUBSTITUTE(SUBSTITUTE(SUBSTITUTE(Answers!E436,"’","'"),"‘","'"),"“",""""),"”","""")),'Scoring key'!$B$25:$B$29,0),"unread"))</f>
        <v/>
      </c>
      <c r="F436" s="1" t="str">
        <f aca="false">IF(Answers!L436="","",IFERROR(MATCH(TRIM(SUBSTITUTE(SUBSTITUTE(SUBSTITUTE(SUBSTITUTE(Answers!L436,"’","'"),"‘","'"),"“",""""),"”","""")),'Scoring key'!$B$30:$B$34,0),"unread"))</f>
        <v/>
      </c>
      <c r="G436" s="1" t="str">
        <f aca="false">IF(Answers!N436="","",IFERROR(MATCH(TRIM(SUBSTITUTE(SUBSTITUTE(SUBSTITUTE(SUBSTITUTE(Answers!N436,"’","'"),"‘","'"),"“",""""),"”","""")),'Scoring key'!$B$35:$B$38,0),"unread"))</f>
        <v/>
      </c>
      <c r="H436" s="1" t="str">
        <f aca="false">IF(Answers!O436="","",IFERROR(MATCH(TRIM(SUBSTITUTE(SUBSTITUTE(SUBSTITUTE(SUBSTITUTE(Answers!O436,"’","'"),"‘","'"),"“",""""),"”","""")),'Scoring key'!$B$39:$B$42,0),"unread"))</f>
        <v/>
      </c>
      <c r="I436" s="1" t="str">
        <f aca="false">IF(Answers!S436="","",IFERROR(MATCH(TRIM(SUBSTITUTE(SUBSTITUTE(SUBSTITUTE(SUBSTITUTE(Answers!S436,"’","'"),"‘","'"),"“",""""),"”","""")),'Scoring key'!$B$43:$B$46,0),"unread"))</f>
        <v/>
      </c>
      <c r="J436" s="1" t="str">
        <f aca="false">IF(ISNUMBER(B436),IF(INDEX('Scoring key'!$C$10:$C$14,B436)="","",INDEX('Scoring key'!$C$10:$C$14,B436)),"")</f>
        <v/>
      </c>
      <c r="K436" s="1" t="str">
        <f aca="false">IF(ISNUMBER(E436),IF(INDEX('Scoring key'!$C$25:$C$29,E436)="","",INDEX('Scoring key'!$C$25:$C$29,E436)),"")</f>
        <v/>
      </c>
      <c r="L436" s="1" t="str">
        <f aca="false">IF(ISNUMBER(F436),IF(INDEX('Scoring key'!$C$30:$C$34,F436)="","",INDEX('Scoring key'!$C$30:$C$34,F436)),"")</f>
        <v/>
      </c>
      <c r="M436" s="1" t="str">
        <f aca="false">IF(ISNUMBER(G436),IF(INDEX('Scoring key'!$C$35:$C$38,G436)="","",INDEX('Scoring key'!$C$35:$C$38,G436)),"")</f>
        <v/>
      </c>
      <c r="N436" s="1" t="str">
        <f aca="false">IF(ISNUMBER(H436),IF(INDEX('Scoring key'!$C$39:$C$42,H436)="","",INDEX('Scoring key'!$C$39:$C$42,H436)),"")</f>
        <v/>
      </c>
      <c r="O436" s="1" t="str">
        <f aca="false">IF(Answers!F436="","",IF(ISNUMBER(IFERROR(VALUE(Answers!F436),"")),IF(AND(VALUE(Answers!F436)&gt;=1,VALUE(Answers!F436)&lt;=5,VALUE(Answers!F436)=INT(VALUE(Answers!F436))),VALUE(Answers!F436),"unread"),IFERROR(MATCH(TRIM(SUBSTITUTE(SUBSTITUTE(SUBSTITUTE(SUBSTITUTE(Answers!F436,"’","'"),"‘","'"),"“",""""),"”","""")),'Scoring key'!$B$5:$B$9,0),"unread")))</f>
        <v/>
      </c>
      <c r="P436" s="1" t="str">
        <f aca="false">IF(Answers!G436="","",IF(ISNUMBER(IFERROR(VALUE(Answers!G436),"")),IF(AND(VALUE(Answers!G436)&gt;=1,VALUE(Answers!G436)&lt;=5,VALUE(Answers!G436)=INT(VALUE(Answers!G436))),VALUE(Answers!G436),"unread"),IFERROR(MATCH(TRIM(SUBSTITUTE(SUBSTITUTE(SUBSTITUTE(SUBSTITUTE(Answers!G436,"’","'"),"‘","'"),"“",""""),"”","""")),'Scoring key'!$B$5:$B$9,0),"unread")))</f>
        <v/>
      </c>
      <c r="Q436" s="1" t="str">
        <f aca="false">IF(Answers!H436="","",IF(ISNUMBER(IFERROR(VALUE(Answers!H436),"")),IF(AND(VALUE(Answers!H436)&gt;=1,VALUE(Answers!H436)&lt;=5,VALUE(Answers!H436)=INT(VALUE(Answers!H436))),VALUE(Answers!H436),"unread"),IFERROR(MATCH(TRIM(SUBSTITUTE(SUBSTITUTE(SUBSTITUTE(SUBSTITUTE(Answers!H436,"’","'"),"‘","'"),"“",""""),"”","""")),'Scoring key'!$B$5:$B$9,0),"unread")))</f>
        <v/>
      </c>
      <c r="R436" s="1" t="str">
        <f aca="false">IF(Answers!I436="","",IF(ISNUMBER(IFERROR(VALUE(Answers!I436),"")),IF(AND(VALUE(Answers!I436)&gt;=1,VALUE(Answers!I436)&lt;=5,VALUE(Answers!I436)=INT(VALUE(Answers!I436))),VALUE(Answers!I436),"unread"),IFERROR(MATCH(TRIM(SUBSTITUTE(SUBSTITUTE(SUBSTITUTE(SUBSTITUTE(Answers!I436,"’","'"),"‘","'"),"“",""""),"”","""")),'Scoring key'!$B$5:$B$9,0),"unread")))</f>
        <v/>
      </c>
      <c r="S436" s="1" t="str">
        <f aca="false">IF(Answers!J436="","",IF(ISNUMBER(IFERROR(VALUE(Answers!J436),"")),IF(AND(VALUE(Answers!J436)&gt;=1,VALUE(Answers!J436)&lt;=5,VALUE(Answers!J436)=INT(VALUE(Answers!J436))),VALUE(Answers!J436),"unread"),IFERROR(MATCH(TRIM(SUBSTITUTE(SUBSTITUTE(SUBSTITUTE(SUBSTITUTE(Answers!J436,"’","'"),"‘","'"),"“",""""),"”","""")),'Scoring key'!$B$5:$B$9,0),"unread")))</f>
        <v/>
      </c>
      <c r="T436" s="1" t="str">
        <f aca="false">IF(Answers!K436="","",IF(ISNUMBER(IFERROR(VALUE(Answers!K436),"")),IF(AND(VALUE(Answers!K436)&gt;=1,VALUE(Answers!K436)&lt;=5,VALUE(Answers!K436)=INT(VALUE(Answers!K436))),VALUE(Answers!K436),"unread"),IFERROR(MATCH(TRIM(SUBSTITUTE(SUBSTITUTE(SUBSTITUTE(SUBSTITUTE(Answers!K436,"’","'"),"‘","'"),"“",""""),"”","""")),'Scoring key'!$B$5:$B$9,0),"unread")))</f>
        <v/>
      </c>
      <c r="U436" s="1" t="str">
        <f aca="false">IF(Answers!M436="","",IF(ISNUMBER(IFERROR(VALUE(Answers!M436),"")),IF(AND(VALUE(Answers!M436)&gt;=1,VALUE(Answers!M436)&lt;=5,VALUE(Answers!M436)=INT(VALUE(Answers!M436))),VALUE(Answers!M436),"unread"),IFERROR(MATCH(TRIM(SUBSTITUTE(SUBSTITUTE(SUBSTITUTE(SUBSTITUTE(Answers!M436,"’","'"),"‘","'"),"“",""""),"”","""")),'Scoring key'!$B$5:$B$9,0),"unread")))</f>
        <v/>
      </c>
      <c r="V436" s="1" t="str">
        <f aca="false">IF(Answers!P436="","",IF(ISNUMBER(IFERROR(VALUE(Answers!P436),"")),IF(AND(VALUE(Answers!P436)&gt;=1,VALUE(Answers!P436)&lt;=5,VALUE(Answers!P436)=INT(VALUE(Answers!P436))),VALUE(Answers!P436),"unread"),IFERROR(MATCH(TRIM(SUBSTITUTE(SUBSTITUTE(SUBSTITUTE(SUBSTITUTE(Answers!P436,"’","'"),"‘","'"),"“",""""),"”","""")),'Scoring key'!$B$5:$B$9,0),"unread")))</f>
        <v/>
      </c>
      <c r="W436" s="1" t="str">
        <f aca="false">IF(Answers!Q436="","",IF(ISNUMBER(IFERROR(VALUE(Answers!Q436),"")),IF(AND(VALUE(Answers!Q436)&gt;=1,VALUE(Answers!Q436)&lt;=5,VALUE(Answers!Q436)=INT(VALUE(Answers!Q436))),VALUE(Answers!Q436),"unread"),IFERROR(MATCH(TRIM(SUBSTITUTE(SUBSTITUTE(SUBSTITUTE(SUBSTITUTE(Answers!Q436,"’","'"),"‘","'"),"“",""""),"”","""")),'Scoring key'!$B$5:$B$9,0),"unread")))</f>
        <v/>
      </c>
      <c r="X436" s="1" t="str">
        <f aca="false">IF(Answers!B436="","",ISNUMBER(SEARCH("Drafting or editing emails and documents",TRIM(SUBSTITUTE(SUBSTITUTE(SUBSTITUTE(SUBSTITUTE(Answers!B436,"’","'"),"‘","'"),"“",""""),"”",""""))))*1+ISNUMBER(SEARCH("Summarizing documents, threads or meetings",TRIM(SUBSTITUTE(SUBSTITUTE(SUBSTITUTE(SUBSTITUTE(Answers!B436,"’","'"),"‘","'"),"“",""""),"”",""""))))*1+ISNUMBER(SEARCH("Research, or explaining something unfamiliar",TRIM(SUBSTITUTE(SUBSTITUTE(SUBSTITUTE(SUBSTITUTE(Answers!B436,"’","'"),"‘","'"),"“",""""),"”",""""))))*1+ISNUMBER(SEARCH("Working with data or spreadsheets",TRIM(SUBSTITUTE(SUBSTITUTE(SUBSTITUTE(SUBSTITUTE(Answers!B436,"’","'"),"‘","'"),"“",""""),"”",""""))))*1+ISNUMBER(SEARCH("Writing or reviewing code or scripts",TRIM(SUBSTITUTE(SUBSTITUTE(SUBSTITUTE(SUBSTITUTE(Answers!B436,"’","'"),"‘","'"),"“",""""),"”",""""))))*1+ISNUMBER(SEARCH("Brainstorming or planning",TRIM(SUBSTITUTE(SUBSTITUTE(SUBSTITUTE(SUBSTITUTE(Answers!B436,"’","'"),"‘","'"),"“",""""),"”",""""))))*1+ISNUMBER(SEARCH("Something else",TRIM(SUBSTITUTE(SUBSTITUTE(SUBSTITUTE(SUBSTITUTE(Answers!B436,"’","'"),"‘","'"),"“",""""),"”",""""))))*1)</f>
        <v/>
      </c>
      <c r="Y436" s="1" t="str">
        <f aca="false">IF(X436="","",IF(X436=0,IF(ISNUMBER(SEARCH("I don't use AI tools for work",TRIM(SUBSTITUTE(SUBSTITUTE(SUBSTITUTE(SUBSTITUTE(Answers!B436,"’","'"),"‘","'"),"“",""""),"”","""")))),1,"unread"),MIN(X436+1,5)))</f>
        <v/>
      </c>
      <c r="Z436" s="1" t="n">
        <f aca="false">IF(ISNUMBER(SEARCH("Clear guidance on what's allowed and what information can go in",TRIM(SUBSTITUTE(SUBSTITUTE(SUBSTITUTE(SUBSTITUTE(Answers!R436,"’","'"),"‘","'"),"“",""""),"”","""")))),1,0)</f>
        <v>0</v>
      </c>
      <c r="AA436" s="1" t="n">
        <f aca="false">IF(ISNUMBER(SEARCH("An approved AI tool with a work account",TRIM(SUBSTITUTE(SUBSTITUTE(SUBSTITUTE(SUBSTITUTE(Answers!R436,"’","'"),"‘","'"),"“",""""),"”","""")))),1,0)</f>
        <v>0</v>
      </c>
      <c r="AB436" s="1" t="n">
        <f aca="false">IF(ISNUMBER(SEARCH("Hands-on training using my own work tasks",TRIM(SUBSTITUTE(SUBSTITUTE(SUBSTITUTE(SUBSTITUTE(Answers!R436,"’","'"),"‘","'"),"“",""""),"”","""")))),1,0)</f>
        <v>0</v>
      </c>
      <c r="AC436" s="1" t="n">
        <f aca="false">IF(ISNUMBER(SEARCH("Ready-made prompts and templates for common tasks",TRIM(SUBSTITUTE(SUBSTITUTE(SUBSTITUTE(SUBSTITUTE(Answers!R436,"’","'"),"‘","'"),"“",""""),"”","""")))),1,0)</f>
        <v>0</v>
      </c>
      <c r="AD436" s="1" t="n">
        <f aca="false">IF(ISNUMBER(SEARCH("Help setting up an AI agent for my role",TRIM(SUBSTITUTE(SUBSTITUTE(SUBSTITUTE(SUBSTITUTE(Answers!R436,"’","'"),"‘","'"),"“",""""),"”","""")))),1,0)</f>
        <v>0</v>
      </c>
      <c r="AE436" s="1" t="n">
        <f aca="false">IF(ISNUMBER(SEARCH("Examples from people in jobs like mine",TRIM(SUBSTITUTE(SUBSTITUTE(SUBSTITUTE(SUBSTITUTE(Answers!R436,"’","'"),"‘","'"),"“",""""),"”","""")))),1,0)</f>
        <v>0</v>
      </c>
      <c r="AF436" s="1" t="n">
        <f aca="false">IF(ISNUMBER(SEARCH("Time set aside to practice",TRIM(SUBSTITUTE(SUBSTITUTE(SUBSTITUTE(SUBSTITUTE(Answers!R436,"’","'"),"‘","'"),"“",""""),"”","""")))),1,0)</f>
        <v>0</v>
      </c>
      <c r="AG436" s="1" t="n">
        <f aca="false">IF(ISNUMBER(SEARCH("I don't need help right now",TRIM(SUBSTITUTE(SUBSTITUTE(SUBSTITUTE(SUBSTITUTE(Answers!R436,"’","'"),"‘","'"),"“",""""),"”","""")))),1,0)</f>
        <v>0</v>
      </c>
      <c r="AH436" s="1" t="str">
        <f aca="false">IF(Answers!R436="","",IF(Z436+AA436+AB436+AC436+AD436+AE436+AF436+AG436=0,"unread",""))</f>
        <v/>
      </c>
      <c r="AI436" s="1" t="n">
        <f aca="false">IF(OR(D436=5,E436=5),1,0)</f>
        <v>0</v>
      </c>
    </row>
    <row r="437" customFormat="false" ht="15" hidden="false" customHeight="true" outlineLevel="0" collapsed="false">
      <c r="A437" s="1" t="n">
        <f aca="false">Answers!T437</f>
        <v>0</v>
      </c>
      <c r="B437" s="1" t="str">
        <f aca="false">IF(Answers!A437="","",IFERROR(MATCH(TRIM(SUBSTITUTE(SUBSTITUTE(SUBSTITUTE(SUBSTITUTE(Answers!A437,"’","'"),"‘","'"),"“",""""),"”","""")),'Scoring key'!$B$10:$B$14,0),"unread"))</f>
        <v/>
      </c>
      <c r="C437" s="1" t="str">
        <f aca="false">IF(Answers!C437="","",IFERROR(MATCH(TRIM(SUBSTITUTE(SUBSTITUTE(SUBSTITUTE(SUBSTITUTE(Answers!C437,"’","'"),"‘","'"),"“",""""),"”","""")),'Scoring key'!$B$15:$B$19,0),"unread"))</f>
        <v/>
      </c>
      <c r="D437" s="1" t="str">
        <f aca="false">IF(Answers!D437="","",IFERROR(MATCH(TRIM(SUBSTITUTE(SUBSTITUTE(SUBSTITUTE(SUBSTITUTE(Answers!D437,"’","'"),"‘","'"),"“",""""),"”","""")),'Scoring key'!$B$20:$B$24,0),"unread"))</f>
        <v/>
      </c>
      <c r="E437" s="1" t="str">
        <f aca="false">IF(Answers!E437="","",IFERROR(MATCH(TRIM(SUBSTITUTE(SUBSTITUTE(SUBSTITUTE(SUBSTITUTE(Answers!E437,"’","'"),"‘","'"),"“",""""),"”","""")),'Scoring key'!$B$25:$B$29,0),"unread"))</f>
        <v/>
      </c>
      <c r="F437" s="1" t="str">
        <f aca="false">IF(Answers!L437="","",IFERROR(MATCH(TRIM(SUBSTITUTE(SUBSTITUTE(SUBSTITUTE(SUBSTITUTE(Answers!L437,"’","'"),"‘","'"),"“",""""),"”","""")),'Scoring key'!$B$30:$B$34,0),"unread"))</f>
        <v/>
      </c>
      <c r="G437" s="1" t="str">
        <f aca="false">IF(Answers!N437="","",IFERROR(MATCH(TRIM(SUBSTITUTE(SUBSTITUTE(SUBSTITUTE(SUBSTITUTE(Answers!N437,"’","'"),"‘","'"),"“",""""),"”","""")),'Scoring key'!$B$35:$B$38,0),"unread"))</f>
        <v/>
      </c>
      <c r="H437" s="1" t="str">
        <f aca="false">IF(Answers!O437="","",IFERROR(MATCH(TRIM(SUBSTITUTE(SUBSTITUTE(SUBSTITUTE(SUBSTITUTE(Answers!O437,"’","'"),"‘","'"),"“",""""),"”","""")),'Scoring key'!$B$39:$B$42,0),"unread"))</f>
        <v/>
      </c>
      <c r="I437" s="1" t="str">
        <f aca="false">IF(Answers!S437="","",IFERROR(MATCH(TRIM(SUBSTITUTE(SUBSTITUTE(SUBSTITUTE(SUBSTITUTE(Answers!S437,"’","'"),"‘","'"),"“",""""),"”","""")),'Scoring key'!$B$43:$B$46,0),"unread"))</f>
        <v/>
      </c>
      <c r="J437" s="1" t="str">
        <f aca="false">IF(ISNUMBER(B437),IF(INDEX('Scoring key'!$C$10:$C$14,B437)="","",INDEX('Scoring key'!$C$10:$C$14,B437)),"")</f>
        <v/>
      </c>
      <c r="K437" s="1" t="str">
        <f aca="false">IF(ISNUMBER(E437),IF(INDEX('Scoring key'!$C$25:$C$29,E437)="","",INDEX('Scoring key'!$C$25:$C$29,E437)),"")</f>
        <v/>
      </c>
      <c r="L437" s="1" t="str">
        <f aca="false">IF(ISNUMBER(F437),IF(INDEX('Scoring key'!$C$30:$C$34,F437)="","",INDEX('Scoring key'!$C$30:$C$34,F437)),"")</f>
        <v/>
      </c>
      <c r="M437" s="1" t="str">
        <f aca="false">IF(ISNUMBER(G437),IF(INDEX('Scoring key'!$C$35:$C$38,G437)="","",INDEX('Scoring key'!$C$35:$C$38,G437)),"")</f>
        <v/>
      </c>
      <c r="N437" s="1" t="str">
        <f aca="false">IF(ISNUMBER(H437),IF(INDEX('Scoring key'!$C$39:$C$42,H437)="","",INDEX('Scoring key'!$C$39:$C$42,H437)),"")</f>
        <v/>
      </c>
      <c r="O437" s="1" t="str">
        <f aca="false">IF(Answers!F437="","",IF(ISNUMBER(IFERROR(VALUE(Answers!F437),"")),IF(AND(VALUE(Answers!F437)&gt;=1,VALUE(Answers!F437)&lt;=5,VALUE(Answers!F437)=INT(VALUE(Answers!F437))),VALUE(Answers!F437),"unread"),IFERROR(MATCH(TRIM(SUBSTITUTE(SUBSTITUTE(SUBSTITUTE(SUBSTITUTE(Answers!F437,"’","'"),"‘","'"),"“",""""),"”","""")),'Scoring key'!$B$5:$B$9,0),"unread")))</f>
        <v/>
      </c>
      <c r="P437" s="1" t="str">
        <f aca="false">IF(Answers!G437="","",IF(ISNUMBER(IFERROR(VALUE(Answers!G437),"")),IF(AND(VALUE(Answers!G437)&gt;=1,VALUE(Answers!G437)&lt;=5,VALUE(Answers!G437)=INT(VALUE(Answers!G437))),VALUE(Answers!G437),"unread"),IFERROR(MATCH(TRIM(SUBSTITUTE(SUBSTITUTE(SUBSTITUTE(SUBSTITUTE(Answers!G437,"’","'"),"‘","'"),"“",""""),"”","""")),'Scoring key'!$B$5:$B$9,0),"unread")))</f>
        <v/>
      </c>
      <c r="Q437" s="1" t="str">
        <f aca="false">IF(Answers!H437="","",IF(ISNUMBER(IFERROR(VALUE(Answers!H437),"")),IF(AND(VALUE(Answers!H437)&gt;=1,VALUE(Answers!H437)&lt;=5,VALUE(Answers!H437)=INT(VALUE(Answers!H437))),VALUE(Answers!H437),"unread"),IFERROR(MATCH(TRIM(SUBSTITUTE(SUBSTITUTE(SUBSTITUTE(SUBSTITUTE(Answers!H437,"’","'"),"‘","'"),"“",""""),"”","""")),'Scoring key'!$B$5:$B$9,0),"unread")))</f>
        <v/>
      </c>
      <c r="R437" s="1" t="str">
        <f aca="false">IF(Answers!I437="","",IF(ISNUMBER(IFERROR(VALUE(Answers!I437),"")),IF(AND(VALUE(Answers!I437)&gt;=1,VALUE(Answers!I437)&lt;=5,VALUE(Answers!I437)=INT(VALUE(Answers!I437))),VALUE(Answers!I437),"unread"),IFERROR(MATCH(TRIM(SUBSTITUTE(SUBSTITUTE(SUBSTITUTE(SUBSTITUTE(Answers!I437,"’","'"),"‘","'"),"“",""""),"”","""")),'Scoring key'!$B$5:$B$9,0),"unread")))</f>
        <v/>
      </c>
      <c r="S437" s="1" t="str">
        <f aca="false">IF(Answers!J437="","",IF(ISNUMBER(IFERROR(VALUE(Answers!J437),"")),IF(AND(VALUE(Answers!J437)&gt;=1,VALUE(Answers!J437)&lt;=5,VALUE(Answers!J437)=INT(VALUE(Answers!J437))),VALUE(Answers!J437),"unread"),IFERROR(MATCH(TRIM(SUBSTITUTE(SUBSTITUTE(SUBSTITUTE(SUBSTITUTE(Answers!J437,"’","'"),"‘","'"),"“",""""),"”","""")),'Scoring key'!$B$5:$B$9,0),"unread")))</f>
        <v/>
      </c>
      <c r="T437" s="1" t="str">
        <f aca="false">IF(Answers!K437="","",IF(ISNUMBER(IFERROR(VALUE(Answers!K437),"")),IF(AND(VALUE(Answers!K437)&gt;=1,VALUE(Answers!K437)&lt;=5,VALUE(Answers!K437)=INT(VALUE(Answers!K437))),VALUE(Answers!K437),"unread"),IFERROR(MATCH(TRIM(SUBSTITUTE(SUBSTITUTE(SUBSTITUTE(SUBSTITUTE(Answers!K437,"’","'"),"‘","'"),"“",""""),"”","""")),'Scoring key'!$B$5:$B$9,0),"unread")))</f>
        <v/>
      </c>
      <c r="U437" s="1" t="str">
        <f aca="false">IF(Answers!M437="","",IF(ISNUMBER(IFERROR(VALUE(Answers!M437),"")),IF(AND(VALUE(Answers!M437)&gt;=1,VALUE(Answers!M437)&lt;=5,VALUE(Answers!M437)=INT(VALUE(Answers!M437))),VALUE(Answers!M437),"unread"),IFERROR(MATCH(TRIM(SUBSTITUTE(SUBSTITUTE(SUBSTITUTE(SUBSTITUTE(Answers!M437,"’","'"),"‘","'"),"“",""""),"”","""")),'Scoring key'!$B$5:$B$9,0),"unread")))</f>
        <v/>
      </c>
      <c r="V437" s="1" t="str">
        <f aca="false">IF(Answers!P437="","",IF(ISNUMBER(IFERROR(VALUE(Answers!P437),"")),IF(AND(VALUE(Answers!P437)&gt;=1,VALUE(Answers!P437)&lt;=5,VALUE(Answers!P437)=INT(VALUE(Answers!P437))),VALUE(Answers!P437),"unread"),IFERROR(MATCH(TRIM(SUBSTITUTE(SUBSTITUTE(SUBSTITUTE(SUBSTITUTE(Answers!P437,"’","'"),"‘","'"),"“",""""),"”","""")),'Scoring key'!$B$5:$B$9,0),"unread")))</f>
        <v/>
      </c>
      <c r="W437" s="1" t="str">
        <f aca="false">IF(Answers!Q437="","",IF(ISNUMBER(IFERROR(VALUE(Answers!Q437),"")),IF(AND(VALUE(Answers!Q437)&gt;=1,VALUE(Answers!Q437)&lt;=5,VALUE(Answers!Q437)=INT(VALUE(Answers!Q437))),VALUE(Answers!Q437),"unread"),IFERROR(MATCH(TRIM(SUBSTITUTE(SUBSTITUTE(SUBSTITUTE(SUBSTITUTE(Answers!Q437,"’","'"),"‘","'"),"“",""""),"”","""")),'Scoring key'!$B$5:$B$9,0),"unread")))</f>
        <v/>
      </c>
      <c r="X437" s="1" t="str">
        <f aca="false">IF(Answers!B437="","",ISNUMBER(SEARCH("Drafting or editing emails and documents",TRIM(SUBSTITUTE(SUBSTITUTE(SUBSTITUTE(SUBSTITUTE(Answers!B437,"’","'"),"‘","'"),"“",""""),"”",""""))))*1+ISNUMBER(SEARCH("Summarizing documents, threads or meetings",TRIM(SUBSTITUTE(SUBSTITUTE(SUBSTITUTE(SUBSTITUTE(Answers!B437,"’","'"),"‘","'"),"“",""""),"”",""""))))*1+ISNUMBER(SEARCH("Research, or explaining something unfamiliar",TRIM(SUBSTITUTE(SUBSTITUTE(SUBSTITUTE(SUBSTITUTE(Answers!B437,"’","'"),"‘","'"),"“",""""),"”",""""))))*1+ISNUMBER(SEARCH("Working with data or spreadsheets",TRIM(SUBSTITUTE(SUBSTITUTE(SUBSTITUTE(SUBSTITUTE(Answers!B437,"’","'"),"‘","'"),"“",""""),"”",""""))))*1+ISNUMBER(SEARCH("Writing or reviewing code or scripts",TRIM(SUBSTITUTE(SUBSTITUTE(SUBSTITUTE(SUBSTITUTE(Answers!B437,"’","'"),"‘","'"),"“",""""),"”",""""))))*1+ISNUMBER(SEARCH("Brainstorming or planning",TRIM(SUBSTITUTE(SUBSTITUTE(SUBSTITUTE(SUBSTITUTE(Answers!B437,"’","'"),"‘","'"),"“",""""),"”",""""))))*1+ISNUMBER(SEARCH("Something else",TRIM(SUBSTITUTE(SUBSTITUTE(SUBSTITUTE(SUBSTITUTE(Answers!B437,"’","'"),"‘","'"),"“",""""),"”",""""))))*1)</f>
        <v/>
      </c>
      <c r="Y437" s="1" t="str">
        <f aca="false">IF(X437="","",IF(X437=0,IF(ISNUMBER(SEARCH("I don't use AI tools for work",TRIM(SUBSTITUTE(SUBSTITUTE(SUBSTITUTE(SUBSTITUTE(Answers!B437,"’","'"),"‘","'"),"“",""""),"”","""")))),1,"unread"),MIN(X437+1,5)))</f>
        <v/>
      </c>
      <c r="Z437" s="1" t="n">
        <f aca="false">IF(ISNUMBER(SEARCH("Clear guidance on what's allowed and what information can go in",TRIM(SUBSTITUTE(SUBSTITUTE(SUBSTITUTE(SUBSTITUTE(Answers!R437,"’","'"),"‘","'"),"“",""""),"”","""")))),1,0)</f>
        <v>0</v>
      </c>
      <c r="AA437" s="1" t="n">
        <f aca="false">IF(ISNUMBER(SEARCH("An approved AI tool with a work account",TRIM(SUBSTITUTE(SUBSTITUTE(SUBSTITUTE(SUBSTITUTE(Answers!R437,"’","'"),"‘","'"),"“",""""),"”","""")))),1,0)</f>
        <v>0</v>
      </c>
      <c r="AB437" s="1" t="n">
        <f aca="false">IF(ISNUMBER(SEARCH("Hands-on training using my own work tasks",TRIM(SUBSTITUTE(SUBSTITUTE(SUBSTITUTE(SUBSTITUTE(Answers!R437,"’","'"),"‘","'"),"“",""""),"”","""")))),1,0)</f>
        <v>0</v>
      </c>
      <c r="AC437" s="1" t="n">
        <f aca="false">IF(ISNUMBER(SEARCH("Ready-made prompts and templates for common tasks",TRIM(SUBSTITUTE(SUBSTITUTE(SUBSTITUTE(SUBSTITUTE(Answers!R437,"’","'"),"‘","'"),"“",""""),"”","""")))),1,0)</f>
        <v>0</v>
      </c>
      <c r="AD437" s="1" t="n">
        <f aca="false">IF(ISNUMBER(SEARCH("Help setting up an AI agent for my role",TRIM(SUBSTITUTE(SUBSTITUTE(SUBSTITUTE(SUBSTITUTE(Answers!R437,"’","'"),"‘","'"),"“",""""),"”","""")))),1,0)</f>
        <v>0</v>
      </c>
      <c r="AE437" s="1" t="n">
        <f aca="false">IF(ISNUMBER(SEARCH("Examples from people in jobs like mine",TRIM(SUBSTITUTE(SUBSTITUTE(SUBSTITUTE(SUBSTITUTE(Answers!R437,"’","'"),"‘","'"),"“",""""),"”","""")))),1,0)</f>
        <v>0</v>
      </c>
      <c r="AF437" s="1" t="n">
        <f aca="false">IF(ISNUMBER(SEARCH("Time set aside to practice",TRIM(SUBSTITUTE(SUBSTITUTE(SUBSTITUTE(SUBSTITUTE(Answers!R437,"’","'"),"‘","'"),"“",""""),"”","""")))),1,0)</f>
        <v>0</v>
      </c>
      <c r="AG437" s="1" t="n">
        <f aca="false">IF(ISNUMBER(SEARCH("I don't need help right now",TRIM(SUBSTITUTE(SUBSTITUTE(SUBSTITUTE(SUBSTITUTE(Answers!R437,"’","'"),"‘","'"),"“",""""),"”","""")))),1,0)</f>
        <v>0</v>
      </c>
      <c r="AH437" s="1" t="str">
        <f aca="false">IF(Answers!R437="","",IF(Z437+AA437+AB437+AC437+AD437+AE437+AF437+AG437=0,"unread",""))</f>
        <v/>
      </c>
      <c r="AI437" s="1" t="n">
        <f aca="false">IF(OR(D437=5,E437=5),1,0)</f>
        <v>0</v>
      </c>
    </row>
    <row r="438" customFormat="false" ht="15" hidden="false" customHeight="true" outlineLevel="0" collapsed="false">
      <c r="A438" s="1" t="n">
        <f aca="false">Answers!T438</f>
        <v>0</v>
      </c>
      <c r="B438" s="1" t="str">
        <f aca="false">IF(Answers!A438="","",IFERROR(MATCH(TRIM(SUBSTITUTE(SUBSTITUTE(SUBSTITUTE(SUBSTITUTE(Answers!A438,"’","'"),"‘","'"),"“",""""),"”","""")),'Scoring key'!$B$10:$B$14,0),"unread"))</f>
        <v/>
      </c>
      <c r="C438" s="1" t="str">
        <f aca="false">IF(Answers!C438="","",IFERROR(MATCH(TRIM(SUBSTITUTE(SUBSTITUTE(SUBSTITUTE(SUBSTITUTE(Answers!C438,"’","'"),"‘","'"),"“",""""),"”","""")),'Scoring key'!$B$15:$B$19,0),"unread"))</f>
        <v/>
      </c>
      <c r="D438" s="1" t="str">
        <f aca="false">IF(Answers!D438="","",IFERROR(MATCH(TRIM(SUBSTITUTE(SUBSTITUTE(SUBSTITUTE(SUBSTITUTE(Answers!D438,"’","'"),"‘","'"),"“",""""),"”","""")),'Scoring key'!$B$20:$B$24,0),"unread"))</f>
        <v/>
      </c>
      <c r="E438" s="1" t="str">
        <f aca="false">IF(Answers!E438="","",IFERROR(MATCH(TRIM(SUBSTITUTE(SUBSTITUTE(SUBSTITUTE(SUBSTITUTE(Answers!E438,"’","'"),"‘","'"),"“",""""),"”","""")),'Scoring key'!$B$25:$B$29,0),"unread"))</f>
        <v/>
      </c>
      <c r="F438" s="1" t="str">
        <f aca="false">IF(Answers!L438="","",IFERROR(MATCH(TRIM(SUBSTITUTE(SUBSTITUTE(SUBSTITUTE(SUBSTITUTE(Answers!L438,"’","'"),"‘","'"),"“",""""),"”","""")),'Scoring key'!$B$30:$B$34,0),"unread"))</f>
        <v/>
      </c>
      <c r="G438" s="1" t="str">
        <f aca="false">IF(Answers!N438="","",IFERROR(MATCH(TRIM(SUBSTITUTE(SUBSTITUTE(SUBSTITUTE(SUBSTITUTE(Answers!N438,"’","'"),"‘","'"),"“",""""),"”","""")),'Scoring key'!$B$35:$B$38,0),"unread"))</f>
        <v/>
      </c>
      <c r="H438" s="1" t="str">
        <f aca="false">IF(Answers!O438="","",IFERROR(MATCH(TRIM(SUBSTITUTE(SUBSTITUTE(SUBSTITUTE(SUBSTITUTE(Answers!O438,"’","'"),"‘","'"),"“",""""),"”","""")),'Scoring key'!$B$39:$B$42,0),"unread"))</f>
        <v/>
      </c>
      <c r="I438" s="1" t="str">
        <f aca="false">IF(Answers!S438="","",IFERROR(MATCH(TRIM(SUBSTITUTE(SUBSTITUTE(SUBSTITUTE(SUBSTITUTE(Answers!S438,"’","'"),"‘","'"),"“",""""),"”","""")),'Scoring key'!$B$43:$B$46,0),"unread"))</f>
        <v/>
      </c>
      <c r="J438" s="1" t="str">
        <f aca="false">IF(ISNUMBER(B438),IF(INDEX('Scoring key'!$C$10:$C$14,B438)="","",INDEX('Scoring key'!$C$10:$C$14,B438)),"")</f>
        <v/>
      </c>
      <c r="K438" s="1" t="str">
        <f aca="false">IF(ISNUMBER(E438),IF(INDEX('Scoring key'!$C$25:$C$29,E438)="","",INDEX('Scoring key'!$C$25:$C$29,E438)),"")</f>
        <v/>
      </c>
      <c r="L438" s="1" t="str">
        <f aca="false">IF(ISNUMBER(F438),IF(INDEX('Scoring key'!$C$30:$C$34,F438)="","",INDEX('Scoring key'!$C$30:$C$34,F438)),"")</f>
        <v/>
      </c>
      <c r="M438" s="1" t="str">
        <f aca="false">IF(ISNUMBER(G438),IF(INDEX('Scoring key'!$C$35:$C$38,G438)="","",INDEX('Scoring key'!$C$35:$C$38,G438)),"")</f>
        <v/>
      </c>
      <c r="N438" s="1" t="str">
        <f aca="false">IF(ISNUMBER(H438),IF(INDEX('Scoring key'!$C$39:$C$42,H438)="","",INDEX('Scoring key'!$C$39:$C$42,H438)),"")</f>
        <v/>
      </c>
      <c r="O438" s="1" t="str">
        <f aca="false">IF(Answers!F438="","",IF(ISNUMBER(IFERROR(VALUE(Answers!F438),"")),IF(AND(VALUE(Answers!F438)&gt;=1,VALUE(Answers!F438)&lt;=5,VALUE(Answers!F438)=INT(VALUE(Answers!F438))),VALUE(Answers!F438),"unread"),IFERROR(MATCH(TRIM(SUBSTITUTE(SUBSTITUTE(SUBSTITUTE(SUBSTITUTE(Answers!F438,"’","'"),"‘","'"),"“",""""),"”","""")),'Scoring key'!$B$5:$B$9,0),"unread")))</f>
        <v/>
      </c>
      <c r="P438" s="1" t="str">
        <f aca="false">IF(Answers!G438="","",IF(ISNUMBER(IFERROR(VALUE(Answers!G438),"")),IF(AND(VALUE(Answers!G438)&gt;=1,VALUE(Answers!G438)&lt;=5,VALUE(Answers!G438)=INT(VALUE(Answers!G438))),VALUE(Answers!G438),"unread"),IFERROR(MATCH(TRIM(SUBSTITUTE(SUBSTITUTE(SUBSTITUTE(SUBSTITUTE(Answers!G438,"’","'"),"‘","'"),"“",""""),"”","""")),'Scoring key'!$B$5:$B$9,0),"unread")))</f>
        <v/>
      </c>
      <c r="Q438" s="1" t="str">
        <f aca="false">IF(Answers!H438="","",IF(ISNUMBER(IFERROR(VALUE(Answers!H438),"")),IF(AND(VALUE(Answers!H438)&gt;=1,VALUE(Answers!H438)&lt;=5,VALUE(Answers!H438)=INT(VALUE(Answers!H438))),VALUE(Answers!H438),"unread"),IFERROR(MATCH(TRIM(SUBSTITUTE(SUBSTITUTE(SUBSTITUTE(SUBSTITUTE(Answers!H438,"’","'"),"‘","'"),"“",""""),"”","""")),'Scoring key'!$B$5:$B$9,0),"unread")))</f>
        <v/>
      </c>
      <c r="R438" s="1" t="str">
        <f aca="false">IF(Answers!I438="","",IF(ISNUMBER(IFERROR(VALUE(Answers!I438),"")),IF(AND(VALUE(Answers!I438)&gt;=1,VALUE(Answers!I438)&lt;=5,VALUE(Answers!I438)=INT(VALUE(Answers!I438))),VALUE(Answers!I438),"unread"),IFERROR(MATCH(TRIM(SUBSTITUTE(SUBSTITUTE(SUBSTITUTE(SUBSTITUTE(Answers!I438,"’","'"),"‘","'"),"“",""""),"”","""")),'Scoring key'!$B$5:$B$9,0),"unread")))</f>
        <v/>
      </c>
      <c r="S438" s="1" t="str">
        <f aca="false">IF(Answers!J438="","",IF(ISNUMBER(IFERROR(VALUE(Answers!J438),"")),IF(AND(VALUE(Answers!J438)&gt;=1,VALUE(Answers!J438)&lt;=5,VALUE(Answers!J438)=INT(VALUE(Answers!J438))),VALUE(Answers!J438),"unread"),IFERROR(MATCH(TRIM(SUBSTITUTE(SUBSTITUTE(SUBSTITUTE(SUBSTITUTE(Answers!J438,"’","'"),"‘","'"),"“",""""),"”","""")),'Scoring key'!$B$5:$B$9,0),"unread")))</f>
        <v/>
      </c>
      <c r="T438" s="1" t="str">
        <f aca="false">IF(Answers!K438="","",IF(ISNUMBER(IFERROR(VALUE(Answers!K438),"")),IF(AND(VALUE(Answers!K438)&gt;=1,VALUE(Answers!K438)&lt;=5,VALUE(Answers!K438)=INT(VALUE(Answers!K438))),VALUE(Answers!K438),"unread"),IFERROR(MATCH(TRIM(SUBSTITUTE(SUBSTITUTE(SUBSTITUTE(SUBSTITUTE(Answers!K438,"’","'"),"‘","'"),"“",""""),"”","""")),'Scoring key'!$B$5:$B$9,0),"unread")))</f>
        <v/>
      </c>
      <c r="U438" s="1" t="str">
        <f aca="false">IF(Answers!M438="","",IF(ISNUMBER(IFERROR(VALUE(Answers!M438),"")),IF(AND(VALUE(Answers!M438)&gt;=1,VALUE(Answers!M438)&lt;=5,VALUE(Answers!M438)=INT(VALUE(Answers!M438))),VALUE(Answers!M438),"unread"),IFERROR(MATCH(TRIM(SUBSTITUTE(SUBSTITUTE(SUBSTITUTE(SUBSTITUTE(Answers!M438,"’","'"),"‘","'"),"“",""""),"”","""")),'Scoring key'!$B$5:$B$9,0),"unread")))</f>
        <v/>
      </c>
      <c r="V438" s="1" t="str">
        <f aca="false">IF(Answers!P438="","",IF(ISNUMBER(IFERROR(VALUE(Answers!P438),"")),IF(AND(VALUE(Answers!P438)&gt;=1,VALUE(Answers!P438)&lt;=5,VALUE(Answers!P438)=INT(VALUE(Answers!P438))),VALUE(Answers!P438),"unread"),IFERROR(MATCH(TRIM(SUBSTITUTE(SUBSTITUTE(SUBSTITUTE(SUBSTITUTE(Answers!P438,"’","'"),"‘","'"),"“",""""),"”","""")),'Scoring key'!$B$5:$B$9,0),"unread")))</f>
        <v/>
      </c>
      <c r="W438" s="1" t="str">
        <f aca="false">IF(Answers!Q438="","",IF(ISNUMBER(IFERROR(VALUE(Answers!Q438),"")),IF(AND(VALUE(Answers!Q438)&gt;=1,VALUE(Answers!Q438)&lt;=5,VALUE(Answers!Q438)=INT(VALUE(Answers!Q438))),VALUE(Answers!Q438),"unread"),IFERROR(MATCH(TRIM(SUBSTITUTE(SUBSTITUTE(SUBSTITUTE(SUBSTITUTE(Answers!Q438,"’","'"),"‘","'"),"“",""""),"”","""")),'Scoring key'!$B$5:$B$9,0),"unread")))</f>
        <v/>
      </c>
      <c r="X438" s="1" t="str">
        <f aca="false">IF(Answers!B438="","",ISNUMBER(SEARCH("Drafting or editing emails and documents",TRIM(SUBSTITUTE(SUBSTITUTE(SUBSTITUTE(SUBSTITUTE(Answers!B438,"’","'"),"‘","'"),"“",""""),"”",""""))))*1+ISNUMBER(SEARCH("Summarizing documents, threads or meetings",TRIM(SUBSTITUTE(SUBSTITUTE(SUBSTITUTE(SUBSTITUTE(Answers!B438,"’","'"),"‘","'"),"“",""""),"”",""""))))*1+ISNUMBER(SEARCH("Research, or explaining something unfamiliar",TRIM(SUBSTITUTE(SUBSTITUTE(SUBSTITUTE(SUBSTITUTE(Answers!B438,"’","'"),"‘","'"),"“",""""),"”",""""))))*1+ISNUMBER(SEARCH("Working with data or spreadsheets",TRIM(SUBSTITUTE(SUBSTITUTE(SUBSTITUTE(SUBSTITUTE(Answers!B438,"’","'"),"‘","'"),"“",""""),"”",""""))))*1+ISNUMBER(SEARCH("Writing or reviewing code or scripts",TRIM(SUBSTITUTE(SUBSTITUTE(SUBSTITUTE(SUBSTITUTE(Answers!B438,"’","'"),"‘","'"),"“",""""),"”",""""))))*1+ISNUMBER(SEARCH("Brainstorming or planning",TRIM(SUBSTITUTE(SUBSTITUTE(SUBSTITUTE(SUBSTITUTE(Answers!B438,"’","'"),"‘","'"),"“",""""),"”",""""))))*1+ISNUMBER(SEARCH("Something else",TRIM(SUBSTITUTE(SUBSTITUTE(SUBSTITUTE(SUBSTITUTE(Answers!B438,"’","'"),"‘","'"),"“",""""),"”",""""))))*1)</f>
        <v/>
      </c>
      <c r="Y438" s="1" t="str">
        <f aca="false">IF(X438="","",IF(X438=0,IF(ISNUMBER(SEARCH("I don't use AI tools for work",TRIM(SUBSTITUTE(SUBSTITUTE(SUBSTITUTE(SUBSTITUTE(Answers!B438,"’","'"),"‘","'"),"“",""""),"”","""")))),1,"unread"),MIN(X438+1,5)))</f>
        <v/>
      </c>
      <c r="Z438" s="1" t="n">
        <f aca="false">IF(ISNUMBER(SEARCH("Clear guidance on what's allowed and what information can go in",TRIM(SUBSTITUTE(SUBSTITUTE(SUBSTITUTE(SUBSTITUTE(Answers!R438,"’","'"),"‘","'"),"“",""""),"”","""")))),1,0)</f>
        <v>0</v>
      </c>
      <c r="AA438" s="1" t="n">
        <f aca="false">IF(ISNUMBER(SEARCH("An approved AI tool with a work account",TRIM(SUBSTITUTE(SUBSTITUTE(SUBSTITUTE(SUBSTITUTE(Answers!R438,"’","'"),"‘","'"),"“",""""),"”","""")))),1,0)</f>
        <v>0</v>
      </c>
      <c r="AB438" s="1" t="n">
        <f aca="false">IF(ISNUMBER(SEARCH("Hands-on training using my own work tasks",TRIM(SUBSTITUTE(SUBSTITUTE(SUBSTITUTE(SUBSTITUTE(Answers!R438,"’","'"),"‘","'"),"“",""""),"”","""")))),1,0)</f>
        <v>0</v>
      </c>
      <c r="AC438" s="1" t="n">
        <f aca="false">IF(ISNUMBER(SEARCH("Ready-made prompts and templates for common tasks",TRIM(SUBSTITUTE(SUBSTITUTE(SUBSTITUTE(SUBSTITUTE(Answers!R438,"’","'"),"‘","'"),"“",""""),"”","""")))),1,0)</f>
        <v>0</v>
      </c>
      <c r="AD438" s="1" t="n">
        <f aca="false">IF(ISNUMBER(SEARCH("Help setting up an AI agent for my role",TRIM(SUBSTITUTE(SUBSTITUTE(SUBSTITUTE(SUBSTITUTE(Answers!R438,"’","'"),"‘","'"),"“",""""),"”","""")))),1,0)</f>
        <v>0</v>
      </c>
      <c r="AE438" s="1" t="n">
        <f aca="false">IF(ISNUMBER(SEARCH("Examples from people in jobs like mine",TRIM(SUBSTITUTE(SUBSTITUTE(SUBSTITUTE(SUBSTITUTE(Answers!R438,"’","'"),"‘","'"),"“",""""),"”","""")))),1,0)</f>
        <v>0</v>
      </c>
      <c r="AF438" s="1" t="n">
        <f aca="false">IF(ISNUMBER(SEARCH("Time set aside to practice",TRIM(SUBSTITUTE(SUBSTITUTE(SUBSTITUTE(SUBSTITUTE(Answers!R438,"’","'"),"‘","'"),"“",""""),"”","""")))),1,0)</f>
        <v>0</v>
      </c>
      <c r="AG438" s="1" t="n">
        <f aca="false">IF(ISNUMBER(SEARCH("I don't need help right now",TRIM(SUBSTITUTE(SUBSTITUTE(SUBSTITUTE(SUBSTITUTE(Answers!R438,"’","'"),"‘","'"),"“",""""),"”","""")))),1,0)</f>
        <v>0</v>
      </c>
      <c r="AH438" s="1" t="str">
        <f aca="false">IF(Answers!R438="","",IF(Z438+AA438+AB438+AC438+AD438+AE438+AF438+AG438=0,"unread",""))</f>
        <v/>
      </c>
      <c r="AI438" s="1" t="n">
        <f aca="false">IF(OR(D438=5,E438=5),1,0)</f>
        <v>0</v>
      </c>
    </row>
    <row r="439" customFormat="false" ht="15" hidden="false" customHeight="true" outlineLevel="0" collapsed="false">
      <c r="A439" s="1" t="n">
        <f aca="false">Answers!T439</f>
        <v>0</v>
      </c>
      <c r="B439" s="1" t="str">
        <f aca="false">IF(Answers!A439="","",IFERROR(MATCH(TRIM(SUBSTITUTE(SUBSTITUTE(SUBSTITUTE(SUBSTITUTE(Answers!A439,"’","'"),"‘","'"),"“",""""),"”","""")),'Scoring key'!$B$10:$B$14,0),"unread"))</f>
        <v/>
      </c>
      <c r="C439" s="1" t="str">
        <f aca="false">IF(Answers!C439="","",IFERROR(MATCH(TRIM(SUBSTITUTE(SUBSTITUTE(SUBSTITUTE(SUBSTITUTE(Answers!C439,"’","'"),"‘","'"),"“",""""),"”","""")),'Scoring key'!$B$15:$B$19,0),"unread"))</f>
        <v/>
      </c>
      <c r="D439" s="1" t="str">
        <f aca="false">IF(Answers!D439="","",IFERROR(MATCH(TRIM(SUBSTITUTE(SUBSTITUTE(SUBSTITUTE(SUBSTITUTE(Answers!D439,"’","'"),"‘","'"),"“",""""),"”","""")),'Scoring key'!$B$20:$B$24,0),"unread"))</f>
        <v/>
      </c>
      <c r="E439" s="1" t="str">
        <f aca="false">IF(Answers!E439="","",IFERROR(MATCH(TRIM(SUBSTITUTE(SUBSTITUTE(SUBSTITUTE(SUBSTITUTE(Answers!E439,"’","'"),"‘","'"),"“",""""),"”","""")),'Scoring key'!$B$25:$B$29,0),"unread"))</f>
        <v/>
      </c>
      <c r="F439" s="1" t="str">
        <f aca="false">IF(Answers!L439="","",IFERROR(MATCH(TRIM(SUBSTITUTE(SUBSTITUTE(SUBSTITUTE(SUBSTITUTE(Answers!L439,"’","'"),"‘","'"),"“",""""),"”","""")),'Scoring key'!$B$30:$B$34,0),"unread"))</f>
        <v/>
      </c>
      <c r="G439" s="1" t="str">
        <f aca="false">IF(Answers!N439="","",IFERROR(MATCH(TRIM(SUBSTITUTE(SUBSTITUTE(SUBSTITUTE(SUBSTITUTE(Answers!N439,"’","'"),"‘","'"),"“",""""),"”","""")),'Scoring key'!$B$35:$B$38,0),"unread"))</f>
        <v/>
      </c>
      <c r="H439" s="1" t="str">
        <f aca="false">IF(Answers!O439="","",IFERROR(MATCH(TRIM(SUBSTITUTE(SUBSTITUTE(SUBSTITUTE(SUBSTITUTE(Answers!O439,"’","'"),"‘","'"),"“",""""),"”","""")),'Scoring key'!$B$39:$B$42,0),"unread"))</f>
        <v/>
      </c>
      <c r="I439" s="1" t="str">
        <f aca="false">IF(Answers!S439="","",IFERROR(MATCH(TRIM(SUBSTITUTE(SUBSTITUTE(SUBSTITUTE(SUBSTITUTE(Answers!S439,"’","'"),"‘","'"),"“",""""),"”","""")),'Scoring key'!$B$43:$B$46,0),"unread"))</f>
        <v/>
      </c>
      <c r="J439" s="1" t="str">
        <f aca="false">IF(ISNUMBER(B439),IF(INDEX('Scoring key'!$C$10:$C$14,B439)="","",INDEX('Scoring key'!$C$10:$C$14,B439)),"")</f>
        <v/>
      </c>
      <c r="K439" s="1" t="str">
        <f aca="false">IF(ISNUMBER(E439),IF(INDEX('Scoring key'!$C$25:$C$29,E439)="","",INDEX('Scoring key'!$C$25:$C$29,E439)),"")</f>
        <v/>
      </c>
      <c r="L439" s="1" t="str">
        <f aca="false">IF(ISNUMBER(F439),IF(INDEX('Scoring key'!$C$30:$C$34,F439)="","",INDEX('Scoring key'!$C$30:$C$34,F439)),"")</f>
        <v/>
      </c>
      <c r="M439" s="1" t="str">
        <f aca="false">IF(ISNUMBER(G439),IF(INDEX('Scoring key'!$C$35:$C$38,G439)="","",INDEX('Scoring key'!$C$35:$C$38,G439)),"")</f>
        <v/>
      </c>
      <c r="N439" s="1" t="str">
        <f aca="false">IF(ISNUMBER(H439),IF(INDEX('Scoring key'!$C$39:$C$42,H439)="","",INDEX('Scoring key'!$C$39:$C$42,H439)),"")</f>
        <v/>
      </c>
      <c r="O439" s="1" t="str">
        <f aca="false">IF(Answers!F439="","",IF(ISNUMBER(IFERROR(VALUE(Answers!F439),"")),IF(AND(VALUE(Answers!F439)&gt;=1,VALUE(Answers!F439)&lt;=5,VALUE(Answers!F439)=INT(VALUE(Answers!F439))),VALUE(Answers!F439),"unread"),IFERROR(MATCH(TRIM(SUBSTITUTE(SUBSTITUTE(SUBSTITUTE(SUBSTITUTE(Answers!F439,"’","'"),"‘","'"),"“",""""),"”","""")),'Scoring key'!$B$5:$B$9,0),"unread")))</f>
        <v/>
      </c>
      <c r="P439" s="1" t="str">
        <f aca="false">IF(Answers!G439="","",IF(ISNUMBER(IFERROR(VALUE(Answers!G439),"")),IF(AND(VALUE(Answers!G439)&gt;=1,VALUE(Answers!G439)&lt;=5,VALUE(Answers!G439)=INT(VALUE(Answers!G439))),VALUE(Answers!G439),"unread"),IFERROR(MATCH(TRIM(SUBSTITUTE(SUBSTITUTE(SUBSTITUTE(SUBSTITUTE(Answers!G439,"’","'"),"‘","'"),"“",""""),"”","""")),'Scoring key'!$B$5:$B$9,0),"unread")))</f>
        <v/>
      </c>
      <c r="Q439" s="1" t="str">
        <f aca="false">IF(Answers!H439="","",IF(ISNUMBER(IFERROR(VALUE(Answers!H439),"")),IF(AND(VALUE(Answers!H439)&gt;=1,VALUE(Answers!H439)&lt;=5,VALUE(Answers!H439)=INT(VALUE(Answers!H439))),VALUE(Answers!H439),"unread"),IFERROR(MATCH(TRIM(SUBSTITUTE(SUBSTITUTE(SUBSTITUTE(SUBSTITUTE(Answers!H439,"’","'"),"‘","'"),"“",""""),"”","""")),'Scoring key'!$B$5:$B$9,0),"unread")))</f>
        <v/>
      </c>
      <c r="R439" s="1" t="str">
        <f aca="false">IF(Answers!I439="","",IF(ISNUMBER(IFERROR(VALUE(Answers!I439),"")),IF(AND(VALUE(Answers!I439)&gt;=1,VALUE(Answers!I439)&lt;=5,VALUE(Answers!I439)=INT(VALUE(Answers!I439))),VALUE(Answers!I439),"unread"),IFERROR(MATCH(TRIM(SUBSTITUTE(SUBSTITUTE(SUBSTITUTE(SUBSTITUTE(Answers!I439,"’","'"),"‘","'"),"“",""""),"”","""")),'Scoring key'!$B$5:$B$9,0),"unread")))</f>
        <v/>
      </c>
      <c r="S439" s="1" t="str">
        <f aca="false">IF(Answers!J439="","",IF(ISNUMBER(IFERROR(VALUE(Answers!J439),"")),IF(AND(VALUE(Answers!J439)&gt;=1,VALUE(Answers!J439)&lt;=5,VALUE(Answers!J439)=INT(VALUE(Answers!J439))),VALUE(Answers!J439),"unread"),IFERROR(MATCH(TRIM(SUBSTITUTE(SUBSTITUTE(SUBSTITUTE(SUBSTITUTE(Answers!J439,"’","'"),"‘","'"),"“",""""),"”","""")),'Scoring key'!$B$5:$B$9,0),"unread")))</f>
        <v/>
      </c>
      <c r="T439" s="1" t="str">
        <f aca="false">IF(Answers!K439="","",IF(ISNUMBER(IFERROR(VALUE(Answers!K439),"")),IF(AND(VALUE(Answers!K439)&gt;=1,VALUE(Answers!K439)&lt;=5,VALUE(Answers!K439)=INT(VALUE(Answers!K439))),VALUE(Answers!K439),"unread"),IFERROR(MATCH(TRIM(SUBSTITUTE(SUBSTITUTE(SUBSTITUTE(SUBSTITUTE(Answers!K439,"’","'"),"‘","'"),"“",""""),"”","""")),'Scoring key'!$B$5:$B$9,0),"unread")))</f>
        <v/>
      </c>
      <c r="U439" s="1" t="str">
        <f aca="false">IF(Answers!M439="","",IF(ISNUMBER(IFERROR(VALUE(Answers!M439),"")),IF(AND(VALUE(Answers!M439)&gt;=1,VALUE(Answers!M439)&lt;=5,VALUE(Answers!M439)=INT(VALUE(Answers!M439))),VALUE(Answers!M439),"unread"),IFERROR(MATCH(TRIM(SUBSTITUTE(SUBSTITUTE(SUBSTITUTE(SUBSTITUTE(Answers!M439,"’","'"),"‘","'"),"“",""""),"”","""")),'Scoring key'!$B$5:$B$9,0),"unread")))</f>
        <v/>
      </c>
      <c r="V439" s="1" t="str">
        <f aca="false">IF(Answers!P439="","",IF(ISNUMBER(IFERROR(VALUE(Answers!P439),"")),IF(AND(VALUE(Answers!P439)&gt;=1,VALUE(Answers!P439)&lt;=5,VALUE(Answers!P439)=INT(VALUE(Answers!P439))),VALUE(Answers!P439),"unread"),IFERROR(MATCH(TRIM(SUBSTITUTE(SUBSTITUTE(SUBSTITUTE(SUBSTITUTE(Answers!P439,"’","'"),"‘","'"),"“",""""),"”","""")),'Scoring key'!$B$5:$B$9,0),"unread")))</f>
        <v/>
      </c>
      <c r="W439" s="1" t="str">
        <f aca="false">IF(Answers!Q439="","",IF(ISNUMBER(IFERROR(VALUE(Answers!Q439),"")),IF(AND(VALUE(Answers!Q439)&gt;=1,VALUE(Answers!Q439)&lt;=5,VALUE(Answers!Q439)=INT(VALUE(Answers!Q439))),VALUE(Answers!Q439),"unread"),IFERROR(MATCH(TRIM(SUBSTITUTE(SUBSTITUTE(SUBSTITUTE(SUBSTITUTE(Answers!Q439,"’","'"),"‘","'"),"“",""""),"”","""")),'Scoring key'!$B$5:$B$9,0),"unread")))</f>
        <v/>
      </c>
      <c r="X439" s="1" t="str">
        <f aca="false">IF(Answers!B439="","",ISNUMBER(SEARCH("Drafting or editing emails and documents",TRIM(SUBSTITUTE(SUBSTITUTE(SUBSTITUTE(SUBSTITUTE(Answers!B439,"’","'"),"‘","'"),"“",""""),"”",""""))))*1+ISNUMBER(SEARCH("Summarizing documents, threads or meetings",TRIM(SUBSTITUTE(SUBSTITUTE(SUBSTITUTE(SUBSTITUTE(Answers!B439,"’","'"),"‘","'"),"“",""""),"”",""""))))*1+ISNUMBER(SEARCH("Research, or explaining something unfamiliar",TRIM(SUBSTITUTE(SUBSTITUTE(SUBSTITUTE(SUBSTITUTE(Answers!B439,"’","'"),"‘","'"),"“",""""),"”",""""))))*1+ISNUMBER(SEARCH("Working with data or spreadsheets",TRIM(SUBSTITUTE(SUBSTITUTE(SUBSTITUTE(SUBSTITUTE(Answers!B439,"’","'"),"‘","'"),"“",""""),"”",""""))))*1+ISNUMBER(SEARCH("Writing or reviewing code or scripts",TRIM(SUBSTITUTE(SUBSTITUTE(SUBSTITUTE(SUBSTITUTE(Answers!B439,"’","'"),"‘","'"),"“",""""),"”",""""))))*1+ISNUMBER(SEARCH("Brainstorming or planning",TRIM(SUBSTITUTE(SUBSTITUTE(SUBSTITUTE(SUBSTITUTE(Answers!B439,"’","'"),"‘","'"),"“",""""),"”",""""))))*1+ISNUMBER(SEARCH("Something else",TRIM(SUBSTITUTE(SUBSTITUTE(SUBSTITUTE(SUBSTITUTE(Answers!B439,"’","'"),"‘","'"),"“",""""),"”",""""))))*1)</f>
        <v/>
      </c>
      <c r="Y439" s="1" t="str">
        <f aca="false">IF(X439="","",IF(X439=0,IF(ISNUMBER(SEARCH("I don't use AI tools for work",TRIM(SUBSTITUTE(SUBSTITUTE(SUBSTITUTE(SUBSTITUTE(Answers!B439,"’","'"),"‘","'"),"“",""""),"”","""")))),1,"unread"),MIN(X439+1,5)))</f>
        <v/>
      </c>
      <c r="Z439" s="1" t="n">
        <f aca="false">IF(ISNUMBER(SEARCH("Clear guidance on what's allowed and what information can go in",TRIM(SUBSTITUTE(SUBSTITUTE(SUBSTITUTE(SUBSTITUTE(Answers!R439,"’","'"),"‘","'"),"“",""""),"”","""")))),1,0)</f>
        <v>0</v>
      </c>
      <c r="AA439" s="1" t="n">
        <f aca="false">IF(ISNUMBER(SEARCH("An approved AI tool with a work account",TRIM(SUBSTITUTE(SUBSTITUTE(SUBSTITUTE(SUBSTITUTE(Answers!R439,"’","'"),"‘","'"),"“",""""),"”","""")))),1,0)</f>
        <v>0</v>
      </c>
      <c r="AB439" s="1" t="n">
        <f aca="false">IF(ISNUMBER(SEARCH("Hands-on training using my own work tasks",TRIM(SUBSTITUTE(SUBSTITUTE(SUBSTITUTE(SUBSTITUTE(Answers!R439,"’","'"),"‘","'"),"“",""""),"”","""")))),1,0)</f>
        <v>0</v>
      </c>
      <c r="AC439" s="1" t="n">
        <f aca="false">IF(ISNUMBER(SEARCH("Ready-made prompts and templates for common tasks",TRIM(SUBSTITUTE(SUBSTITUTE(SUBSTITUTE(SUBSTITUTE(Answers!R439,"’","'"),"‘","'"),"“",""""),"”","""")))),1,0)</f>
        <v>0</v>
      </c>
      <c r="AD439" s="1" t="n">
        <f aca="false">IF(ISNUMBER(SEARCH("Help setting up an AI agent for my role",TRIM(SUBSTITUTE(SUBSTITUTE(SUBSTITUTE(SUBSTITUTE(Answers!R439,"’","'"),"‘","'"),"“",""""),"”","""")))),1,0)</f>
        <v>0</v>
      </c>
      <c r="AE439" s="1" t="n">
        <f aca="false">IF(ISNUMBER(SEARCH("Examples from people in jobs like mine",TRIM(SUBSTITUTE(SUBSTITUTE(SUBSTITUTE(SUBSTITUTE(Answers!R439,"’","'"),"‘","'"),"“",""""),"”","""")))),1,0)</f>
        <v>0</v>
      </c>
      <c r="AF439" s="1" t="n">
        <f aca="false">IF(ISNUMBER(SEARCH("Time set aside to practice",TRIM(SUBSTITUTE(SUBSTITUTE(SUBSTITUTE(SUBSTITUTE(Answers!R439,"’","'"),"‘","'"),"“",""""),"”","""")))),1,0)</f>
        <v>0</v>
      </c>
      <c r="AG439" s="1" t="n">
        <f aca="false">IF(ISNUMBER(SEARCH("I don't need help right now",TRIM(SUBSTITUTE(SUBSTITUTE(SUBSTITUTE(SUBSTITUTE(Answers!R439,"’","'"),"‘","'"),"“",""""),"”","""")))),1,0)</f>
        <v>0</v>
      </c>
      <c r="AH439" s="1" t="str">
        <f aca="false">IF(Answers!R439="","",IF(Z439+AA439+AB439+AC439+AD439+AE439+AF439+AG439=0,"unread",""))</f>
        <v/>
      </c>
      <c r="AI439" s="1" t="n">
        <f aca="false">IF(OR(D439=5,E439=5),1,0)</f>
        <v>0</v>
      </c>
    </row>
    <row r="440" customFormat="false" ht="15" hidden="false" customHeight="true" outlineLevel="0" collapsed="false">
      <c r="A440" s="1" t="n">
        <f aca="false">Answers!T440</f>
        <v>0</v>
      </c>
      <c r="B440" s="1" t="str">
        <f aca="false">IF(Answers!A440="","",IFERROR(MATCH(TRIM(SUBSTITUTE(SUBSTITUTE(SUBSTITUTE(SUBSTITUTE(Answers!A440,"’","'"),"‘","'"),"“",""""),"”","""")),'Scoring key'!$B$10:$B$14,0),"unread"))</f>
        <v/>
      </c>
      <c r="C440" s="1" t="str">
        <f aca="false">IF(Answers!C440="","",IFERROR(MATCH(TRIM(SUBSTITUTE(SUBSTITUTE(SUBSTITUTE(SUBSTITUTE(Answers!C440,"’","'"),"‘","'"),"“",""""),"”","""")),'Scoring key'!$B$15:$B$19,0),"unread"))</f>
        <v/>
      </c>
      <c r="D440" s="1" t="str">
        <f aca="false">IF(Answers!D440="","",IFERROR(MATCH(TRIM(SUBSTITUTE(SUBSTITUTE(SUBSTITUTE(SUBSTITUTE(Answers!D440,"’","'"),"‘","'"),"“",""""),"”","""")),'Scoring key'!$B$20:$B$24,0),"unread"))</f>
        <v/>
      </c>
      <c r="E440" s="1" t="str">
        <f aca="false">IF(Answers!E440="","",IFERROR(MATCH(TRIM(SUBSTITUTE(SUBSTITUTE(SUBSTITUTE(SUBSTITUTE(Answers!E440,"’","'"),"‘","'"),"“",""""),"”","""")),'Scoring key'!$B$25:$B$29,0),"unread"))</f>
        <v/>
      </c>
      <c r="F440" s="1" t="str">
        <f aca="false">IF(Answers!L440="","",IFERROR(MATCH(TRIM(SUBSTITUTE(SUBSTITUTE(SUBSTITUTE(SUBSTITUTE(Answers!L440,"’","'"),"‘","'"),"“",""""),"”","""")),'Scoring key'!$B$30:$B$34,0),"unread"))</f>
        <v/>
      </c>
      <c r="G440" s="1" t="str">
        <f aca="false">IF(Answers!N440="","",IFERROR(MATCH(TRIM(SUBSTITUTE(SUBSTITUTE(SUBSTITUTE(SUBSTITUTE(Answers!N440,"’","'"),"‘","'"),"“",""""),"”","""")),'Scoring key'!$B$35:$B$38,0),"unread"))</f>
        <v/>
      </c>
      <c r="H440" s="1" t="str">
        <f aca="false">IF(Answers!O440="","",IFERROR(MATCH(TRIM(SUBSTITUTE(SUBSTITUTE(SUBSTITUTE(SUBSTITUTE(Answers!O440,"’","'"),"‘","'"),"“",""""),"”","""")),'Scoring key'!$B$39:$B$42,0),"unread"))</f>
        <v/>
      </c>
      <c r="I440" s="1" t="str">
        <f aca="false">IF(Answers!S440="","",IFERROR(MATCH(TRIM(SUBSTITUTE(SUBSTITUTE(SUBSTITUTE(SUBSTITUTE(Answers!S440,"’","'"),"‘","'"),"“",""""),"”","""")),'Scoring key'!$B$43:$B$46,0),"unread"))</f>
        <v/>
      </c>
      <c r="J440" s="1" t="str">
        <f aca="false">IF(ISNUMBER(B440),IF(INDEX('Scoring key'!$C$10:$C$14,B440)="","",INDEX('Scoring key'!$C$10:$C$14,B440)),"")</f>
        <v/>
      </c>
      <c r="K440" s="1" t="str">
        <f aca="false">IF(ISNUMBER(E440),IF(INDEX('Scoring key'!$C$25:$C$29,E440)="","",INDEX('Scoring key'!$C$25:$C$29,E440)),"")</f>
        <v/>
      </c>
      <c r="L440" s="1" t="str">
        <f aca="false">IF(ISNUMBER(F440),IF(INDEX('Scoring key'!$C$30:$C$34,F440)="","",INDEX('Scoring key'!$C$30:$C$34,F440)),"")</f>
        <v/>
      </c>
      <c r="M440" s="1" t="str">
        <f aca="false">IF(ISNUMBER(G440),IF(INDEX('Scoring key'!$C$35:$C$38,G440)="","",INDEX('Scoring key'!$C$35:$C$38,G440)),"")</f>
        <v/>
      </c>
      <c r="N440" s="1" t="str">
        <f aca="false">IF(ISNUMBER(H440),IF(INDEX('Scoring key'!$C$39:$C$42,H440)="","",INDEX('Scoring key'!$C$39:$C$42,H440)),"")</f>
        <v/>
      </c>
      <c r="O440" s="1" t="str">
        <f aca="false">IF(Answers!F440="","",IF(ISNUMBER(IFERROR(VALUE(Answers!F440),"")),IF(AND(VALUE(Answers!F440)&gt;=1,VALUE(Answers!F440)&lt;=5,VALUE(Answers!F440)=INT(VALUE(Answers!F440))),VALUE(Answers!F440),"unread"),IFERROR(MATCH(TRIM(SUBSTITUTE(SUBSTITUTE(SUBSTITUTE(SUBSTITUTE(Answers!F440,"’","'"),"‘","'"),"“",""""),"”","""")),'Scoring key'!$B$5:$B$9,0),"unread")))</f>
        <v/>
      </c>
      <c r="P440" s="1" t="str">
        <f aca="false">IF(Answers!G440="","",IF(ISNUMBER(IFERROR(VALUE(Answers!G440),"")),IF(AND(VALUE(Answers!G440)&gt;=1,VALUE(Answers!G440)&lt;=5,VALUE(Answers!G440)=INT(VALUE(Answers!G440))),VALUE(Answers!G440),"unread"),IFERROR(MATCH(TRIM(SUBSTITUTE(SUBSTITUTE(SUBSTITUTE(SUBSTITUTE(Answers!G440,"’","'"),"‘","'"),"“",""""),"”","""")),'Scoring key'!$B$5:$B$9,0),"unread")))</f>
        <v/>
      </c>
      <c r="Q440" s="1" t="str">
        <f aca="false">IF(Answers!H440="","",IF(ISNUMBER(IFERROR(VALUE(Answers!H440),"")),IF(AND(VALUE(Answers!H440)&gt;=1,VALUE(Answers!H440)&lt;=5,VALUE(Answers!H440)=INT(VALUE(Answers!H440))),VALUE(Answers!H440),"unread"),IFERROR(MATCH(TRIM(SUBSTITUTE(SUBSTITUTE(SUBSTITUTE(SUBSTITUTE(Answers!H440,"’","'"),"‘","'"),"“",""""),"”","""")),'Scoring key'!$B$5:$B$9,0),"unread")))</f>
        <v/>
      </c>
      <c r="R440" s="1" t="str">
        <f aca="false">IF(Answers!I440="","",IF(ISNUMBER(IFERROR(VALUE(Answers!I440),"")),IF(AND(VALUE(Answers!I440)&gt;=1,VALUE(Answers!I440)&lt;=5,VALUE(Answers!I440)=INT(VALUE(Answers!I440))),VALUE(Answers!I440),"unread"),IFERROR(MATCH(TRIM(SUBSTITUTE(SUBSTITUTE(SUBSTITUTE(SUBSTITUTE(Answers!I440,"’","'"),"‘","'"),"“",""""),"”","""")),'Scoring key'!$B$5:$B$9,0),"unread")))</f>
        <v/>
      </c>
      <c r="S440" s="1" t="str">
        <f aca="false">IF(Answers!J440="","",IF(ISNUMBER(IFERROR(VALUE(Answers!J440),"")),IF(AND(VALUE(Answers!J440)&gt;=1,VALUE(Answers!J440)&lt;=5,VALUE(Answers!J440)=INT(VALUE(Answers!J440))),VALUE(Answers!J440),"unread"),IFERROR(MATCH(TRIM(SUBSTITUTE(SUBSTITUTE(SUBSTITUTE(SUBSTITUTE(Answers!J440,"’","'"),"‘","'"),"“",""""),"”","""")),'Scoring key'!$B$5:$B$9,0),"unread")))</f>
        <v/>
      </c>
      <c r="T440" s="1" t="str">
        <f aca="false">IF(Answers!K440="","",IF(ISNUMBER(IFERROR(VALUE(Answers!K440),"")),IF(AND(VALUE(Answers!K440)&gt;=1,VALUE(Answers!K440)&lt;=5,VALUE(Answers!K440)=INT(VALUE(Answers!K440))),VALUE(Answers!K440),"unread"),IFERROR(MATCH(TRIM(SUBSTITUTE(SUBSTITUTE(SUBSTITUTE(SUBSTITUTE(Answers!K440,"’","'"),"‘","'"),"“",""""),"”","""")),'Scoring key'!$B$5:$B$9,0),"unread")))</f>
        <v/>
      </c>
      <c r="U440" s="1" t="str">
        <f aca="false">IF(Answers!M440="","",IF(ISNUMBER(IFERROR(VALUE(Answers!M440),"")),IF(AND(VALUE(Answers!M440)&gt;=1,VALUE(Answers!M440)&lt;=5,VALUE(Answers!M440)=INT(VALUE(Answers!M440))),VALUE(Answers!M440),"unread"),IFERROR(MATCH(TRIM(SUBSTITUTE(SUBSTITUTE(SUBSTITUTE(SUBSTITUTE(Answers!M440,"’","'"),"‘","'"),"“",""""),"”","""")),'Scoring key'!$B$5:$B$9,0),"unread")))</f>
        <v/>
      </c>
      <c r="V440" s="1" t="str">
        <f aca="false">IF(Answers!P440="","",IF(ISNUMBER(IFERROR(VALUE(Answers!P440),"")),IF(AND(VALUE(Answers!P440)&gt;=1,VALUE(Answers!P440)&lt;=5,VALUE(Answers!P440)=INT(VALUE(Answers!P440))),VALUE(Answers!P440),"unread"),IFERROR(MATCH(TRIM(SUBSTITUTE(SUBSTITUTE(SUBSTITUTE(SUBSTITUTE(Answers!P440,"’","'"),"‘","'"),"“",""""),"”","""")),'Scoring key'!$B$5:$B$9,0),"unread")))</f>
        <v/>
      </c>
      <c r="W440" s="1" t="str">
        <f aca="false">IF(Answers!Q440="","",IF(ISNUMBER(IFERROR(VALUE(Answers!Q440),"")),IF(AND(VALUE(Answers!Q440)&gt;=1,VALUE(Answers!Q440)&lt;=5,VALUE(Answers!Q440)=INT(VALUE(Answers!Q440))),VALUE(Answers!Q440),"unread"),IFERROR(MATCH(TRIM(SUBSTITUTE(SUBSTITUTE(SUBSTITUTE(SUBSTITUTE(Answers!Q440,"’","'"),"‘","'"),"“",""""),"”","""")),'Scoring key'!$B$5:$B$9,0),"unread")))</f>
        <v/>
      </c>
      <c r="X440" s="1" t="str">
        <f aca="false">IF(Answers!B440="","",ISNUMBER(SEARCH("Drafting or editing emails and documents",TRIM(SUBSTITUTE(SUBSTITUTE(SUBSTITUTE(SUBSTITUTE(Answers!B440,"’","'"),"‘","'"),"“",""""),"”",""""))))*1+ISNUMBER(SEARCH("Summarizing documents, threads or meetings",TRIM(SUBSTITUTE(SUBSTITUTE(SUBSTITUTE(SUBSTITUTE(Answers!B440,"’","'"),"‘","'"),"“",""""),"”",""""))))*1+ISNUMBER(SEARCH("Research, or explaining something unfamiliar",TRIM(SUBSTITUTE(SUBSTITUTE(SUBSTITUTE(SUBSTITUTE(Answers!B440,"’","'"),"‘","'"),"“",""""),"”",""""))))*1+ISNUMBER(SEARCH("Working with data or spreadsheets",TRIM(SUBSTITUTE(SUBSTITUTE(SUBSTITUTE(SUBSTITUTE(Answers!B440,"’","'"),"‘","'"),"“",""""),"”",""""))))*1+ISNUMBER(SEARCH("Writing or reviewing code or scripts",TRIM(SUBSTITUTE(SUBSTITUTE(SUBSTITUTE(SUBSTITUTE(Answers!B440,"’","'"),"‘","'"),"“",""""),"”",""""))))*1+ISNUMBER(SEARCH("Brainstorming or planning",TRIM(SUBSTITUTE(SUBSTITUTE(SUBSTITUTE(SUBSTITUTE(Answers!B440,"’","'"),"‘","'"),"“",""""),"”",""""))))*1+ISNUMBER(SEARCH("Something else",TRIM(SUBSTITUTE(SUBSTITUTE(SUBSTITUTE(SUBSTITUTE(Answers!B440,"’","'"),"‘","'"),"“",""""),"”",""""))))*1)</f>
        <v/>
      </c>
      <c r="Y440" s="1" t="str">
        <f aca="false">IF(X440="","",IF(X440=0,IF(ISNUMBER(SEARCH("I don't use AI tools for work",TRIM(SUBSTITUTE(SUBSTITUTE(SUBSTITUTE(SUBSTITUTE(Answers!B440,"’","'"),"‘","'"),"“",""""),"”","""")))),1,"unread"),MIN(X440+1,5)))</f>
        <v/>
      </c>
      <c r="Z440" s="1" t="n">
        <f aca="false">IF(ISNUMBER(SEARCH("Clear guidance on what's allowed and what information can go in",TRIM(SUBSTITUTE(SUBSTITUTE(SUBSTITUTE(SUBSTITUTE(Answers!R440,"’","'"),"‘","'"),"“",""""),"”","""")))),1,0)</f>
        <v>0</v>
      </c>
      <c r="AA440" s="1" t="n">
        <f aca="false">IF(ISNUMBER(SEARCH("An approved AI tool with a work account",TRIM(SUBSTITUTE(SUBSTITUTE(SUBSTITUTE(SUBSTITUTE(Answers!R440,"’","'"),"‘","'"),"“",""""),"”","""")))),1,0)</f>
        <v>0</v>
      </c>
      <c r="AB440" s="1" t="n">
        <f aca="false">IF(ISNUMBER(SEARCH("Hands-on training using my own work tasks",TRIM(SUBSTITUTE(SUBSTITUTE(SUBSTITUTE(SUBSTITUTE(Answers!R440,"’","'"),"‘","'"),"“",""""),"”","""")))),1,0)</f>
        <v>0</v>
      </c>
      <c r="AC440" s="1" t="n">
        <f aca="false">IF(ISNUMBER(SEARCH("Ready-made prompts and templates for common tasks",TRIM(SUBSTITUTE(SUBSTITUTE(SUBSTITUTE(SUBSTITUTE(Answers!R440,"’","'"),"‘","'"),"“",""""),"”","""")))),1,0)</f>
        <v>0</v>
      </c>
      <c r="AD440" s="1" t="n">
        <f aca="false">IF(ISNUMBER(SEARCH("Help setting up an AI agent for my role",TRIM(SUBSTITUTE(SUBSTITUTE(SUBSTITUTE(SUBSTITUTE(Answers!R440,"’","'"),"‘","'"),"“",""""),"”","""")))),1,0)</f>
        <v>0</v>
      </c>
      <c r="AE440" s="1" t="n">
        <f aca="false">IF(ISNUMBER(SEARCH("Examples from people in jobs like mine",TRIM(SUBSTITUTE(SUBSTITUTE(SUBSTITUTE(SUBSTITUTE(Answers!R440,"’","'"),"‘","'"),"“",""""),"”","""")))),1,0)</f>
        <v>0</v>
      </c>
      <c r="AF440" s="1" t="n">
        <f aca="false">IF(ISNUMBER(SEARCH("Time set aside to practice",TRIM(SUBSTITUTE(SUBSTITUTE(SUBSTITUTE(SUBSTITUTE(Answers!R440,"’","'"),"‘","'"),"“",""""),"”","""")))),1,0)</f>
        <v>0</v>
      </c>
      <c r="AG440" s="1" t="n">
        <f aca="false">IF(ISNUMBER(SEARCH("I don't need help right now",TRIM(SUBSTITUTE(SUBSTITUTE(SUBSTITUTE(SUBSTITUTE(Answers!R440,"’","'"),"‘","'"),"“",""""),"”","""")))),1,0)</f>
        <v>0</v>
      </c>
      <c r="AH440" s="1" t="str">
        <f aca="false">IF(Answers!R440="","",IF(Z440+AA440+AB440+AC440+AD440+AE440+AF440+AG440=0,"unread",""))</f>
        <v/>
      </c>
      <c r="AI440" s="1" t="n">
        <f aca="false">IF(OR(D440=5,E440=5),1,0)</f>
        <v>0</v>
      </c>
    </row>
    <row r="441" customFormat="false" ht="15" hidden="false" customHeight="true" outlineLevel="0" collapsed="false">
      <c r="A441" s="1" t="n">
        <f aca="false">Answers!T441</f>
        <v>0</v>
      </c>
      <c r="B441" s="1" t="str">
        <f aca="false">IF(Answers!A441="","",IFERROR(MATCH(TRIM(SUBSTITUTE(SUBSTITUTE(SUBSTITUTE(SUBSTITUTE(Answers!A441,"’","'"),"‘","'"),"“",""""),"”","""")),'Scoring key'!$B$10:$B$14,0),"unread"))</f>
        <v/>
      </c>
      <c r="C441" s="1" t="str">
        <f aca="false">IF(Answers!C441="","",IFERROR(MATCH(TRIM(SUBSTITUTE(SUBSTITUTE(SUBSTITUTE(SUBSTITUTE(Answers!C441,"’","'"),"‘","'"),"“",""""),"”","""")),'Scoring key'!$B$15:$B$19,0),"unread"))</f>
        <v/>
      </c>
      <c r="D441" s="1" t="str">
        <f aca="false">IF(Answers!D441="","",IFERROR(MATCH(TRIM(SUBSTITUTE(SUBSTITUTE(SUBSTITUTE(SUBSTITUTE(Answers!D441,"’","'"),"‘","'"),"“",""""),"”","""")),'Scoring key'!$B$20:$B$24,0),"unread"))</f>
        <v/>
      </c>
      <c r="E441" s="1" t="str">
        <f aca="false">IF(Answers!E441="","",IFERROR(MATCH(TRIM(SUBSTITUTE(SUBSTITUTE(SUBSTITUTE(SUBSTITUTE(Answers!E441,"’","'"),"‘","'"),"“",""""),"”","""")),'Scoring key'!$B$25:$B$29,0),"unread"))</f>
        <v/>
      </c>
      <c r="F441" s="1" t="str">
        <f aca="false">IF(Answers!L441="","",IFERROR(MATCH(TRIM(SUBSTITUTE(SUBSTITUTE(SUBSTITUTE(SUBSTITUTE(Answers!L441,"’","'"),"‘","'"),"“",""""),"”","""")),'Scoring key'!$B$30:$B$34,0),"unread"))</f>
        <v/>
      </c>
      <c r="G441" s="1" t="str">
        <f aca="false">IF(Answers!N441="","",IFERROR(MATCH(TRIM(SUBSTITUTE(SUBSTITUTE(SUBSTITUTE(SUBSTITUTE(Answers!N441,"’","'"),"‘","'"),"“",""""),"”","""")),'Scoring key'!$B$35:$B$38,0),"unread"))</f>
        <v/>
      </c>
      <c r="H441" s="1" t="str">
        <f aca="false">IF(Answers!O441="","",IFERROR(MATCH(TRIM(SUBSTITUTE(SUBSTITUTE(SUBSTITUTE(SUBSTITUTE(Answers!O441,"’","'"),"‘","'"),"“",""""),"”","""")),'Scoring key'!$B$39:$B$42,0),"unread"))</f>
        <v/>
      </c>
      <c r="I441" s="1" t="str">
        <f aca="false">IF(Answers!S441="","",IFERROR(MATCH(TRIM(SUBSTITUTE(SUBSTITUTE(SUBSTITUTE(SUBSTITUTE(Answers!S441,"’","'"),"‘","'"),"“",""""),"”","""")),'Scoring key'!$B$43:$B$46,0),"unread"))</f>
        <v/>
      </c>
      <c r="J441" s="1" t="str">
        <f aca="false">IF(ISNUMBER(B441),IF(INDEX('Scoring key'!$C$10:$C$14,B441)="","",INDEX('Scoring key'!$C$10:$C$14,B441)),"")</f>
        <v/>
      </c>
      <c r="K441" s="1" t="str">
        <f aca="false">IF(ISNUMBER(E441),IF(INDEX('Scoring key'!$C$25:$C$29,E441)="","",INDEX('Scoring key'!$C$25:$C$29,E441)),"")</f>
        <v/>
      </c>
      <c r="L441" s="1" t="str">
        <f aca="false">IF(ISNUMBER(F441),IF(INDEX('Scoring key'!$C$30:$C$34,F441)="","",INDEX('Scoring key'!$C$30:$C$34,F441)),"")</f>
        <v/>
      </c>
      <c r="M441" s="1" t="str">
        <f aca="false">IF(ISNUMBER(G441),IF(INDEX('Scoring key'!$C$35:$C$38,G441)="","",INDEX('Scoring key'!$C$35:$C$38,G441)),"")</f>
        <v/>
      </c>
      <c r="N441" s="1" t="str">
        <f aca="false">IF(ISNUMBER(H441),IF(INDEX('Scoring key'!$C$39:$C$42,H441)="","",INDEX('Scoring key'!$C$39:$C$42,H441)),"")</f>
        <v/>
      </c>
      <c r="O441" s="1" t="str">
        <f aca="false">IF(Answers!F441="","",IF(ISNUMBER(IFERROR(VALUE(Answers!F441),"")),IF(AND(VALUE(Answers!F441)&gt;=1,VALUE(Answers!F441)&lt;=5,VALUE(Answers!F441)=INT(VALUE(Answers!F441))),VALUE(Answers!F441),"unread"),IFERROR(MATCH(TRIM(SUBSTITUTE(SUBSTITUTE(SUBSTITUTE(SUBSTITUTE(Answers!F441,"’","'"),"‘","'"),"“",""""),"”","""")),'Scoring key'!$B$5:$B$9,0),"unread")))</f>
        <v/>
      </c>
      <c r="P441" s="1" t="str">
        <f aca="false">IF(Answers!G441="","",IF(ISNUMBER(IFERROR(VALUE(Answers!G441),"")),IF(AND(VALUE(Answers!G441)&gt;=1,VALUE(Answers!G441)&lt;=5,VALUE(Answers!G441)=INT(VALUE(Answers!G441))),VALUE(Answers!G441),"unread"),IFERROR(MATCH(TRIM(SUBSTITUTE(SUBSTITUTE(SUBSTITUTE(SUBSTITUTE(Answers!G441,"’","'"),"‘","'"),"“",""""),"”","""")),'Scoring key'!$B$5:$B$9,0),"unread")))</f>
        <v/>
      </c>
      <c r="Q441" s="1" t="str">
        <f aca="false">IF(Answers!H441="","",IF(ISNUMBER(IFERROR(VALUE(Answers!H441),"")),IF(AND(VALUE(Answers!H441)&gt;=1,VALUE(Answers!H441)&lt;=5,VALUE(Answers!H441)=INT(VALUE(Answers!H441))),VALUE(Answers!H441),"unread"),IFERROR(MATCH(TRIM(SUBSTITUTE(SUBSTITUTE(SUBSTITUTE(SUBSTITUTE(Answers!H441,"’","'"),"‘","'"),"“",""""),"”","""")),'Scoring key'!$B$5:$B$9,0),"unread")))</f>
        <v/>
      </c>
      <c r="R441" s="1" t="str">
        <f aca="false">IF(Answers!I441="","",IF(ISNUMBER(IFERROR(VALUE(Answers!I441),"")),IF(AND(VALUE(Answers!I441)&gt;=1,VALUE(Answers!I441)&lt;=5,VALUE(Answers!I441)=INT(VALUE(Answers!I441))),VALUE(Answers!I441),"unread"),IFERROR(MATCH(TRIM(SUBSTITUTE(SUBSTITUTE(SUBSTITUTE(SUBSTITUTE(Answers!I441,"’","'"),"‘","'"),"“",""""),"”","""")),'Scoring key'!$B$5:$B$9,0),"unread")))</f>
        <v/>
      </c>
      <c r="S441" s="1" t="str">
        <f aca="false">IF(Answers!J441="","",IF(ISNUMBER(IFERROR(VALUE(Answers!J441),"")),IF(AND(VALUE(Answers!J441)&gt;=1,VALUE(Answers!J441)&lt;=5,VALUE(Answers!J441)=INT(VALUE(Answers!J441))),VALUE(Answers!J441),"unread"),IFERROR(MATCH(TRIM(SUBSTITUTE(SUBSTITUTE(SUBSTITUTE(SUBSTITUTE(Answers!J441,"’","'"),"‘","'"),"“",""""),"”","""")),'Scoring key'!$B$5:$B$9,0),"unread")))</f>
        <v/>
      </c>
      <c r="T441" s="1" t="str">
        <f aca="false">IF(Answers!K441="","",IF(ISNUMBER(IFERROR(VALUE(Answers!K441),"")),IF(AND(VALUE(Answers!K441)&gt;=1,VALUE(Answers!K441)&lt;=5,VALUE(Answers!K441)=INT(VALUE(Answers!K441))),VALUE(Answers!K441),"unread"),IFERROR(MATCH(TRIM(SUBSTITUTE(SUBSTITUTE(SUBSTITUTE(SUBSTITUTE(Answers!K441,"’","'"),"‘","'"),"“",""""),"”","""")),'Scoring key'!$B$5:$B$9,0),"unread")))</f>
        <v/>
      </c>
      <c r="U441" s="1" t="str">
        <f aca="false">IF(Answers!M441="","",IF(ISNUMBER(IFERROR(VALUE(Answers!M441),"")),IF(AND(VALUE(Answers!M441)&gt;=1,VALUE(Answers!M441)&lt;=5,VALUE(Answers!M441)=INT(VALUE(Answers!M441))),VALUE(Answers!M441),"unread"),IFERROR(MATCH(TRIM(SUBSTITUTE(SUBSTITUTE(SUBSTITUTE(SUBSTITUTE(Answers!M441,"’","'"),"‘","'"),"“",""""),"”","""")),'Scoring key'!$B$5:$B$9,0),"unread")))</f>
        <v/>
      </c>
      <c r="V441" s="1" t="str">
        <f aca="false">IF(Answers!P441="","",IF(ISNUMBER(IFERROR(VALUE(Answers!P441),"")),IF(AND(VALUE(Answers!P441)&gt;=1,VALUE(Answers!P441)&lt;=5,VALUE(Answers!P441)=INT(VALUE(Answers!P441))),VALUE(Answers!P441),"unread"),IFERROR(MATCH(TRIM(SUBSTITUTE(SUBSTITUTE(SUBSTITUTE(SUBSTITUTE(Answers!P441,"’","'"),"‘","'"),"“",""""),"”","""")),'Scoring key'!$B$5:$B$9,0),"unread")))</f>
        <v/>
      </c>
      <c r="W441" s="1" t="str">
        <f aca="false">IF(Answers!Q441="","",IF(ISNUMBER(IFERROR(VALUE(Answers!Q441),"")),IF(AND(VALUE(Answers!Q441)&gt;=1,VALUE(Answers!Q441)&lt;=5,VALUE(Answers!Q441)=INT(VALUE(Answers!Q441))),VALUE(Answers!Q441),"unread"),IFERROR(MATCH(TRIM(SUBSTITUTE(SUBSTITUTE(SUBSTITUTE(SUBSTITUTE(Answers!Q441,"’","'"),"‘","'"),"“",""""),"”","""")),'Scoring key'!$B$5:$B$9,0),"unread")))</f>
        <v/>
      </c>
      <c r="X441" s="1" t="str">
        <f aca="false">IF(Answers!B441="","",ISNUMBER(SEARCH("Drafting or editing emails and documents",TRIM(SUBSTITUTE(SUBSTITUTE(SUBSTITUTE(SUBSTITUTE(Answers!B441,"’","'"),"‘","'"),"“",""""),"”",""""))))*1+ISNUMBER(SEARCH("Summarizing documents, threads or meetings",TRIM(SUBSTITUTE(SUBSTITUTE(SUBSTITUTE(SUBSTITUTE(Answers!B441,"’","'"),"‘","'"),"“",""""),"”",""""))))*1+ISNUMBER(SEARCH("Research, or explaining something unfamiliar",TRIM(SUBSTITUTE(SUBSTITUTE(SUBSTITUTE(SUBSTITUTE(Answers!B441,"’","'"),"‘","'"),"“",""""),"”",""""))))*1+ISNUMBER(SEARCH("Working with data or spreadsheets",TRIM(SUBSTITUTE(SUBSTITUTE(SUBSTITUTE(SUBSTITUTE(Answers!B441,"’","'"),"‘","'"),"“",""""),"”",""""))))*1+ISNUMBER(SEARCH("Writing or reviewing code or scripts",TRIM(SUBSTITUTE(SUBSTITUTE(SUBSTITUTE(SUBSTITUTE(Answers!B441,"’","'"),"‘","'"),"“",""""),"”",""""))))*1+ISNUMBER(SEARCH("Brainstorming or planning",TRIM(SUBSTITUTE(SUBSTITUTE(SUBSTITUTE(SUBSTITUTE(Answers!B441,"’","'"),"‘","'"),"“",""""),"”",""""))))*1+ISNUMBER(SEARCH("Something else",TRIM(SUBSTITUTE(SUBSTITUTE(SUBSTITUTE(SUBSTITUTE(Answers!B441,"’","'"),"‘","'"),"“",""""),"”",""""))))*1)</f>
        <v/>
      </c>
      <c r="Y441" s="1" t="str">
        <f aca="false">IF(X441="","",IF(X441=0,IF(ISNUMBER(SEARCH("I don't use AI tools for work",TRIM(SUBSTITUTE(SUBSTITUTE(SUBSTITUTE(SUBSTITUTE(Answers!B441,"’","'"),"‘","'"),"“",""""),"”","""")))),1,"unread"),MIN(X441+1,5)))</f>
        <v/>
      </c>
      <c r="Z441" s="1" t="n">
        <f aca="false">IF(ISNUMBER(SEARCH("Clear guidance on what's allowed and what information can go in",TRIM(SUBSTITUTE(SUBSTITUTE(SUBSTITUTE(SUBSTITUTE(Answers!R441,"’","'"),"‘","'"),"“",""""),"”","""")))),1,0)</f>
        <v>0</v>
      </c>
      <c r="AA441" s="1" t="n">
        <f aca="false">IF(ISNUMBER(SEARCH("An approved AI tool with a work account",TRIM(SUBSTITUTE(SUBSTITUTE(SUBSTITUTE(SUBSTITUTE(Answers!R441,"’","'"),"‘","'"),"“",""""),"”","""")))),1,0)</f>
        <v>0</v>
      </c>
      <c r="AB441" s="1" t="n">
        <f aca="false">IF(ISNUMBER(SEARCH("Hands-on training using my own work tasks",TRIM(SUBSTITUTE(SUBSTITUTE(SUBSTITUTE(SUBSTITUTE(Answers!R441,"’","'"),"‘","'"),"“",""""),"”","""")))),1,0)</f>
        <v>0</v>
      </c>
      <c r="AC441" s="1" t="n">
        <f aca="false">IF(ISNUMBER(SEARCH("Ready-made prompts and templates for common tasks",TRIM(SUBSTITUTE(SUBSTITUTE(SUBSTITUTE(SUBSTITUTE(Answers!R441,"’","'"),"‘","'"),"“",""""),"”","""")))),1,0)</f>
        <v>0</v>
      </c>
      <c r="AD441" s="1" t="n">
        <f aca="false">IF(ISNUMBER(SEARCH("Help setting up an AI agent for my role",TRIM(SUBSTITUTE(SUBSTITUTE(SUBSTITUTE(SUBSTITUTE(Answers!R441,"’","'"),"‘","'"),"“",""""),"”","""")))),1,0)</f>
        <v>0</v>
      </c>
      <c r="AE441" s="1" t="n">
        <f aca="false">IF(ISNUMBER(SEARCH("Examples from people in jobs like mine",TRIM(SUBSTITUTE(SUBSTITUTE(SUBSTITUTE(SUBSTITUTE(Answers!R441,"’","'"),"‘","'"),"“",""""),"”","""")))),1,0)</f>
        <v>0</v>
      </c>
      <c r="AF441" s="1" t="n">
        <f aca="false">IF(ISNUMBER(SEARCH("Time set aside to practice",TRIM(SUBSTITUTE(SUBSTITUTE(SUBSTITUTE(SUBSTITUTE(Answers!R441,"’","'"),"‘","'"),"“",""""),"”","""")))),1,0)</f>
        <v>0</v>
      </c>
      <c r="AG441" s="1" t="n">
        <f aca="false">IF(ISNUMBER(SEARCH("I don't need help right now",TRIM(SUBSTITUTE(SUBSTITUTE(SUBSTITUTE(SUBSTITUTE(Answers!R441,"’","'"),"‘","'"),"“",""""),"”","""")))),1,0)</f>
        <v>0</v>
      </c>
      <c r="AH441" s="1" t="str">
        <f aca="false">IF(Answers!R441="","",IF(Z441+AA441+AB441+AC441+AD441+AE441+AF441+AG441=0,"unread",""))</f>
        <v/>
      </c>
      <c r="AI441" s="1" t="n">
        <f aca="false">IF(OR(D441=5,E441=5),1,0)</f>
        <v>0</v>
      </c>
    </row>
    <row r="442" customFormat="false" ht="15" hidden="false" customHeight="true" outlineLevel="0" collapsed="false">
      <c r="A442" s="1" t="n">
        <f aca="false">Answers!T442</f>
        <v>0</v>
      </c>
      <c r="B442" s="1" t="str">
        <f aca="false">IF(Answers!A442="","",IFERROR(MATCH(TRIM(SUBSTITUTE(SUBSTITUTE(SUBSTITUTE(SUBSTITUTE(Answers!A442,"’","'"),"‘","'"),"“",""""),"”","""")),'Scoring key'!$B$10:$B$14,0),"unread"))</f>
        <v/>
      </c>
      <c r="C442" s="1" t="str">
        <f aca="false">IF(Answers!C442="","",IFERROR(MATCH(TRIM(SUBSTITUTE(SUBSTITUTE(SUBSTITUTE(SUBSTITUTE(Answers!C442,"’","'"),"‘","'"),"“",""""),"”","""")),'Scoring key'!$B$15:$B$19,0),"unread"))</f>
        <v/>
      </c>
      <c r="D442" s="1" t="str">
        <f aca="false">IF(Answers!D442="","",IFERROR(MATCH(TRIM(SUBSTITUTE(SUBSTITUTE(SUBSTITUTE(SUBSTITUTE(Answers!D442,"’","'"),"‘","'"),"“",""""),"”","""")),'Scoring key'!$B$20:$B$24,0),"unread"))</f>
        <v/>
      </c>
      <c r="E442" s="1" t="str">
        <f aca="false">IF(Answers!E442="","",IFERROR(MATCH(TRIM(SUBSTITUTE(SUBSTITUTE(SUBSTITUTE(SUBSTITUTE(Answers!E442,"’","'"),"‘","'"),"“",""""),"”","""")),'Scoring key'!$B$25:$B$29,0),"unread"))</f>
        <v/>
      </c>
      <c r="F442" s="1" t="str">
        <f aca="false">IF(Answers!L442="","",IFERROR(MATCH(TRIM(SUBSTITUTE(SUBSTITUTE(SUBSTITUTE(SUBSTITUTE(Answers!L442,"’","'"),"‘","'"),"“",""""),"”","""")),'Scoring key'!$B$30:$B$34,0),"unread"))</f>
        <v/>
      </c>
      <c r="G442" s="1" t="str">
        <f aca="false">IF(Answers!N442="","",IFERROR(MATCH(TRIM(SUBSTITUTE(SUBSTITUTE(SUBSTITUTE(SUBSTITUTE(Answers!N442,"’","'"),"‘","'"),"“",""""),"”","""")),'Scoring key'!$B$35:$B$38,0),"unread"))</f>
        <v/>
      </c>
      <c r="H442" s="1" t="str">
        <f aca="false">IF(Answers!O442="","",IFERROR(MATCH(TRIM(SUBSTITUTE(SUBSTITUTE(SUBSTITUTE(SUBSTITUTE(Answers!O442,"’","'"),"‘","'"),"“",""""),"”","""")),'Scoring key'!$B$39:$B$42,0),"unread"))</f>
        <v/>
      </c>
      <c r="I442" s="1" t="str">
        <f aca="false">IF(Answers!S442="","",IFERROR(MATCH(TRIM(SUBSTITUTE(SUBSTITUTE(SUBSTITUTE(SUBSTITUTE(Answers!S442,"’","'"),"‘","'"),"“",""""),"”","""")),'Scoring key'!$B$43:$B$46,0),"unread"))</f>
        <v/>
      </c>
      <c r="J442" s="1" t="str">
        <f aca="false">IF(ISNUMBER(B442),IF(INDEX('Scoring key'!$C$10:$C$14,B442)="","",INDEX('Scoring key'!$C$10:$C$14,B442)),"")</f>
        <v/>
      </c>
      <c r="K442" s="1" t="str">
        <f aca="false">IF(ISNUMBER(E442),IF(INDEX('Scoring key'!$C$25:$C$29,E442)="","",INDEX('Scoring key'!$C$25:$C$29,E442)),"")</f>
        <v/>
      </c>
      <c r="L442" s="1" t="str">
        <f aca="false">IF(ISNUMBER(F442),IF(INDEX('Scoring key'!$C$30:$C$34,F442)="","",INDEX('Scoring key'!$C$30:$C$34,F442)),"")</f>
        <v/>
      </c>
      <c r="M442" s="1" t="str">
        <f aca="false">IF(ISNUMBER(G442),IF(INDEX('Scoring key'!$C$35:$C$38,G442)="","",INDEX('Scoring key'!$C$35:$C$38,G442)),"")</f>
        <v/>
      </c>
      <c r="N442" s="1" t="str">
        <f aca="false">IF(ISNUMBER(H442),IF(INDEX('Scoring key'!$C$39:$C$42,H442)="","",INDEX('Scoring key'!$C$39:$C$42,H442)),"")</f>
        <v/>
      </c>
      <c r="O442" s="1" t="str">
        <f aca="false">IF(Answers!F442="","",IF(ISNUMBER(IFERROR(VALUE(Answers!F442),"")),IF(AND(VALUE(Answers!F442)&gt;=1,VALUE(Answers!F442)&lt;=5,VALUE(Answers!F442)=INT(VALUE(Answers!F442))),VALUE(Answers!F442),"unread"),IFERROR(MATCH(TRIM(SUBSTITUTE(SUBSTITUTE(SUBSTITUTE(SUBSTITUTE(Answers!F442,"’","'"),"‘","'"),"“",""""),"”","""")),'Scoring key'!$B$5:$B$9,0),"unread")))</f>
        <v/>
      </c>
      <c r="P442" s="1" t="str">
        <f aca="false">IF(Answers!G442="","",IF(ISNUMBER(IFERROR(VALUE(Answers!G442),"")),IF(AND(VALUE(Answers!G442)&gt;=1,VALUE(Answers!G442)&lt;=5,VALUE(Answers!G442)=INT(VALUE(Answers!G442))),VALUE(Answers!G442),"unread"),IFERROR(MATCH(TRIM(SUBSTITUTE(SUBSTITUTE(SUBSTITUTE(SUBSTITUTE(Answers!G442,"’","'"),"‘","'"),"“",""""),"”","""")),'Scoring key'!$B$5:$B$9,0),"unread")))</f>
        <v/>
      </c>
      <c r="Q442" s="1" t="str">
        <f aca="false">IF(Answers!H442="","",IF(ISNUMBER(IFERROR(VALUE(Answers!H442),"")),IF(AND(VALUE(Answers!H442)&gt;=1,VALUE(Answers!H442)&lt;=5,VALUE(Answers!H442)=INT(VALUE(Answers!H442))),VALUE(Answers!H442),"unread"),IFERROR(MATCH(TRIM(SUBSTITUTE(SUBSTITUTE(SUBSTITUTE(SUBSTITUTE(Answers!H442,"’","'"),"‘","'"),"“",""""),"”","""")),'Scoring key'!$B$5:$B$9,0),"unread")))</f>
        <v/>
      </c>
      <c r="R442" s="1" t="str">
        <f aca="false">IF(Answers!I442="","",IF(ISNUMBER(IFERROR(VALUE(Answers!I442),"")),IF(AND(VALUE(Answers!I442)&gt;=1,VALUE(Answers!I442)&lt;=5,VALUE(Answers!I442)=INT(VALUE(Answers!I442))),VALUE(Answers!I442),"unread"),IFERROR(MATCH(TRIM(SUBSTITUTE(SUBSTITUTE(SUBSTITUTE(SUBSTITUTE(Answers!I442,"’","'"),"‘","'"),"“",""""),"”","""")),'Scoring key'!$B$5:$B$9,0),"unread")))</f>
        <v/>
      </c>
      <c r="S442" s="1" t="str">
        <f aca="false">IF(Answers!J442="","",IF(ISNUMBER(IFERROR(VALUE(Answers!J442),"")),IF(AND(VALUE(Answers!J442)&gt;=1,VALUE(Answers!J442)&lt;=5,VALUE(Answers!J442)=INT(VALUE(Answers!J442))),VALUE(Answers!J442),"unread"),IFERROR(MATCH(TRIM(SUBSTITUTE(SUBSTITUTE(SUBSTITUTE(SUBSTITUTE(Answers!J442,"’","'"),"‘","'"),"“",""""),"”","""")),'Scoring key'!$B$5:$B$9,0),"unread")))</f>
        <v/>
      </c>
      <c r="T442" s="1" t="str">
        <f aca="false">IF(Answers!K442="","",IF(ISNUMBER(IFERROR(VALUE(Answers!K442),"")),IF(AND(VALUE(Answers!K442)&gt;=1,VALUE(Answers!K442)&lt;=5,VALUE(Answers!K442)=INT(VALUE(Answers!K442))),VALUE(Answers!K442),"unread"),IFERROR(MATCH(TRIM(SUBSTITUTE(SUBSTITUTE(SUBSTITUTE(SUBSTITUTE(Answers!K442,"’","'"),"‘","'"),"“",""""),"”","""")),'Scoring key'!$B$5:$B$9,0),"unread")))</f>
        <v/>
      </c>
      <c r="U442" s="1" t="str">
        <f aca="false">IF(Answers!M442="","",IF(ISNUMBER(IFERROR(VALUE(Answers!M442),"")),IF(AND(VALUE(Answers!M442)&gt;=1,VALUE(Answers!M442)&lt;=5,VALUE(Answers!M442)=INT(VALUE(Answers!M442))),VALUE(Answers!M442),"unread"),IFERROR(MATCH(TRIM(SUBSTITUTE(SUBSTITUTE(SUBSTITUTE(SUBSTITUTE(Answers!M442,"’","'"),"‘","'"),"“",""""),"”","""")),'Scoring key'!$B$5:$B$9,0),"unread")))</f>
        <v/>
      </c>
      <c r="V442" s="1" t="str">
        <f aca="false">IF(Answers!P442="","",IF(ISNUMBER(IFERROR(VALUE(Answers!P442),"")),IF(AND(VALUE(Answers!P442)&gt;=1,VALUE(Answers!P442)&lt;=5,VALUE(Answers!P442)=INT(VALUE(Answers!P442))),VALUE(Answers!P442),"unread"),IFERROR(MATCH(TRIM(SUBSTITUTE(SUBSTITUTE(SUBSTITUTE(SUBSTITUTE(Answers!P442,"’","'"),"‘","'"),"“",""""),"”","""")),'Scoring key'!$B$5:$B$9,0),"unread")))</f>
        <v/>
      </c>
      <c r="W442" s="1" t="str">
        <f aca="false">IF(Answers!Q442="","",IF(ISNUMBER(IFERROR(VALUE(Answers!Q442),"")),IF(AND(VALUE(Answers!Q442)&gt;=1,VALUE(Answers!Q442)&lt;=5,VALUE(Answers!Q442)=INT(VALUE(Answers!Q442))),VALUE(Answers!Q442),"unread"),IFERROR(MATCH(TRIM(SUBSTITUTE(SUBSTITUTE(SUBSTITUTE(SUBSTITUTE(Answers!Q442,"’","'"),"‘","'"),"“",""""),"”","""")),'Scoring key'!$B$5:$B$9,0),"unread")))</f>
        <v/>
      </c>
      <c r="X442" s="1" t="str">
        <f aca="false">IF(Answers!B442="","",ISNUMBER(SEARCH("Drafting or editing emails and documents",TRIM(SUBSTITUTE(SUBSTITUTE(SUBSTITUTE(SUBSTITUTE(Answers!B442,"’","'"),"‘","'"),"“",""""),"”",""""))))*1+ISNUMBER(SEARCH("Summarizing documents, threads or meetings",TRIM(SUBSTITUTE(SUBSTITUTE(SUBSTITUTE(SUBSTITUTE(Answers!B442,"’","'"),"‘","'"),"“",""""),"”",""""))))*1+ISNUMBER(SEARCH("Research, or explaining something unfamiliar",TRIM(SUBSTITUTE(SUBSTITUTE(SUBSTITUTE(SUBSTITUTE(Answers!B442,"’","'"),"‘","'"),"“",""""),"”",""""))))*1+ISNUMBER(SEARCH("Working with data or spreadsheets",TRIM(SUBSTITUTE(SUBSTITUTE(SUBSTITUTE(SUBSTITUTE(Answers!B442,"’","'"),"‘","'"),"“",""""),"”",""""))))*1+ISNUMBER(SEARCH("Writing or reviewing code or scripts",TRIM(SUBSTITUTE(SUBSTITUTE(SUBSTITUTE(SUBSTITUTE(Answers!B442,"’","'"),"‘","'"),"“",""""),"”",""""))))*1+ISNUMBER(SEARCH("Brainstorming or planning",TRIM(SUBSTITUTE(SUBSTITUTE(SUBSTITUTE(SUBSTITUTE(Answers!B442,"’","'"),"‘","'"),"“",""""),"”",""""))))*1+ISNUMBER(SEARCH("Something else",TRIM(SUBSTITUTE(SUBSTITUTE(SUBSTITUTE(SUBSTITUTE(Answers!B442,"’","'"),"‘","'"),"“",""""),"”",""""))))*1)</f>
        <v/>
      </c>
      <c r="Y442" s="1" t="str">
        <f aca="false">IF(X442="","",IF(X442=0,IF(ISNUMBER(SEARCH("I don't use AI tools for work",TRIM(SUBSTITUTE(SUBSTITUTE(SUBSTITUTE(SUBSTITUTE(Answers!B442,"’","'"),"‘","'"),"“",""""),"”","""")))),1,"unread"),MIN(X442+1,5)))</f>
        <v/>
      </c>
      <c r="Z442" s="1" t="n">
        <f aca="false">IF(ISNUMBER(SEARCH("Clear guidance on what's allowed and what information can go in",TRIM(SUBSTITUTE(SUBSTITUTE(SUBSTITUTE(SUBSTITUTE(Answers!R442,"’","'"),"‘","'"),"“",""""),"”","""")))),1,0)</f>
        <v>0</v>
      </c>
      <c r="AA442" s="1" t="n">
        <f aca="false">IF(ISNUMBER(SEARCH("An approved AI tool with a work account",TRIM(SUBSTITUTE(SUBSTITUTE(SUBSTITUTE(SUBSTITUTE(Answers!R442,"’","'"),"‘","'"),"“",""""),"”","""")))),1,0)</f>
        <v>0</v>
      </c>
      <c r="AB442" s="1" t="n">
        <f aca="false">IF(ISNUMBER(SEARCH("Hands-on training using my own work tasks",TRIM(SUBSTITUTE(SUBSTITUTE(SUBSTITUTE(SUBSTITUTE(Answers!R442,"’","'"),"‘","'"),"“",""""),"”","""")))),1,0)</f>
        <v>0</v>
      </c>
      <c r="AC442" s="1" t="n">
        <f aca="false">IF(ISNUMBER(SEARCH("Ready-made prompts and templates for common tasks",TRIM(SUBSTITUTE(SUBSTITUTE(SUBSTITUTE(SUBSTITUTE(Answers!R442,"’","'"),"‘","'"),"“",""""),"”","""")))),1,0)</f>
        <v>0</v>
      </c>
      <c r="AD442" s="1" t="n">
        <f aca="false">IF(ISNUMBER(SEARCH("Help setting up an AI agent for my role",TRIM(SUBSTITUTE(SUBSTITUTE(SUBSTITUTE(SUBSTITUTE(Answers!R442,"’","'"),"‘","'"),"“",""""),"”","""")))),1,0)</f>
        <v>0</v>
      </c>
      <c r="AE442" s="1" t="n">
        <f aca="false">IF(ISNUMBER(SEARCH("Examples from people in jobs like mine",TRIM(SUBSTITUTE(SUBSTITUTE(SUBSTITUTE(SUBSTITUTE(Answers!R442,"’","'"),"‘","'"),"“",""""),"”","""")))),1,0)</f>
        <v>0</v>
      </c>
      <c r="AF442" s="1" t="n">
        <f aca="false">IF(ISNUMBER(SEARCH("Time set aside to practice",TRIM(SUBSTITUTE(SUBSTITUTE(SUBSTITUTE(SUBSTITUTE(Answers!R442,"’","'"),"‘","'"),"“",""""),"”","""")))),1,0)</f>
        <v>0</v>
      </c>
      <c r="AG442" s="1" t="n">
        <f aca="false">IF(ISNUMBER(SEARCH("I don't need help right now",TRIM(SUBSTITUTE(SUBSTITUTE(SUBSTITUTE(SUBSTITUTE(Answers!R442,"’","'"),"‘","'"),"“",""""),"”","""")))),1,0)</f>
        <v>0</v>
      </c>
      <c r="AH442" s="1" t="str">
        <f aca="false">IF(Answers!R442="","",IF(Z442+AA442+AB442+AC442+AD442+AE442+AF442+AG442=0,"unread",""))</f>
        <v/>
      </c>
      <c r="AI442" s="1" t="n">
        <f aca="false">IF(OR(D442=5,E442=5),1,0)</f>
        <v>0</v>
      </c>
    </row>
    <row r="443" customFormat="false" ht="15" hidden="false" customHeight="true" outlineLevel="0" collapsed="false">
      <c r="A443" s="1" t="n">
        <f aca="false">Answers!T443</f>
        <v>0</v>
      </c>
      <c r="B443" s="1" t="str">
        <f aca="false">IF(Answers!A443="","",IFERROR(MATCH(TRIM(SUBSTITUTE(SUBSTITUTE(SUBSTITUTE(SUBSTITUTE(Answers!A443,"’","'"),"‘","'"),"“",""""),"”","""")),'Scoring key'!$B$10:$B$14,0),"unread"))</f>
        <v/>
      </c>
      <c r="C443" s="1" t="str">
        <f aca="false">IF(Answers!C443="","",IFERROR(MATCH(TRIM(SUBSTITUTE(SUBSTITUTE(SUBSTITUTE(SUBSTITUTE(Answers!C443,"’","'"),"‘","'"),"“",""""),"”","""")),'Scoring key'!$B$15:$B$19,0),"unread"))</f>
        <v/>
      </c>
      <c r="D443" s="1" t="str">
        <f aca="false">IF(Answers!D443="","",IFERROR(MATCH(TRIM(SUBSTITUTE(SUBSTITUTE(SUBSTITUTE(SUBSTITUTE(Answers!D443,"’","'"),"‘","'"),"“",""""),"”","""")),'Scoring key'!$B$20:$B$24,0),"unread"))</f>
        <v/>
      </c>
      <c r="E443" s="1" t="str">
        <f aca="false">IF(Answers!E443="","",IFERROR(MATCH(TRIM(SUBSTITUTE(SUBSTITUTE(SUBSTITUTE(SUBSTITUTE(Answers!E443,"’","'"),"‘","'"),"“",""""),"”","""")),'Scoring key'!$B$25:$B$29,0),"unread"))</f>
        <v/>
      </c>
      <c r="F443" s="1" t="str">
        <f aca="false">IF(Answers!L443="","",IFERROR(MATCH(TRIM(SUBSTITUTE(SUBSTITUTE(SUBSTITUTE(SUBSTITUTE(Answers!L443,"’","'"),"‘","'"),"“",""""),"”","""")),'Scoring key'!$B$30:$B$34,0),"unread"))</f>
        <v/>
      </c>
      <c r="G443" s="1" t="str">
        <f aca="false">IF(Answers!N443="","",IFERROR(MATCH(TRIM(SUBSTITUTE(SUBSTITUTE(SUBSTITUTE(SUBSTITUTE(Answers!N443,"’","'"),"‘","'"),"“",""""),"”","""")),'Scoring key'!$B$35:$B$38,0),"unread"))</f>
        <v/>
      </c>
      <c r="H443" s="1" t="str">
        <f aca="false">IF(Answers!O443="","",IFERROR(MATCH(TRIM(SUBSTITUTE(SUBSTITUTE(SUBSTITUTE(SUBSTITUTE(Answers!O443,"’","'"),"‘","'"),"“",""""),"”","""")),'Scoring key'!$B$39:$B$42,0),"unread"))</f>
        <v/>
      </c>
      <c r="I443" s="1" t="str">
        <f aca="false">IF(Answers!S443="","",IFERROR(MATCH(TRIM(SUBSTITUTE(SUBSTITUTE(SUBSTITUTE(SUBSTITUTE(Answers!S443,"’","'"),"‘","'"),"“",""""),"”","""")),'Scoring key'!$B$43:$B$46,0),"unread"))</f>
        <v/>
      </c>
      <c r="J443" s="1" t="str">
        <f aca="false">IF(ISNUMBER(B443),IF(INDEX('Scoring key'!$C$10:$C$14,B443)="","",INDEX('Scoring key'!$C$10:$C$14,B443)),"")</f>
        <v/>
      </c>
      <c r="K443" s="1" t="str">
        <f aca="false">IF(ISNUMBER(E443),IF(INDEX('Scoring key'!$C$25:$C$29,E443)="","",INDEX('Scoring key'!$C$25:$C$29,E443)),"")</f>
        <v/>
      </c>
      <c r="L443" s="1" t="str">
        <f aca="false">IF(ISNUMBER(F443),IF(INDEX('Scoring key'!$C$30:$C$34,F443)="","",INDEX('Scoring key'!$C$30:$C$34,F443)),"")</f>
        <v/>
      </c>
      <c r="M443" s="1" t="str">
        <f aca="false">IF(ISNUMBER(G443),IF(INDEX('Scoring key'!$C$35:$C$38,G443)="","",INDEX('Scoring key'!$C$35:$C$38,G443)),"")</f>
        <v/>
      </c>
      <c r="N443" s="1" t="str">
        <f aca="false">IF(ISNUMBER(H443),IF(INDEX('Scoring key'!$C$39:$C$42,H443)="","",INDEX('Scoring key'!$C$39:$C$42,H443)),"")</f>
        <v/>
      </c>
      <c r="O443" s="1" t="str">
        <f aca="false">IF(Answers!F443="","",IF(ISNUMBER(IFERROR(VALUE(Answers!F443),"")),IF(AND(VALUE(Answers!F443)&gt;=1,VALUE(Answers!F443)&lt;=5,VALUE(Answers!F443)=INT(VALUE(Answers!F443))),VALUE(Answers!F443),"unread"),IFERROR(MATCH(TRIM(SUBSTITUTE(SUBSTITUTE(SUBSTITUTE(SUBSTITUTE(Answers!F443,"’","'"),"‘","'"),"“",""""),"”","""")),'Scoring key'!$B$5:$B$9,0),"unread")))</f>
        <v/>
      </c>
      <c r="P443" s="1" t="str">
        <f aca="false">IF(Answers!G443="","",IF(ISNUMBER(IFERROR(VALUE(Answers!G443),"")),IF(AND(VALUE(Answers!G443)&gt;=1,VALUE(Answers!G443)&lt;=5,VALUE(Answers!G443)=INT(VALUE(Answers!G443))),VALUE(Answers!G443),"unread"),IFERROR(MATCH(TRIM(SUBSTITUTE(SUBSTITUTE(SUBSTITUTE(SUBSTITUTE(Answers!G443,"’","'"),"‘","'"),"“",""""),"”","""")),'Scoring key'!$B$5:$B$9,0),"unread")))</f>
        <v/>
      </c>
      <c r="Q443" s="1" t="str">
        <f aca="false">IF(Answers!H443="","",IF(ISNUMBER(IFERROR(VALUE(Answers!H443),"")),IF(AND(VALUE(Answers!H443)&gt;=1,VALUE(Answers!H443)&lt;=5,VALUE(Answers!H443)=INT(VALUE(Answers!H443))),VALUE(Answers!H443),"unread"),IFERROR(MATCH(TRIM(SUBSTITUTE(SUBSTITUTE(SUBSTITUTE(SUBSTITUTE(Answers!H443,"’","'"),"‘","'"),"“",""""),"”","""")),'Scoring key'!$B$5:$B$9,0),"unread")))</f>
        <v/>
      </c>
      <c r="R443" s="1" t="str">
        <f aca="false">IF(Answers!I443="","",IF(ISNUMBER(IFERROR(VALUE(Answers!I443),"")),IF(AND(VALUE(Answers!I443)&gt;=1,VALUE(Answers!I443)&lt;=5,VALUE(Answers!I443)=INT(VALUE(Answers!I443))),VALUE(Answers!I443),"unread"),IFERROR(MATCH(TRIM(SUBSTITUTE(SUBSTITUTE(SUBSTITUTE(SUBSTITUTE(Answers!I443,"’","'"),"‘","'"),"“",""""),"”","""")),'Scoring key'!$B$5:$B$9,0),"unread")))</f>
        <v/>
      </c>
      <c r="S443" s="1" t="str">
        <f aca="false">IF(Answers!J443="","",IF(ISNUMBER(IFERROR(VALUE(Answers!J443),"")),IF(AND(VALUE(Answers!J443)&gt;=1,VALUE(Answers!J443)&lt;=5,VALUE(Answers!J443)=INT(VALUE(Answers!J443))),VALUE(Answers!J443),"unread"),IFERROR(MATCH(TRIM(SUBSTITUTE(SUBSTITUTE(SUBSTITUTE(SUBSTITUTE(Answers!J443,"’","'"),"‘","'"),"“",""""),"”","""")),'Scoring key'!$B$5:$B$9,0),"unread")))</f>
        <v/>
      </c>
      <c r="T443" s="1" t="str">
        <f aca="false">IF(Answers!K443="","",IF(ISNUMBER(IFERROR(VALUE(Answers!K443),"")),IF(AND(VALUE(Answers!K443)&gt;=1,VALUE(Answers!K443)&lt;=5,VALUE(Answers!K443)=INT(VALUE(Answers!K443))),VALUE(Answers!K443),"unread"),IFERROR(MATCH(TRIM(SUBSTITUTE(SUBSTITUTE(SUBSTITUTE(SUBSTITUTE(Answers!K443,"’","'"),"‘","'"),"“",""""),"”","""")),'Scoring key'!$B$5:$B$9,0),"unread")))</f>
        <v/>
      </c>
      <c r="U443" s="1" t="str">
        <f aca="false">IF(Answers!M443="","",IF(ISNUMBER(IFERROR(VALUE(Answers!M443),"")),IF(AND(VALUE(Answers!M443)&gt;=1,VALUE(Answers!M443)&lt;=5,VALUE(Answers!M443)=INT(VALUE(Answers!M443))),VALUE(Answers!M443),"unread"),IFERROR(MATCH(TRIM(SUBSTITUTE(SUBSTITUTE(SUBSTITUTE(SUBSTITUTE(Answers!M443,"’","'"),"‘","'"),"“",""""),"”","""")),'Scoring key'!$B$5:$B$9,0),"unread")))</f>
        <v/>
      </c>
      <c r="V443" s="1" t="str">
        <f aca="false">IF(Answers!P443="","",IF(ISNUMBER(IFERROR(VALUE(Answers!P443),"")),IF(AND(VALUE(Answers!P443)&gt;=1,VALUE(Answers!P443)&lt;=5,VALUE(Answers!P443)=INT(VALUE(Answers!P443))),VALUE(Answers!P443),"unread"),IFERROR(MATCH(TRIM(SUBSTITUTE(SUBSTITUTE(SUBSTITUTE(SUBSTITUTE(Answers!P443,"’","'"),"‘","'"),"“",""""),"”","""")),'Scoring key'!$B$5:$B$9,0),"unread")))</f>
        <v/>
      </c>
      <c r="W443" s="1" t="str">
        <f aca="false">IF(Answers!Q443="","",IF(ISNUMBER(IFERROR(VALUE(Answers!Q443),"")),IF(AND(VALUE(Answers!Q443)&gt;=1,VALUE(Answers!Q443)&lt;=5,VALUE(Answers!Q443)=INT(VALUE(Answers!Q443))),VALUE(Answers!Q443),"unread"),IFERROR(MATCH(TRIM(SUBSTITUTE(SUBSTITUTE(SUBSTITUTE(SUBSTITUTE(Answers!Q443,"’","'"),"‘","'"),"“",""""),"”","""")),'Scoring key'!$B$5:$B$9,0),"unread")))</f>
        <v/>
      </c>
      <c r="X443" s="1" t="str">
        <f aca="false">IF(Answers!B443="","",ISNUMBER(SEARCH("Drafting or editing emails and documents",TRIM(SUBSTITUTE(SUBSTITUTE(SUBSTITUTE(SUBSTITUTE(Answers!B443,"’","'"),"‘","'"),"“",""""),"”",""""))))*1+ISNUMBER(SEARCH("Summarizing documents, threads or meetings",TRIM(SUBSTITUTE(SUBSTITUTE(SUBSTITUTE(SUBSTITUTE(Answers!B443,"’","'"),"‘","'"),"“",""""),"”",""""))))*1+ISNUMBER(SEARCH("Research, or explaining something unfamiliar",TRIM(SUBSTITUTE(SUBSTITUTE(SUBSTITUTE(SUBSTITUTE(Answers!B443,"’","'"),"‘","'"),"“",""""),"”",""""))))*1+ISNUMBER(SEARCH("Working with data or spreadsheets",TRIM(SUBSTITUTE(SUBSTITUTE(SUBSTITUTE(SUBSTITUTE(Answers!B443,"’","'"),"‘","'"),"“",""""),"”",""""))))*1+ISNUMBER(SEARCH("Writing or reviewing code or scripts",TRIM(SUBSTITUTE(SUBSTITUTE(SUBSTITUTE(SUBSTITUTE(Answers!B443,"’","'"),"‘","'"),"“",""""),"”",""""))))*1+ISNUMBER(SEARCH("Brainstorming or planning",TRIM(SUBSTITUTE(SUBSTITUTE(SUBSTITUTE(SUBSTITUTE(Answers!B443,"’","'"),"‘","'"),"“",""""),"”",""""))))*1+ISNUMBER(SEARCH("Something else",TRIM(SUBSTITUTE(SUBSTITUTE(SUBSTITUTE(SUBSTITUTE(Answers!B443,"’","'"),"‘","'"),"“",""""),"”",""""))))*1)</f>
        <v/>
      </c>
      <c r="Y443" s="1" t="str">
        <f aca="false">IF(X443="","",IF(X443=0,IF(ISNUMBER(SEARCH("I don't use AI tools for work",TRIM(SUBSTITUTE(SUBSTITUTE(SUBSTITUTE(SUBSTITUTE(Answers!B443,"’","'"),"‘","'"),"“",""""),"”","""")))),1,"unread"),MIN(X443+1,5)))</f>
        <v/>
      </c>
      <c r="Z443" s="1" t="n">
        <f aca="false">IF(ISNUMBER(SEARCH("Clear guidance on what's allowed and what information can go in",TRIM(SUBSTITUTE(SUBSTITUTE(SUBSTITUTE(SUBSTITUTE(Answers!R443,"’","'"),"‘","'"),"“",""""),"”","""")))),1,0)</f>
        <v>0</v>
      </c>
      <c r="AA443" s="1" t="n">
        <f aca="false">IF(ISNUMBER(SEARCH("An approved AI tool with a work account",TRIM(SUBSTITUTE(SUBSTITUTE(SUBSTITUTE(SUBSTITUTE(Answers!R443,"’","'"),"‘","'"),"“",""""),"”","""")))),1,0)</f>
        <v>0</v>
      </c>
      <c r="AB443" s="1" t="n">
        <f aca="false">IF(ISNUMBER(SEARCH("Hands-on training using my own work tasks",TRIM(SUBSTITUTE(SUBSTITUTE(SUBSTITUTE(SUBSTITUTE(Answers!R443,"’","'"),"‘","'"),"“",""""),"”","""")))),1,0)</f>
        <v>0</v>
      </c>
      <c r="AC443" s="1" t="n">
        <f aca="false">IF(ISNUMBER(SEARCH("Ready-made prompts and templates for common tasks",TRIM(SUBSTITUTE(SUBSTITUTE(SUBSTITUTE(SUBSTITUTE(Answers!R443,"’","'"),"‘","'"),"“",""""),"”","""")))),1,0)</f>
        <v>0</v>
      </c>
      <c r="AD443" s="1" t="n">
        <f aca="false">IF(ISNUMBER(SEARCH("Help setting up an AI agent for my role",TRIM(SUBSTITUTE(SUBSTITUTE(SUBSTITUTE(SUBSTITUTE(Answers!R443,"’","'"),"‘","'"),"“",""""),"”","""")))),1,0)</f>
        <v>0</v>
      </c>
      <c r="AE443" s="1" t="n">
        <f aca="false">IF(ISNUMBER(SEARCH("Examples from people in jobs like mine",TRIM(SUBSTITUTE(SUBSTITUTE(SUBSTITUTE(SUBSTITUTE(Answers!R443,"’","'"),"‘","'"),"“",""""),"”","""")))),1,0)</f>
        <v>0</v>
      </c>
      <c r="AF443" s="1" t="n">
        <f aca="false">IF(ISNUMBER(SEARCH("Time set aside to practice",TRIM(SUBSTITUTE(SUBSTITUTE(SUBSTITUTE(SUBSTITUTE(Answers!R443,"’","'"),"‘","'"),"“",""""),"”","""")))),1,0)</f>
        <v>0</v>
      </c>
      <c r="AG443" s="1" t="n">
        <f aca="false">IF(ISNUMBER(SEARCH("I don't need help right now",TRIM(SUBSTITUTE(SUBSTITUTE(SUBSTITUTE(SUBSTITUTE(Answers!R443,"’","'"),"‘","'"),"“",""""),"”","""")))),1,0)</f>
        <v>0</v>
      </c>
      <c r="AH443" s="1" t="str">
        <f aca="false">IF(Answers!R443="","",IF(Z443+AA443+AB443+AC443+AD443+AE443+AF443+AG443=0,"unread",""))</f>
        <v/>
      </c>
      <c r="AI443" s="1" t="n">
        <f aca="false">IF(OR(D443=5,E443=5),1,0)</f>
        <v>0</v>
      </c>
    </row>
    <row r="444" customFormat="false" ht="15" hidden="false" customHeight="true" outlineLevel="0" collapsed="false">
      <c r="A444" s="1" t="n">
        <f aca="false">Answers!T444</f>
        <v>0</v>
      </c>
      <c r="B444" s="1" t="str">
        <f aca="false">IF(Answers!A444="","",IFERROR(MATCH(TRIM(SUBSTITUTE(SUBSTITUTE(SUBSTITUTE(SUBSTITUTE(Answers!A444,"’","'"),"‘","'"),"“",""""),"”","""")),'Scoring key'!$B$10:$B$14,0),"unread"))</f>
        <v/>
      </c>
      <c r="C444" s="1" t="str">
        <f aca="false">IF(Answers!C444="","",IFERROR(MATCH(TRIM(SUBSTITUTE(SUBSTITUTE(SUBSTITUTE(SUBSTITUTE(Answers!C444,"’","'"),"‘","'"),"“",""""),"”","""")),'Scoring key'!$B$15:$B$19,0),"unread"))</f>
        <v/>
      </c>
      <c r="D444" s="1" t="str">
        <f aca="false">IF(Answers!D444="","",IFERROR(MATCH(TRIM(SUBSTITUTE(SUBSTITUTE(SUBSTITUTE(SUBSTITUTE(Answers!D444,"’","'"),"‘","'"),"“",""""),"”","""")),'Scoring key'!$B$20:$B$24,0),"unread"))</f>
        <v/>
      </c>
      <c r="E444" s="1" t="str">
        <f aca="false">IF(Answers!E444="","",IFERROR(MATCH(TRIM(SUBSTITUTE(SUBSTITUTE(SUBSTITUTE(SUBSTITUTE(Answers!E444,"’","'"),"‘","'"),"“",""""),"”","""")),'Scoring key'!$B$25:$B$29,0),"unread"))</f>
        <v/>
      </c>
      <c r="F444" s="1" t="str">
        <f aca="false">IF(Answers!L444="","",IFERROR(MATCH(TRIM(SUBSTITUTE(SUBSTITUTE(SUBSTITUTE(SUBSTITUTE(Answers!L444,"’","'"),"‘","'"),"“",""""),"”","""")),'Scoring key'!$B$30:$B$34,0),"unread"))</f>
        <v/>
      </c>
      <c r="G444" s="1" t="str">
        <f aca="false">IF(Answers!N444="","",IFERROR(MATCH(TRIM(SUBSTITUTE(SUBSTITUTE(SUBSTITUTE(SUBSTITUTE(Answers!N444,"’","'"),"‘","'"),"“",""""),"”","""")),'Scoring key'!$B$35:$B$38,0),"unread"))</f>
        <v/>
      </c>
      <c r="H444" s="1" t="str">
        <f aca="false">IF(Answers!O444="","",IFERROR(MATCH(TRIM(SUBSTITUTE(SUBSTITUTE(SUBSTITUTE(SUBSTITUTE(Answers!O444,"’","'"),"‘","'"),"“",""""),"”","""")),'Scoring key'!$B$39:$B$42,0),"unread"))</f>
        <v/>
      </c>
      <c r="I444" s="1" t="str">
        <f aca="false">IF(Answers!S444="","",IFERROR(MATCH(TRIM(SUBSTITUTE(SUBSTITUTE(SUBSTITUTE(SUBSTITUTE(Answers!S444,"’","'"),"‘","'"),"“",""""),"”","""")),'Scoring key'!$B$43:$B$46,0),"unread"))</f>
        <v/>
      </c>
      <c r="J444" s="1" t="str">
        <f aca="false">IF(ISNUMBER(B444),IF(INDEX('Scoring key'!$C$10:$C$14,B444)="","",INDEX('Scoring key'!$C$10:$C$14,B444)),"")</f>
        <v/>
      </c>
      <c r="K444" s="1" t="str">
        <f aca="false">IF(ISNUMBER(E444),IF(INDEX('Scoring key'!$C$25:$C$29,E444)="","",INDEX('Scoring key'!$C$25:$C$29,E444)),"")</f>
        <v/>
      </c>
      <c r="L444" s="1" t="str">
        <f aca="false">IF(ISNUMBER(F444),IF(INDEX('Scoring key'!$C$30:$C$34,F444)="","",INDEX('Scoring key'!$C$30:$C$34,F444)),"")</f>
        <v/>
      </c>
      <c r="M444" s="1" t="str">
        <f aca="false">IF(ISNUMBER(G444),IF(INDEX('Scoring key'!$C$35:$C$38,G444)="","",INDEX('Scoring key'!$C$35:$C$38,G444)),"")</f>
        <v/>
      </c>
      <c r="N444" s="1" t="str">
        <f aca="false">IF(ISNUMBER(H444),IF(INDEX('Scoring key'!$C$39:$C$42,H444)="","",INDEX('Scoring key'!$C$39:$C$42,H444)),"")</f>
        <v/>
      </c>
      <c r="O444" s="1" t="str">
        <f aca="false">IF(Answers!F444="","",IF(ISNUMBER(IFERROR(VALUE(Answers!F444),"")),IF(AND(VALUE(Answers!F444)&gt;=1,VALUE(Answers!F444)&lt;=5,VALUE(Answers!F444)=INT(VALUE(Answers!F444))),VALUE(Answers!F444),"unread"),IFERROR(MATCH(TRIM(SUBSTITUTE(SUBSTITUTE(SUBSTITUTE(SUBSTITUTE(Answers!F444,"’","'"),"‘","'"),"“",""""),"”","""")),'Scoring key'!$B$5:$B$9,0),"unread")))</f>
        <v/>
      </c>
      <c r="P444" s="1" t="str">
        <f aca="false">IF(Answers!G444="","",IF(ISNUMBER(IFERROR(VALUE(Answers!G444),"")),IF(AND(VALUE(Answers!G444)&gt;=1,VALUE(Answers!G444)&lt;=5,VALUE(Answers!G444)=INT(VALUE(Answers!G444))),VALUE(Answers!G444),"unread"),IFERROR(MATCH(TRIM(SUBSTITUTE(SUBSTITUTE(SUBSTITUTE(SUBSTITUTE(Answers!G444,"’","'"),"‘","'"),"“",""""),"”","""")),'Scoring key'!$B$5:$B$9,0),"unread")))</f>
        <v/>
      </c>
      <c r="Q444" s="1" t="str">
        <f aca="false">IF(Answers!H444="","",IF(ISNUMBER(IFERROR(VALUE(Answers!H444),"")),IF(AND(VALUE(Answers!H444)&gt;=1,VALUE(Answers!H444)&lt;=5,VALUE(Answers!H444)=INT(VALUE(Answers!H444))),VALUE(Answers!H444),"unread"),IFERROR(MATCH(TRIM(SUBSTITUTE(SUBSTITUTE(SUBSTITUTE(SUBSTITUTE(Answers!H444,"’","'"),"‘","'"),"“",""""),"”","""")),'Scoring key'!$B$5:$B$9,0),"unread")))</f>
        <v/>
      </c>
      <c r="R444" s="1" t="str">
        <f aca="false">IF(Answers!I444="","",IF(ISNUMBER(IFERROR(VALUE(Answers!I444),"")),IF(AND(VALUE(Answers!I444)&gt;=1,VALUE(Answers!I444)&lt;=5,VALUE(Answers!I444)=INT(VALUE(Answers!I444))),VALUE(Answers!I444),"unread"),IFERROR(MATCH(TRIM(SUBSTITUTE(SUBSTITUTE(SUBSTITUTE(SUBSTITUTE(Answers!I444,"’","'"),"‘","'"),"“",""""),"”","""")),'Scoring key'!$B$5:$B$9,0),"unread")))</f>
        <v/>
      </c>
      <c r="S444" s="1" t="str">
        <f aca="false">IF(Answers!J444="","",IF(ISNUMBER(IFERROR(VALUE(Answers!J444),"")),IF(AND(VALUE(Answers!J444)&gt;=1,VALUE(Answers!J444)&lt;=5,VALUE(Answers!J444)=INT(VALUE(Answers!J444))),VALUE(Answers!J444),"unread"),IFERROR(MATCH(TRIM(SUBSTITUTE(SUBSTITUTE(SUBSTITUTE(SUBSTITUTE(Answers!J444,"’","'"),"‘","'"),"“",""""),"”","""")),'Scoring key'!$B$5:$B$9,0),"unread")))</f>
        <v/>
      </c>
      <c r="T444" s="1" t="str">
        <f aca="false">IF(Answers!K444="","",IF(ISNUMBER(IFERROR(VALUE(Answers!K444),"")),IF(AND(VALUE(Answers!K444)&gt;=1,VALUE(Answers!K444)&lt;=5,VALUE(Answers!K444)=INT(VALUE(Answers!K444))),VALUE(Answers!K444),"unread"),IFERROR(MATCH(TRIM(SUBSTITUTE(SUBSTITUTE(SUBSTITUTE(SUBSTITUTE(Answers!K444,"’","'"),"‘","'"),"“",""""),"”","""")),'Scoring key'!$B$5:$B$9,0),"unread")))</f>
        <v/>
      </c>
      <c r="U444" s="1" t="str">
        <f aca="false">IF(Answers!M444="","",IF(ISNUMBER(IFERROR(VALUE(Answers!M444),"")),IF(AND(VALUE(Answers!M444)&gt;=1,VALUE(Answers!M444)&lt;=5,VALUE(Answers!M444)=INT(VALUE(Answers!M444))),VALUE(Answers!M444),"unread"),IFERROR(MATCH(TRIM(SUBSTITUTE(SUBSTITUTE(SUBSTITUTE(SUBSTITUTE(Answers!M444,"’","'"),"‘","'"),"“",""""),"”","""")),'Scoring key'!$B$5:$B$9,0),"unread")))</f>
        <v/>
      </c>
      <c r="V444" s="1" t="str">
        <f aca="false">IF(Answers!P444="","",IF(ISNUMBER(IFERROR(VALUE(Answers!P444),"")),IF(AND(VALUE(Answers!P444)&gt;=1,VALUE(Answers!P444)&lt;=5,VALUE(Answers!P444)=INT(VALUE(Answers!P444))),VALUE(Answers!P444),"unread"),IFERROR(MATCH(TRIM(SUBSTITUTE(SUBSTITUTE(SUBSTITUTE(SUBSTITUTE(Answers!P444,"’","'"),"‘","'"),"“",""""),"”","""")),'Scoring key'!$B$5:$B$9,0),"unread")))</f>
        <v/>
      </c>
      <c r="W444" s="1" t="str">
        <f aca="false">IF(Answers!Q444="","",IF(ISNUMBER(IFERROR(VALUE(Answers!Q444),"")),IF(AND(VALUE(Answers!Q444)&gt;=1,VALUE(Answers!Q444)&lt;=5,VALUE(Answers!Q444)=INT(VALUE(Answers!Q444))),VALUE(Answers!Q444),"unread"),IFERROR(MATCH(TRIM(SUBSTITUTE(SUBSTITUTE(SUBSTITUTE(SUBSTITUTE(Answers!Q444,"’","'"),"‘","'"),"“",""""),"”","""")),'Scoring key'!$B$5:$B$9,0),"unread")))</f>
        <v/>
      </c>
      <c r="X444" s="1" t="str">
        <f aca="false">IF(Answers!B444="","",ISNUMBER(SEARCH("Drafting or editing emails and documents",TRIM(SUBSTITUTE(SUBSTITUTE(SUBSTITUTE(SUBSTITUTE(Answers!B444,"’","'"),"‘","'"),"“",""""),"”",""""))))*1+ISNUMBER(SEARCH("Summarizing documents, threads or meetings",TRIM(SUBSTITUTE(SUBSTITUTE(SUBSTITUTE(SUBSTITUTE(Answers!B444,"’","'"),"‘","'"),"“",""""),"”",""""))))*1+ISNUMBER(SEARCH("Research, or explaining something unfamiliar",TRIM(SUBSTITUTE(SUBSTITUTE(SUBSTITUTE(SUBSTITUTE(Answers!B444,"’","'"),"‘","'"),"“",""""),"”",""""))))*1+ISNUMBER(SEARCH("Working with data or spreadsheets",TRIM(SUBSTITUTE(SUBSTITUTE(SUBSTITUTE(SUBSTITUTE(Answers!B444,"’","'"),"‘","'"),"“",""""),"”",""""))))*1+ISNUMBER(SEARCH("Writing or reviewing code or scripts",TRIM(SUBSTITUTE(SUBSTITUTE(SUBSTITUTE(SUBSTITUTE(Answers!B444,"’","'"),"‘","'"),"“",""""),"”",""""))))*1+ISNUMBER(SEARCH("Brainstorming or planning",TRIM(SUBSTITUTE(SUBSTITUTE(SUBSTITUTE(SUBSTITUTE(Answers!B444,"’","'"),"‘","'"),"“",""""),"”",""""))))*1+ISNUMBER(SEARCH("Something else",TRIM(SUBSTITUTE(SUBSTITUTE(SUBSTITUTE(SUBSTITUTE(Answers!B444,"’","'"),"‘","'"),"“",""""),"”",""""))))*1)</f>
        <v/>
      </c>
      <c r="Y444" s="1" t="str">
        <f aca="false">IF(X444="","",IF(X444=0,IF(ISNUMBER(SEARCH("I don't use AI tools for work",TRIM(SUBSTITUTE(SUBSTITUTE(SUBSTITUTE(SUBSTITUTE(Answers!B444,"’","'"),"‘","'"),"“",""""),"”","""")))),1,"unread"),MIN(X444+1,5)))</f>
        <v/>
      </c>
      <c r="Z444" s="1" t="n">
        <f aca="false">IF(ISNUMBER(SEARCH("Clear guidance on what's allowed and what information can go in",TRIM(SUBSTITUTE(SUBSTITUTE(SUBSTITUTE(SUBSTITUTE(Answers!R444,"’","'"),"‘","'"),"“",""""),"”","""")))),1,0)</f>
        <v>0</v>
      </c>
      <c r="AA444" s="1" t="n">
        <f aca="false">IF(ISNUMBER(SEARCH("An approved AI tool with a work account",TRIM(SUBSTITUTE(SUBSTITUTE(SUBSTITUTE(SUBSTITUTE(Answers!R444,"’","'"),"‘","'"),"“",""""),"”","""")))),1,0)</f>
        <v>0</v>
      </c>
      <c r="AB444" s="1" t="n">
        <f aca="false">IF(ISNUMBER(SEARCH("Hands-on training using my own work tasks",TRIM(SUBSTITUTE(SUBSTITUTE(SUBSTITUTE(SUBSTITUTE(Answers!R444,"’","'"),"‘","'"),"“",""""),"”","""")))),1,0)</f>
        <v>0</v>
      </c>
      <c r="AC444" s="1" t="n">
        <f aca="false">IF(ISNUMBER(SEARCH("Ready-made prompts and templates for common tasks",TRIM(SUBSTITUTE(SUBSTITUTE(SUBSTITUTE(SUBSTITUTE(Answers!R444,"’","'"),"‘","'"),"“",""""),"”","""")))),1,0)</f>
        <v>0</v>
      </c>
      <c r="AD444" s="1" t="n">
        <f aca="false">IF(ISNUMBER(SEARCH("Help setting up an AI agent for my role",TRIM(SUBSTITUTE(SUBSTITUTE(SUBSTITUTE(SUBSTITUTE(Answers!R444,"’","'"),"‘","'"),"“",""""),"”","""")))),1,0)</f>
        <v>0</v>
      </c>
      <c r="AE444" s="1" t="n">
        <f aca="false">IF(ISNUMBER(SEARCH("Examples from people in jobs like mine",TRIM(SUBSTITUTE(SUBSTITUTE(SUBSTITUTE(SUBSTITUTE(Answers!R444,"’","'"),"‘","'"),"“",""""),"”","""")))),1,0)</f>
        <v>0</v>
      </c>
      <c r="AF444" s="1" t="n">
        <f aca="false">IF(ISNUMBER(SEARCH("Time set aside to practice",TRIM(SUBSTITUTE(SUBSTITUTE(SUBSTITUTE(SUBSTITUTE(Answers!R444,"’","'"),"‘","'"),"“",""""),"”","""")))),1,0)</f>
        <v>0</v>
      </c>
      <c r="AG444" s="1" t="n">
        <f aca="false">IF(ISNUMBER(SEARCH("I don't need help right now",TRIM(SUBSTITUTE(SUBSTITUTE(SUBSTITUTE(SUBSTITUTE(Answers!R444,"’","'"),"‘","'"),"“",""""),"”","""")))),1,0)</f>
        <v>0</v>
      </c>
      <c r="AH444" s="1" t="str">
        <f aca="false">IF(Answers!R444="","",IF(Z444+AA444+AB444+AC444+AD444+AE444+AF444+AG444=0,"unread",""))</f>
        <v/>
      </c>
      <c r="AI444" s="1" t="n">
        <f aca="false">IF(OR(D444=5,E444=5),1,0)</f>
        <v>0</v>
      </c>
    </row>
    <row r="445" customFormat="false" ht="15" hidden="false" customHeight="true" outlineLevel="0" collapsed="false">
      <c r="A445" s="1" t="n">
        <f aca="false">Answers!T445</f>
        <v>0</v>
      </c>
      <c r="B445" s="1" t="str">
        <f aca="false">IF(Answers!A445="","",IFERROR(MATCH(TRIM(SUBSTITUTE(SUBSTITUTE(SUBSTITUTE(SUBSTITUTE(Answers!A445,"’","'"),"‘","'"),"“",""""),"”","""")),'Scoring key'!$B$10:$B$14,0),"unread"))</f>
        <v/>
      </c>
      <c r="C445" s="1" t="str">
        <f aca="false">IF(Answers!C445="","",IFERROR(MATCH(TRIM(SUBSTITUTE(SUBSTITUTE(SUBSTITUTE(SUBSTITUTE(Answers!C445,"’","'"),"‘","'"),"“",""""),"”","""")),'Scoring key'!$B$15:$B$19,0),"unread"))</f>
        <v/>
      </c>
      <c r="D445" s="1" t="str">
        <f aca="false">IF(Answers!D445="","",IFERROR(MATCH(TRIM(SUBSTITUTE(SUBSTITUTE(SUBSTITUTE(SUBSTITUTE(Answers!D445,"’","'"),"‘","'"),"“",""""),"”","""")),'Scoring key'!$B$20:$B$24,0),"unread"))</f>
        <v/>
      </c>
      <c r="E445" s="1" t="str">
        <f aca="false">IF(Answers!E445="","",IFERROR(MATCH(TRIM(SUBSTITUTE(SUBSTITUTE(SUBSTITUTE(SUBSTITUTE(Answers!E445,"’","'"),"‘","'"),"“",""""),"”","""")),'Scoring key'!$B$25:$B$29,0),"unread"))</f>
        <v/>
      </c>
      <c r="F445" s="1" t="str">
        <f aca="false">IF(Answers!L445="","",IFERROR(MATCH(TRIM(SUBSTITUTE(SUBSTITUTE(SUBSTITUTE(SUBSTITUTE(Answers!L445,"’","'"),"‘","'"),"“",""""),"”","""")),'Scoring key'!$B$30:$B$34,0),"unread"))</f>
        <v/>
      </c>
      <c r="G445" s="1" t="str">
        <f aca="false">IF(Answers!N445="","",IFERROR(MATCH(TRIM(SUBSTITUTE(SUBSTITUTE(SUBSTITUTE(SUBSTITUTE(Answers!N445,"’","'"),"‘","'"),"“",""""),"”","""")),'Scoring key'!$B$35:$B$38,0),"unread"))</f>
        <v/>
      </c>
      <c r="H445" s="1" t="str">
        <f aca="false">IF(Answers!O445="","",IFERROR(MATCH(TRIM(SUBSTITUTE(SUBSTITUTE(SUBSTITUTE(SUBSTITUTE(Answers!O445,"’","'"),"‘","'"),"“",""""),"”","""")),'Scoring key'!$B$39:$B$42,0),"unread"))</f>
        <v/>
      </c>
      <c r="I445" s="1" t="str">
        <f aca="false">IF(Answers!S445="","",IFERROR(MATCH(TRIM(SUBSTITUTE(SUBSTITUTE(SUBSTITUTE(SUBSTITUTE(Answers!S445,"’","'"),"‘","'"),"“",""""),"”","""")),'Scoring key'!$B$43:$B$46,0),"unread"))</f>
        <v/>
      </c>
      <c r="J445" s="1" t="str">
        <f aca="false">IF(ISNUMBER(B445),IF(INDEX('Scoring key'!$C$10:$C$14,B445)="","",INDEX('Scoring key'!$C$10:$C$14,B445)),"")</f>
        <v/>
      </c>
      <c r="K445" s="1" t="str">
        <f aca="false">IF(ISNUMBER(E445),IF(INDEX('Scoring key'!$C$25:$C$29,E445)="","",INDEX('Scoring key'!$C$25:$C$29,E445)),"")</f>
        <v/>
      </c>
      <c r="L445" s="1" t="str">
        <f aca="false">IF(ISNUMBER(F445),IF(INDEX('Scoring key'!$C$30:$C$34,F445)="","",INDEX('Scoring key'!$C$30:$C$34,F445)),"")</f>
        <v/>
      </c>
      <c r="M445" s="1" t="str">
        <f aca="false">IF(ISNUMBER(G445),IF(INDEX('Scoring key'!$C$35:$C$38,G445)="","",INDEX('Scoring key'!$C$35:$C$38,G445)),"")</f>
        <v/>
      </c>
      <c r="N445" s="1" t="str">
        <f aca="false">IF(ISNUMBER(H445),IF(INDEX('Scoring key'!$C$39:$C$42,H445)="","",INDEX('Scoring key'!$C$39:$C$42,H445)),"")</f>
        <v/>
      </c>
      <c r="O445" s="1" t="str">
        <f aca="false">IF(Answers!F445="","",IF(ISNUMBER(IFERROR(VALUE(Answers!F445),"")),IF(AND(VALUE(Answers!F445)&gt;=1,VALUE(Answers!F445)&lt;=5,VALUE(Answers!F445)=INT(VALUE(Answers!F445))),VALUE(Answers!F445),"unread"),IFERROR(MATCH(TRIM(SUBSTITUTE(SUBSTITUTE(SUBSTITUTE(SUBSTITUTE(Answers!F445,"’","'"),"‘","'"),"“",""""),"”","""")),'Scoring key'!$B$5:$B$9,0),"unread")))</f>
        <v/>
      </c>
      <c r="P445" s="1" t="str">
        <f aca="false">IF(Answers!G445="","",IF(ISNUMBER(IFERROR(VALUE(Answers!G445),"")),IF(AND(VALUE(Answers!G445)&gt;=1,VALUE(Answers!G445)&lt;=5,VALUE(Answers!G445)=INT(VALUE(Answers!G445))),VALUE(Answers!G445),"unread"),IFERROR(MATCH(TRIM(SUBSTITUTE(SUBSTITUTE(SUBSTITUTE(SUBSTITUTE(Answers!G445,"’","'"),"‘","'"),"“",""""),"”","""")),'Scoring key'!$B$5:$B$9,0),"unread")))</f>
        <v/>
      </c>
      <c r="Q445" s="1" t="str">
        <f aca="false">IF(Answers!H445="","",IF(ISNUMBER(IFERROR(VALUE(Answers!H445),"")),IF(AND(VALUE(Answers!H445)&gt;=1,VALUE(Answers!H445)&lt;=5,VALUE(Answers!H445)=INT(VALUE(Answers!H445))),VALUE(Answers!H445),"unread"),IFERROR(MATCH(TRIM(SUBSTITUTE(SUBSTITUTE(SUBSTITUTE(SUBSTITUTE(Answers!H445,"’","'"),"‘","'"),"“",""""),"”","""")),'Scoring key'!$B$5:$B$9,0),"unread")))</f>
        <v/>
      </c>
      <c r="R445" s="1" t="str">
        <f aca="false">IF(Answers!I445="","",IF(ISNUMBER(IFERROR(VALUE(Answers!I445),"")),IF(AND(VALUE(Answers!I445)&gt;=1,VALUE(Answers!I445)&lt;=5,VALUE(Answers!I445)=INT(VALUE(Answers!I445))),VALUE(Answers!I445),"unread"),IFERROR(MATCH(TRIM(SUBSTITUTE(SUBSTITUTE(SUBSTITUTE(SUBSTITUTE(Answers!I445,"’","'"),"‘","'"),"“",""""),"”","""")),'Scoring key'!$B$5:$B$9,0),"unread")))</f>
        <v/>
      </c>
      <c r="S445" s="1" t="str">
        <f aca="false">IF(Answers!J445="","",IF(ISNUMBER(IFERROR(VALUE(Answers!J445),"")),IF(AND(VALUE(Answers!J445)&gt;=1,VALUE(Answers!J445)&lt;=5,VALUE(Answers!J445)=INT(VALUE(Answers!J445))),VALUE(Answers!J445),"unread"),IFERROR(MATCH(TRIM(SUBSTITUTE(SUBSTITUTE(SUBSTITUTE(SUBSTITUTE(Answers!J445,"’","'"),"‘","'"),"“",""""),"”","""")),'Scoring key'!$B$5:$B$9,0),"unread")))</f>
        <v/>
      </c>
      <c r="T445" s="1" t="str">
        <f aca="false">IF(Answers!K445="","",IF(ISNUMBER(IFERROR(VALUE(Answers!K445),"")),IF(AND(VALUE(Answers!K445)&gt;=1,VALUE(Answers!K445)&lt;=5,VALUE(Answers!K445)=INT(VALUE(Answers!K445))),VALUE(Answers!K445),"unread"),IFERROR(MATCH(TRIM(SUBSTITUTE(SUBSTITUTE(SUBSTITUTE(SUBSTITUTE(Answers!K445,"’","'"),"‘","'"),"“",""""),"”","""")),'Scoring key'!$B$5:$B$9,0),"unread")))</f>
        <v/>
      </c>
      <c r="U445" s="1" t="str">
        <f aca="false">IF(Answers!M445="","",IF(ISNUMBER(IFERROR(VALUE(Answers!M445),"")),IF(AND(VALUE(Answers!M445)&gt;=1,VALUE(Answers!M445)&lt;=5,VALUE(Answers!M445)=INT(VALUE(Answers!M445))),VALUE(Answers!M445),"unread"),IFERROR(MATCH(TRIM(SUBSTITUTE(SUBSTITUTE(SUBSTITUTE(SUBSTITUTE(Answers!M445,"’","'"),"‘","'"),"“",""""),"”","""")),'Scoring key'!$B$5:$B$9,0),"unread")))</f>
        <v/>
      </c>
      <c r="V445" s="1" t="str">
        <f aca="false">IF(Answers!P445="","",IF(ISNUMBER(IFERROR(VALUE(Answers!P445),"")),IF(AND(VALUE(Answers!P445)&gt;=1,VALUE(Answers!P445)&lt;=5,VALUE(Answers!P445)=INT(VALUE(Answers!P445))),VALUE(Answers!P445),"unread"),IFERROR(MATCH(TRIM(SUBSTITUTE(SUBSTITUTE(SUBSTITUTE(SUBSTITUTE(Answers!P445,"’","'"),"‘","'"),"“",""""),"”","""")),'Scoring key'!$B$5:$B$9,0),"unread")))</f>
        <v/>
      </c>
      <c r="W445" s="1" t="str">
        <f aca="false">IF(Answers!Q445="","",IF(ISNUMBER(IFERROR(VALUE(Answers!Q445),"")),IF(AND(VALUE(Answers!Q445)&gt;=1,VALUE(Answers!Q445)&lt;=5,VALUE(Answers!Q445)=INT(VALUE(Answers!Q445))),VALUE(Answers!Q445),"unread"),IFERROR(MATCH(TRIM(SUBSTITUTE(SUBSTITUTE(SUBSTITUTE(SUBSTITUTE(Answers!Q445,"’","'"),"‘","'"),"“",""""),"”","""")),'Scoring key'!$B$5:$B$9,0),"unread")))</f>
        <v/>
      </c>
      <c r="X445" s="1" t="str">
        <f aca="false">IF(Answers!B445="","",ISNUMBER(SEARCH("Drafting or editing emails and documents",TRIM(SUBSTITUTE(SUBSTITUTE(SUBSTITUTE(SUBSTITUTE(Answers!B445,"’","'"),"‘","'"),"“",""""),"”",""""))))*1+ISNUMBER(SEARCH("Summarizing documents, threads or meetings",TRIM(SUBSTITUTE(SUBSTITUTE(SUBSTITUTE(SUBSTITUTE(Answers!B445,"’","'"),"‘","'"),"“",""""),"”",""""))))*1+ISNUMBER(SEARCH("Research, or explaining something unfamiliar",TRIM(SUBSTITUTE(SUBSTITUTE(SUBSTITUTE(SUBSTITUTE(Answers!B445,"’","'"),"‘","'"),"“",""""),"”",""""))))*1+ISNUMBER(SEARCH("Working with data or spreadsheets",TRIM(SUBSTITUTE(SUBSTITUTE(SUBSTITUTE(SUBSTITUTE(Answers!B445,"’","'"),"‘","'"),"“",""""),"”",""""))))*1+ISNUMBER(SEARCH("Writing or reviewing code or scripts",TRIM(SUBSTITUTE(SUBSTITUTE(SUBSTITUTE(SUBSTITUTE(Answers!B445,"’","'"),"‘","'"),"“",""""),"”",""""))))*1+ISNUMBER(SEARCH("Brainstorming or planning",TRIM(SUBSTITUTE(SUBSTITUTE(SUBSTITUTE(SUBSTITUTE(Answers!B445,"’","'"),"‘","'"),"“",""""),"”",""""))))*1+ISNUMBER(SEARCH("Something else",TRIM(SUBSTITUTE(SUBSTITUTE(SUBSTITUTE(SUBSTITUTE(Answers!B445,"’","'"),"‘","'"),"“",""""),"”",""""))))*1)</f>
        <v/>
      </c>
      <c r="Y445" s="1" t="str">
        <f aca="false">IF(X445="","",IF(X445=0,IF(ISNUMBER(SEARCH("I don't use AI tools for work",TRIM(SUBSTITUTE(SUBSTITUTE(SUBSTITUTE(SUBSTITUTE(Answers!B445,"’","'"),"‘","'"),"“",""""),"”","""")))),1,"unread"),MIN(X445+1,5)))</f>
        <v/>
      </c>
      <c r="Z445" s="1" t="n">
        <f aca="false">IF(ISNUMBER(SEARCH("Clear guidance on what's allowed and what information can go in",TRIM(SUBSTITUTE(SUBSTITUTE(SUBSTITUTE(SUBSTITUTE(Answers!R445,"’","'"),"‘","'"),"“",""""),"”","""")))),1,0)</f>
        <v>0</v>
      </c>
      <c r="AA445" s="1" t="n">
        <f aca="false">IF(ISNUMBER(SEARCH("An approved AI tool with a work account",TRIM(SUBSTITUTE(SUBSTITUTE(SUBSTITUTE(SUBSTITUTE(Answers!R445,"’","'"),"‘","'"),"“",""""),"”","""")))),1,0)</f>
        <v>0</v>
      </c>
      <c r="AB445" s="1" t="n">
        <f aca="false">IF(ISNUMBER(SEARCH("Hands-on training using my own work tasks",TRIM(SUBSTITUTE(SUBSTITUTE(SUBSTITUTE(SUBSTITUTE(Answers!R445,"’","'"),"‘","'"),"“",""""),"”","""")))),1,0)</f>
        <v>0</v>
      </c>
      <c r="AC445" s="1" t="n">
        <f aca="false">IF(ISNUMBER(SEARCH("Ready-made prompts and templates for common tasks",TRIM(SUBSTITUTE(SUBSTITUTE(SUBSTITUTE(SUBSTITUTE(Answers!R445,"’","'"),"‘","'"),"“",""""),"”","""")))),1,0)</f>
        <v>0</v>
      </c>
      <c r="AD445" s="1" t="n">
        <f aca="false">IF(ISNUMBER(SEARCH("Help setting up an AI agent for my role",TRIM(SUBSTITUTE(SUBSTITUTE(SUBSTITUTE(SUBSTITUTE(Answers!R445,"’","'"),"‘","'"),"“",""""),"”","""")))),1,0)</f>
        <v>0</v>
      </c>
      <c r="AE445" s="1" t="n">
        <f aca="false">IF(ISNUMBER(SEARCH("Examples from people in jobs like mine",TRIM(SUBSTITUTE(SUBSTITUTE(SUBSTITUTE(SUBSTITUTE(Answers!R445,"’","'"),"‘","'"),"“",""""),"”","""")))),1,0)</f>
        <v>0</v>
      </c>
      <c r="AF445" s="1" t="n">
        <f aca="false">IF(ISNUMBER(SEARCH("Time set aside to practice",TRIM(SUBSTITUTE(SUBSTITUTE(SUBSTITUTE(SUBSTITUTE(Answers!R445,"’","'"),"‘","'"),"“",""""),"”","""")))),1,0)</f>
        <v>0</v>
      </c>
      <c r="AG445" s="1" t="n">
        <f aca="false">IF(ISNUMBER(SEARCH("I don't need help right now",TRIM(SUBSTITUTE(SUBSTITUTE(SUBSTITUTE(SUBSTITUTE(Answers!R445,"’","'"),"‘","'"),"“",""""),"”","""")))),1,0)</f>
        <v>0</v>
      </c>
      <c r="AH445" s="1" t="str">
        <f aca="false">IF(Answers!R445="","",IF(Z445+AA445+AB445+AC445+AD445+AE445+AF445+AG445=0,"unread",""))</f>
        <v/>
      </c>
      <c r="AI445" s="1" t="n">
        <f aca="false">IF(OR(D445=5,E445=5),1,0)</f>
        <v>0</v>
      </c>
    </row>
    <row r="446" customFormat="false" ht="15" hidden="false" customHeight="true" outlineLevel="0" collapsed="false">
      <c r="A446" s="1" t="n">
        <f aca="false">Answers!T446</f>
        <v>0</v>
      </c>
      <c r="B446" s="1" t="str">
        <f aca="false">IF(Answers!A446="","",IFERROR(MATCH(TRIM(SUBSTITUTE(SUBSTITUTE(SUBSTITUTE(SUBSTITUTE(Answers!A446,"’","'"),"‘","'"),"“",""""),"”","""")),'Scoring key'!$B$10:$B$14,0),"unread"))</f>
        <v/>
      </c>
      <c r="C446" s="1" t="str">
        <f aca="false">IF(Answers!C446="","",IFERROR(MATCH(TRIM(SUBSTITUTE(SUBSTITUTE(SUBSTITUTE(SUBSTITUTE(Answers!C446,"’","'"),"‘","'"),"“",""""),"”","""")),'Scoring key'!$B$15:$B$19,0),"unread"))</f>
        <v/>
      </c>
      <c r="D446" s="1" t="str">
        <f aca="false">IF(Answers!D446="","",IFERROR(MATCH(TRIM(SUBSTITUTE(SUBSTITUTE(SUBSTITUTE(SUBSTITUTE(Answers!D446,"’","'"),"‘","'"),"“",""""),"”","""")),'Scoring key'!$B$20:$B$24,0),"unread"))</f>
        <v/>
      </c>
      <c r="E446" s="1" t="str">
        <f aca="false">IF(Answers!E446="","",IFERROR(MATCH(TRIM(SUBSTITUTE(SUBSTITUTE(SUBSTITUTE(SUBSTITUTE(Answers!E446,"’","'"),"‘","'"),"“",""""),"”","""")),'Scoring key'!$B$25:$B$29,0),"unread"))</f>
        <v/>
      </c>
      <c r="F446" s="1" t="str">
        <f aca="false">IF(Answers!L446="","",IFERROR(MATCH(TRIM(SUBSTITUTE(SUBSTITUTE(SUBSTITUTE(SUBSTITUTE(Answers!L446,"’","'"),"‘","'"),"“",""""),"”","""")),'Scoring key'!$B$30:$B$34,0),"unread"))</f>
        <v/>
      </c>
      <c r="G446" s="1" t="str">
        <f aca="false">IF(Answers!N446="","",IFERROR(MATCH(TRIM(SUBSTITUTE(SUBSTITUTE(SUBSTITUTE(SUBSTITUTE(Answers!N446,"’","'"),"‘","'"),"“",""""),"”","""")),'Scoring key'!$B$35:$B$38,0),"unread"))</f>
        <v/>
      </c>
      <c r="H446" s="1" t="str">
        <f aca="false">IF(Answers!O446="","",IFERROR(MATCH(TRIM(SUBSTITUTE(SUBSTITUTE(SUBSTITUTE(SUBSTITUTE(Answers!O446,"’","'"),"‘","'"),"“",""""),"”","""")),'Scoring key'!$B$39:$B$42,0),"unread"))</f>
        <v/>
      </c>
      <c r="I446" s="1" t="str">
        <f aca="false">IF(Answers!S446="","",IFERROR(MATCH(TRIM(SUBSTITUTE(SUBSTITUTE(SUBSTITUTE(SUBSTITUTE(Answers!S446,"’","'"),"‘","'"),"“",""""),"”","""")),'Scoring key'!$B$43:$B$46,0),"unread"))</f>
        <v/>
      </c>
      <c r="J446" s="1" t="str">
        <f aca="false">IF(ISNUMBER(B446),IF(INDEX('Scoring key'!$C$10:$C$14,B446)="","",INDEX('Scoring key'!$C$10:$C$14,B446)),"")</f>
        <v/>
      </c>
      <c r="K446" s="1" t="str">
        <f aca="false">IF(ISNUMBER(E446),IF(INDEX('Scoring key'!$C$25:$C$29,E446)="","",INDEX('Scoring key'!$C$25:$C$29,E446)),"")</f>
        <v/>
      </c>
      <c r="L446" s="1" t="str">
        <f aca="false">IF(ISNUMBER(F446),IF(INDEX('Scoring key'!$C$30:$C$34,F446)="","",INDEX('Scoring key'!$C$30:$C$34,F446)),"")</f>
        <v/>
      </c>
      <c r="M446" s="1" t="str">
        <f aca="false">IF(ISNUMBER(G446),IF(INDEX('Scoring key'!$C$35:$C$38,G446)="","",INDEX('Scoring key'!$C$35:$C$38,G446)),"")</f>
        <v/>
      </c>
      <c r="N446" s="1" t="str">
        <f aca="false">IF(ISNUMBER(H446),IF(INDEX('Scoring key'!$C$39:$C$42,H446)="","",INDEX('Scoring key'!$C$39:$C$42,H446)),"")</f>
        <v/>
      </c>
      <c r="O446" s="1" t="str">
        <f aca="false">IF(Answers!F446="","",IF(ISNUMBER(IFERROR(VALUE(Answers!F446),"")),IF(AND(VALUE(Answers!F446)&gt;=1,VALUE(Answers!F446)&lt;=5,VALUE(Answers!F446)=INT(VALUE(Answers!F446))),VALUE(Answers!F446),"unread"),IFERROR(MATCH(TRIM(SUBSTITUTE(SUBSTITUTE(SUBSTITUTE(SUBSTITUTE(Answers!F446,"’","'"),"‘","'"),"“",""""),"”","""")),'Scoring key'!$B$5:$B$9,0),"unread")))</f>
        <v/>
      </c>
      <c r="P446" s="1" t="str">
        <f aca="false">IF(Answers!G446="","",IF(ISNUMBER(IFERROR(VALUE(Answers!G446),"")),IF(AND(VALUE(Answers!G446)&gt;=1,VALUE(Answers!G446)&lt;=5,VALUE(Answers!G446)=INT(VALUE(Answers!G446))),VALUE(Answers!G446),"unread"),IFERROR(MATCH(TRIM(SUBSTITUTE(SUBSTITUTE(SUBSTITUTE(SUBSTITUTE(Answers!G446,"’","'"),"‘","'"),"“",""""),"”","""")),'Scoring key'!$B$5:$B$9,0),"unread")))</f>
        <v/>
      </c>
      <c r="Q446" s="1" t="str">
        <f aca="false">IF(Answers!H446="","",IF(ISNUMBER(IFERROR(VALUE(Answers!H446),"")),IF(AND(VALUE(Answers!H446)&gt;=1,VALUE(Answers!H446)&lt;=5,VALUE(Answers!H446)=INT(VALUE(Answers!H446))),VALUE(Answers!H446),"unread"),IFERROR(MATCH(TRIM(SUBSTITUTE(SUBSTITUTE(SUBSTITUTE(SUBSTITUTE(Answers!H446,"’","'"),"‘","'"),"“",""""),"”","""")),'Scoring key'!$B$5:$B$9,0),"unread")))</f>
        <v/>
      </c>
      <c r="R446" s="1" t="str">
        <f aca="false">IF(Answers!I446="","",IF(ISNUMBER(IFERROR(VALUE(Answers!I446),"")),IF(AND(VALUE(Answers!I446)&gt;=1,VALUE(Answers!I446)&lt;=5,VALUE(Answers!I446)=INT(VALUE(Answers!I446))),VALUE(Answers!I446),"unread"),IFERROR(MATCH(TRIM(SUBSTITUTE(SUBSTITUTE(SUBSTITUTE(SUBSTITUTE(Answers!I446,"’","'"),"‘","'"),"“",""""),"”","""")),'Scoring key'!$B$5:$B$9,0),"unread")))</f>
        <v/>
      </c>
      <c r="S446" s="1" t="str">
        <f aca="false">IF(Answers!J446="","",IF(ISNUMBER(IFERROR(VALUE(Answers!J446),"")),IF(AND(VALUE(Answers!J446)&gt;=1,VALUE(Answers!J446)&lt;=5,VALUE(Answers!J446)=INT(VALUE(Answers!J446))),VALUE(Answers!J446),"unread"),IFERROR(MATCH(TRIM(SUBSTITUTE(SUBSTITUTE(SUBSTITUTE(SUBSTITUTE(Answers!J446,"’","'"),"‘","'"),"“",""""),"”","""")),'Scoring key'!$B$5:$B$9,0),"unread")))</f>
        <v/>
      </c>
      <c r="T446" s="1" t="str">
        <f aca="false">IF(Answers!K446="","",IF(ISNUMBER(IFERROR(VALUE(Answers!K446),"")),IF(AND(VALUE(Answers!K446)&gt;=1,VALUE(Answers!K446)&lt;=5,VALUE(Answers!K446)=INT(VALUE(Answers!K446))),VALUE(Answers!K446),"unread"),IFERROR(MATCH(TRIM(SUBSTITUTE(SUBSTITUTE(SUBSTITUTE(SUBSTITUTE(Answers!K446,"’","'"),"‘","'"),"“",""""),"”","""")),'Scoring key'!$B$5:$B$9,0),"unread")))</f>
        <v/>
      </c>
      <c r="U446" s="1" t="str">
        <f aca="false">IF(Answers!M446="","",IF(ISNUMBER(IFERROR(VALUE(Answers!M446),"")),IF(AND(VALUE(Answers!M446)&gt;=1,VALUE(Answers!M446)&lt;=5,VALUE(Answers!M446)=INT(VALUE(Answers!M446))),VALUE(Answers!M446),"unread"),IFERROR(MATCH(TRIM(SUBSTITUTE(SUBSTITUTE(SUBSTITUTE(SUBSTITUTE(Answers!M446,"’","'"),"‘","'"),"“",""""),"”","""")),'Scoring key'!$B$5:$B$9,0),"unread")))</f>
        <v/>
      </c>
      <c r="V446" s="1" t="str">
        <f aca="false">IF(Answers!P446="","",IF(ISNUMBER(IFERROR(VALUE(Answers!P446),"")),IF(AND(VALUE(Answers!P446)&gt;=1,VALUE(Answers!P446)&lt;=5,VALUE(Answers!P446)=INT(VALUE(Answers!P446))),VALUE(Answers!P446),"unread"),IFERROR(MATCH(TRIM(SUBSTITUTE(SUBSTITUTE(SUBSTITUTE(SUBSTITUTE(Answers!P446,"’","'"),"‘","'"),"“",""""),"”","""")),'Scoring key'!$B$5:$B$9,0),"unread")))</f>
        <v/>
      </c>
      <c r="W446" s="1" t="str">
        <f aca="false">IF(Answers!Q446="","",IF(ISNUMBER(IFERROR(VALUE(Answers!Q446),"")),IF(AND(VALUE(Answers!Q446)&gt;=1,VALUE(Answers!Q446)&lt;=5,VALUE(Answers!Q446)=INT(VALUE(Answers!Q446))),VALUE(Answers!Q446),"unread"),IFERROR(MATCH(TRIM(SUBSTITUTE(SUBSTITUTE(SUBSTITUTE(SUBSTITUTE(Answers!Q446,"’","'"),"‘","'"),"“",""""),"”","""")),'Scoring key'!$B$5:$B$9,0),"unread")))</f>
        <v/>
      </c>
      <c r="X446" s="1" t="str">
        <f aca="false">IF(Answers!B446="","",ISNUMBER(SEARCH("Drafting or editing emails and documents",TRIM(SUBSTITUTE(SUBSTITUTE(SUBSTITUTE(SUBSTITUTE(Answers!B446,"’","'"),"‘","'"),"“",""""),"”",""""))))*1+ISNUMBER(SEARCH("Summarizing documents, threads or meetings",TRIM(SUBSTITUTE(SUBSTITUTE(SUBSTITUTE(SUBSTITUTE(Answers!B446,"’","'"),"‘","'"),"“",""""),"”",""""))))*1+ISNUMBER(SEARCH("Research, or explaining something unfamiliar",TRIM(SUBSTITUTE(SUBSTITUTE(SUBSTITUTE(SUBSTITUTE(Answers!B446,"’","'"),"‘","'"),"“",""""),"”",""""))))*1+ISNUMBER(SEARCH("Working with data or spreadsheets",TRIM(SUBSTITUTE(SUBSTITUTE(SUBSTITUTE(SUBSTITUTE(Answers!B446,"’","'"),"‘","'"),"“",""""),"”",""""))))*1+ISNUMBER(SEARCH("Writing or reviewing code or scripts",TRIM(SUBSTITUTE(SUBSTITUTE(SUBSTITUTE(SUBSTITUTE(Answers!B446,"’","'"),"‘","'"),"“",""""),"”",""""))))*1+ISNUMBER(SEARCH("Brainstorming or planning",TRIM(SUBSTITUTE(SUBSTITUTE(SUBSTITUTE(SUBSTITUTE(Answers!B446,"’","'"),"‘","'"),"“",""""),"”",""""))))*1+ISNUMBER(SEARCH("Something else",TRIM(SUBSTITUTE(SUBSTITUTE(SUBSTITUTE(SUBSTITUTE(Answers!B446,"’","'"),"‘","'"),"“",""""),"”",""""))))*1)</f>
        <v/>
      </c>
      <c r="Y446" s="1" t="str">
        <f aca="false">IF(X446="","",IF(X446=0,IF(ISNUMBER(SEARCH("I don't use AI tools for work",TRIM(SUBSTITUTE(SUBSTITUTE(SUBSTITUTE(SUBSTITUTE(Answers!B446,"’","'"),"‘","'"),"“",""""),"”","""")))),1,"unread"),MIN(X446+1,5)))</f>
        <v/>
      </c>
      <c r="Z446" s="1" t="n">
        <f aca="false">IF(ISNUMBER(SEARCH("Clear guidance on what's allowed and what information can go in",TRIM(SUBSTITUTE(SUBSTITUTE(SUBSTITUTE(SUBSTITUTE(Answers!R446,"’","'"),"‘","'"),"“",""""),"”","""")))),1,0)</f>
        <v>0</v>
      </c>
      <c r="AA446" s="1" t="n">
        <f aca="false">IF(ISNUMBER(SEARCH("An approved AI tool with a work account",TRIM(SUBSTITUTE(SUBSTITUTE(SUBSTITUTE(SUBSTITUTE(Answers!R446,"’","'"),"‘","'"),"“",""""),"”","""")))),1,0)</f>
        <v>0</v>
      </c>
      <c r="AB446" s="1" t="n">
        <f aca="false">IF(ISNUMBER(SEARCH("Hands-on training using my own work tasks",TRIM(SUBSTITUTE(SUBSTITUTE(SUBSTITUTE(SUBSTITUTE(Answers!R446,"’","'"),"‘","'"),"“",""""),"”","""")))),1,0)</f>
        <v>0</v>
      </c>
      <c r="AC446" s="1" t="n">
        <f aca="false">IF(ISNUMBER(SEARCH("Ready-made prompts and templates for common tasks",TRIM(SUBSTITUTE(SUBSTITUTE(SUBSTITUTE(SUBSTITUTE(Answers!R446,"’","'"),"‘","'"),"“",""""),"”","""")))),1,0)</f>
        <v>0</v>
      </c>
      <c r="AD446" s="1" t="n">
        <f aca="false">IF(ISNUMBER(SEARCH("Help setting up an AI agent for my role",TRIM(SUBSTITUTE(SUBSTITUTE(SUBSTITUTE(SUBSTITUTE(Answers!R446,"’","'"),"‘","'"),"“",""""),"”","""")))),1,0)</f>
        <v>0</v>
      </c>
      <c r="AE446" s="1" t="n">
        <f aca="false">IF(ISNUMBER(SEARCH("Examples from people in jobs like mine",TRIM(SUBSTITUTE(SUBSTITUTE(SUBSTITUTE(SUBSTITUTE(Answers!R446,"’","'"),"‘","'"),"“",""""),"”","""")))),1,0)</f>
        <v>0</v>
      </c>
      <c r="AF446" s="1" t="n">
        <f aca="false">IF(ISNUMBER(SEARCH("Time set aside to practice",TRIM(SUBSTITUTE(SUBSTITUTE(SUBSTITUTE(SUBSTITUTE(Answers!R446,"’","'"),"‘","'"),"“",""""),"”","""")))),1,0)</f>
        <v>0</v>
      </c>
      <c r="AG446" s="1" t="n">
        <f aca="false">IF(ISNUMBER(SEARCH("I don't need help right now",TRIM(SUBSTITUTE(SUBSTITUTE(SUBSTITUTE(SUBSTITUTE(Answers!R446,"’","'"),"‘","'"),"“",""""),"”","""")))),1,0)</f>
        <v>0</v>
      </c>
      <c r="AH446" s="1" t="str">
        <f aca="false">IF(Answers!R446="","",IF(Z446+AA446+AB446+AC446+AD446+AE446+AF446+AG446=0,"unread",""))</f>
        <v/>
      </c>
      <c r="AI446" s="1" t="n">
        <f aca="false">IF(OR(D446=5,E446=5),1,0)</f>
        <v>0</v>
      </c>
    </row>
    <row r="447" customFormat="false" ht="15" hidden="false" customHeight="true" outlineLevel="0" collapsed="false">
      <c r="A447" s="1" t="n">
        <f aca="false">Answers!T447</f>
        <v>0</v>
      </c>
      <c r="B447" s="1" t="str">
        <f aca="false">IF(Answers!A447="","",IFERROR(MATCH(TRIM(SUBSTITUTE(SUBSTITUTE(SUBSTITUTE(SUBSTITUTE(Answers!A447,"’","'"),"‘","'"),"“",""""),"”","""")),'Scoring key'!$B$10:$B$14,0),"unread"))</f>
        <v/>
      </c>
      <c r="C447" s="1" t="str">
        <f aca="false">IF(Answers!C447="","",IFERROR(MATCH(TRIM(SUBSTITUTE(SUBSTITUTE(SUBSTITUTE(SUBSTITUTE(Answers!C447,"’","'"),"‘","'"),"“",""""),"”","""")),'Scoring key'!$B$15:$B$19,0),"unread"))</f>
        <v/>
      </c>
      <c r="D447" s="1" t="str">
        <f aca="false">IF(Answers!D447="","",IFERROR(MATCH(TRIM(SUBSTITUTE(SUBSTITUTE(SUBSTITUTE(SUBSTITUTE(Answers!D447,"’","'"),"‘","'"),"“",""""),"”","""")),'Scoring key'!$B$20:$B$24,0),"unread"))</f>
        <v/>
      </c>
      <c r="E447" s="1" t="str">
        <f aca="false">IF(Answers!E447="","",IFERROR(MATCH(TRIM(SUBSTITUTE(SUBSTITUTE(SUBSTITUTE(SUBSTITUTE(Answers!E447,"’","'"),"‘","'"),"“",""""),"”","""")),'Scoring key'!$B$25:$B$29,0),"unread"))</f>
        <v/>
      </c>
      <c r="F447" s="1" t="str">
        <f aca="false">IF(Answers!L447="","",IFERROR(MATCH(TRIM(SUBSTITUTE(SUBSTITUTE(SUBSTITUTE(SUBSTITUTE(Answers!L447,"’","'"),"‘","'"),"“",""""),"”","""")),'Scoring key'!$B$30:$B$34,0),"unread"))</f>
        <v/>
      </c>
      <c r="G447" s="1" t="str">
        <f aca="false">IF(Answers!N447="","",IFERROR(MATCH(TRIM(SUBSTITUTE(SUBSTITUTE(SUBSTITUTE(SUBSTITUTE(Answers!N447,"’","'"),"‘","'"),"“",""""),"”","""")),'Scoring key'!$B$35:$B$38,0),"unread"))</f>
        <v/>
      </c>
      <c r="H447" s="1" t="str">
        <f aca="false">IF(Answers!O447="","",IFERROR(MATCH(TRIM(SUBSTITUTE(SUBSTITUTE(SUBSTITUTE(SUBSTITUTE(Answers!O447,"’","'"),"‘","'"),"“",""""),"”","""")),'Scoring key'!$B$39:$B$42,0),"unread"))</f>
        <v/>
      </c>
      <c r="I447" s="1" t="str">
        <f aca="false">IF(Answers!S447="","",IFERROR(MATCH(TRIM(SUBSTITUTE(SUBSTITUTE(SUBSTITUTE(SUBSTITUTE(Answers!S447,"’","'"),"‘","'"),"“",""""),"”","""")),'Scoring key'!$B$43:$B$46,0),"unread"))</f>
        <v/>
      </c>
      <c r="J447" s="1" t="str">
        <f aca="false">IF(ISNUMBER(B447),IF(INDEX('Scoring key'!$C$10:$C$14,B447)="","",INDEX('Scoring key'!$C$10:$C$14,B447)),"")</f>
        <v/>
      </c>
      <c r="K447" s="1" t="str">
        <f aca="false">IF(ISNUMBER(E447),IF(INDEX('Scoring key'!$C$25:$C$29,E447)="","",INDEX('Scoring key'!$C$25:$C$29,E447)),"")</f>
        <v/>
      </c>
      <c r="L447" s="1" t="str">
        <f aca="false">IF(ISNUMBER(F447),IF(INDEX('Scoring key'!$C$30:$C$34,F447)="","",INDEX('Scoring key'!$C$30:$C$34,F447)),"")</f>
        <v/>
      </c>
      <c r="M447" s="1" t="str">
        <f aca="false">IF(ISNUMBER(G447),IF(INDEX('Scoring key'!$C$35:$C$38,G447)="","",INDEX('Scoring key'!$C$35:$C$38,G447)),"")</f>
        <v/>
      </c>
      <c r="N447" s="1" t="str">
        <f aca="false">IF(ISNUMBER(H447),IF(INDEX('Scoring key'!$C$39:$C$42,H447)="","",INDEX('Scoring key'!$C$39:$C$42,H447)),"")</f>
        <v/>
      </c>
      <c r="O447" s="1" t="str">
        <f aca="false">IF(Answers!F447="","",IF(ISNUMBER(IFERROR(VALUE(Answers!F447),"")),IF(AND(VALUE(Answers!F447)&gt;=1,VALUE(Answers!F447)&lt;=5,VALUE(Answers!F447)=INT(VALUE(Answers!F447))),VALUE(Answers!F447),"unread"),IFERROR(MATCH(TRIM(SUBSTITUTE(SUBSTITUTE(SUBSTITUTE(SUBSTITUTE(Answers!F447,"’","'"),"‘","'"),"“",""""),"”","""")),'Scoring key'!$B$5:$B$9,0),"unread")))</f>
        <v/>
      </c>
      <c r="P447" s="1" t="str">
        <f aca="false">IF(Answers!G447="","",IF(ISNUMBER(IFERROR(VALUE(Answers!G447),"")),IF(AND(VALUE(Answers!G447)&gt;=1,VALUE(Answers!G447)&lt;=5,VALUE(Answers!G447)=INT(VALUE(Answers!G447))),VALUE(Answers!G447),"unread"),IFERROR(MATCH(TRIM(SUBSTITUTE(SUBSTITUTE(SUBSTITUTE(SUBSTITUTE(Answers!G447,"’","'"),"‘","'"),"“",""""),"”","""")),'Scoring key'!$B$5:$B$9,0),"unread")))</f>
        <v/>
      </c>
      <c r="Q447" s="1" t="str">
        <f aca="false">IF(Answers!H447="","",IF(ISNUMBER(IFERROR(VALUE(Answers!H447),"")),IF(AND(VALUE(Answers!H447)&gt;=1,VALUE(Answers!H447)&lt;=5,VALUE(Answers!H447)=INT(VALUE(Answers!H447))),VALUE(Answers!H447),"unread"),IFERROR(MATCH(TRIM(SUBSTITUTE(SUBSTITUTE(SUBSTITUTE(SUBSTITUTE(Answers!H447,"’","'"),"‘","'"),"“",""""),"”","""")),'Scoring key'!$B$5:$B$9,0),"unread")))</f>
        <v/>
      </c>
      <c r="R447" s="1" t="str">
        <f aca="false">IF(Answers!I447="","",IF(ISNUMBER(IFERROR(VALUE(Answers!I447),"")),IF(AND(VALUE(Answers!I447)&gt;=1,VALUE(Answers!I447)&lt;=5,VALUE(Answers!I447)=INT(VALUE(Answers!I447))),VALUE(Answers!I447),"unread"),IFERROR(MATCH(TRIM(SUBSTITUTE(SUBSTITUTE(SUBSTITUTE(SUBSTITUTE(Answers!I447,"’","'"),"‘","'"),"“",""""),"”","""")),'Scoring key'!$B$5:$B$9,0),"unread")))</f>
        <v/>
      </c>
      <c r="S447" s="1" t="str">
        <f aca="false">IF(Answers!J447="","",IF(ISNUMBER(IFERROR(VALUE(Answers!J447),"")),IF(AND(VALUE(Answers!J447)&gt;=1,VALUE(Answers!J447)&lt;=5,VALUE(Answers!J447)=INT(VALUE(Answers!J447))),VALUE(Answers!J447),"unread"),IFERROR(MATCH(TRIM(SUBSTITUTE(SUBSTITUTE(SUBSTITUTE(SUBSTITUTE(Answers!J447,"’","'"),"‘","'"),"“",""""),"”","""")),'Scoring key'!$B$5:$B$9,0),"unread")))</f>
        <v/>
      </c>
      <c r="T447" s="1" t="str">
        <f aca="false">IF(Answers!K447="","",IF(ISNUMBER(IFERROR(VALUE(Answers!K447),"")),IF(AND(VALUE(Answers!K447)&gt;=1,VALUE(Answers!K447)&lt;=5,VALUE(Answers!K447)=INT(VALUE(Answers!K447))),VALUE(Answers!K447),"unread"),IFERROR(MATCH(TRIM(SUBSTITUTE(SUBSTITUTE(SUBSTITUTE(SUBSTITUTE(Answers!K447,"’","'"),"‘","'"),"“",""""),"”","""")),'Scoring key'!$B$5:$B$9,0),"unread")))</f>
        <v/>
      </c>
      <c r="U447" s="1" t="str">
        <f aca="false">IF(Answers!M447="","",IF(ISNUMBER(IFERROR(VALUE(Answers!M447),"")),IF(AND(VALUE(Answers!M447)&gt;=1,VALUE(Answers!M447)&lt;=5,VALUE(Answers!M447)=INT(VALUE(Answers!M447))),VALUE(Answers!M447),"unread"),IFERROR(MATCH(TRIM(SUBSTITUTE(SUBSTITUTE(SUBSTITUTE(SUBSTITUTE(Answers!M447,"’","'"),"‘","'"),"“",""""),"”","""")),'Scoring key'!$B$5:$B$9,0),"unread")))</f>
        <v/>
      </c>
      <c r="V447" s="1" t="str">
        <f aca="false">IF(Answers!P447="","",IF(ISNUMBER(IFERROR(VALUE(Answers!P447),"")),IF(AND(VALUE(Answers!P447)&gt;=1,VALUE(Answers!P447)&lt;=5,VALUE(Answers!P447)=INT(VALUE(Answers!P447))),VALUE(Answers!P447),"unread"),IFERROR(MATCH(TRIM(SUBSTITUTE(SUBSTITUTE(SUBSTITUTE(SUBSTITUTE(Answers!P447,"’","'"),"‘","'"),"“",""""),"”","""")),'Scoring key'!$B$5:$B$9,0),"unread")))</f>
        <v/>
      </c>
      <c r="W447" s="1" t="str">
        <f aca="false">IF(Answers!Q447="","",IF(ISNUMBER(IFERROR(VALUE(Answers!Q447),"")),IF(AND(VALUE(Answers!Q447)&gt;=1,VALUE(Answers!Q447)&lt;=5,VALUE(Answers!Q447)=INT(VALUE(Answers!Q447))),VALUE(Answers!Q447),"unread"),IFERROR(MATCH(TRIM(SUBSTITUTE(SUBSTITUTE(SUBSTITUTE(SUBSTITUTE(Answers!Q447,"’","'"),"‘","'"),"“",""""),"”","""")),'Scoring key'!$B$5:$B$9,0),"unread")))</f>
        <v/>
      </c>
      <c r="X447" s="1" t="str">
        <f aca="false">IF(Answers!B447="","",ISNUMBER(SEARCH("Drafting or editing emails and documents",TRIM(SUBSTITUTE(SUBSTITUTE(SUBSTITUTE(SUBSTITUTE(Answers!B447,"’","'"),"‘","'"),"“",""""),"”",""""))))*1+ISNUMBER(SEARCH("Summarizing documents, threads or meetings",TRIM(SUBSTITUTE(SUBSTITUTE(SUBSTITUTE(SUBSTITUTE(Answers!B447,"’","'"),"‘","'"),"“",""""),"”",""""))))*1+ISNUMBER(SEARCH("Research, or explaining something unfamiliar",TRIM(SUBSTITUTE(SUBSTITUTE(SUBSTITUTE(SUBSTITUTE(Answers!B447,"’","'"),"‘","'"),"“",""""),"”",""""))))*1+ISNUMBER(SEARCH("Working with data or spreadsheets",TRIM(SUBSTITUTE(SUBSTITUTE(SUBSTITUTE(SUBSTITUTE(Answers!B447,"’","'"),"‘","'"),"“",""""),"”",""""))))*1+ISNUMBER(SEARCH("Writing or reviewing code or scripts",TRIM(SUBSTITUTE(SUBSTITUTE(SUBSTITUTE(SUBSTITUTE(Answers!B447,"’","'"),"‘","'"),"“",""""),"”",""""))))*1+ISNUMBER(SEARCH("Brainstorming or planning",TRIM(SUBSTITUTE(SUBSTITUTE(SUBSTITUTE(SUBSTITUTE(Answers!B447,"’","'"),"‘","'"),"“",""""),"”",""""))))*1+ISNUMBER(SEARCH("Something else",TRIM(SUBSTITUTE(SUBSTITUTE(SUBSTITUTE(SUBSTITUTE(Answers!B447,"’","'"),"‘","'"),"“",""""),"”",""""))))*1)</f>
        <v/>
      </c>
      <c r="Y447" s="1" t="str">
        <f aca="false">IF(X447="","",IF(X447=0,IF(ISNUMBER(SEARCH("I don't use AI tools for work",TRIM(SUBSTITUTE(SUBSTITUTE(SUBSTITUTE(SUBSTITUTE(Answers!B447,"’","'"),"‘","'"),"“",""""),"”","""")))),1,"unread"),MIN(X447+1,5)))</f>
        <v/>
      </c>
      <c r="Z447" s="1" t="n">
        <f aca="false">IF(ISNUMBER(SEARCH("Clear guidance on what's allowed and what information can go in",TRIM(SUBSTITUTE(SUBSTITUTE(SUBSTITUTE(SUBSTITUTE(Answers!R447,"’","'"),"‘","'"),"“",""""),"”","""")))),1,0)</f>
        <v>0</v>
      </c>
      <c r="AA447" s="1" t="n">
        <f aca="false">IF(ISNUMBER(SEARCH("An approved AI tool with a work account",TRIM(SUBSTITUTE(SUBSTITUTE(SUBSTITUTE(SUBSTITUTE(Answers!R447,"’","'"),"‘","'"),"“",""""),"”","""")))),1,0)</f>
        <v>0</v>
      </c>
      <c r="AB447" s="1" t="n">
        <f aca="false">IF(ISNUMBER(SEARCH("Hands-on training using my own work tasks",TRIM(SUBSTITUTE(SUBSTITUTE(SUBSTITUTE(SUBSTITUTE(Answers!R447,"’","'"),"‘","'"),"“",""""),"”","""")))),1,0)</f>
        <v>0</v>
      </c>
      <c r="AC447" s="1" t="n">
        <f aca="false">IF(ISNUMBER(SEARCH("Ready-made prompts and templates for common tasks",TRIM(SUBSTITUTE(SUBSTITUTE(SUBSTITUTE(SUBSTITUTE(Answers!R447,"’","'"),"‘","'"),"“",""""),"”","""")))),1,0)</f>
        <v>0</v>
      </c>
      <c r="AD447" s="1" t="n">
        <f aca="false">IF(ISNUMBER(SEARCH("Help setting up an AI agent for my role",TRIM(SUBSTITUTE(SUBSTITUTE(SUBSTITUTE(SUBSTITUTE(Answers!R447,"’","'"),"‘","'"),"“",""""),"”","""")))),1,0)</f>
        <v>0</v>
      </c>
      <c r="AE447" s="1" t="n">
        <f aca="false">IF(ISNUMBER(SEARCH("Examples from people in jobs like mine",TRIM(SUBSTITUTE(SUBSTITUTE(SUBSTITUTE(SUBSTITUTE(Answers!R447,"’","'"),"‘","'"),"“",""""),"”","""")))),1,0)</f>
        <v>0</v>
      </c>
      <c r="AF447" s="1" t="n">
        <f aca="false">IF(ISNUMBER(SEARCH("Time set aside to practice",TRIM(SUBSTITUTE(SUBSTITUTE(SUBSTITUTE(SUBSTITUTE(Answers!R447,"’","'"),"‘","'"),"“",""""),"”","""")))),1,0)</f>
        <v>0</v>
      </c>
      <c r="AG447" s="1" t="n">
        <f aca="false">IF(ISNUMBER(SEARCH("I don't need help right now",TRIM(SUBSTITUTE(SUBSTITUTE(SUBSTITUTE(SUBSTITUTE(Answers!R447,"’","'"),"‘","'"),"“",""""),"”","""")))),1,0)</f>
        <v>0</v>
      </c>
      <c r="AH447" s="1" t="str">
        <f aca="false">IF(Answers!R447="","",IF(Z447+AA447+AB447+AC447+AD447+AE447+AF447+AG447=0,"unread",""))</f>
        <v/>
      </c>
      <c r="AI447" s="1" t="n">
        <f aca="false">IF(OR(D447=5,E447=5),1,0)</f>
        <v>0</v>
      </c>
    </row>
    <row r="448" customFormat="false" ht="15" hidden="false" customHeight="true" outlineLevel="0" collapsed="false">
      <c r="A448" s="1" t="n">
        <f aca="false">Answers!T448</f>
        <v>0</v>
      </c>
      <c r="B448" s="1" t="str">
        <f aca="false">IF(Answers!A448="","",IFERROR(MATCH(TRIM(SUBSTITUTE(SUBSTITUTE(SUBSTITUTE(SUBSTITUTE(Answers!A448,"’","'"),"‘","'"),"“",""""),"”","""")),'Scoring key'!$B$10:$B$14,0),"unread"))</f>
        <v/>
      </c>
      <c r="C448" s="1" t="str">
        <f aca="false">IF(Answers!C448="","",IFERROR(MATCH(TRIM(SUBSTITUTE(SUBSTITUTE(SUBSTITUTE(SUBSTITUTE(Answers!C448,"’","'"),"‘","'"),"“",""""),"”","""")),'Scoring key'!$B$15:$B$19,0),"unread"))</f>
        <v/>
      </c>
      <c r="D448" s="1" t="str">
        <f aca="false">IF(Answers!D448="","",IFERROR(MATCH(TRIM(SUBSTITUTE(SUBSTITUTE(SUBSTITUTE(SUBSTITUTE(Answers!D448,"’","'"),"‘","'"),"“",""""),"”","""")),'Scoring key'!$B$20:$B$24,0),"unread"))</f>
        <v/>
      </c>
      <c r="E448" s="1" t="str">
        <f aca="false">IF(Answers!E448="","",IFERROR(MATCH(TRIM(SUBSTITUTE(SUBSTITUTE(SUBSTITUTE(SUBSTITUTE(Answers!E448,"’","'"),"‘","'"),"“",""""),"”","""")),'Scoring key'!$B$25:$B$29,0),"unread"))</f>
        <v/>
      </c>
      <c r="F448" s="1" t="str">
        <f aca="false">IF(Answers!L448="","",IFERROR(MATCH(TRIM(SUBSTITUTE(SUBSTITUTE(SUBSTITUTE(SUBSTITUTE(Answers!L448,"’","'"),"‘","'"),"“",""""),"”","""")),'Scoring key'!$B$30:$B$34,0),"unread"))</f>
        <v/>
      </c>
      <c r="G448" s="1" t="str">
        <f aca="false">IF(Answers!N448="","",IFERROR(MATCH(TRIM(SUBSTITUTE(SUBSTITUTE(SUBSTITUTE(SUBSTITUTE(Answers!N448,"’","'"),"‘","'"),"“",""""),"”","""")),'Scoring key'!$B$35:$B$38,0),"unread"))</f>
        <v/>
      </c>
      <c r="H448" s="1" t="str">
        <f aca="false">IF(Answers!O448="","",IFERROR(MATCH(TRIM(SUBSTITUTE(SUBSTITUTE(SUBSTITUTE(SUBSTITUTE(Answers!O448,"’","'"),"‘","'"),"“",""""),"”","""")),'Scoring key'!$B$39:$B$42,0),"unread"))</f>
        <v/>
      </c>
      <c r="I448" s="1" t="str">
        <f aca="false">IF(Answers!S448="","",IFERROR(MATCH(TRIM(SUBSTITUTE(SUBSTITUTE(SUBSTITUTE(SUBSTITUTE(Answers!S448,"’","'"),"‘","'"),"“",""""),"”","""")),'Scoring key'!$B$43:$B$46,0),"unread"))</f>
        <v/>
      </c>
      <c r="J448" s="1" t="str">
        <f aca="false">IF(ISNUMBER(B448),IF(INDEX('Scoring key'!$C$10:$C$14,B448)="","",INDEX('Scoring key'!$C$10:$C$14,B448)),"")</f>
        <v/>
      </c>
      <c r="K448" s="1" t="str">
        <f aca="false">IF(ISNUMBER(E448),IF(INDEX('Scoring key'!$C$25:$C$29,E448)="","",INDEX('Scoring key'!$C$25:$C$29,E448)),"")</f>
        <v/>
      </c>
      <c r="L448" s="1" t="str">
        <f aca="false">IF(ISNUMBER(F448),IF(INDEX('Scoring key'!$C$30:$C$34,F448)="","",INDEX('Scoring key'!$C$30:$C$34,F448)),"")</f>
        <v/>
      </c>
      <c r="M448" s="1" t="str">
        <f aca="false">IF(ISNUMBER(G448),IF(INDEX('Scoring key'!$C$35:$C$38,G448)="","",INDEX('Scoring key'!$C$35:$C$38,G448)),"")</f>
        <v/>
      </c>
      <c r="N448" s="1" t="str">
        <f aca="false">IF(ISNUMBER(H448),IF(INDEX('Scoring key'!$C$39:$C$42,H448)="","",INDEX('Scoring key'!$C$39:$C$42,H448)),"")</f>
        <v/>
      </c>
      <c r="O448" s="1" t="str">
        <f aca="false">IF(Answers!F448="","",IF(ISNUMBER(IFERROR(VALUE(Answers!F448),"")),IF(AND(VALUE(Answers!F448)&gt;=1,VALUE(Answers!F448)&lt;=5,VALUE(Answers!F448)=INT(VALUE(Answers!F448))),VALUE(Answers!F448),"unread"),IFERROR(MATCH(TRIM(SUBSTITUTE(SUBSTITUTE(SUBSTITUTE(SUBSTITUTE(Answers!F448,"’","'"),"‘","'"),"“",""""),"”","""")),'Scoring key'!$B$5:$B$9,0),"unread")))</f>
        <v/>
      </c>
      <c r="P448" s="1" t="str">
        <f aca="false">IF(Answers!G448="","",IF(ISNUMBER(IFERROR(VALUE(Answers!G448),"")),IF(AND(VALUE(Answers!G448)&gt;=1,VALUE(Answers!G448)&lt;=5,VALUE(Answers!G448)=INT(VALUE(Answers!G448))),VALUE(Answers!G448),"unread"),IFERROR(MATCH(TRIM(SUBSTITUTE(SUBSTITUTE(SUBSTITUTE(SUBSTITUTE(Answers!G448,"’","'"),"‘","'"),"“",""""),"”","""")),'Scoring key'!$B$5:$B$9,0),"unread")))</f>
        <v/>
      </c>
      <c r="Q448" s="1" t="str">
        <f aca="false">IF(Answers!H448="","",IF(ISNUMBER(IFERROR(VALUE(Answers!H448),"")),IF(AND(VALUE(Answers!H448)&gt;=1,VALUE(Answers!H448)&lt;=5,VALUE(Answers!H448)=INT(VALUE(Answers!H448))),VALUE(Answers!H448),"unread"),IFERROR(MATCH(TRIM(SUBSTITUTE(SUBSTITUTE(SUBSTITUTE(SUBSTITUTE(Answers!H448,"’","'"),"‘","'"),"“",""""),"”","""")),'Scoring key'!$B$5:$B$9,0),"unread")))</f>
        <v/>
      </c>
      <c r="R448" s="1" t="str">
        <f aca="false">IF(Answers!I448="","",IF(ISNUMBER(IFERROR(VALUE(Answers!I448),"")),IF(AND(VALUE(Answers!I448)&gt;=1,VALUE(Answers!I448)&lt;=5,VALUE(Answers!I448)=INT(VALUE(Answers!I448))),VALUE(Answers!I448),"unread"),IFERROR(MATCH(TRIM(SUBSTITUTE(SUBSTITUTE(SUBSTITUTE(SUBSTITUTE(Answers!I448,"’","'"),"‘","'"),"“",""""),"”","""")),'Scoring key'!$B$5:$B$9,0),"unread")))</f>
        <v/>
      </c>
      <c r="S448" s="1" t="str">
        <f aca="false">IF(Answers!J448="","",IF(ISNUMBER(IFERROR(VALUE(Answers!J448),"")),IF(AND(VALUE(Answers!J448)&gt;=1,VALUE(Answers!J448)&lt;=5,VALUE(Answers!J448)=INT(VALUE(Answers!J448))),VALUE(Answers!J448),"unread"),IFERROR(MATCH(TRIM(SUBSTITUTE(SUBSTITUTE(SUBSTITUTE(SUBSTITUTE(Answers!J448,"’","'"),"‘","'"),"“",""""),"”","""")),'Scoring key'!$B$5:$B$9,0),"unread")))</f>
        <v/>
      </c>
      <c r="T448" s="1" t="str">
        <f aca="false">IF(Answers!K448="","",IF(ISNUMBER(IFERROR(VALUE(Answers!K448),"")),IF(AND(VALUE(Answers!K448)&gt;=1,VALUE(Answers!K448)&lt;=5,VALUE(Answers!K448)=INT(VALUE(Answers!K448))),VALUE(Answers!K448),"unread"),IFERROR(MATCH(TRIM(SUBSTITUTE(SUBSTITUTE(SUBSTITUTE(SUBSTITUTE(Answers!K448,"’","'"),"‘","'"),"“",""""),"”","""")),'Scoring key'!$B$5:$B$9,0),"unread")))</f>
        <v/>
      </c>
      <c r="U448" s="1" t="str">
        <f aca="false">IF(Answers!M448="","",IF(ISNUMBER(IFERROR(VALUE(Answers!M448),"")),IF(AND(VALUE(Answers!M448)&gt;=1,VALUE(Answers!M448)&lt;=5,VALUE(Answers!M448)=INT(VALUE(Answers!M448))),VALUE(Answers!M448),"unread"),IFERROR(MATCH(TRIM(SUBSTITUTE(SUBSTITUTE(SUBSTITUTE(SUBSTITUTE(Answers!M448,"’","'"),"‘","'"),"“",""""),"”","""")),'Scoring key'!$B$5:$B$9,0),"unread")))</f>
        <v/>
      </c>
      <c r="V448" s="1" t="str">
        <f aca="false">IF(Answers!P448="","",IF(ISNUMBER(IFERROR(VALUE(Answers!P448),"")),IF(AND(VALUE(Answers!P448)&gt;=1,VALUE(Answers!P448)&lt;=5,VALUE(Answers!P448)=INT(VALUE(Answers!P448))),VALUE(Answers!P448),"unread"),IFERROR(MATCH(TRIM(SUBSTITUTE(SUBSTITUTE(SUBSTITUTE(SUBSTITUTE(Answers!P448,"’","'"),"‘","'"),"“",""""),"”","""")),'Scoring key'!$B$5:$B$9,0),"unread")))</f>
        <v/>
      </c>
      <c r="W448" s="1" t="str">
        <f aca="false">IF(Answers!Q448="","",IF(ISNUMBER(IFERROR(VALUE(Answers!Q448),"")),IF(AND(VALUE(Answers!Q448)&gt;=1,VALUE(Answers!Q448)&lt;=5,VALUE(Answers!Q448)=INT(VALUE(Answers!Q448))),VALUE(Answers!Q448),"unread"),IFERROR(MATCH(TRIM(SUBSTITUTE(SUBSTITUTE(SUBSTITUTE(SUBSTITUTE(Answers!Q448,"’","'"),"‘","'"),"“",""""),"”","""")),'Scoring key'!$B$5:$B$9,0),"unread")))</f>
        <v/>
      </c>
      <c r="X448" s="1" t="str">
        <f aca="false">IF(Answers!B448="","",ISNUMBER(SEARCH("Drafting or editing emails and documents",TRIM(SUBSTITUTE(SUBSTITUTE(SUBSTITUTE(SUBSTITUTE(Answers!B448,"’","'"),"‘","'"),"“",""""),"”",""""))))*1+ISNUMBER(SEARCH("Summarizing documents, threads or meetings",TRIM(SUBSTITUTE(SUBSTITUTE(SUBSTITUTE(SUBSTITUTE(Answers!B448,"’","'"),"‘","'"),"“",""""),"”",""""))))*1+ISNUMBER(SEARCH("Research, or explaining something unfamiliar",TRIM(SUBSTITUTE(SUBSTITUTE(SUBSTITUTE(SUBSTITUTE(Answers!B448,"’","'"),"‘","'"),"“",""""),"”",""""))))*1+ISNUMBER(SEARCH("Working with data or spreadsheets",TRIM(SUBSTITUTE(SUBSTITUTE(SUBSTITUTE(SUBSTITUTE(Answers!B448,"’","'"),"‘","'"),"“",""""),"”",""""))))*1+ISNUMBER(SEARCH("Writing or reviewing code or scripts",TRIM(SUBSTITUTE(SUBSTITUTE(SUBSTITUTE(SUBSTITUTE(Answers!B448,"’","'"),"‘","'"),"“",""""),"”",""""))))*1+ISNUMBER(SEARCH("Brainstorming or planning",TRIM(SUBSTITUTE(SUBSTITUTE(SUBSTITUTE(SUBSTITUTE(Answers!B448,"’","'"),"‘","'"),"“",""""),"”",""""))))*1+ISNUMBER(SEARCH("Something else",TRIM(SUBSTITUTE(SUBSTITUTE(SUBSTITUTE(SUBSTITUTE(Answers!B448,"’","'"),"‘","'"),"“",""""),"”",""""))))*1)</f>
        <v/>
      </c>
      <c r="Y448" s="1" t="str">
        <f aca="false">IF(X448="","",IF(X448=0,IF(ISNUMBER(SEARCH("I don't use AI tools for work",TRIM(SUBSTITUTE(SUBSTITUTE(SUBSTITUTE(SUBSTITUTE(Answers!B448,"’","'"),"‘","'"),"“",""""),"”","""")))),1,"unread"),MIN(X448+1,5)))</f>
        <v/>
      </c>
      <c r="Z448" s="1" t="n">
        <f aca="false">IF(ISNUMBER(SEARCH("Clear guidance on what's allowed and what information can go in",TRIM(SUBSTITUTE(SUBSTITUTE(SUBSTITUTE(SUBSTITUTE(Answers!R448,"’","'"),"‘","'"),"“",""""),"”","""")))),1,0)</f>
        <v>0</v>
      </c>
      <c r="AA448" s="1" t="n">
        <f aca="false">IF(ISNUMBER(SEARCH("An approved AI tool with a work account",TRIM(SUBSTITUTE(SUBSTITUTE(SUBSTITUTE(SUBSTITUTE(Answers!R448,"’","'"),"‘","'"),"“",""""),"”","""")))),1,0)</f>
        <v>0</v>
      </c>
      <c r="AB448" s="1" t="n">
        <f aca="false">IF(ISNUMBER(SEARCH("Hands-on training using my own work tasks",TRIM(SUBSTITUTE(SUBSTITUTE(SUBSTITUTE(SUBSTITUTE(Answers!R448,"’","'"),"‘","'"),"“",""""),"”","""")))),1,0)</f>
        <v>0</v>
      </c>
      <c r="AC448" s="1" t="n">
        <f aca="false">IF(ISNUMBER(SEARCH("Ready-made prompts and templates for common tasks",TRIM(SUBSTITUTE(SUBSTITUTE(SUBSTITUTE(SUBSTITUTE(Answers!R448,"’","'"),"‘","'"),"“",""""),"”","""")))),1,0)</f>
        <v>0</v>
      </c>
      <c r="AD448" s="1" t="n">
        <f aca="false">IF(ISNUMBER(SEARCH("Help setting up an AI agent for my role",TRIM(SUBSTITUTE(SUBSTITUTE(SUBSTITUTE(SUBSTITUTE(Answers!R448,"’","'"),"‘","'"),"“",""""),"”","""")))),1,0)</f>
        <v>0</v>
      </c>
      <c r="AE448" s="1" t="n">
        <f aca="false">IF(ISNUMBER(SEARCH("Examples from people in jobs like mine",TRIM(SUBSTITUTE(SUBSTITUTE(SUBSTITUTE(SUBSTITUTE(Answers!R448,"’","'"),"‘","'"),"“",""""),"”","""")))),1,0)</f>
        <v>0</v>
      </c>
      <c r="AF448" s="1" t="n">
        <f aca="false">IF(ISNUMBER(SEARCH("Time set aside to practice",TRIM(SUBSTITUTE(SUBSTITUTE(SUBSTITUTE(SUBSTITUTE(Answers!R448,"’","'"),"‘","'"),"“",""""),"”","""")))),1,0)</f>
        <v>0</v>
      </c>
      <c r="AG448" s="1" t="n">
        <f aca="false">IF(ISNUMBER(SEARCH("I don't need help right now",TRIM(SUBSTITUTE(SUBSTITUTE(SUBSTITUTE(SUBSTITUTE(Answers!R448,"’","'"),"‘","'"),"“",""""),"”","""")))),1,0)</f>
        <v>0</v>
      </c>
      <c r="AH448" s="1" t="str">
        <f aca="false">IF(Answers!R448="","",IF(Z448+AA448+AB448+AC448+AD448+AE448+AF448+AG448=0,"unread",""))</f>
        <v/>
      </c>
      <c r="AI448" s="1" t="n">
        <f aca="false">IF(OR(D448=5,E448=5),1,0)</f>
        <v>0</v>
      </c>
    </row>
    <row r="449" customFormat="false" ht="15" hidden="false" customHeight="true" outlineLevel="0" collapsed="false">
      <c r="A449" s="1" t="n">
        <f aca="false">Answers!T449</f>
        <v>0</v>
      </c>
      <c r="B449" s="1" t="str">
        <f aca="false">IF(Answers!A449="","",IFERROR(MATCH(TRIM(SUBSTITUTE(SUBSTITUTE(SUBSTITUTE(SUBSTITUTE(Answers!A449,"’","'"),"‘","'"),"“",""""),"”","""")),'Scoring key'!$B$10:$B$14,0),"unread"))</f>
        <v/>
      </c>
      <c r="C449" s="1" t="str">
        <f aca="false">IF(Answers!C449="","",IFERROR(MATCH(TRIM(SUBSTITUTE(SUBSTITUTE(SUBSTITUTE(SUBSTITUTE(Answers!C449,"’","'"),"‘","'"),"“",""""),"”","""")),'Scoring key'!$B$15:$B$19,0),"unread"))</f>
        <v/>
      </c>
      <c r="D449" s="1" t="str">
        <f aca="false">IF(Answers!D449="","",IFERROR(MATCH(TRIM(SUBSTITUTE(SUBSTITUTE(SUBSTITUTE(SUBSTITUTE(Answers!D449,"’","'"),"‘","'"),"“",""""),"”","""")),'Scoring key'!$B$20:$B$24,0),"unread"))</f>
        <v/>
      </c>
      <c r="E449" s="1" t="str">
        <f aca="false">IF(Answers!E449="","",IFERROR(MATCH(TRIM(SUBSTITUTE(SUBSTITUTE(SUBSTITUTE(SUBSTITUTE(Answers!E449,"’","'"),"‘","'"),"“",""""),"”","""")),'Scoring key'!$B$25:$B$29,0),"unread"))</f>
        <v/>
      </c>
      <c r="F449" s="1" t="str">
        <f aca="false">IF(Answers!L449="","",IFERROR(MATCH(TRIM(SUBSTITUTE(SUBSTITUTE(SUBSTITUTE(SUBSTITUTE(Answers!L449,"’","'"),"‘","'"),"“",""""),"”","""")),'Scoring key'!$B$30:$B$34,0),"unread"))</f>
        <v/>
      </c>
      <c r="G449" s="1" t="str">
        <f aca="false">IF(Answers!N449="","",IFERROR(MATCH(TRIM(SUBSTITUTE(SUBSTITUTE(SUBSTITUTE(SUBSTITUTE(Answers!N449,"’","'"),"‘","'"),"“",""""),"”","""")),'Scoring key'!$B$35:$B$38,0),"unread"))</f>
        <v/>
      </c>
      <c r="H449" s="1" t="str">
        <f aca="false">IF(Answers!O449="","",IFERROR(MATCH(TRIM(SUBSTITUTE(SUBSTITUTE(SUBSTITUTE(SUBSTITUTE(Answers!O449,"’","'"),"‘","'"),"“",""""),"”","""")),'Scoring key'!$B$39:$B$42,0),"unread"))</f>
        <v/>
      </c>
      <c r="I449" s="1" t="str">
        <f aca="false">IF(Answers!S449="","",IFERROR(MATCH(TRIM(SUBSTITUTE(SUBSTITUTE(SUBSTITUTE(SUBSTITUTE(Answers!S449,"’","'"),"‘","'"),"“",""""),"”","""")),'Scoring key'!$B$43:$B$46,0),"unread"))</f>
        <v/>
      </c>
      <c r="J449" s="1" t="str">
        <f aca="false">IF(ISNUMBER(B449),IF(INDEX('Scoring key'!$C$10:$C$14,B449)="","",INDEX('Scoring key'!$C$10:$C$14,B449)),"")</f>
        <v/>
      </c>
      <c r="K449" s="1" t="str">
        <f aca="false">IF(ISNUMBER(E449),IF(INDEX('Scoring key'!$C$25:$C$29,E449)="","",INDEX('Scoring key'!$C$25:$C$29,E449)),"")</f>
        <v/>
      </c>
      <c r="L449" s="1" t="str">
        <f aca="false">IF(ISNUMBER(F449),IF(INDEX('Scoring key'!$C$30:$C$34,F449)="","",INDEX('Scoring key'!$C$30:$C$34,F449)),"")</f>
        <v/>
      </c>
      <c r="M449" s="1" t="str">
        <f aca="false">IF(ISNUMBER(G449),IF(INDEX('Scoring key'!$C$35:$C$38,G449)="","",INDEX('Scoring key'!$C$35:$C$38,G449)),"")</f>
        <v/>
      </c>
      <c r="N449" s="1" t="str">
        <f aca="false">IF(ISNUMBER(H449),IF(INDEX('Scoring key'!$C$39:$C$42,H449)="","",INDEX('Scoring key'!$C$39:$C$42,H449)),"")</f>
        <v/>
      </c>
      <c r="O449" s="1" t="str">
        <f aca="false">IF(Answers!F449="","",IF(ISNUMBER(IFERROR(VALUE(Answers!F449),"")),IF(AND(VALUE(Answers!F449)&gt;=1,VALUE(Answers!F449)&lt;=5,VALUE(Answers!F449)=INT(VALUE(Answers!F449))),VALUE(Answers!F449),"unread"),IFERROR(MATCH(TRIM(SUBSTITUTE(SUBSTITUTE(SUBSTITUTE(SUBSTITUTE(Answers!F449,"’","'"),"‘","'"),"“",""""),"”","""")),'Scoring key'!$B$5:$B$9,0),"unread")))</f>
        <v/>
      </c>
      <c r="P449" s="1" t="str">
        <f aca="false">IF(Answers!G449="","",IF(ISNUMBER(IFERROR(VALUE(Answers!G449),"")),IF(AND(VALUE(Answers!G449)&gt;=1,VALUE(Answers!G449)&lt;=5,VALUE(Answers!G449)=INT(VALUE(Answers!G449))),VALUE(Answers!G449),"unread"),IFERROR(MATCH(TRIM(SUBSTITUTE(SUBSTITUTE(SUBSTITUTE(SUBSTITUTE(Answers!G449,"’","'"),"‘","'"),"“",""""),"”","""")),'Scoring key'!$B$5:$B$9,0),"unread")))</f>
        <v/>
      </c>
      <c r="Q449" s="1" t="str">
        <f aca="false">IF(Answers!H449="","",IF(ISNUMBER(IFERROR(VALUE(Answers!H449),"")),IF(AND(VALUE(Answers!H449)&gt;=1,VALUE(Answers!H449)&lt;=5,VALUE(Answers!H449)=INT(VALUE(Answers!H449))),VALUE(Answers!H449),"unread"),IFERROR(MATCH(TRIM(SUBSTITUTE(SUBSTITUTE(SUBSTITUTE(SUBSTITUTE(Answers!H449,"’","'"),"‘","'"),"“",""""),"”","""")),'Scoring key'!$B$5:$B$9,0),"unread")))</f>
        <v/>
      </c>
      <c r="R449" s="1" t="str">
        <f aca="false">IF(Answers!I449="","",IF(ISNUMBER(IFERROR(VALUE(Answers!I449),"")),IF(AND(VALUE(Answers!I449)&gt;=1,VALUE(Answers!I449)&lt;=5,VALUE(Answers!I449)=INT(VALUE(Answers!I449))),VALUE(Answers!I449),"unread"),IFERROR(MATCH(TRIM(SUBSTITUTE(SUBSTITUTE(SUBSTITUTE(SUBSTITUTE(Answers!I449,"’","'"),"‘","'"),"“",""""),"”","""")),'Scoring key'!$B$5:$B$9,0),"unread")))</f>
        <v/>
      </c>
      <c r="S449" s="1" t="str">
        <f aca="false">IF(Answers!J449="","",IF(ISNUMBER(IFERROR(VALUE(Answers!J449),"")),IF(AND(VALUE(Answers!J449)&gt;=1,VALUE(Answers!J449)&lt;=5,VALUE(Answers!J449)=INT(VALUE(Answers!J449))),VALUE(Answers!J449),"unread"),IFERROR(MATCH(TRIM(SUBSTITUTE(SUBSTITUTE(SUBSTITUTE(SUBSTITUTE(Answers!J449,"’","'"),"‘","'"),"“",""""),"”","""")),'Scoring key'!$B$5:$B$9,0),"unread")))</f>
        <v/>
      </c>
      <c r="T449" s="1" t="str">
        <f aca="false">IF(Answers!K449="","",IF(ISNUMBER(IFERROR(VALUE(Answers!K449),"")),IF(AND(VALUE(Answers!K449)&gt;=1,VALUE(Answers!K449)&lt;=5,VALUE(Answers!K449)=INT(VALUE(Answers!K449))),VALUE(Answers!K449),"unread"),IFERROR(MATCH(TRIM(SUBSTITUTE(SUBSTITUTE(SUBSTITUTE(SUBSTITUTE(Answers!K449,"’","'"),"‘","'"),"“",""""),"”","""")),'Scoring key'!$B$5:$B$9,0),"unread")))</f>
        <v/>
      </c>
      <c r="U449" s="1" t="str">
        <f aca="false">IF(Answers!M449="","",IF(ISNUMBER(IFERROR(VALUE(Answers!M449),"")),IF(AND(VALUE(Answers!M449)&gt;=1,VALUE(Answers!M449)&lt;=5,VALUE(Answers!M449)=INT(VALUE(Answers!M449))),VALUE(Answers!M449),"unread"),IFERROR(MATCH(TRIM(SUBSTITUTE(SUBSTITUTE(SUBSTITUTE(SUBSTITUTE(Answers!M449,"’","'"),"‘","'"),"“",""""),"”","""")),'Scoring key'!$B$5:$B$9,0),"unread")))</f>
        <v/>
      </c>
      <c r="V449" s="1" t="str">
        <f aca="false">IF(Answers!P449="","",IF(ISNUMBER(IFERROR(VALUE(Answers!P449),"")),IF(AND(VALUE(Answers!P449)&gt;=1,VALUE(Answers!P449)&lt;=5,VALUE(Answers!P449)=INT(VALUE(Answers!P449))),VALUE(Answers!P449),"unread"),IFERROR(MATCH(TRIM(SUBSTITUTE(SUBSTITUTE(SUBSTITUTE(SUBSTITUTE(Answers!P449,"’","'"),"‘","'"),"“",""""),"”","""")),'Scoring key'!$B$5:$B$9,0),"unread")))</f>
        <v/>
      </c>
      <c r="W449" s="1" t="str">
        <f aca="false">IF(Answers!Q449="","",IF(ISNUMBER(IFERROR(VALUE(Answers!Q449),"")),IF(AND(VALUE(Answers!Q449)&gt;=1,VALUE(Answers!Q449)&lt;=5,VALUE(Answers!Q449)=INT(VALUE(Answers!Q449))),VALUE(Answers!Q449),"unread"),IFERROR(MATCH(TRIM(SUBSTITUTE(SUBSTITUTE(SUBSTITUTE(SUBSTITUTE(Answers!Q449,"’","'"),"‘","'"),"“",""""),"”","""")),'Scoring key'!$B$5:$B$9,0),"unread")))</f>
        <v/>
      </c>
      <c r="X449" s="1" t="str">
        <f aca="false">IF(Answers!B449="","",ISNUMBER(SEARCH("Drafting or editing emails and documents",TRIM(SUBSTITUTE(SUBSTITUTE(SUBSTITUTE(SUBSTITUTE(Answers!B449,"’","'"),"‘","'"),"“",""""),"”",""""))))*1+ISNUMBER(SEARCH("Summarizing documents, threads or meetings",TRIM(SUBSTITUTE(SUBSTITUTE(SUBSTITUTE(SUBSTITUTE(Answers!B449,"’","'"),"‘","'"),"“",""""),"”",""""))))*1+ISNUMBER(SEARCH("Research, or explaining something unfamiliar",TRIM(SUBSTITUTE(SUBSTITUTE(SUBSTITUTE(SUBSTITUTE(Answers!B449,"’","'"),"‘","'"),"“",""""),"”",""""))))*1+ISNUMBER(SEARCH("Working with data or spreadsheets",TRIM(SUBSTITUTE(SUBSTITUTE(SUBSTITUTE(SUBSTITUTE(Answers!B449,"’","'"),"‘","'"),"“",""""),"”",""""))))*1+ISNUMBER(SEARCH("Writing or reviewing code or scripts",TRIM(SUBSTITUTE(SUBSTITUTE(SUBSTITUTE(SUBSTITUTE(Answers!B449,"’","'"),"‘","'"),"“",""""),"”",""""))))*1+ISNUMBER(SEARCH("Brainstorming or planning",TRIM(SUBSTITUTE(SUBSTITUTE(SUBSTITUTE(SUBSTITUTE(Answers!B449,"’","'"),"‘","'"),"“",""""),"”",""""))))*1+ISNUMBER(SEARCH("Something else",TRIM(SUBSTITUTE(SUBSTITUTE(SUBSTITUTE(SUBSTITUTE(Answers!B449,"’","'"),"‘","'"),"“",""""),"”",""""))))*1)</f>
        <v/>
      </c>
      <c r="Y449" s="1" t="str">
        <f aca="false">IF(X449="","",IF(X449=0,IF(ISNUMBER(SEARCH("I don't use AI tools for work",TRIM(SUBSTITUTE(SUBSTITUTE(SUBSTITUTE(SUBSTITUTE(Answers!B449,"’","'"),"‘","'"),"“",""""),"”","""")))),1,"unread"),MIN(X449+1,5)))</f>
        <v/>
      </c>
      <c r="Z449" s="1" t="n">
        <f aca="false">IF(ISNUMBER(SEARCH("Clear guidance on what's allowed and what information can go in",TRIM(SUBSTITUTE(SUBSTITUTE(SUBSTITUTE(SUBSTITUTE(Answers!R449,"’","'"),"‘","'"),"“",""""),"”","""")))),1,0)</f>
        <v>0</v>
      </c>
      <c r="AA449" s="1" t="n">
        <f aca="false">IF(ISNUMBER(SEARCH("An approved AI tool with a work account",TRIM(SUBSTITUTE(SUBSTITUTE(SUBSTITUTE(SUBSTITUTE(Answers!R449,"’","'"),"‘","'"),"“",""""),"”","""")))),1,0)</f>
        <v>0</v>
      </c>
      <c r="AB449" s="1" t="n">
        <f aca="false">IF(ISNUMBER(SEARCH("Hands-on training using my own work tasks",TRIM(SUBSTITUTE(SUBSTITUTE(SUBSTITUTE(SUBSTITUTE(Answers!R449,"’","'"),"‘","'"),"“",""""),"”","""")))),1,0)</f>
        <v>0</v>
      </c>
      <c r="AC449" s="1" t="n">
        <f aca="false">IF(ISNUMBER(SEARCH("Ready-made prompts and templates for common tasks",TRIM(SUBSTITUTE(SUBSTITUTE(SUBSTITUTE(SUBSTITUTE(Answers!R449,"’","'"),"‘","'"),"“",""""),"”","""")))),1,0)</f>
        <v>0</v>
      </c>
      <c r="AD449" s="1" t="n">
        <f aca="false">IF(ISNUMBER(SEARCH("Help setting up an AI agent for my role",TRIM(SUBSTITUTE(SUBSTITUTE(SUBSTITUTE(SUBSTITUTE(Answers!R449,"’","'"),"‘","'"),"“",""""),"”","""")))),1,0)</f>
        <v>0</v>
      </c>
      <c r="AE449" s="1" t="n">
        <f aca="false">IF(ISNUMBER(SEARCH("Examples from people in jobs like mine",TRIM(SUBSTITUTE(SUBSTITUTE(SUBSTITUTE(SUBSTITUTE(Answers!R449,"’","'"),"‘","'"),"“",""""),"”","""")))),1,0)</f>
        <v>0</v>
      </c>
      <c r="AF449" s="1" t="n">
        <f aca="false">IF(ISNUMBER(SEARCH("Time set aside to practice",TRIM(SUBSTITUTE(SUBSTITUTE(SUBSTITUTE(SUBSTITUTE(Answers!R449,"’","'"),"‘","'"),"“",""""),"”","""")))),1,0)</f>
        <v>0</v>
      </c>
      <c r="AG449" s="1" t="n">
        <f aca="false">IF(ISNUMBER(SEARCH("I don't need help right now",TRIM(SUBSTITUTE(SUBSTITUTE(SUBSTITUTE(SUBSTITUTE(Answers!R449,"’","'"),"‘","'"),"“",""""),"”","""")))),1,0)</f>
        <v>0</v>
      </c>
      <c r="AH449" s="1" t="str">
        <f aca="false">IF(Answers!R449="","",IF(Z449+AA449+AB449+AC449+AD449+AE449+AF449+AG449=0,"unread",""))</f>
        <v/>
      </c>
      <c r="AI449" s="1" t="n">
        <f aca="false">IF(OR(D449=5,E449=5),1,0)</f>
        <v>0</v>
      </c>
    </row>
    <row r="450" customFormat="false" ht="15" hidden="false" customHeight="true" outlineLevel="0" collapsed="false">
      <c r="A450" s="1" t="n">
        <f aca="false">Answers!T450</f>
        <v>0</v>
      </c>
      <c r="B450" s="1" t="str">
        <f aca="false">IF(Answers!A450="","",IFERROR(MATCH(TRIM(SUBSTITUTE(SUBSTITUTE(SUBSTITUTE(SUBSTITUTE(Answers!A450,"’","'"),"‘","'"),"“",""""),"”","""")),'Scoring key'!$B$10:$B$14,0),"unread"))</f>
        <v/>
      </c>
      <c r="C450" s="1" t="str">
        <f aca="false">IF(Answers!C450="","",IFERROR(MATCH(TRIM(SUBSTITUTE(SUBSTITUTE(SUBSTITUTE(SUBSTITUTE(Answers!C450,"’","'"),"‘","'"),"“",""""),"”","""")),'Scoring key'!$B$15:$B$19,0),"unread"))</f>
        <v/>
      </c>
      <c r="D450" s="1" t="str">
        <f aca="false">IF(Answers!D450="","",IFERROR(MATCH(TRIM(SUBSTITUTE(SUBSTITUTE(SUBSTITUTE(SUBSTITUTE(Answers!D450,"’","'"),"‘","'"),"“",""""),"”","""")),'Scoring key'!$B$20:$B$24,0),"unread"))</f>
        <v/>
      </c>
      <c r="E450" s="1" t="str">
        <f aca="false">IF(Answers!E450="","",IFERROR(MATCH(TRIM(SUBSTITUTE(SUBSTITUTE(SUBSTITUTE(SUBSTITUTE(Answers!E450,"’","'"),"‘","'"),"“",""""),"”","""")),'Scoring key'!$B$25:$B$29,0),"unread"))</f>
        <v/>
      </c>
      <c r="F450" s="1" t="str">
        <f aca="false">IF(Answers!L450="","",IFERROR(MATCH(TRIM(SUBSTITUTE(SUBSTITUTE(SUBSTITUTE(SUBSTITUTE(Answers!L450,"’","'"),"‘","'"),"“",""""),"”","""")),'Scoring key'!$B$30:$B$34,0),"unread"))</f>
        <v/>
      </c>
      <c r="G450" s="1" t="str">
        <f aca="false">IF(Answers!N450="","",IFERROR(MATCH(TRIM(SUBSTITUTE(SUBSTITUTE(SUBSTITUTE(SUBSTITUTE(Answers!N450,"’","'"),"‘","'"),"“",""""),"”","""")),'Scoring key'!$B$35:$B$38,0),"unread"))</f>
        <v/>
      </c>
      <c r="H450" s="1" t="str">
        <f aca="false">IF(Answers!O450="","",IFERROR(MATCH(TRIM(SUBSTITUTE(SUBSTITUTE(SUBSTITUTE(SUBSTITUTE(Answers!O450,"’","'"),"‘","'"),"“",""""),"”","""")),'Scoring key'!$B$39:$B$42,0),"unread"))</f>
        <v/>
      </c>
      <c r="I450" s="1" t="str">
        <f aca="false">IF(Answers!S450="","",IFERROR(MATCH(TRIM(SUBSTITUTE(SUBSTITUTE(SUBSTITUTE(SUBSTITUTE(Answers!S450,"’","'"),"‘","'"),"“",""""),"”","""")),'Scoring key'!$B$43:$B$46,0),"unread"))</f>
        <v/>
      </c>
      <c r="J450" s="1" t="str">
        <f aca="false">IF(ISNUMBER(B450),IF(INDEX('Scoring key'!$C$10:$C$14,B450)="","",INDEX('Scoring key'!$C$10:$C$14,B450)),"")</f>
        <v/>
      </c>
      <c r="K450" s="1" t="str">
        <f aca="false">IF(ISNUMBER(E450),IF(INDEX('Scoring key'!$C$25:$C$29,E450)="","",INDEX('Scoring key'!$C$25:$C$29,E450)),"")</f>
        <v/>
      </c>
      <c r="L450" s="1" t="str">
        <f aca="false">IF(ISNUMBER(F450),IF(INDEX('Scoring key'!$C$30:$C$34,F450)="","",INDEX('Scoring key'!$C$30:$C$34,F450)),"")</f>
        <v/>
      </c>
      <c r="M450" s="1" t="str">
        <f aca="false">IF(ISNUMBER(G450),IF(INDEX('Scoring key'!$C$35:$C$38,G450)="","",INDEX('Scoring key'!$C$35:$C$38,G450)),"")</f>
        <v/>
      </c>
      <c r="N450" s="1" t="str">
        <f aca="false">IF(ISNUMBER(H450),IF(INDEX('Scoring key'!$C$39:$C$42,H450)="","",INDEX('Scoring key'!$C$39:$C$42,H450)),"")</f>
        <v/>
      </c>
      <c r="O450" s="1" t="str">
        <f aca="false">IF(Answers!F450="","",IF(ISNUMBER(IFERROR(VALUE(Answers!F450),"")),IF(AND(VALUE(Answers!F450)&gt;=1,VALUE(Answers!F450)&lt;=5,VALUE(Answers!F450)=INT(VALUE(Answers!F450))),VALUE(Answers!F450),"unread"),IFERROR(MATCH(TRIM(SUBSTITUTE(SUBSTITUTE(SUBSTITUTE(SUBSTITUTE(Answers!F450,"’","'"),"‘","'"),"“",""""),"”","""")),'Scoring key'!$B$5:$B$9,0),"unread")))</f>
        <v/>
      </c>
      <c r="P450" s="1" t="str">
        <f aca="false">IF(Answers!G450="","",IF(ISNUMBER(IFERROR(VALUE(Answers!G450),"")),IF(AND(VALUE(Answers!G450)&gt;=1,VALUE(Answers!G450)&lt;=5,VALUE(Answers!G450)=INT(VALUE(Answers!G450))),VALUE(Answers!G450),"unread"),IFERROR(MATCH(TRIM(SUBSTITUTE(SUBSTITUTE(SUBSTITUTE(SUBSTITUTE(Answers!G450,"’","'"),"‘","'"),"“",""""),"”","""")),'Scoring key'!$B$5:$B$9,0),"unread")))</f>
        <v/>
      </c>
      <c r="Q450" s="1" t="str">
        <f aca="false">IF(Answers!H450="","",IF(ISNUMBER(IFERROR(VALUE(Answers!H450),"")),IF(AND(VALUE(Answers!H450)&gt;=1,VALUE(Answers!H450)&lt;=5,VALUE(Answers!H450)=INT(VALUE(Answers!H450))),VALUE(Answers!H450),"unread"),IFERROR(MATCH(TRIM(SUBSTITUTE(SUBSTITUTE(SUBSTITUTE(SUBSTITUTE(Answers!H450,"’","'"),"‘","'"),"“",""""),"”","""")),'Scoring key'!$B$5:$B$9,0),"unread")))</f>
        <v/>
      </c>
      <c r="R450" s="1" t="str">
        <f aca="false">IF(Answers!I450="","",IF(ISNUMBER(IFERROR(VALUE(Answers!I450),"")),IF(AND(VALUE(Answers!I450)&gt;=1,VALUE(Answers!I450)&lt;=5,VALUE(Answers!I450)=INT(VALUE(Answers!I450))),VALUE(Answers!I450),"unread"),IFERROR(MATCH(TRIM(SUBSTITUTE(SUBSTITUTE(SUBSTITUTE(SUBSTITUTE(Answers!I450,"’","'"),"‘","'"),"“",""""),"”","""")),'Scoring key'!$B$5:$B$9,0),"unread")))</f>
        <v/>
      </c>
      <c r="S450" s="1" t="str">
        <f aca="false">IF(Answers!J450="","",IF(ISNUMBER(IFERROR(VALUE(Answers!J450),"")),IF(AND(VALUE(Answers!J450)&gt;=1,VALUE(Answers!J450)&lt;=5,VALUE(Answers!J450)=INT(VALUE(Answers!J450))),VALUE(Answers!J450),"unread"),IFERROR(MATCH(TRIM(SUBSTITUTE(SUBSTITUTE(SUBSTITUTE(SUBSTITUTE(Answers!J450,"’","'"),"‘","'"),"“",""""),"”","""")),'Scoring key'!$B$5:$B$9,0),"unread")))</f>
        <v/>
      </c>
      <c r="T450" s="1" t="str">
        <f aca="false">IF(Answers!K450="","",IF(ISNUMBER(IFERROR(VALUE(Answers!K450),"")),IF(AND(VALUE(Answers!K450)&gt;=1,VALUE(Answers!K450)&lt;=5,VALUE(Answers!K450)=INT(VALUE(Answers!K450))),VALUE(Answers!K450),"unread"),IFERROR(MATCH(TRIM(SUBSTITUTE(SUBSTITUTE(SUBSTITUTE(SUBSTITUTE(Answers!K450,"’","'"),"‘","'"),"“",""""),"”","""")),'Scoring key'!$B$5:$B$9,0),"unread")))</f>
        <v/>
      </c>
      <c r="U450" s="1" t="str">
        <f aca="false">IF(Answers!M450="","",IF(ISNUMBER(IFERROR(VALUE(Answers!M450),"")),IF(AND(VALUE(Answers!M450)&gt;=1,VALUE(Answers!M450)&lt;=5,VALUE(Answers!M450)=INT(VALUE(Answers!M450))),VALUE(Answers!M450),"unread"),IFERROR(MATCH(TRIM(SUBSTITUTE(SUBSTITUTE(SUBSTITUTE(SUBSTITUTE(Answers!M450,"’","'"),"‘","'"),"“",""""),"”","""")),'Scoring key'!$B$5:$B$9,0),"unread")))</f>
        <v/>
      </c>
      <c r="V450" s="1" t="str">
        <f aca="false">IF(Answers!P450="","",IF(ISNUMBER(IFERROR(VALUE(Answers!P450),"")),IF(AND(VALUE(Answers!P450)&gt;=1,VALUE(Answers!P450)&lt;=5,VALUE(Answers!P450)=INT(VALUE(Answers!P450))),VALUE(Answers!P450),"unread"),IFERROR(MATCH(TRIM(SUBSTITUTE(SUBSTITUTE(SUBSTITUTE(SUBSTITUTE(Answers!P450,"’","'"),"‘","'"),"“",""""),"”","""")),'Scoring key'!$B$5:$B$9,0),"unread")))</f>
        <v/>
      </c>
      <c r="W450" s="1" t="str">
        <f aca="false">IF(Answers!Q450="","",IF(ISNUMBER(IFERROR(VALUE(Answers!Q450),"")),IF(AND(VALUE(Answers!Q450)&gt;=1,VALUE(Answers!Q450)&lt;=5,VALUE(Answers!Q450)=INT(VALUE(Answers!Q450))),VALUE(Answers!Q450),"unread"),IFERROR(MATCH(TRIM(SUBSTITUTE(SUBSTITUTE(SUBSTITUTE(SUBSTITUTE(Answers!Q450,"’","'"),"‘","'"),"“",""""),"”","""")),'Scoring key'!$B$5:$B$9,0),"unread")))</f>
        <v/>
      </c>
      <c r="X450" s="1" t="str">
        <f aca="false">IF(Answers!B450="","",ISNUMBER(SEARCH("Drafting or editing emails and documents",TRIM(SUBSTITUTE(SUBSTITUTE(SUBSTITUTE(SUBSTITUTE(Answers!B450,"’","'"),"‘","'"),"“",""""),"”",""""))))*1+ISNUMBER(SEARCH("Summarizing documents, threads or meetings",TRIM(SUBSTITUTE(SUBSTITUTE(SUBSTITUTE(SUBSTITUTE(Answers!B450,"’","'"),"‘","'"),"“",""""),"”",""""))))*1+ISNUMBER(SEARCH("Research, or explaining something unfamiliar",TRIM(SUBSTITUTE(SUBSTITUTE(SUBSTITUTE(SUBSTITUTE(Answers!B450,"’","'"),"‘","'"),"“",""""),"”",""""))))*1+ISNUMBER(SEARCH("Working with data or spreadsheets",TRIM(SUBSTITUTE(SUBSTITUTE(SUBSTITUTE(SUBSTITUTE(Answers!B450,"’","'"),"‘","'"),"“",""""),"”",""""))))*1+ISNUMBER(SEARCH("Writing or reviewing code or scripts",TRIM(SUBSTITUTE(SUBSTITUTE(SUBSTITUTE(SUBSTITUTE(Answers!B450,"’","'"),"‘","'"),"“",""""),"”",""""))))*1+ISNUMBER(SEARCH("Brainstorming or planning",TRIM(SUBSTITUTE(SUBSTITUTE(SUBSTITUTE(SUBSTITUTE(Answers!B450,"’","'"),"‘","'"),"“",""""),"”",""""))))*1+ISNUMBER(SEARCH("Something else",TRIM(SUBSTITUTE(SUBSTITUTE(SUBSTITUTE(SUBSTITUTE(Answers!B450,"’","'"),"‘","'"),"“",""""),"”",""""))))*1)</f>
        <v/>
      </c>
      <c r="Y450" s="1" t="str">
        <f aca="false">IF(X450="","",IF(X450=0,IF(ISNUMBER(SEARCH("I don't use AI tools for work",TRIM(SUBSTITUTE(SUBSTITUTE(SUBSTITUTE(SUBSTITUTE(Answers!B450,"’","'"),"‘","'"),"“",""""),"”","""")))),1,"unread"),MIN(X450+1,5)))</f>
        <v/>
      </c>
      <c r="Z450" s="1" t="n">
        <f aca="false">IF(ISNUMBER(SEARCH("Clear guidance on what's allowed and what information can go in",TRIM(SUBSTITUTE(SUBSTITUTE(SUBSTITUTE(SUBSTITUTE(Answers!R450,"’","'"),"‘","'"),"“",""""),"”","""")))),1,0)</f>
        <v>0</v>
      </c>
      <c r="AA450" s="1" t="n">
        <f aca="false">IF(ISNUMBER(SEARCH("An approved AI tool with a work account",TRIM(SUBSTITUTE(SUBSTITUTE(SUBSTITUTE(SUBSTITUTE(Answers!R450,"’","'"),"‘","'"),"“",""""),"”","""")))),1,0)</f>
        <v>0</v>
      </c>
      <c r="AB450" s="1" t="n">
        <f aca="false">IF(ISNUMBER(SEARCH("Hands-on training using my own work tasks",TRIM(SUBSTITUTE(SUBSTITUTE(SUBSTITUTE(SUBSTITUTE(Answers!R450,"’","'"),"‘","'"),"“",""""),"”","""")))),1,0)</f>
        <v>0</v>
      </c>
      <c r="AC450" s="1" t="n">
        <f aca="false">IF(ISNUMBER(SEARCH("Ready-made prompts and templates for common tasks",TRIM(SUBSTITUTE(SUBSTITUTE(SUBSTITUTE(SUBSTITUTE(Answers!R450,"’","'"),"‘","'"),"“",""""),"”","""")))),1,0)</f>
        <v>0</v>
      </c>
      <c r="AD450" s="1" t="n">
        <f aca="false">IF(ISNUMBER(SEARCH("Help setting up an AI agent for my role",TRIM(SUBSTITUTE(SUBSTITUTE(SUBSTITUTE(SUBSTITUTE(Answers!R450,"’","'"),"‘","'"),"“",""""),"”","""")))),1,0)</f>
        <v>0</v>
      </c>
      <c r="AE450" s="1" t="n">
        <f aca="false">IF(ISNUMBER(SEARCH("Examples from people in jobs like mine",TRIM(SUBSTITUTE(SUBSTITUTE(SUBSTITUTE(SUBSTITUTE(Answers!R450,"’","'"),"‘","'"),"“",""""),"”","""")))),1,0)</f>
        <v>0</v>
      </c>
      <c r="AF450" s="1" t="n">
        <f aca="false">IF(ISNUMBER(SEARCH("Time set aside to practice",TRIM(SUBSTITUTE(SUBSTITUTE(SUBSTITUTE(SUBSTITUTE(Answers!R450,"’","'"),"‘","'"),"“",""""),"”","""")))),1,0)</f>
        <v>0</v>
      </c>
      <c r="AG450" s="1" t="n">
        <f aca="false">IF(ISNUMBER(SEARCH("I don't need help right now",TRIM(SUBSTITUTE(SUBSTITUTE(SUBSTITUTE(SUBSTITUTE(Answers!R450,"’","'"),"‘","'"),"“",""""),"”","""")))),1,0)</f>
        <v>0</v>
      </c>
      <c r="AH450" s="1" t="str">
        <f aca="false">IF(Answers!R450="","",IF(Z450+AA450+AB450+AC450+AD450+AE450+AF450+AG450=0,"unread",""))</f>
        <v/>
      </c>
      <c r="AI450" s="1" t="n">
        <f aca="false">IF(OR(D450=5,E450=5),1,0)</f>
        <v>0</v>
      </c>
    </row>
    <row r="451" customFormat="false" ht="15" hidden="false" customHeight="true" outlineLevel="0" collapsed="false">
      <c r="A451" s="1" t="n">
        <f aca="false">Answers!T451</f>
        <v>0</v>
      </c>
      <c r="B451" s="1" t="str">
        <f aca="false">IF(Answers!A451="","",IFERROR(MATCH(TRIM(SUBSTITUTE(SUBSTITUTE(SUBSTITUTE(SUBSTITUTE(Answers!A451,"’","'"),"‘","'"),"“",""""),"”","""")),'Scoring key'!$B$10:$B$14,0),"unread"))</f>
        <v/>
      </c>
      <c r="C451" s="1" t="str">
        <f aca="false">IF(Answers!C451="","",IFERROR(MATCH(TRIM(SUBSTITUTE(SUBSTITUTE(SUBSTITUTE(SUBSTITUTE(Answers!C451,"’","'"),"‘","'"),"“",""""),"”","""")),'Scoring key'!$B$15:$B$19,0),"unread"))</f>
        <v/>
      </c>
      <c r="D451" s="1" t="str">
        <f aca="false">IF(Answers!D451="","",IFERROR(MATCH(TRIM(SUBSTITUTE(SUBSTITUTE(SUBSTITUTE(SUBSTITUTE(Answers!D451,"’","'"),"‘","'"),"“",""""),"”","""")),'Scoring key'!$B$20:$B$24,0),"unread"))</f>
        <v/>
      </c>
      <c r="E451" s="1" t="str">
        <f aca="false">IF(Answers!E451="","",IFERROR(MATCH(TRIM(SUBSTITUTE(SUBSTITUTE(SUBSTITUTE(SUBSTITUTE(Answers!E451,"’","'"),"‘","'"),"“",""""),"”","""")),'Scoring key'!$B$25:$B$29,0),"unread"))</f>
        <v/>
      </c>
      <c r="F451" s="1" t="str">
        <f aca="false">IF(Answers!L451="","",IFERROR(MATCH(TRIM(SUBSTITUTE(SUBSTITUTE(SUBSTITUTE(SUBSTITUTE(Answers!L451,"’","'"),"‘","'"),"“",""""),"”","""")),'Scoring key'!$B$30:$B$34,0),"unread"))</f>
        <v/>
      </c>
      <c r="G451" s="1" t="str">
        <f aca="false">IF(Answers!N451="","",IFERROR(MATCH(TRIM(SUBSTITUTE(SUBSTITUTE(SUBSTITUTE(SUBSTITUTE(Answers!N451,"’","'"),"‘","'"),"“",""""),"”","""")),'Scoring key'!$B$35:$B$38,0),"unread"))</f>
        <v/>
      </c>
      <c r="H451" s="1" t="str">
        <f aca="false">IF(Answers!O451="","",IFERROR(MATCH(TRIM(SUBSTITUTE(SUBSTITUTE(SUBSTITUTE(SUBSTITUTE(Answers!O451,"’","'"),"‘","'"),"“",""""),"”","""")),'Scoring key'!$B$39:$B$42,0),"unread"))</f>
        <v/>
      </c>
      <c r="I451" s="1" t="str">
        <f aca="false">IF(Answers!S451="","",IFERROR(MATCH(TRIM(SUBSTITUTE(SUBSTITUTE(SUBSTITUTE(SUBSTITUTE(Answers!S451,"’","'"),"‘","'"),"“",""""),"”","""")),'Scoring key'!$B$43:$B$46,0),"unread"))</f>
        <v/>
      </c>
      <c r="J451" s="1" t="str">
        <f aca="false">IF(ISNUMBER(B451),IF(INDEX('Scoring key'!$C$10:$C$14,B451)="","",INDEX('Scoring key'!$C$10:$C$14,B451)),"")</f>
        <v/>
      </c>
      <c r="K451" s="1" t="str">
        <f aca="false">IF(ISNUMBER(E451),IF(INDEX('Scoring key'!$C$25:$C$29,E451)="","",INDEX('Scoring key'!$C$25:$C$29,E451)),"")</f>
        <v/>
      </c>
      <c r="L451" s="1" t="str">
        <f aca="false">IF(ISNUMBER(F451),IF(INDEX('Scoring key'!$C$30:$C$34,F451)="","",INDEX('Scoring key'!$C$30:$C$34,F451)),"")</f>
        <v/>
      </c>
      <c r="M451" s="1" t="str">
        <f aca="false">IF(ISNUMBER(G451),IF(INDEX('Scoring key'!$C$35:$C$38,G451)="","",INDEX('Scoring key'!$C$35:$C$38,G451)),"")</f>
        <v/>
      </c>
      <c r="N451" s="1" t="str">
        <f aca="false">IF(ISNUMBER(H451),IF(INDEX('Scoring key'!$C$39:$C$42,H451)="","",INDEX('Scoring key'!$C$39:$C$42,H451)),"")</f>
        <v/>
      </c>
      <c r="O451" s="1" t="str">
        <f aca="false">IF(Answers!F451="","",IF(ISNUMBER(IFERROR(VALUE(Answers!F451),"")),IF(AND(VALUE(Answers!F451)&gt;=1,VALUE(Answers!F451)&lt;=5,VALUE(Answers!F451)=INT(VALUE(Answers!F451))),VALUE(Answers!F451),"unread"),IFERROR(MATCH(TRIM(SUBSTITUTE(SUBSTITUTE(SUBSTITUTE(SUBSTITUTE(Answers!F451,"’","'"),"‘","'"),"“",""""),"”","""")),'Scoring key'!$B$5:$B$9,0),"unread")))</f>
        <v/>
      </c>
      <c r="P451" s="1" t="str">
        <f aca="false">IF(Answers!G451="","",IF(ISNUMBER(IFERROR(VALUE(Answers!G451),"")),IF(AND(VALUE(Answers!G451)&gt;=1,VALUE(Answers!G451)&lt;=5,VALUE(Answers!G451)=INT(VALUE(Answers!G451))),VALUE(Answers!G451),"unread"),IFERROR(MATCH(TRIM(SUBSTITUTE(SUBSTITUTE(SUBSTITUTE(SUBSTITUTE(Answers!G451,"’","'"),"‘","'"),"“",""""),"”","""")),'Scoring key'!$B$5:$B$9,0),"unread")))</f>
        <v/>
      </c>
      <c r="Q451" s="1" t="str">
        <f aca="false">IF(Answers!H451="","",IF(ISNUMBER(IFERROR(VALUE(Answers!H451),"")),IF(AND(VALUE(Answers!H451)&gt;=1,VALUE(Answers!H451)&lt;=5,VALUE(Answers!H451)=INT(VALUE(Answers!H451))),VALUE(Answers!H451),"unread"),IFERROR(MATCH(TRIM(SUBSTITUTE(SUBSTITUTE(SUBSTITUTE(SUBSTITUTE(Answers!H451,"’","'"),"‘","'"),"“",""""),"”","""")),'Scoring key'!$B$5:$B$9,0),"unread")))</f>
        <v/>
      </c>
      <c r="R451" s="1" t="str">
        <f aca="false">IF(Answers!I451="","",IF(ISNUMBER(IFERROR(VALUE(Answers!I451),"")),IF(AND(VALUE(Answers!I451)&gt;=1,VALUE(Answers!I451)&lt;=5,VALUE(Answers!I451)=INT(VALUE(Answers!I451))),VALUE(Answers!I451),"unread"),IFERROR(MATCH(TRIM(SUBSTITUTE(SUBSTITUTE(SUBSTITUTE(SUBSTITUTE(Answers!I451,"’","'"),"‘","'"),"“",""""),"”","""")),'Scoring key'!$B$5:$B$9,0),"unread")))</f>
        <v/>
      </c>
      <c r="S451" s="1" t="str">
        <f aca="false">IF(Answers!J451="","",IF(ISNUMBER(IFERROR(VALUE(Answers!J451),"")),IF(AND(VALUE(Answers!J451)&gt;=1,VALUE(Answers!J451)&lt;=5,VALUE(Answers!J451)=INT(VALUE(Answers!J451))),VALUE(Answers!J451),"unread"),IFERROR(MATCH(TRIM(SUBSTITUTE(SUBSTITUTE(SUBSTITUTE(SUBSTITUTE(Answers!J451,"’","'"),"‘","'"),"“",""""),"”","""")),'Scoring key'!$B$5:$B$9,0),"unread")))</f>
        <v/>
      </c>
      <c r="T451" s="1" t="str">
        <f aca="false">IF(Answers!K451="","",IF(ISNUMBER(IFERROR(VALUE(Answers!K451),"")),IF(AND(VALUE(Answers!K451)&gt;=1,VALUE(Answers!K451)&lt;=5,VALUE(Answers!K451)=INT(VALUE(Answers!K451))),VALUE(Answers!K451),"unread"),IFERROR(MATCH(TRIM(SUBSTITUTE(SUBSTITUTE(SUBSTITUTE(SUBSTITUTE(Answers!K451,"’","'"),"‘","'"),"“",""""),"”","""")),'Scoring key'!$B$5:$B$9,0),"unread")))</f>
        <v/>
      </c>
      <c r="U451" s="1" t="str">
        <f aca="false">IF(Answers!M451="","",IF(ISNUMBER(IFERROR(VALUE(Answers!M451),"")),IF(AND(VALUE(Answers!M451)&gt;=1,VALUE(Answers!M451)&lt;=5,VALUE(Answers!M451)=INT(VALUE(Answers!M451))),VALUE(Answers!M451),"unread"),IFERROR(MATCH(TRIM(SUBSTITUTE(SUBSTITUTE(SUBSTITUTE(SUBSTITUTE(Answers!M451,"’","'"),"‘","'"),"“",""""),"”","""")),'Scoring key'!$B$5:$B$9,0),"unread")))</f>
        <v/>
      </c>
      <c r="V451" s="1" t="str">
        <f aca="false">IF(Answers!P451="","",IF(ISNUMBER(IFERROR(VALUE(Answers!P451),"")),IF(AND(VALUE(Answers!P451)&gt;=1,VALUE(Answers!P451)&lt;=5,VALUE(Answers!P451)=INT(VALUE(Answers!P451))),VALUE(Answers!P451),"unread"),IFERROR(MATCH(TRIM(SUBSTITUTE(SUBSTITUTE(SUBSTITUTE(SUBSTITUTE(Answers!P451,"’","'"),"‘","'"),"“",""""),"”","""")),'Scoring key'!$B$5:$B$9,0),"unread")))</f>
        <v/>
      </c>
      <c r="W451" s="1" t="str">
        <f aca="false">IF(Answers!Q451="","",IF(ISNUMBER(IFERROR(VALUE(Answers!Q451),"")),IF(AND(VALUE(Answers!Q451)&gt;=1,VALUE(Answers!Q451)&lt;=5,VALUE(Answers!Q451)=INT(VALUE(Answers!Q451))),VALUE(Answers!Q451),"unread"),IFERROR(MATCH(TRIM(SUBSTITUTE(SUBSTITUTE(SUBSTITUTE(SUBSTITUTE(Answers!Q451,"’","'"),"‘","'"),"“",""""),"”","""")),'Scoring key'!$B$5:$B$9,0),"unread")))</f>
        <v/>
      </c>
      <c r="X451" s="1" t="str">
        <f aca="false">IF(Answers!B451="","",ISNUMBER(SEARCH("Drafting or editing emails and documents",TRIM(SUBSTITUTE(SUBSTITUTE(SUBSTITUTE(SUBSTITUTE(Answers!B451,"’","'"),"‘","'"),"“",""""),"”",""""))))*1+ISNUMBER(SEARCH("Summarizing documents, threads or meetings",TRIM(SUBSTITUTE(SUBSTITUTE(SUBSTITUTE(SUBSTITUTE(Answers!B451,"’","'"),"‘","'"),"“",""""),"”",""""))))*1+ISNUMBER(SEARCH("Research, or explaining something unfamiliar",TRIM(SUBSTITUTE(SUBSTITUTE(SUBSTITUTE(SUBSTITUTE(Answers!B451,"’","'"),"‘","'"),"“",""""),"”",""""))))*1+ISNUMBER(SEARCH("Working with data or spreadsheets",TRIM(SUBSTITUTE(SUBSTITUTE(SUBSTITUTE(SUBSTITUTE(Answers!B451,"’","'"),"‘","'"),"“",""""),"”",""""))))*1+ISNUMBER(SEARCH("Writing or reviewing code or scripts",TRIM(SUBSTITUTE(SUBSTITUTE(SUBSTITUTE(SUBSTITUTE(Answers!B451,"’","'"),"‘","'"),"“",""""),"”",""""))))*1+ISNUMBER(SEARCH("Brainstorming or planning",TRIM(SUBSTITUTE(SUBSTITUTE(SUBSTITUTE(SUBSTITUTE(Answers!B451,"’","'"),"‘","'"),"“",""""),"”",""""))))*1+ISNUMBER(SEARCH("Something else",TRIM(SUBSTITUTE(SUBSTITUTE(SUBSTITUTE(SUBSTITUTE(Answers!B451,"’","'"),"‘","'"),"“",""""),"”",""""))))*1)</f>
        <v/>
      </c>
      <c r="Y451" s="1" t="str">
        <f aca="false">IF(X451="","",IF(X451=0,IF(ISNUMBER(SEARCH("I don't use AI tools for work",TRIM(SUBSTITUTE(SUBSTITUTE(SUBSTITUTE(SUBSTITUTE(Answers!B451,"’","'"),"‘","'"),"“",""""),"”","""")))),1,"unread"),MIN(X451+1,5)))</f>
        <v/>
      </c>
      <c r="Z451" s="1" t="n">
        <f aca="false">IF(ISNUMBER(SEARCH("Clear guidance on what's allowed and what information can go in",TRIM(SUBSTITUTE(SUBSTITUTE(SUBSTITUTE(SUBSTITUTE(Answers!R451,"’","'"),"‘","'"),"“",""""),"”","""")))),1,0)</f>
        <v>0</v>
      </c>
      <c r="AA451" s="1" t="n">
        <f aca="false">IF(ISNUMBER(SEARCH("An approved AI tool with a work account",TRIM(SUBSTITUTE(SUBSTITUTE(SUBSTITUTE(SUBSTITUTE(Answers!R451,"’","'"),"‘","'"),"“",""""),"”","""")))),1,0)</f>
        <v>0</v>
      </c>
      <c r="AB451" s="1" t="n">
        <f aca="false">IF(ISNUMBER(SEARCH("Hands-on training using my own work tasks",TRIM(SUBSTITUTE(SUBSTITUTE(SUBSTITUTE(SUBSTITUTE(Answers!R451,"’","'"),"‘","'"),"“",""""),"”","""")))),1,0)</f>
        <v>0</v>
      </c>
      <c r="AC451" s="1" t="n">
        <f aca="false">IF(ISNUMBER(SEARCH("Ready-made prompts and templates for common tasks",TRIM(SUBSTITUTE(SUBSTITUTE(SUBSTITUTE(SUBSTITUTE(Answers!R451,"’","'"),"‘","'"),"“",""""),"”","""")))),1,0)</f>
        <v>0</v>
      </c>
      <c r="AD451" s="1" t="n">
        <f aca="false">IF(ISNUMBER(SEARCH("Help setting up an AI agent for my role",TRIM(SUBSTITUTE(SUBSTITUTE(SUBSTITUTE(SUBSTITUTE(Answers!R451,"’","'"),"‘","'"),"“",""""),"”","""")))),1,0)</f>
        <v>0</v>
      </c>
      <c r="AE451" s="1" t="n">
        <f aca="false">IF(ISNUMBER(SEARCH("Examples from people in jobs like mine",TRIM(SUBSTITUTE(SUBSTITUTE(SUBSTITUTE(SUBSTITUTE(Answers!R451,"’","'"),"‘","'"),"“",""""),"”","""")))),1,0)</f>
        <v>0</v>
      </c>
      <c r="AF451" s="1" t="n">
        <f aca="false">IF(ISNUMBER(SEARCH("Time set aside to practice",TRIM(SUBSTITUTE(SUBSTITUTE(SUBSTITUTE(SUBSTITUTE(Answers!R451,"’","'"),"‘","'"),"“",""""),"”","""")))),1,0)</f>
        <v>0</v>
      </c>
      <c r="AG451" s="1" t="n">
        <f aca="false">IF(ISNUMBER(SEARCH("I don't need help right now",TRIM(SUBSTITUTE(SUBSTITUTE(SUBSTITUTE(SUBSTITUTE(Answers!R451,"’","'"),"‘","'"),"“",""""),"”","""")))),1,0)</f>
        <v>0</v>
      </c>
      <c r="AH451" s="1" t="str">
        <f aca="false">IF(Answers!R451="","",IF(Z451+AA451+AB451+AC451+AD451+AE451+AF451+AG451=0,"unread",""))</f>
        <v/>
      </c>
      <c r="AI451" s="1" t="n">
        <f aca="false">IF(OR(D451=5,E451=5),1,0)</f>
        <v>0</v>
      </c>
    </row>
    <row r="452" customFormat="false" ht="15" hidden="false" customHeight="true" outlineLevel="0" collapsed="false">
      <c r="A452" s="1" t="n">
        <f aca="false">Answers!T452</f>
        <v>0</v>
      </c>
      <c r="B452" s="1" t="str">
        <f aca="false">IF(Answers!A452="","",IFERROR(MATCH(TRIM(SUBSTITUTE(SUBSTITUTE(SUBSTITUTE(SUBSTITUTE(Answers!A452,"’","'"),"‘","'"),"“",""""),"”","""")),'Scoring key'!$B$10:$B$14,0),"unread"))</f>
        <v/>
      </c>
      <c r="C452" s="1" t="str">
        <f aca="false">IF(Answers!C452="","",IFERROR(MATCH(TRIM(SUBSTITUTE(SUBSTITUTE(SUBSTITUTE(SUBSTITUTE(Answers!C452,"’","'"),"‘","'"),"“",""""),"”","""")),'Scoring key'!$B$15:$B$19,0),"unread"))</f>
        <v/>
      </c>
      <c r="D452" s="1" t="str">
        <f aca="false">IF(Answers!D452="","",IFERROR(MATCH(TRIM(SUBSTITUTE(SUBSTITUTE(SUBSTITUTE(SUBSTITUTE(Answers!D452,"’","'"),"‘","'"),"“",""""),"”","""")),'Scoring key'!$B$20:$B$24,0),"unread"))</f>
        <v/>
      </c>
      <c r="E452" s="1" t="str">
        <f aca="false">IF(Answers!E452="","",IFERROR(MATCH(TRIM(SUBSTITUTE(SUBSTITUTE(SUBSTITUTE(SUBSTITUTE(Answers!E452,"’","'"),"‘","'"),"“",""""),"”","""")),'Scoring key'!$B$25:$B$29,0),"unread"))</f>
        <v/>
      </c>
      <c r="F452" s="1" t="str">
        <f aca="false">IF(Answers!L452="","",IFERROR(MATCH(TRIM(SUBSTITUTE(SUBSTITUTE(SUBSTITUTE(SUBSTITUTE(Answers!L452,"’","'"),"‘","'"),"“",""""),"”","""")),'Scoring key'!$B$30:$B$34,0),"unread"))</f>
        <v/>
      </c>
      <c r="G452" s="1" t="str">
        <f aca="false">IF(Answers!N452="","",IFERROR(MATCH(TRIM(SUBSTITUTE(SUBSTITUTE(SUBSTITUTE(SUBSTITUTE(Answers!N452,"’","'"),"‘","'"),"“",""""),"”","""")),'Scoring key'!$B$35:$B$38,0),"unread"))</f>
        <v/>
      </c>
      <c r="H452" s="1" t="str">
        <f aca="false">IF(Answers!O452="","",IFERROR(MATCH(TRIM(SUBSTITUTE(SUBSTITUTE(SUBSTITUTE(SUBSTITUTE(Answers!O452,"’","'"),"‘","'"),"“",""""),"”","""")),'Scoring key'!$B$39:$B$42,0),"unread"))</f>
        <v/>
      </c>
      <c r="I452" s="1" t="str">
        <f aca="false">IF(Answers!S452="","",IFERROR(MATCH(TRIM(SUBSTITUTE(SUBSTITUTE(SUBSTITUTE(SUBSTITUTE(Answers!S452,"’","'"),"‘","'"),"“",""""),"”","""")),'Scoring key'!$B$43:$B$46,0),"unread"))</f>
        <v/>
      </c>
      <c r="J452" s="1" t="str">
        <f aca="false">IF(ISNUMBER(B452),IF(INDEX('Scoring key'!$C$10:$C$14,B452)="","",INDEX('Scoring key'!$C$10:$C$14,B452)),"")</f>
        <v/>
      </c>
      <c r="K452" s="1" t="str">
        <f aca="false">IF(ISNUMBER(E452),IF(INDEX('Scoring key'!$C$25:$C$29,E452)="","",INDEX('Scoring key'!$C$25:$C$29,E452)),"")</f>
        <v/>
      </c>
      <c r="L452" s="1" t="str">
        <f aca="false">IF(ISNUMBER(F452),IF(INDEX('Scoring key'!$C$30:$C$34,F452)="","",INDEX('Scoring key'!$C$30:$C$34,F452)),"")</f>
        <v/>
      </c>
      <c r="M452" s="1" t="str">
        <f aca="false">IF(ISNUMBER(G452),IF(INDEX('Scoring key'!$C$35:$C$38,G452)="","",INDEX('Scoring key'!$C$35:$C$38,G452)),"")</f>
        <v/>
      </c>
      <c r="N452" s="1" t="str">
        <f aca="false">IF(ISNUMBER(H452),IF(INDEX('Scoring key'!$C$39:$C$42,H452)="","",INDEX('Scoring key'!$C$39:$C$42,H452)),"")</f>
        <v/>
      </c>
      <c r="O452" s="1" t="str">
        <f aca="false">IF(Answers!F452="","",IF(ISNUMBER(IFERROR(VALUE(Answers!F452),"")),IF(AND(VALUE(Answers!F452)&gt;=1,VALUE(Answers!F452)&lt;=5,VALUE(Answers!F452)=INT(VALUE(Answers!F452))),VALUE(Answers!F452),"unread"),IFERROR(MATCH(TRIM(SUBSTITUTE(SUBSTITUTE(SUBSTITUTE(SUBSTITUTE(Answers!F452,"’","'"),"‘","'"),"“",""""),"”","""")),'Scoring key'!$B$5:$B$9,0),"unread")))</f>
        <v/>
      </c>
      <c r="P452" s="1" t="str">
        <f aca="false">IF(Answers!G452="","",IF(ISNUMBER(IFERROR(VALUE(Answers!G452),"")),IF(AND(VALUE(Answers!G452)&gt;=1,VALUE(Answers!G452)&lt;=5,VALUE(Answers!G452)=INT(VALUE(Answers!G452))),VALUE(Answers!G452),"unread"),IFERROR(MATCH(TRIM(SUBSTITUTE(SUBSTITUTE(SUBSTITUTE(SUBSTITUTE(Answers!G452,"’","'"),"‘","'"),"“",""""),"”","""")),'Scoring key'!$B$5:$B$9,0),"unread")))</f>
        <v/>
      </c>
      <c r="Q452" s="1" t="str">
        <f aca="false">IF(Answers!H452="","",IF(ISNUMBER(IFERROR(VALUE(Answers!H452),"")),IF(AND(VALUE(Answers!H452)&gt;=1,VALUE(Answers!H452)&lt;=5,VALUE(Answers!H452)=INT(VALUE(Answers!H452))),VALUE(Answers!H452),"unread"),IFERROR(MATCH(TRIM(SUBSTITUTE(SUBSTITUTE(SUBSTITUTE(SUBSTITUTE(Answers!H452,"’","'"),"‘","'"),"“",""""),"”","""")),'Scoring key'!$B$5:$B$9,0),"unread")))</f>
        <v/>
      </c>
      <c r="R452" s="1" t="str">
        <f aca="false">IF(Answers!I452="","",IF(ISNUMBER(IFERROR(VALUE(Answers!I452),"")),IF(AND(VALUE(Answers!I452)&gt;=1,VALUE(Answers!I452)&lt;=5,VALUE(Answers!I452)=INT(VALUE(Answers!I452))),VALUE(Answers!I452),"unread"),IFERROR(MATCH(TRIM(SUBSTITUTE(SUBSTITUTE(SUBSTITUTE(SUBSTITUTE(Answers!I452,"’","'"),"‘","'"),"“",""""),"”","""")),'Scoring key'!$B$5:$B$9,0),"unread")))</f>
        <v/>
      </c>
      <c r="S452" s="1" t="str">
        <f aca="false">IF(Answers!J452="","",IF(ISNUMBER(IFERROR(VALUE(Answers!J452),"")),IF(AND(VALUE(Answers!J452)&gt;=1,VALUE(Answers!J452)&lt;=5,VALUE(Answers!J452)=INT(VALUE(Answers!J452))),VALUE(Answers!J452),"unread"),IFERROR(MATCH(TRIM(SUBSTITUTE(SUBSTITUTE(SUBSTITUTE(SUBSTITUTE(Answers!J452,"’","'"),"‘","'"),"“",""""),"”","""")),'Scoring key'!$B$5:$B$9,0),"unread")))</f>
        <v/>
      </c>
      <c r="T452" s="1" t="str">
        <f aca="false">IF(Answers!K452="","",IF(ISNUMBER(IFERROR(VALUE(Answers!K452),"")),IF(AND(VALUE(Answers!K452)&gt;=1,VALUE(Answers!K452)&lt;=5,VALUE(Answers!K452)=INT(VALUE(Answers!K452))),VALUE(Answers!K452),"unread"),IFERROR(MATCH(TRIM(SUBSTITUTE(SUBSTITUTE(SUBSTITUTE(SUBSTITUTE(Answers!K452,"’","'"),"‘","'"),"“",""""),"”","""")),'Scoring key'!$B$5:$B$9,0),"unread")))</f>
        <v/>
      </c>
      <c r="U452" s="1" t="str">
        <f aca="false">IF(Answers!M452="","",IF(ISNUMBER(IFERROR(VALUE(Answers!M452),"")),IF(AND(VALUE(Answers!M452)&gt;=1,VALUE(Answers!M452)&lt;=5,VALUE(Answers!M452)=INT(VALUE(Answers!M452))),VALUE(Answers!M452),"unread"),IFERROR(MATCH(TRIM(SUBSTITUTE(SUBSTITUTE(SUBSTITUTE(SUBSTITUTE(Answers!M452,"’","'"),"‘","'"),"“",""""),"”","""")),'Scoring key'!$B$5:$B$9,0),"unread")))</f>
        <v/>
      </c>
      <c r="V452" s="1" t="str">
        <f aca="false">IF(Answers!P452="","",IF(ISNUMBER(IFERROR(VALUE(Answers!P452),"")),IF(AND(VALUE(Answers!P452)&gt;=1,VALUE(Answers!P452)&lt;=5,VALUE(Answers!P452)=INT(VALUE(Answers!P452))),VALUE(Answers!P452),"unread"),IFERROR(MATCH(TRIM(SUBSTITUTE(SUBSTITUTE(SUBSTITUTE(SUBSTITUTE(Answers!P452,"’","'"),"‘","'"),"“",""""),"”","""")),'Scoring key'!$B$5:$B$9,0),"unread")))</f>
        <v/>
      </c>
      <c r="W452" s="1" t="str">
        <f aca="false">IF(Answers!Q452="","",IF(ISNUMBER(IFERROR(VALUE(Answers!Q452),"")),IF(AND(VALUE(Answers!Q452)&gt;=1,VALUE(Answers!Q452)&lt;=5,VALUE(Answers!Q452)=INT(VALUE(Answers!Q452))),VALUE(Answers!Q452),"unread"),IFERROR(MATCH(TRIM(SUBSTITUTE(SUBSTITUTE(SUBSTITUTE(SUBSTITUTE(Answers!Q452,"’","'"),"‘","'"),"“",""""),"”","""")),'Scoring key'!$B$5:$B$9,0),"unread")))</f>
        <v/>
      </c>
      <c r="X452" s="1" t="str">
        <f aca="false">IF(Answers!B452="","",ISNUMBER(SEARCH("Drafting or editing emails and documents",TRIM(SUBSTITUTE(SUBSTITUTE(SUBSTITUTE(SUBSTITUTE(Answers!B452,"’","'"),"‘","'"),"“",""""),"”",""""))))*1+ISNUMBER(SEARCH("Summarizing documents, threads or meetings",TRIM(SUBSTITUTE(SUBSTITUTE(SUBSTITUTE(SUBSTITUTE(Answers!B452,"’","'"),"‘","'"),"“",""""),"”",""""))))*1+ISNUMBER(SEARCH("Research, or explaining something unfamiliar",TRIM(SUBSTITUTE(SUBSTITUTE(SUBSTITUTE(SUBSTITUTE(Answers!B452,"’","'"),"‘","'"),"“",""""),"”",""""))))*1+ISNUMBER(SEARCH("Working with data or spreadsheets",TRIM(SUBSTITUTE(SUBSTITUTE(SUBSTITUTE(SUBSTITUTE(Answers!B452,"’","'"),"‘","'"),"“",""""),"”",""""))))*1+ISNUMBER(SEARCH("Writing or reviewing code or scripts",TRIM(SUBSTITUTE(SUBSTITUTE(SUBSTITUTE(SUBSTITUTE(Answers!B452,"’","'"),"‘","'"),"“",""""),"”",""""))))*1+ISNUMBER(SEARCH("Brainstorming or planning",TRIM(SUBSTITUTE(SUBSTITUTE(SUBSTITUTE(SUBSTITUTE(Answers!B452,"’","'"),"‘","'"),"“",""""),"”",""""))))*1+ISNUMBER(SEARCH("Something else",TRIM(SUBSTITUTE(SUBSTITUTE(SUBSTITUTE(SUBSTITUTE(Answers!B452,"’","'"),"‘","'"),"“",""""),"”",""""))))*1)</f>
        <v/>
      </c>
      <c r="Y452" s="1" t="str">
        <f aca="false">IF(X452="","",IF(X452=0,IF(ISNUMBER(SEARCH("I don't use AI tools for work",TRIM(SUBSTITUTE(SUBSTITUTE(SUBSTITUTE(SUBSTITUTE(Answers!B452,"’","'"),"‘","'"),"“",""""),"”","""")))),1,"unread"),MIN(X452+1,5)))</f>
        <v/>
      </c>
      <c r="Z452" s="1" t="n">
        <f aca="false">IF(ISNUMBER(SEARCH("Clear guidance on what's allowed and what information can go in",TRIM(SUBSTITUTE(SUBSTITUTE(SUBSTITUTE(SUBSTITUTE(Answers!R452,"’","'"),"‘","'"),"“",""""),"”","""")))),1,0)</f>
        <v>0</v>
      </c>
      <c r="AA452" s="1" t="n">
        <f aca="false">IF(ISNUMBER(SEARCH("An approved AI tool with a work account",TRIM(SUBSTITUTE(SUBSTITUTE(SUBSTITUTE(SUBSTITUTE(Answers!R452,"’","'"),"‘","'"),"“",""""),"”","""")))),1,0)</f>
        <v>0</v>
      </c>
      <c r="AB452" s="1" t="n">
        <f aca="false">IF(ISNUMBER(SEARCH("Hands-on training using my own work tasks",TRIM(SUBSTITUTE(SUBSTITUTE(SUBSTITUTE(SUBSTITUTE(Answers!R452,"’","'"),"‘","'"),"“",""""),"”","""")))),1,0)</f>
        <v>0</v>
      </c>
      <c r="AC452" s="1" t="n">
        <f aca="false">IF(ISNUMBER(SEARCH("Ready-made prompts and templates for common tasks",TRIM(SUBSTITUTE(SUBSTITUTE(SUBSTITUTE(SUBSTITUTE(Answers!R452,"’","'"),"‘","'"),"“",""""),"”","""")))),1,0)</f>
        <v>0</v>
      </c>
      <c r="AD452" s="1" t="n">
        <f aca="false">IF(ISNUMBER(SEARCH("Help setting up an AI agent for my role",TRIM(SUBSTITUTE(SUBSTITUTE(SUBSTITUTE(SUBSTITUTE(Answers!R452,"’","'"),"‘","'"),"“",""""),"”","""")))),1,0)</f>
        <v>0</v>
      </c>
      <c r="AE452" s="1" t="n">
        <f aca="false">IF(ISNUMBER(SEARCH("Examples from people in jobs like mine",TRIM(SUBSTITUTE(SUBSTITUTE(SUBSTITUTE(SUBSTITUTE(Answers!R452,"’","'"),"‘","'"),"“",""""),"”","""")))),1,0)</f>
        <v>0</v>
      </c>
      <c r="AF452" s="1" t="n">
        <f aca="false">IF(ISNUMBER(SEARCH("Time set aside to practice",TRIM(SUBSTITUTE(SUBSTITUTE(SUBSTITUTE(SUBSTITUTE(Answers!R452,"’","'"),"‘","'"),"“",""""),"”","""")))),1,0)</f>
        <v>0</v>
      </c>
      <c r="AG452" s="1" t="n">
        <f aca="false">IF(ISNUMBER(SEARCH("I don't need help right now",TRIM(SUBSTITUTE(SUBSTITUTE(SUBSTITUTE(SUBSTITUTE(Answers!R452,"’","'"),"‘","'"),"“",""""),"”","""")))),1,0)</f>
        <v>0</v>
      </c>
      <c r="AH452" s="1" t="str">
        <f aca="false">IF(Answers!R452="","",IF(Z452+AA452+AB452+AC452+AD452+AE452+AF452+AG452=0,"unread",""))</f>
        <v/>
      </c>
      <c r="AI452" s="1" t="n">
        <f aca="false">IF(OR(D452=5,E452=5),1,0)</f>
        <v>0</v>
      </c>
    </row>
    <row r="453" customFormat="false" ht="15" hidden="false" customHeight="true" outlineLevel="0" collapsed="false">
      <c r="A453" s="1" t="n">
        <f aca="false">Answers!T453</f>
        <v>0</v>
      </c>
      <c r="B453" s="1" t="str">
        <f aca="false">IF(Answers!A453="","",IFERROR(MATCH(TRIM(SUBSTITUTE(SUBSTITUTE(SUBSTITUTE(SUBSTITUTE(Answers!A453,"’","'"),"‘","'"),"“",""""),"”","""")),'Scoring key'!$B$10:$B$14,0),"unread"))</f>
        <v/>
      </c>
      <c r="C453" s="1" t="str">
        <f aca="false">IF(Answers!C453="","",IFERROR(MATCH(TRIM(SUBSTITUTE(SUBSTITUTE(SUBSTITUTE(SUBSTITUTE(Answers!C453,"’","'"),"‘","'"),"“",""""),"”","""")),'Scoring key'!$B$15:$B$19,0),"unread"))</f>
        <v/>
      </c>
      <c r="D453" s="1" t="str">
        <f aca="false">IF(Answers!D453="","",IFERROR(MATCH(TRIM(SUBSTITUTE(SUBSTITUTE(SUBSTITUTE(SUBSTITUTE(Answers!D453,"’","'"),"‘","'"),"“",""""),"”","""")),'Scoring key'!$B$20:$B$24,0),"unread"))</f>
        <v/>
      </c>
      <c r="E453" s="1" t="str">
        <f aca="false">IF(Answers!E453="","",IFERROR(MATCH(TRIM(SUBSTITUTE(SUBSTITUTE(SUBSTITUTE(SUBSTITUTE(Answers!E453,"’","'"),"‘","'"),"“",""""),"”","""")),'Scoring key'!$B$25:$B$29,0),"unread"))</f>
        <v/>
      </c>
      <c r="F453" s="1" t="str">
        <f aca="false">IF(Answers!L453="","",IFERROR(MATCH(TRIM(SUBSTITUTE(SUBSTITUTE(SUBSTITUTE(SUBSTITUTE(Answers!L453,"’","'"),"‘","'"),"“",""""),"”","""")),'Scoring key'!$B$30:$B$34,0),"unread"))</f>
        <v/>
      </c>
      <c r="G453" s="1" t="str">
        <f aca="false">IF(Answers!N453="","",IFERROR(MATCH(TRIM(SUBSTITUTE(SUBSTITUTE(SUBSTITUTE(SUBSTITUTE(Answers!N453,"’","'"),"‘","'"),"“",""""),"”","""")),'Scoring key'!$B$35:$B$38,0),"unread"))</f>
        <v/>
      </c>
      <c r="H453" s="1" t="str">
        <f aca="false">IF(Answers!O453="","",IFERROR(MATCH(TRIM(SUBSTITUTE(SUBSTITUTE(SUBSTITUTE(SUBSTITUTE(Answers!O453,"’","'"),"‘","'"),"“",""""),"”","""")),'Scoring key'!$B$39:$B$42,0),"unread"))</f>
        <v/>
      </c>
      <c r="I453" s="1" t="str">
        <f aca="false">IF(Answers!S453="","",IFERROR(MATCH(TRIM(SUBSTITUTE(SUBSTITUTE(SUBSTITUTE(SUBSTITUTE(Answers!S453,"’","'"),"‘","'"),"“",""""),"”","""")),'Scoring key'!$B$43:$B$46,0),"unread"))</f>
        <v/>
      </c>
      <c r="J453" s="1" t="str">
        <f aca="false">IF(ISNUMBER(B453),IF(INDEX('Scoring key'!$C$10:$C$14,B453)="","",INDEX('Scoring key'!$C$10:$C$14,B453)),"")</f>
        <v/>
      </c>
      <c r="K453" s="1" t="str">
        <f aca="false">IF(ISNUMBER(E453),IF(INDEX('Scoring key'!$C$25:$C$29,E453)="","",INDEX('Scoring key'!$C$25:$C$29,E453)),"")</f>
        <v/>
      </c>
      <c r="L453" s="1" t="str">
        <f aca="false">IF(ISNUMBER(F453),IF(INDEX('Scoring key'!$C$30:$C$34,F453)="","",INDEX('Scoring key'!$C$30:$C$34,F453)),"")</f>
        <v/>
      </c>
      <c r="M453" s="1" t="str">
        <f aca="false">IF(ISNUMBER(G453),IF(INDEX('Scoring key'!$C$35:$C$38,G453)="","",INDEX('Scoring key'!$C$35:$C$38,G453)),"")</f>
        <v/>
      </c>
      <c r="N453" s="1" t="str">
        <f aca="false">IF(ISNUMBER(H453),IF(INDEX('Scoring key'!$C$39:$C$42,H453)="","",INDEX('Scoring key'!$C$39:$C$42,H453)),"")</f>
        <v/>
      </c>
      <c r="O453" s="1" t="str">
        <f aca="false">IF(Answers!F453="","",IF(ISNUMBER(IFERROR(VALUE(Answers!F453),"")),IF(AND(VALUE(Answers!F453)&gt;=1,VALUE(Answers!F453)&lt;=5,VALUE(Answers!F453)=INT(VALUE(Answers!F453))),VALUE(Answers!F453),"unread"),IFERROR(MATCH(TRIM(SUBSTITUTE(SUBSTITUTE(SUBSTITUTE(SUBSTITUTE(Answers!F453,"’","'"),"‘","'"),"“",""""),"”","""")),'Scoring key'!$B$5:$B$9,0),"unread")))</f>
        <v/>
      </c>
      <c r="P453" s="1" t="str">
        <f aca="false">IF(Answers!G453="","",IF(ISNUMBER(IFERROR(VALUE(Answers!G453),"")),IF(AND(VALUE(Answers!G453)&gt;=1,VALUE(Answers!G453)&lt;=5,VALUE(Answers!G453)=INT(VALUE(Answers!G453))),VALUE(Answers!G453),"unread"),IFERROR(MATCH(TRIM(SUBSTITUTE(SUBSTITUTE(SUBSTITUTE(SUBSTITUTE(Answers!G453,"’","'"),"‘","'"),"“",""""),"”","""")),'Scoring key'!$B$5:$B$9,0),"unread")))</f>
        <v/>
      </c>
      <c r="Q453" s="1" t="str">
        <f aca="false">IF(Answers!H453="","",IF(ISNUMBER(IFERROR(VALUE(Answers!H453),"")),IF(AND(VALUE(Answers!H453)&gt;=1,VALUE(Answers!H453)&lt;=5,VALUE(Answers!H453)=INT(VALUE(Answers!H453))),VALUE(Answers!H453),"unread"),IFERROR(MATCH(TRIM(SUBSTITUTE(SUBSTITUTE(SUBSTITUTE(SUBSTITUTE(Answers!H453,"’","'"),"‘","'"),"“",""""),"”","""")),'Scoring key'!$B$5:$B$9,0),"unread")))</f>
        <v/>
      </c>
      <c r="R453" s="1" t="str">
        <f aca="false">IF(Answers!I453="","",IF(ISNUMBER(IFERROR(VALUE(Answers!I453),"")),IF(AND(VALUE(Answers!I453)&gt;=1,VALUE(Answers!I453)&lt;=5,VALUE(Answers!I453)=INT(VALUE(Answers!I453))),VALUE(Answers!I453),"unread"),IFERROR(MATCH(TRIM(SUBSTITUTE(SUBSTITUTE(SUBSTITUTE(SUBSTITUTE(Answers!I453,"’","'"),"‘","'"),"“",""""),"”","""")),'Scoring key'!$B$5:$B$9,0),"unread")))</f>
        <v/>
      </c>
      <c r="S453" s="1" t="str">
        <f aca="false">IF(Answers!J453="","",IF(ISNUMBER(IFERROR(VALUE(Answers!J453),"")),IF(AND(VALUE(Answers!J453)&gt;=1,VALUE(Answers!J453)&lt;=5,VALUE(Answers!J453)=INT(VALUE(Answers!J453))),VALUE(Answers!J453),"unread"),IFERROR(MATCH(TRIM(SUBSTITUTE(SUBSTITUTE(SUBSTITUTE(SUBSTITUTE(Answers!J453,"’","'"),"‘","'"),"“",""""),"”","""")),'Scoring key'!$B$5:$B$9,0),"unread")))</f>
        <v/>
      </c>
      <c r="T453" s="1" t="str">
        <f aca="false">IF(Answers!K453="","",IF(ISNUMBER(IFERROR(VALUE(Answers!K453),"")),IF(AND(VALUE(Answers!K453)&gt;=1,VALUE(Answers!K453)&lt;=5,VALUE(Answers!K453)=INT(VALUE(Answers!K453))),VALUE(Answers!K453),"unread"),IFERROR(MATCH(TRIM(SUBSTITUTE(SUBSTITUTE(SUBSTITUTE(SUBSTITUTE(Answers!K453,"’","'"),"‘","'"),"“",""""),"”","""")),'Scoring key'!$B$5:$B$9,0),"unread")))</f>
        <v/>
      </c>
      <c r="U453" s="1" t="str">
        <f aca="false">IF(Answers!M453="","",IF(ISNUMBER(IFERROR(VALUE(Answers!M453),"")),IF(AND(VALUE(Answers!M453)&gt;=1,VALUE(Answers!M453)&lt;=5,VALUE(Answers!M453)=INT(VALUE(Answers!M453))),VALUE(Answers!M453),"unread"),IFERROR(MATCH(TRIM(SUBSTITUTE(SUBSTITUTE(SUBSTITUTE(SUBSTITUTE(Answers!M453,"’","'"),"‘","'"),"“",""""),"”","""")),'Scoring key'!$B$5:$B$9,0),"unread")))</f>
        <v/>
      </c>
      <c r="V453" s="1" t="str">
        <f aca="false">IF(Answers!P453="","",IF(ISNUMBER(IFERROR(VALUE(Answers!P453),"")),IF(AND(VALUE(Answers!P453)&gt;=1,VALUE(Answers!P453)&lt;=5,VALUE(Answers!P453)=INT(VALUE(Answers!P453))),VALUE(Answers!P453),"unread"),IFERROR(MATCH(TRIM(SUBSTITUTE(SUBSTITUTE(SUBSTITUTE(SUBSTITUTE(Answers!P453,"’","'"),"‘","'"),"“",""""),"”","""")),'Scoring key'!$B$5:$B$9,0),"unread")))</f>
        <v/>
      </c>
      <c r="W453" s="1" t="str">
        <f aca="false">IF(Answers!Q453="","",IF(ISNUMBER(IFERROR(VALUE(Answers!Q453),"")),IF(AND(VALUE(Answers!Q453)&gt;=1,VALUE(Answers!Q453)&lt;=5,VALUE(Answers!Q453)=INT(VALUE(Answers!Q453))),VALUE(Answers!Q453),"unread"),IFERROR(MATCH(TRIM(SUBSTITUTE(SUBSTITUTE(SUBSTITUTE(SUBSTITUTE(Answers!Q453,"’","'"),"‘","'"),"“",""""),"”","""")),'Scoring key'!$B$5:$B$9,0),"unread")))</f>
        <v/>
      </c>
      <c r="X453" s="1" t="str">
        <f aca="false">IF(Answers!B453="","",ISNUMBER(SEARCH("Drafting or editing emails and documents",TRIM(SUBSTITUTE(SUBSTITUTE(SUBSTITUTE(SUBSTITUTE(Answers!B453,"’","'"),"‘","'"),"“",""""),"”",""""))))*1+ISNUMBER(SEARCH("Summarizing documents, threads or meetings",TRIM(SUBSTITUTE(SUBSTITUTE(SUBSTITUTE(SUBSTITUTE(Answers!B453,"’","'"),"‘","'"),"“",""""),"”",""""))))*1+ISNUMBER(SEARCH("Research, or explaining something unfamiliar",TRIM(SUBSTITUTE(SUBSTITUTE(SUBSTITUTE(SUBSTITUTE(Answers!B453,"’","'"),"‘","'"),"“",""""),"”",""""))))*1+ISNUMBER(SEARCH("Working with data or spreadsheets",TRIM(SUBSTITUTE(SUBSTITUTE(SUBSTITUTE(SUBSTITUTE(Answers!B453,"’","'"),"‘","'"),"“",""""),"”",""""))))*1+ISNUMBER(SEARCH("Writing or reviewing code or scripts",TRIM(SUBSTITUTE(SUBSTITUTE(SUBSTITUTE(SUBSTITUTE(Answers!B453,"’","'"),"‘","'"),"“",""""),"”",""""))))*1+ISNUMBER(SEARCH("Brainstorming or planning",TRIM(SUBSTITUTE(SUBSTITUTE(SUBSTITUTE(SUBSTITUTE(Answers!B453,"’","'"),"‘","'"),"“",""""),"”",""""))))*1+ISNUMBER(SEARCH("Something else",TRIM(SUBSTITUTE(SUBSTITUTE(SUBSTITUTE(SUBSTITUTE(Answers!B453,"’","'"),"‘","'"),"“",""""),"”",""""))))*1)</f>
        <v/>
      </c>
      <c r="Y453" s="1" t="str">
        <f aca="false">IF(X453="","",IF(X453=0,IF(ISNUMBER(SEARCH("I don't use AI tools for work",TRIM(SUBSTITUTE(SUBSTITUTE(SUBSTITUTE(SUBSTITUTE(Answers!B453,"’","'"),"‘","'"),"“",""""),"”","""")))),1,"unread"),MIN(X453+1,5)))</f>
        <v/>
      </c>
      <c r="Z453" s="1" t="n">
        <f aca="false">IF(ISNUMBER(SEARCH("Clear guidance on what's allowed and what information can go in",TRIM(SUBSTITUTE(SUBSTITUTE(SUBSTITUTE(SUBSTITUTE(Answers!R453,"’","'"),"‘","'"),"“",""""),"”","""")))),1,0)</f>
        <v>0</v>
      </c>
      <c r="AA453" s="1" t="n">
        <f aca="false">IF(ISNUMBER(SEARCH("An approved AI tool with a work account",TRIM(SUBSTITUTE(SUBSTITUTE(SUBSTITUTE(SUBSTITUTE(Answers!R453,"’","'"),"‘","'"),"“",""""),"”","""")))),1,0)</f>
        <v>0</v>
      </c>
      <c r="AB453" s="1" t="n">
        <f aca="false">IF(ISNUMBER(SEARCH("Hands-on training using my own work tasks",TRIM(SUBSTITUTE(SUBSTITUTE(SUBSTITUTE(SUBSTITUTE(Answers!R453,"’","'"),"‘","'"),"“",""""),"”","""")))),1,0)</f>
        <v>0</v>
      </c>
      <c r="AC453" s="1" t="n">
        <f aca="false">IF(ISNUMBER(SEARCH("Ready-made prompts and templates for common tasks",TRIM(SUBSTITUTE(SUBSTITUTE(SUBSTITUTE(SUBSTITUTE(Answers!R453,"’","'"),"‘","'"),"“",""""),"”","""")))),1,0)</f>
        <v>0</v>
      </c>
      <c r="AD453" s="1" t="n">
        <f aca="false">IF(ISNUMBER(SEARCH("Help setting up an AI agent for my role",TRIM(SUBSTITUTE(SUBSTITUTE(SUBSTITUTE(SUBSTITUTE(Answers!R453,"’","'"),"‘","'"),"“",""""),"”","""")))),1,0)</f>
        <v>0</v>
      </c>
      <c r="AE453" s="1" t="n">
        <f aca="false">IF(ISNUMBER(SEARCH("Examples from people in jobs like mine",TRIM(SUBSTITUTE(SUBSTITUTE(SUBSTITUTE(SUBSTITUTE(Answers!R453,"’","'"),"‘","'"),"“",""""),"”","""")))),1,0)</f>
        <v>0</v>
      </c>
      <c r="AF453" s="1" t="n">
        <f aca="false">IF(ISNUMBER(SEARCH("Time set aside to practice",TRIM(SUBSTITUTE(SUBSTITUTE(SUBSTITUTE(SUBSTITUTE(Answers!R453,"’","'"),"‘","'"),"“",""""),"”","""")))),1,0)</f>
        <v>0</v>
      </c>
      <c r="AG453" s="1" t="n">
        <f aca="false">IF(ISNUMBER(SEARCH("I don't need help right now",TRIM(SUBSTITUTE(SUBSTITUTE(SUBSTITUTE(SUBSTITUTE(Answers!R453,"’","'"),"‘","'"),"“",""""),"”","""")))),1,0)</f>
        <v>0</v>
      </c>
      <c r="AH453" s="1" t="str">
        <f aca="false">IF(Answers!R453="","",IF(Z453+AA453+AB453+AC453+AD453+AE453+AF453+AG453=0,"unread",""))</f>
        <v/>
      </c>
      <c r="AI453" s="1" t="n">
        <f aca="false">IF(OR(D453=5,E453=5),1,0)</f>
        <v>0</v>
      </c>
    </row>
    <row r="454" customFormat="false" ht="15" hidden="false" customHeight="true" outlineLevel="0" collapsed="false">
      <c r="A454" s="1" t="n">
        <f aca="false">Answers!T454</f>
        <v>0</v>
      </c>
      <c r="B454" s="1" t="str">
        <f aca="false">IF(Answers!A454="","",IFERROR(MATCH(TRIM(SUBSTITUTE(SUBSTITUTE(SUBSTITUTE(SUBSTITUTE(Answers!A454,"’","'"),"‘","'"),"“",""""),"”","""")),'Scoring key'!$B$10:$B$14,0),"unread"))</f>
        <v/>
      </c>
      <c r="C454" s="1" t="str">
        <f aca="false">IF(Answers!C454="","",IFERROR(MATCH(TRIM(SUBSTITUTE(SUBSTITUTE(SUBSTITUTE(SUBSTITUTE(Answers!C454,"’","'"),"‘","'"),"“",""""),"”","""")),'Scoring key'!$B$15:$B$19,0),"unread"))</f>
        <v/>
      </c>
      <c r="D454" s="1" t="str">
        <f aca="false">IF(Answers!D454="","",IFERROR(MATCH(TRIM(SUBSTITUTE(SUBSTITUTE(SUBSTITUTE(SUBSTITUTE(Answers!D454,"’","'"),"‘","'"),"“",""""),"”","""")),'Scoring key'!$B$20:$B$24,0),"unread"))</f>
        <v/>
      </c>
      <c r="E454" s="1" t="str">
        <f aca="false">IF(Answers!E454="","",IFERROR(MATCH(TRIM(SUBSTITUTE(SUBSTITUTE(SUBSTITUTE(SUBSTITUTE(Answers!E454,"’","'"),"‘","'"),"“",""""),"”","""")),'Scoring key'!$B$25:$B$29,0),"unread"))</f>
        <v/>
      </c>
      <c r="F454" s="1" t="str">
        <f aca="false">IF(Answers!L454="","",IFERROR(MATCH(TRIM(SUBSTITUTE(SUBSTITUTE(SUBSTITUTE(SUBSTITUTE(Answers!L454,"’","'"),"‘","'"),"“",""""),"”","""")),'Scoring key'!$B$30:$B$34,0),"unread"))</f>
        <v/>
      </c>
      <c r="G454" s="1" t="str">
        <f aca="false">IF(Answers!N454="","",IFERROR(MATCH(TRIM(SUBSTITUTE(SUBSTITUTE(SUBSTITUTE(SUBSTITUTE(Answers!N454,"’","'"),"‘","'"),"“",""""),"”","""")),'Scoring key'!$B$35:$B$38,0),"unread"))</f>
        <v/>
      </c>
      <c r="H454" s="1" t="str">
        <f aca="false">IF(Answers!O454="","",IFERROR(MATCH(TRIM(SUBSTITUTE(SUBSTITUTE(SUBSTITUTE(SUBSTITUTE(Answers!O454,"’","'"),"‘","'"),"“",""""),"”","""")),'Scoring key'!$B$39:$B$42,0),"unread"))</f>
        <v/>
      </c>
      <c r="I454" s="1" t="str">
        <f aca="false">IF(Answers!S454="","",IFERROR(MATCH(TRIM(SUBSTITUTE(SUBSTITUTE(SUBSTITUTE(SUBSTITUTE(Answers!S454,"’","'"),"‘","'"),"“",""""),"”","""")),'Scoring key'!$B$43:$B$46,0),"unread"))</f>
        <v/>
      </c>
      <c r="J454" s="1" t="str">
        <f aca="false">IF(ISNUMBER(B454),IF(INDEX('Scoring key'!$C$10:$C$14,B454)="","",INDEX('Scoring key'!$C$10:$C$14,B454)),"")</f>
        <v/>
      </c>
      <c r="K454" s="1" t="str">
        <f aca="false">IF(ISNUMBER(E454),IF(INDEX('Scoring key'!$C$25:$C$29,E454)="","",INDEX('Scoring key'!$C$25:$C$29,E454)),"")</f>
        <v/>
      </c>
      <c r="L454" s="1" t="str">
        <f aca="false">IF(ISNUMBER(F454),IF(INDEX('Scoring key'!$C$30:$C$34,F454)="","",INDEX('Scoring key'!$C$30:$C$34,F454)),"")</f>
        <v/>
      </c>
      <c r="M454" s="1" t="str">
        <f aca="false">IF(ISNUMBER(G454),IF(INDEX('Scoring key'!$C$35:$C$38,G454)="","",INDEX('Scoring key'!$C$35:$C$38,G454)),"")</f>
        <v/>
      </c>
      <c r="N454" s="1" t="str">
        <f aca="false">IF(ISNUMBER(H454),IF(INDEX('Scoring key'!$C$39:$C$42,H454)="","",INDEX('Scoring key'!$C$39:$C$42,H454)),"")</f>
        <v/>
      </c>
      <c r="O454" s="1" t="str">
        <f aca="false">IF(Answers!F454="","",IF(ISNUMBER(IFERROR(VALUE(Answers!F454),"")),IF(AND(VALUE(Answers!F454)&gt;=1,VALUE(Answers!F454)&lt;=5,VALUE(Answers!F454)=INT(VALUE(Answers!F454))),VALUE(Answers!F454),"unread"),IFERROR(MATCH(TRIM(SUBSTITUTE(SUBSTITUTE(SUBSTITUTE(SUBSTITUTE(Answers!F454,"’","'"),"‘","'"),"“",""""),"”","""")),'Scoring key'!$B$5:$B$9,0),"unread")))</f>
        <v/>
      </c>
      <c r="P454" s="1" t="str">
        <f aca="false">IF(Answers!G454="","",IF(ISNUMBER(IFERROR(VALUE(Answers!G454),"")),IF(AND(VALUE(Answers!G454)&gt;=1,VALUE(Answers!G454)&lt;=5,VALUE(Answers!G454)=INT(VALUE(Answers!G454))),VALUE(Answers!G454),"unread"),IFERROR(MATCH(TRIM(SUBSTITUTE(SUBSTITUTE(SUBSTITUTE(SUBSTITUTE(Answers!G454,"’","'"),"‘","'"),"“",""""),"”","""")),'Scoring key'!$B$5:$B$9,0),"unread")))</f>
        <v/>
      </c>
      <c r="Q454" s="1" t="str">
        <f aca="false">IF(Answers!H454="","",IF(ISNUMBER(IFERROR(VALUE(Answers!H454),"")),IF(AND(VALUE(Answers!H454)&gt;=1,VALUE(Answers!H454)&lt;=5,VALUE(Answers!H454)=INT(VALUE(Answers!H454))),VALUE(Answers!H454),"unread"),IFERROR(MATCH(TRIM(SUBSTITUTE(SUBSTITUTE(SUBSTITUTE(SUBSTITUTE(Answers!H454,"’","'"),"‘","'"),"“",""""),"”","""")),'Scoring key'!$B$5:$B$9,0),"unread")))</f>
        <v/>
      </c>
      <c r="R454" s="1" t="str">
        <f aca="false">IF(Answers!I454="","",IF(ISNUMBER(IFERROR(VALUE(Answers!I454),"")),IF(AND(VALUE(Answers!I454)&gt;=1,VALUE(Answers!I454)&lt;=5,VALUE(Answers!I454)=INT(VALUE(Answers!I454))),VALUE(Answers!I454),"unread"),IFERROR(MATCH(TRIM(SUBSTITUTE(SUBSTITUTE(SUBSTITUTE(SUBSTITUTE(Answers!I454,"’","'"),"‘","'"),"“",""""),"”","""")),'Scoring key'!$B$5:$B$9,0),"unread")))</f>
        <v/>
      </c>
      <c r="S454" s="1" t="str">
        <f aca="false">IF(Answers!J454="","",IF(ISNUMBER(IFERROR(VALUE(Answers!J454),"")),IF(AND(VALUE(Answers!J454)&gt;=1,VALUE(Answers!J454)&lt;=5,VALUE(Answers!J454)=INT(VALUE(Answers!J454))),VALUE(Answers!J454),"unread"),IFERROR(MATCH(TRIM(SUBSTITUTE(SUBSTITUTE(SUBSTITUTE(SUBSTITUTE(Answers!J454,"’","'"),"‘","'"),"“",""""),"”","""")),'Scoring key'!$B$5:$B$9,0),"unread")))</f>
        <v/>
      </c>
      <c r="T454" s="1" t="str">
        <f aca="false">IF(Answers!K454="","",IF(ISNUMBER(IFERROR(VALUE(Answers!K454),"")),IF(AND(VALUE(Answers!K454)&gt;=1,VALUE(Answers!K454)&lt;=5,VALUE(Answers!K454)=INT(VALUE(Answers!K454))),VALUE(Answers!K454),"unread"),IFERROR(MATCH(TRIM(SUBSTITUTE(SUBSTITUTE(SUBSTITUTE(SUBSTITUTE(Answers!K454,"’","'"),"‘","'"),"“",""""),"”","""")),'Scoring key'!$B$5:$B$9,0),"unread")))</f>
        <v/>
      </c>
      <c r="U454" s="1" t="str">
        <f aca="false">IF(Answers!M454="","",IF(ISNUMBER(IFERROR(VALUE(Answers!M454),"")),IF(AND(VALUE(Answers!M454)&gt;=1,VALUE(Answers!M454)&lt;=5,VALUE(Answers!M454)=INT(VALUE(Answers!M454))),VALUE(Answers!M454),"unread"),IFERROR(MATCH(TRIM(SUBSTITUTE(SUBSTITUTE(SUBSTITUTE(SUBSTITUTE(Answers!M454,"’","'"),"‘","'"),"“",""""),"”","""")),'Scoring key'!$B$5:$B$9,0),"unread")))</f>
        <v/>
      </c>
      <c r="V454" s="1" t="str">
        <f aca="false">IF(Answers!P454="","",IF(ISNUMBER(IFERROR(VALUE(Answers!P454),"")),IF(AND(VALUE(Answers!P454)&gt;=1,VALUE(Answers!P454)&lt;=5,VALUE(Answers!P454)=INT(VALUE(Answers!P454))),VALUE(Answers!P454),"unread"),IFERROR(MATCH(TRIM(SUBSTITUTE(SUBSTITUTE(SUBSTITUTE(SUBSTITUTE(Answers!P454,"’","'"),"‘","'"),"“",""""),"”","""")),'Scoring key'!$B$5:$B$9,0),"unread")))</f>
        <v/>
      </c>
      <c r="W454" s="1" t="str">
        <f aca="false">IF(Answers!Q454="","",IF(ISNUMBER(IFERROR(VALUE(Answers!Q454),"")),IF(AND(VALUE(Answers!Q454)&gt;=1,VALUE(Answers!Q454)&lt;=5,VALUE(Answers!Q454)=INT(VALUE(Answers!Q454))),VALUE(Answers!Q454),"unread"),IFERROR(MATCH(TRIM(SUBSTITUTE(SUBSTITUTE(SUBSTITUTE(SUBSTITUTE(Answers!Q454,"’","'"),"‘","'"),"“",""""),"”","""")),'Scoring key'!$B$5:$B$9,0),"unread")))</f>
        <v/>
      </c>
      <c r="X454" s="1" t="str">
        <f aca="false">IF(Answers!B454="","",ISNUMBER(SEARCH("Drafting or editing emails and documents",TRIM(SUBSTITUTE(SUBSTITUTE(SUBSTITUTE(SUBSTITUTE(Answers!B454,"’","'"),"‘","'"),"“",""""),"”",""""))))*1+ISNUMBER(SEARCH("Summarizing documents, threads or meetings",TRIM(SUBSTITUTE(SUBSTITUTE(SUBSTITUTE(SUBSTITUTE(Answers!B454,"’","'"),"‘","'"),"“",""""),"”",""""))))*1+ISNUMBER(SEARCH("Research, or explaining something unfamiliar",TRIM(SUBSTITUTE(SUBSTITUTE(SUBSTITUTE(SUBSTITUTE(Answers!B454,"’","'"),"‘","'"),"“",""""),"”",""""))))*1+ISNUMBER(SEARCH("Working with data or spreadsheets",TRIM(SUBSTITUTE(SUBSTITUTE(SUBSTITUTE(SUBSTITUTE(Answers!B454,"’","'"),"‘","'"),"“",""""),"”",""""))))*1+ISNUMBER(SEARCH("Writing or reviewing code or scripts",TRIM(SUBSTITUTE(SUBSTITUTE(SUBSTITUTE(SUBSTITUTE(Answers!B454,"’","'"),"‘","'"),"“",""""),"”",""""))))*1+ISNUMBER(SEARCH("Brainstorming or planning",TRIM(SUBSTITUTE(SUBSTITUTE(SUBSTITUTE(SUBSTITUTE(Answers!B454,"’","'"),"‘","'"),"“",""""),"”",""""))))*1+ISNUMBER(SEARCH("Something else",TRIM(SUBSTITUTE(SUBSTITUTE(SUBSTITUTE(SUBSTITUTE(Answers!B454,"’","'"),"‘","'"),"“",""""),"”",""""))))*1)</f>
        <v/>
      </c>
      <c r="Y454" s="1" t="str">
        <f aca="false">IF(X454="","",IF(X454=0,IF(ISNUMBER(SEARCH("I don't use AI tools for work",TRIM(SUBSTITUTE(SUBSTITUTE(SUBSTITUTE(SUBSTITUTE(Answers!B454,"’","'"),"‘","'"),"“",""""),"”","""")))),1,"unread"),MIN(X454+1,5)))</f>
        <v/>
      </c>
      <c r="Z454" s="1" t="n">
        <f aca="false">IF(ISNUMBER(SEARCH("Clear guidance on what's allowed and what information can go in",TRIM(SUBSTITUTE(SUBSTITUTE(SUBSTITUTE(SUBSTITUTE(Answers!R454,"’","'"),"‘","'"),"“",""""),"”","""")))),1,0)</f>
        <v>0</v>
      </c>
      <c r="AA454" s="1" t="n">
        <f aca="false">IF(ISNUMBER(SEARCH("An approved AI tool with a work account",TRIM(SUBSTITUTE(SUBSTITUTE(SUBSTITUTE(SUBSTITUTE(Answers!R454,"’","'"),"‘","'"),"“",""""),"”","""")))),1,0)</f>
        <v>0</v>
      </c>
      <c r="AB454" s="1" t="n">
        <f aca="false">IF(ISNUMBER(SEARCH("Hands-on training using my own work tasks",TRIM(SUBSTITUTE(SUBSTITUTE(SUBSTITUTE(SUBSTITUTE(Answers!R454,"’","'"),"‘","'"),"“",""""),"”","""")))),1,0)</f>
        <v>0</v>
      </c>
      <c r="AC454" s="1" t="n">
        <f aca="false">IF(ISNUMBER(SEARCH("Ready-made prompts and templates for common tasks",TRIM(SUBSTITUTE(SUBSTITUTE(SUBSTITUTE(SUBSTITUTE(Answers!R454,"’","'"),"‘","'"),"“",""""),"”","""")))),1,0)</f>
        <v>0</v>
      </c>
      <c r="AD454" s="1" t="n">
        <f aca="false">IF(ISNUMBER(SEARCH("Help setting up an AI agent for my role",TRIM(SUBSTITUTE(SUBSTITUTE(SUBSTITUTE(SUBSTITUTE(Answers!R454,"’","'"),"‘","'"),"“",""""),"”","""")))),1,0)</f>
        <v>0</v>
      </c>
      <c r="AE454" s="1" t="n">
        <f aca="false">IF(ISNUMBER(SEARCH("Examples from people in jobs like mine",TRIM(SUBSTITUTE(SUBSTITUTE(SUBSTITUTE(SUBSTITUTE(Answers!R454,"’","'"),"‘","'"),"“",""""),"”","""")))),1,0)</f>
        <v>0</v>
      </c>
      <c r="AF454" s="1" t="n">
        <f aca="false">IF(ISNUMBER(SEARCH("Time set aside to practice",TRIM(SUBSTITUTE(SUBSTITUTE(SUBSTITUTE(SUBSTITUTE(Answers!R454,"’","'"),"‘","'"),"“",""""),"”","""")))),1,0)</f>
        <v>0</v>
      </c>
      <c r="AG454" s="1" t="n">
        <f aca="false">IF(ISNUMBER(SEARCH("I don't need help right now",TRIM(SUBSTITUTE(SUBSTITUTE(SUBSTITUTE(SUBSTITUTE(Answers!R454,"’","'"),"‘","'"),"“",""""),"”","""")))),1,0)</f>
        <v>0</v>
      </c>
      <c r="AH454" s="1" t="str">
        <f aca="false">IF(Answers!R454="","",IF(Z454+AA454+AB454+AC454+AD454+AE454+AF454+AG454=0,"unread",""))</f>
        <v/>
      </c>
      <c r="AI454" s="1" t="n">
        <f aca="false">IF(OR(D454=5,E454=5),1,0)</f>
        <v>0</v>
      </c>
    </row>
    <row r="455" customFormat="false" ht="15" hidden="false" customHeight="true" outlineLevel="0" collapsed="false">
      <c r="A455" s="1" t="n">
        <f aca="false">Answers!T455</f>
        <v>0</v>
      </c>
      <c r="B455" s="1" t="str">
        <f aca="false">IF(Answers!A455="","",IFERROR(MATCH(TRIM(SUBSTITUTE(SUBSTITUTE(SUBSTITUTE(SUBSTITUTE(Answers!A455,"’","'"),"‘","'"),"“",""""),"”","""")),'Scoring key'!$B$10:$B$14,0),"unread"))</f>
        <v/>
      </c>
      <c r="C455" s="1" t="str">
        <f aca="false">IF(Answers!C455="","",IFERROR(MATCH(TRIM(SUBSTITUTE(SUBSTITUTE(SUBSTITUTE(SUBSTITUTE(Answers!C455,"’","'"),"‘","'"),"“",""""),"”","""")),'Scoring key'!$B$15:$B$19,0),"unread"))</f>
        <v/>
      </c>
      <c r="D455" s="1" t="str">
        <f aca="false">IF(Answers!D455="","",IFERROR(MATCH(TRIM(SUBSTITUTE(SUBSTITUTE(SUBSTITUTE(SUBSTITUTE(Answers!D455,"’","'"),"‘","'"),"“",""""),"”","""")),'Scoring key'!$B$20:$B$24,0),"unread"))</f>
        <v/>
      </c>
      <c r="E455" s="1" t="str">
        <f aca="false">IF(Answers!E455="","",IFERROR(MATCH(TRIM(SUBSTITUTE(SUBSTITUTE(SUBSTITUTE(SUBSTITUTE(Answers!E455,"’","'"),"‘","'"),"“",""""),"”","""")),'Scoring key'!$B$25:$B$29,0),"unread"))</f>
        <v/>
      </c>
      <c r="F455" s="1" t="str">
        <f aca="false">IF(Answers!L455="","",IFERROR(MATCH(TRIM(SUBSTITUTE(SUBSTITUTE(SUBSTITUTE(SUBSTITUTE(Answers!L455,"’","'"),"‘","'"),"“",""""),"”","""")),'Scoring key'!$B$30:$B$34,0),"unread"))</f>
        <v/>
      </c>
      <c r="G455" s="1" t="str">
        <f aca="false">IF(Answers!N455="","",IFERROR(MATCH(TRIM(SUBSTITUTE(SUBSTITUTE(SUBSTITUTE(SUBSTITUTE(Answers!N455,"’","'"),"‘","'"),"“",""""),"”","""")),'Scoring key'!$B$35:$B$38,0),"unread"))</f>
        <v/>
      </c>
      <c r="H455" s="1" t="str">
        <f aca="false">IF(Answers!O455="","",IFERROR(MATCH(TRIM(SUBSTITUTE(SUBSTITUTE(SUBSTITUTE(SUBSTITUTE(Answers!O455,"’","'"),"‘","'"),"“",""""),"”","""")),'Scoring key'!$B$39:$B$42,0),"unread"))</f>
        <v/>
      </c>
      <c r="I455" s="1" t="str">
        <f aca="false">IF(Answers!S455="","",IFERROR(MATCH(TRIM(SUBSTITUTE(SUBSTITUTE(SUBSTITUTE(SUBSTITUTE(Answers!S455,"’","'"),"‘","'"),"“",""""),"”","""")),'Scoring key'!$B$43:$B$46,0),"unread"))</f>
        <v/>
      </c>
      <c r="J455" s="1" t="str">
        <f aca="false">IF(ISNUMBER(B455),IF(INDEX('Scoring key'!$C$10:$C$14,B455)="","",INDEX('Scoring key'!$C$10:$C$14,B455)),"")</f>
        <v/>
      </c>
      <c r="K455" s="1" t="str">
        <f aca="false">IF(ISNUMBER(E455),IF(INDEX('Scoring key'!$C$25:$C$29,E455)="","",INDEX('Scoring key'!$C$25:$C$29,E455)),"")</f>
        <v/>
      </c>
      <c r="L455" s="1" t="str">
        <f aca="false">IF(ISNUMBER(F455),IF(INDEX('Scoring key'!$C$30:$C$34,F455)="","",INDEX('Scoring key'!$C$30:$C$34,F455)),"")</f>
        <v/>
      </c>
      <c r="M455" s="1" t="str">
        <f aca="false">IF(ISNUMBER(G455),IF(INDEX('Scoring key'!$C$35:$C$38,G455)="","",INDEX('Scoring key'!$C$35:$C$38,G455)),"")</f>
        <v/>
      </c>
      <c r="N455" s="1" t="str">
        <f aca="false">IF(ISNUMBER(H455),IF(INDEX('Scoring key'!$C$39:$C$42,H455)="","",INDEX('Scoring key'!$C$39:$C$42,H455)),"")</f>
        <v/>
      </c>
      <c r="O455" s="1" t="str">
        <f aca="false">IF(Answers!F455="","",IF(ISNUMBER(IFERROR(VALUE(Answers!F455),"")),IF(AND(VALUE(Answers!F455)&gt;=1,VALUE(Answers!F455)&lt;=5,VALUE(Answers!F455)=INT(VALUE(Answers!F455))),VALUE(Answers!F455),"unread"),IFERROR(MATCH(TRIM(SUBSTITUTE(SUBSTITUTE(SUBSTITUTE(SUBSTITUTE(Answers!F455,"’","'"),"‘","'"),"“",""""),"”","""")),'Scoring key'!$B$5:$B$9,0),"unread")))</f>
        <v/>
      </c>
      <c r="P455" s="1" t="str">
        <f aca="false">IF(Answers!G455="","",IF(ISNUMBER(IFERROR(VALUE(Answers!G455),"")),IF(AND(VALUE(Answers!G455)&gt;=1,VALUE(Answers!G455)&lt;=5,VALUE(Answers!G455)=INT(VALUE(Answers!G455))),VALUE(Answers!G455),"unread"),IFERROR(MATCH(TRIM(SUBSTITUTE(SUBSTITUTE(SUBSTITUTE(SUBSTITUTE(Answers!G455,"’","'"),"‘","'"),"“",""""),"”","""")),'Scoring key'!$B$5:$B$9,0),"unread")))</f>
        <v/>
      </c>
      <c r="Q455" s="1" t="str">
        <f aca="false">IF(Answers!H455="","",IF(ISNUMBER(IFERROR(VALUE(Answers!H455),"")),IF(AND(VALUE(Answers!H455)&gt;=1,VALUE(Answers!H455)&lt;=5,VALUE(Answers!H455)=INT(VALUE(Answers!H455))),VALUE(Answers!H455),"unread"),IFERROR(MATCH(TRIM(SUBSTITUTE(SUBSTITUTE(SUBSTITUTE(SUBSTITUTE(Answers!H455,"’","'"),"‘","'"),"“",""""),"”","""")),'Scoring key'!$B$5:$B$9,0),"unread")))</f>
        <v/>
      </c>
      <c r="R455" s="1" t="str">
        <f aca="false">IF(Answers!I455="","",IF(ISNUMBER(IFERROR(VALUE(Answers!I455),"")),IF(AND(VALUE(Answers!I455)&gt;=1,VALUE(Answers!I455)&lt;=5,VALUE(Answers!I455)=INT(VALUE(Answers!I455))),VALUE(Answers!I455),"unread"),IFERROR(MATCH(TRIM(SUBSTITUTE(SUBSTITUTE(SUBSTITUTE(SUBSTITUTE(Answers!I455,"’","'"),"‘","'"),"“",""""),"”","""")),'Scoring key'!$B$5:$B$9,0),"unread")))</f>
        <v/>
      </c>
      <c r="S455" s="1" t="str">
        <f aca="false">IF(Answers!J455="","",IF(ISNUMBER(IFERROR(VALUE(Answers!J455),"")),IF(AND(VALUE(Answers!J455)&gt;=1,VALUE(Answers!J455)&lt;=5,VALUE(Answers!J455)=INT(VALUE(Answers!J455))),VALUE(Answers!J455),"unread"),IFERROR(MATCH(TRIM(SUBSTITUTE(SUBSTITUTE(SUBSTITUTE(SUBSTITUTE(Answers!J455,"’","'"),"‘","'"),"“",""""),"”","""")),'Scoring key'!$B$5:$B$9,0),"unread")))</f>
        <v/>
      </c>
      <c r="T455" s="1" t="str">
        <f aca="false">IF(Answers!K455="","",IF(ISNUMBER(IFERROR(VALUE(Answers!K455),"")),IF(AND(VALUE(Answers!K455)&gt;=1,VALUE(Answers!K455)&lt;=5,VALUE(Answers!K455)=INT(VALUE(Answers!K455))),VALUE(Answers!K455),"unread"),IFERROR(MATCH(TRIM(SUBSTITUTE(SUBSTITUTE(SUBSTITUTE(SUBSTITUTE(Answers!K455,"’","'"),"‘","'"),"“",""""),"”","""")),'Scoring key'!$B$5:$B$9,0),"unread")))</f>
        <v/>
      </c>
      <c r="U455" s="1" t="str">
        <f aca="false">IF(Answers!M455="","",IF(ISNUMBER(IFERROR(VALUE(Answers!M455),"")),IF(AND(VALUE(Answers!M455)&gt;=1,VALUE(Answers!M455)&lt;=5,VALUE(Answers!M455)=INT(VALUE(Answers!M455))),VALUE(Answers!M455),"unread"),IFERROR(MATCH(TRIM(SUBSTITUTE(SUBSTITUTE(SUBSTITUTE(SUBSTITUTE(Answers!M455,"’","'"),"‘","'"),"“",""""),"”","""")),'Scoring key'!$B$5:$B$9,0),"unread")))</f>
        <v/>
      </c>
      <c r="V455" s="1" t="str">
        <f aca="false">IF(Answers!P455="","",IF(ISNUMBER(IFERROR(VALUE(Answers!P455),"")),IF(AND(VALUE(Answers!P455)&gt;=1,VALUE(Answers!P455)&lt;=5,VALUE(Answers!P455)=INT(VALUE(Answers!P455))),VALUE(Answers!P455),"unread"),IFERROR(MATCH(TRIM(SUBSTITUTE(SUBSTITUTE(SUBSTITUTE(SUBSTITUTE(Answers!P455,"’","'"),"‘","'"),"“",""""),"”","""")),'Scoring key'!$B$5:$B$9,0),"unread")))</f>
        <v/>
      </c>
      <c r="W455" s="1" t="str">
        <f aca="false">IF(Answers!Q455="","",IF(ISNUMBER(IFERROR(VALUE(Answers!Q455),"")),IF(AND(VALUE(Answers!Q455)&gt;=1,VALUE(Answers!Q455)&lt;=5,VALUE(Answers!Q455)=INT(VALUE(Answers!Q455))),VALUE(Answers!Q455),"unread"),IFERROR(MATCH(TRIM(SUBSTITUTE(SUBSTITUTE(SUBSTITUTE(SUBSTITUTE(Answers!Q455,"’","'"),"‘","'"),"“",""""),"”","""")),'Scoring key'!$B$5:$B$9,0),"unread")))</f>
        <v/>
      </c>
      <c r="X455" s="1" t="str">
        <f aca="false">IF(Answers!B455="","",ISNUMBER(SEARCH("Drafting or editing emails and documents",TRIM(SUBSTITUTE(SUBSTITUTE(SUBSTITUTE(SUBSTITUTE(Answers!B455,"’","'"),"‘","'"),"“",""""),"”",""""))))*1+ISNUMBER(SEARCH("Summarizing documents, threads or meetings",TRIM(SUBSTITUTE(SUBSTITUTE(SUBSTITUTE(SUBSTITUTE(Answers!B455,"’","'"),"‘","'"),"“",""""),"”",""""))))*1+ISNUMBER(SEARCH("Research, or explaining something unfamiliar",TRIM(SUBSTITUTE(SUBSTITUTE(SUBSTITUTE(SUBSTITUTE(Answers!B455,"’","'"),"‘","'"),"“",""""),"”",""""))))*1+ISNUMBER(SEARCH("Working with data or spreadsheets",TRIM(SUBSTITUTE(SUBSTITUTE(SUBSTITUTE(SUBSTITUTE(Answers!B455,"’","'"),"‘","'"),"“",""""),"”",""""))))*1+ISNUMBER(SEARCH("Writing or reviewing code or scripts",TRIM(SUBSTITUTE(SUBSTITUTE(SUBSTITUTE(SUBSTITUTE(Answers!B455,"’","'"),"‘","'"),"“",""""),"”",""""))))*1+ISNUMBER(SEARCH("Brainstorming or planning",TRIM(SUBSTITUTE(SUBSTITUTE(SUBSTITUTE(SUBSTITUTE(Answers!B455,"’","'"),"‘","'"),"“",""""),"”",""""))))*1+ISNUMBER(SEARCH("Something else",TRIM(SUBSTITUTE(SUBSTITUTE(SUBSTITUTE(SUBSTITUTE(Answers!B455,"’","'"),"‘","'"),"“",""""),"”",""""))))*1)</f>
        <v/>
      </c>
      <c r="Y455" s="1" t="str">
        <f aca="false">IF(X455="","",IF(X455=0,IF(ISNUMBER(SEARCH("I don't use AI tools for work",TRIM(SUBSTITUTE(SUBSTITUTE(SUBSTITUTE(SUBSTITUTE(Answers!B455,"’","'"),"‘","'"),"“",""""),"”","""")))),1,"unread"),MIN(X455+1,5)))</f>
        <v/>
      </c>
      <c r="Z455" s="1" t="n">
        <f aca="false">IF(ISNUMBER(SEARCH("Clear guidance on what's allowed and what information can go in",TRIM(SUBSTITUTE(SUBSTITUTE(SUBSTITUTE(SUBSTITUTE(Answers!R455,"’","'"),"‘","'"),"“",""""),"”","""")))),1,0)</f>
        <v>0</v>
      </c>
      <c r="AA455" s="1" t="n">
        <f aca="false">IF(ISNUMBER(SEARCH("An approved AI tool with a work account",TRIM(SUBSTITUTE(SUBSTITUTE(SUBSTITUTE(SUBSTITUTE(Answers!R455,"’","'"),"‘","'"),"“",""""),"”","""")))),1,0)</f>
        <v>0</v>
      </c>
      <c r="AB455" s="1" t="n">
        <f aca="false">IF(ISNUMBER(SEARCH("Hands-on training using my own work tasks",TRIM(SUBSTITUTE(SUBSTITUTE(SUBSTITUTE(SUBSTITUTE(Answers!R455,"’","'"),"‘","'"),"“",""""),"”","""")))),1,0)</f>
        <v>0</v>
      </c>
      <c r="AC455" s="1" t="n">
        <f aca="false">IF(ISNUMBER(SEARCH("Ready-made prompts and templates for common tasks",TRIM(SUBSTITUTE(SUBSTITUTE(SUBSTITUTE(SUBSTITUTE(Answers!R455,"’","'"),"‘","'"),"“",""""),"”","""")))),1,0)</f>
        <v>0</v>
      </c>
      <c r="AD455" s="1" t="n">
        <f aca="false">IF(ISNUMBER(SEARCH("Help setting up an AI agent for my role",TRIM(SUBSTITUTE(SUBSTITUTE(SUBSTITUTE(SUBSTITUTE(Answers!R455,"’","'"),"‘","'"),"“",""""),"”","""")))),1,0)</f>
        <v>0</v>
      </c>
      <c r="AE455" s="1" t="n">
        <f aca="false">IF(ISNUMBER(SEARCH("Examples from people in jobs like mine",TRIM(SUBSTITUTE(SUBSTITUTE(SUBSTITUTE(SUBSTITUTE(Answers!R455,"’","'"),"‘","'"),"“",""""),"”","""")))),1,0)</f>
        <v>0</v>
      </c>
      <c r="AF455" s="1" t="n">
        <f aca="false">IF(ISNUMBER(SEARCH("Time set aside to practice",TRIM(SUBSTITUTE(SUBSTITUTE(SUBSTITUTE(SUBSTITUTE(Answers!R455,"’","'"),"‘","'"),"“",""""),"”","""")))),1,0)</f>
        <v>0</v>
      </c>
      <c r="AG455" s="1" t="n">
        <f aca="false">IF(ISNUMBER(SEARCH("I don't need help right now",TRIM(SUBSTITUTE(SUBSTITUTE(SUBSTITUTE(SUBSTITUTE(Answers!R455,"’","'"),"‘","'"),"“",""""),"”","""")))),1,0)</f>
        <v>0</v>
      </c>
      <c r="AH455" s="1" t="str">
        <f aca="false">IF(Answers!R455="","",IF(Z455+AA455+AB455+AC455+AD455+AE455+AF455+AG455=0,"unread",""))</f>
        <v/>
      </c>
      <c r="AI455" s="1" t="n">
        <f aca="false">IF(OR(D455=5,E455=5),1,0)</f>
        <v>0</v>
      </c>
    </row>
    <row r="456" customFormat="false" ht="15" hidden="false" customHeight="true" outlineLevel="0" collapsed="false">
      <c r="A456" s="1" t="n">
        <f aca="false">Answers!T456</f>
        <v>0</v>
      </c>
      <c r="B456" s="1" t="str">
        <f aca="false">IF(Answers!A456="","",IFERROR(MATCH(TRIM(SUBSTITUTE(SUBSTITUTE(SUBSTITUTE(SUBSTITUTE(Answers!A456,"’","'"),"‘","'"),"“",""""),"”","""")),'Scoring key'!$B$10:$B$14,0),"unread"))</f>
        <v/>
      </c>
      <c r="C456" s="1" t="str">
        <f aca="false">IF(Answers!C456="","",IFERROR(MATCH(TRIM(SUBSTITUTE(SUBSTITUTE(SUBSTITUTE(SUBSTITUTE(Answers!C456,"’","'"),"‘","'"),"“",""""),"”","""")),'Scoring key'!$B$15:$B$19,0),"unread"))</f>
        <v/>
      </c>
      <c r="D456" s="1" t="str">
        <f aca="false">IF(Answers!D456="","",IFERROR(MATCH(TRIM(SUBSTITUTE(SUBSTITUTE(SUBSTITUTE(SUBSTITUTE(Answers!D456,"’","'"),"‘","'"),"“",""""),"”","""")),'Scoring key'!$B$20:$B$24,0),"unread"))</f>
        <v/>
      </c>
      <c r="E456" s="1" t="str">
        <f aca="false">IF(Answers!E456="","",IFERROR(MATCH(TRIM(SUBSTITUTE(SUBSTITUTE(SUBSTITUTE(SUBSTITUTE(Answers!E456,"’","'"),"‘","'"),"“",""""),"”","""")),'Scoring key'!$B$25:$B$29,0),"unread"))</f>
        <v/>
      </c>
      <c r="F456" s="1" t="str">
        <f aca="false">IF(Answers!L456="","",IFERROR(MATCH(TRIM(SUBSTITUTE(SUBSTITUTE(SUBSTITUTE(SUBSTITUTE(Answers!L456,"’","'"),"‘","'"),"“",""""),"”","""")),'Scoring key'!$B$30:$B$34,0),"unread"))</f>
        <v/>
      </c>
      <c r="G456" s="1" t="str">
        <f aca="false">IF(Answers!N456="","",IFERROR(MATCH(TRIM(SUBSTITUTE(SUBSTITUTE(SUBSTITUTE(SUBSTITUTE(Answers!N456,"’","'"),"‘","'"),"“",""""),"”","""")),'Scoring key'!$B$35:$B$38,0),"unread"))</f>
        <v/>
      </c>
      <c r="H456" s="1" t="str">
        <f aca="false">IF(Answers!O456="","",IFERROR(MATCH(TRIM(SUBSTITUTE(SUBSTITUTE(SUBSTITUTE(SUBSTITUTE(Answers!O456,"’","'"),"‘","'"),"“",""""),"”","""")),'Scoring key'!$B$39:$B$42,0),"unread"))</f>
        <v/>
      </c>
      <c r="I456" s="1" t="str">
        <f aca="false">IF(Answers!S456="","",IFERROR(MATCH(TRIM(SUBSTITUTE(SUBSTITUTE(SUBSTITUTE(SUBSTITUTE(Answers!S456,"’","'"),"‘","'"),"“",""""),"”","""")),'Scoring key'!$B$43:$B$46,0),"unread"))</f>
        <v/>
      </c>
      <c r="J456" s="1" t="str">
        <f aca="false">IF(ISNUMBER(B456),IF(INDEX('Scoring key'!$C$10:$C$14,B456)="","",INDEX('Scoring key'!$C$10:$C$14,B456)),"")</f>
        <v/>
      </c>
      <c r="K456" s="1" t="str">
        <f aca="false">IF(ISNUMBER(E456),IF(INDEX('Scoring key'!$C$25:$C$29,E456)="","",INDEX('Scoring key'!$C$25:$C$29,E456)),"")</f>
        <v/>
      </c>
      <c r="L456" s="1" t="str">
        <f aca="false">IF(ISNUMBER(F456),IF(INDEX('Scoring key'!$C$30:$C$34,F456)="","",INDEX('Scoring key'!$C$30:$C$34,F456)),"")</f>
        <v/>
      </c>
      <c r="M456" s="1" t="str">
        <f aca="false">IF(ISNUMBER(G456),IF(INDEX('Scoring key'!$C$35:$C$38,G456)="","",INDEX('Scoring key'!$C$35:$C$38,G456)),"")</f>
        <v/>
      </c>
      <c r="N456" s="1" t="str">
        <f aca="false">IF(ISNUMBER(H456),IF(INDEX('Scoring key'!$C$39:$C$42,H456)="","",INDEX('Scoring key'!$C$39:$C$42,H456)),"")</f>
        <v/>
      </c>
      <c r="O456" s="1" t="str">
        <f aca="false">IF(Answers!F456="","",IF(ISNUMBER(IFERROR(VALUE(Answers!F456),"")),IF(AND(VALUE(Answers!F456)&gt;=1,VALUE(Answers!F456)&lt;=5,VALUE(Answers!F456)=INT(VALUE(Answers!F456))),VALUE(Answers!F456),"unread"),IFERROR(MATCH(TRIM(SUBSTITUTE(SUBSTITUTE(SUBSTITUTE(SUBSTITUTE(Answers!F456,"’","'"),"‘","'"),"“",""""),"”","""")),'Scoring key'!$B$5:$B$9,0),"unread")))</f>
        <v/>
      </c>
      <c r="P456" s="1" t="str">
        <f aca="false">IF(Answers!G456="","",IF(ISNUMBER(IFERROR(VALUE(Answers!G456),"")),IF(AND(VALUE(Answers!G456)&gt;=1,VALUE(Answers!G456)&lt;=5,VALUE(Answers!G456)=INT(VALUE(Answers!G456))),VALUE(Answers!G456),"unread"),IFERROR(MATCH(TRIM(SUBSTITUTE(SUBSTITUTE(SUBSTITUTE(SUBSTITUTE(Answers!G456,"’","'"),"‘","'"),"“",""""),"”","""")),'Scoring key'!$B$5:$B$9,0),"unread")))</f>
        <v/>
      </c>
      <c r="Q456" s="1" t="str">
        <f aca="false">IF(Answers!H456="","",IF(ISNUMBER(IFERROR(VALUE(Answers!H456),"")),IF(AND(VALUE(Answers!H456)&gt;=1,VALUE(Answers!H456)&lt;=5,VALUE(Answers!H456)=INT(VALUE(Answers!H456))),VALUE(Answers!H456),"unread"),IFERROR(MATCH(TRIM(SUBSTITUTE(SUBSTITUTE(SUBSTITUTE(SUBSTITUTE(Answers!H456,"’","'"),"‘","'"),"“",""""),"”","""")),'Scoring key'!$B$5:$B$9,0),"unread")))</f>
        <v/>
      </c>
      <c r="R456" s="1" t="str">
        <f aca="false">IF(Answers!I456="","",IF(ISNUMBER(IFERROR(VALUE(Answers!I456),"")),IF(AND(VALUE(Answers!I456)&gt;=1,VALUE(Answers!I456)&lt;=5,VALUE(Answers!I456)=INT(VALUE(Answers!I456))),VALUE(Answers!I456),"unread"),IFERROR(MATCH(TRIM(SUBSTITUTE(SUBSTITUTE(SUBSTITUTE(SUBSTITUTE(Answers!I456,"’","'"),"‘","'"),"“",""""),"”","""")),'Scoring key'!$B$5:$B$9,0),"unread")))</f>
        <v/>
      </c>
      <c r="S456" s="1" t="str">
        <f aca="false">IF(Answers!J456="","",IF(ISNUMBER(IFERROR(VALUE(Answers!J456),"")),IF(AND(VALUE(Answers!J456)&gt;=1,VALUE(Answers!J456)&lt;=5,VALUE(Answers!J456)=INT(VALUE(Answers!J456))),VALUE(Answers!J456),"unread"),IFERROR(MATCH(TRIM(SUBSTITUTE(SUBSTITUTE(SUBSTITUTE(SUBSTITUTE(Answers!J456,"’","'"),"‘","'"),"“",""""),"”","""")),'Scoring key'!$B$5:$B$9,0),"unread")))</f>
        <v/>
      </c>
      <c r="T456" s="1" t="str">
        <f aca="false">IF(Answers!K456="","",IF(ISNUMBER(IFERROR(VALUE(Answers!K456),"")),IF(AND(VALUE(Answers!K456)&gt;=1,VALUE(Answers!K456)&lt;=5,VALUE(Answers!K456)=INT(VALUE(Answers!K456))),VALUE(Answers!K456),"unread"),IFERROR(MATCH(TRIM(SUBSTITUTE(SUBSTITUTE(SUBSTITUTE(SUBSTITUTE(Answers!K456,"’","'"),"‘","'"),"“",""""),"”","""")),'Scoring key'!$B$5:$B$9,0),"unread")))</f>
        <v/>
      </c>
      <c r="U456" s="1" t="str">
        <f aca="false">IF(Answers!M456="","",IF(ISNUMBER(IFERROR(VALUE(Answers!M456),"")),IF(AND(VALUE(Answers!M456)&gt;=1,VALUE(Answers!M456)&lt;=5,VALUE(Answers!M456)=INT(VALUE(Answers!M456))),VALUE(Answers!M456),"unread"),IFERROR(MATCH(TRIM(SUBSTITUTE(SUBSTITUTE(SUBSTITUTE(SUBSTITUTE(Answers!M456,"’","'"),"‘","'"),"“",""""),"”","""")),'Scoring key'!$B$5:$B$9,0),"unread")))</f>
        <v/>
      </c>
      <c r="V456" s="1" t="str">
        <f aca="false">IF(Answers!P456="","",IF(ISNUMBER(IFERROR(VALUE(Answers!P456),"")),IF(AND(VALUE(Answers!P456)&gt;=1,VALUE(Answers!P456)&lt;=5,VALUE(Answers!P456)=INT(VALUE(Answers!P456))),VALUE(Answers!P456),"unread"),IFERROR(MATCH(TRIM(SUBSTITUTE(SUBSTITUTE(SUBSTITUTE(SUBSTITUTE(Answers!P456,"’","'"),"‘","'"),"“",""""),"”","""")),'Scoring key'!$B$5:$B$9,0),"unread")))</f>
        <v/>
      </c>
      <c r="W456" s="1" t="str">
        <f aca="false">IF(Answers!Q456="","",IF(ISNUMBER(IFERROR(VALUE(Answers!Q456),"")),IF(AND(VALUE(Answers!Q456)&gt;=1,VALUE(Answers!Q456)&lt;=5,VALUE(Answers!Q456)=INT(VALUE(Answers!Q456))),VALUE(Answers!Q456),"unread"),IFERROR(MATCH(TRIM(SUBSTITUTE(SUBSTITUTE(SUBSTITUTE(SUBSTITUTE(Answers!Q456,"’","'"),"‘","'"),"“",""""),"”","""")),'Scoring key'!$B$5:$B$9,0),"unread")))</f>
        <v/>
      </c>
      <c r="X456" s="1" t="str">
        <f aca="false">IF(Answers!B456="","",ISNUMBER(SEARCH("Drafting or editing emails and documents",TRIM(SUBSTITUTE(SUBSTITUTE(SUBSTITUTE(SUBSTITUTE(Answers!B456,"’","'"),"‘","'"),"“",""""),"”",""""))))*1+ISNUMBER(SEARCH("Summarizing documents, threads or meetings",TRIM(SUBSTITUTE(SUBSTITUTE(SUBSTITUTE(SUBSTITUTE(Answers!B456,"’","'"),"‘","'"),"“",""""),"”",""""))))*1+ISNUMBER(SEARCH("Research, or explaining something unfamiliar",TRIM(SUBSTITUTE(SUBSTITUTE(SUBSTITUTE(SUBSTITUTE(Answers!B456,"’","'"),"‘","'"),"“",""""),"”",""""))))*1+ISNUMBER(SEARCH("Working with data or spreadsheets",TRIM(SUBSTITUTE(SUBSTITUTE(SUBSTITUTE(SUBSTITUTE(Answers!B456,"’","'"),"‘","'"),"“",""""),"”",""""))))*1+ISNUMBER(SEARCH("Writing or reviewing code or scripts",TRIM(SUBSTITUTE(SUBSTITUTE(SUBSTITUTE(SUBSTITUTE(Answers!B456,"’","'"),"‘","'"),"“",""""),"”",""""))))*1+ISNUMBER(SEARCH("Brainstorming or planning",TRIM(SUBSTITUTE(SUBSTITUTE(SUBSTITUTE(SUBSTITUTE(Answers!B456,"’","'"),"‘","'"),"“",""""),"”",""""))))*1+ISNUMBER(SEARCH("Something else",TRIM(SUBSTITUTE(SUBSTITUTE(SUBSTITUTE(SUBSTITUTE(Answers!B456,"’","'"),"‘","'"),"“",""""),"”",""""))))*1)</f>
        <v/>
      </c>
      <c r="Y456" s="1" t="str">
        <f aca="false">IF(X456="","",IF(X456=0,IF(ISNUMBER(SEARCH("I don't use AI tools for work",TRIM(SUBSTITUTE(SUBSTITUTE(SUBSTITUTE(SUBSTITUTE(Answers!B456,"’","'"),"‘","'"),"“",""""),"”","""")))),1,"unread"),MIN(X456+1,5)))</f>
        <v/>
      </c>
      <c r="Z456" s="1" t="n">
        <f aca="false">IF(ISNUMBER(SEARCH("Clear guidance on what's allowed and what information can go in",TRIM(SUBSTITUTE(SUBSTITUTE(SUBSTITUTE(SUBSTITUTE(Answers!R456,"’","'"),"‘","'"),"“",""""),"”","""")))),1,0)</f>
        <v>0</v>
      </c>
      <c r="AA456" s="1" t="n">
        <f aca="false">IF(ISNUMBER(SEARCH("An approved AI tool with a work account",TRIM(SUBSTITUTE(SUBSTITUTE(SUBSTITUTE(SUBSTITUTE(Answers!R456,"’","'"),"‘","'"),"“",""""),"”","""")))),1,0)</f>
        <v>0</v>
      </c>
      <c r="AB456" s="1" t="n">
        <f aca="false">IF(ISNUMBER(SEARCH("Hands-on training using my own work tasks",TRIM(SUBSTITUTE(SUBSTITUTE(SUBSTITUTE(SUBSTITUTE(Answers!R456,"’","'"),"‘","'"),"“",""""),"”","""")))),1,0)</f>
        <v>0</v>
      </c>
      <c r="AC456" s="1" t="n">
        <f aca="false">IF(ISNUMBER(SEARCH("Ready-made prompts and templates for common tasks",TRIM(SUBSTITUTE(SUBSTITUTE(SUBSTITUTE(SUBSTITUTE(Answers!R456,"’","'"),"‘","'"),"“",""""),"”","""")))),1,0)</f>
        <v>0</v>
      </c>
      <c r="AD456" s="1" t="n">
        <f aca="false">IF(ISNUMBER(SEARCH("Help setting up an AI agent for my role",TRIM(SUBSTITUTE(SUBSTITUTE(SUBSTITUTE(SUBSTITUTE(Answers!R456,"’","'"),"‘","'"),"“",""""),"”","""")))),1,0)</f>
        <v>0</v>
      </c>
      <c r="AE456" s="1" t="n">
        <f aca="false">IF(ISNUMBER(SEARCH("Examples from people in jobs like mine",TRIM(SUBSTITUTE(SUBSTITUTE(SUBSTITUTE(SUBSTITUTE(Answers!R456,"’","'"),"‘","'"),"“",""""),"”","""")))),1,0)</f>
        <v>0</v>
      </c>
      <c r="AF456" s="1" t="n">
        <f aca="false">IF(ISNUMBER(SEARCH("Time set aside to practice",TRIM(SUBSTITUTE(SUBSTITUTE(SUBSTITUTE(SUBSTITUTE(Answers!R456,"’","'"),"‘","'"),"“",""""),"”","""")))),1,0)</f>
        <v>0</v>
      </c>
      <c r="AG456" s="1" t="n">
        <f aca="false">IF(ISNUMBER(SEARCH("I don't need help right now",TRIM(SUBSTITUTE(SUBSTITUTE(SUBSTITUTE(SUBSTITUTE(Answers!R456,"’","'"),"‘","'"),"“",""""),"”","""")))),1,0)</f>
        <v>0</v>
      </c>
      <c r="AH456" s="1" t="str">
        <f aca="false">IF(Answers!R456="","",IF(Z456+AA456+AB456+AC456+AD456+AE456+AF456+AG456=0,"unread",""))</f>
        <v/>
      </c>
      <c r="AI456" s="1" t="n">
        <f aca="false">IF(OR(D456=5,E456=5),1,0)</f>
        <v>0</v>
      </c>
    </row>
    <row r="457" customFormat="false" ht="15" hidden="false" customHeight="true" outlineLevel="0" collapsed="false">
      <c r="A457" s="1" t="n">
        <f aca="false">Answers!T457</f>
        <v>0</v>
      </c>
      <c r="B457" s="1" t="str">
        <f aca="false">IF(Answers!A457="","",IFERROR(MATCH(TRIM(SUBSTITUTE(SUBSTITUTE(SUBSTITUTE(SUBSTITUTE(Answers!A457,"’","'"),"‘","'"),"“",""""),"”","""")),'Scoring key'!$B$10:$B$14,0),"unread"))</f>
        <v/>
      </c>
      <c r="C457" s="1" t="str">
        <f aca="false">IF(Answers!C457="","",IFERROR(MATCH(TRIM(SUBSTITUTE(SUBSTITUTE(SUBSTITUTE(SUBSTITUTE(Answers!C457,"’","'"),"‘","'"),"“",""""),"”","""")),'Scoring key'!$B$15:$B$19,0),"unread"))</f>
        <v/>
      </c>
      <c r="D457" s="1" t="str">
        <f aca="false">IF(Answers!D457="","",IFERROR(MATCH(TRIM(SUBSTITUTE(SUBSTITUTE(SUBSTITUTE(SUBSTITUTE(Answers!D457,"’","'"),"‘","'"),"“",""""),"”","""")),'Scoring key'!$B$20:$B$24,0),"unread"))</f>
        <v/>
      </c>
      <c r="E457" s="1" t="str">
        <f aca="false">IF(Answers!E457="","",IFERROR(MATCH(TRIM(SUBSTITUTE(SUBSTITUTE(SUBSTITUTE(SUBSTITUTE(Answers!E457,"’","'"),"‘","'"),"“",""""),"”","""")),'Scoring key'!$B$25:$B$29,0),"unread"))</f>
        <v/>
      </c>
      <c r="F457" s="1" t="str">
        <f aca="false">IF(Answers!L457="","",IFERROR(MATCH(TRIM(SUBSTITUTE(SUBSTITUTE(SUBSTITUTE(SUBSTITUTE(Answers!L457,"’","'"),"‘","'"),"“",""""),"”","""")),'Scoring key'!$B$30:$B$34,0),"unread"))</f>
        <v/>
      </c>
      <c r="G457" s="1" t="str">
        <f aca="false">IF(Answers!N457="","",IFERROR(MATCH(TRIM(SUBSTITUTE(SUBSTITUTE(SUBSTITUTE(SUBSTITUTE(Answers!N457,"’","'"),"‘","'"),"“",""""),"”","""")),'Scoring key'!$B$35:$B$38,0),"unread"))</f>
        <v/>
      </c>
      <c r="H457" s="1" t="str">
        <f aca="false">IF(Answers!O457="","",IFERROR(MATCH(TRIM(SUBSTITUTE(SUBSTITUTE(SUBSTITUTE(SUBSTITUTE(Answers!O457,"’","'"),"‘","'"),"“",""""),"”","""")),'Scoring key'!$B$39:$B$42,0),"unread"))</f>
        <v/>
      </c>
      <c r="I457" s="1" t="str">
        <f aca="false">IF(Answers!S457="","",IFERROR(MATCH(TRIM(SUBSTITUTE(SUBSTITUTE(SUBSTITUTE(SUBSTITUTE(Answers!S457,"’","'"),"‘","'"),"“",""""),"”","""")),'Scoring key'!$B$43:$B$46,0),"unread"))</f>
        <v/>
      </c>
      <c r="J457" s="1" t="str">
        <f aca="false">IF(ISNUMBER(B457),IF(INDEX('Scoring key'!$C$10:$C$14,B457)="","",INDEX('Scoring key'!$C$10:$C$14,B457)),"")</f>
        <v/>
      </c>
      <c r="K457" s="1" t="str">
        <f aca="false">IF(ISNUMBER(E457),IF(INDEX('Scoring key'!$C$25:$C$29,E457)="","",INDEX('Scoring key'!$C$25:$C$29,E457)),"")</f>
        <v/>
      </c>
      <c r="L457" s="1" t="str">
        <f aca="false">IF(ISNUMBER(F457),IF(INDEX('Scoring key'!$C$30:$C$34,F457)="","",INDEX('Scoring key'!$C$30:$C$34,F457)),"")</f>
        <v/>
      </c>
      <c r="M457" s="1" t="str">
        <f aca="false">IF(ISNUMBER(G457),IF(INDEX('Scoring key'!$C$35:$C$38,G457)="","",INDEX('Scoring key'!$C$35:$C$38,G457)),"")</f>
        <v/>
      </c>
      <c r="N457" s="1" t="str">
        <f aca="false">IF(ISNUMBER(H457),IF(INDEX('Scoring key'!$C$39:$C$42,H457)="","",INDEX('Scoring key'!$C$39:$C$42,H457)),"")</f>
        <v/>
      </c>
      <c r="O457" s="1" t="str">
        <f aca="false">IF(Answers!F457="","",IF(ISNUMBER(IFERROR(VALUE(Answers!F457),"")),IF(AND(VALUE(Answers!F457)&gt;=1,VALUE(Answers!F457)&lt;=5,VALUE(Answers!F457)=INT(VALUE(Answers!F457))),VALUE(Answers!F457),"unread"),IFERROR(MATCH(TRIM(SUBSTITUTE(SUBSTITUTE(SUBSTITUTE(SUBSTITUTE(Answers!F457,"’","'"),"‘","'"),"“",""""),"”","""")),'Scoring key'!$B$5:$B$9,0),"unread")))</f>
        <v/>
      </c>
      <c r="P457" s="1" t="str">
        <f aca="false">IF(Answers!G457="","",IF(ISNUMBER(IFERROR(VALUE(Answers!G457),"")),IF(AND(VALUE(Answers!G457)&gt;=1,VALUE(Answers!G457)&lt;=5,VALUE(Answers!G457)=INT(VALUE(Answers!G457))),VALUE(Answers!G457),"unread"),IFERROR(MATCH(TRIM(SUBSTITUTE(SUBSTITUTE(SUBSTITUTE(SUBSTITUTE(Answers!G457,"’","'"),"‘","'"),"“",""""),"”","""")),'Scoring key'!$B$5:$B$9,0),"unread")))</f>
        <v/>
      </c>
      <c r="Q457" s="1" t="str">
        <f aca="false">IF(Answers!H457="","",IF(ISNUMBER(IFERROR(VALUE(Answers!H457),"")),IF(AND(VALUE(Answers!H457)&gt;=1,VALUE(Answers!H457)&lt;=5,VALUE(Answers!H457)=INT(VALUE(Answers!H457))),VALUE(Answers!H457),"unread"),IFERROR(MATCH(TRIM(SUBSTITUTE(SUBSTITUTE(SUBSTITUTE(SUBSTITUTE(Answers!H457,"’","'"),"‘","'"),"“",""""),"”","""")),'Scoring key'!$B$5:$B$9,0),"unread")))</f>
        <v/>
      </c>
      <c r="R457" s="1" t="str">
        <f aca="false">IF(Answers!I457="","",IF(ISNUMBER(IFERROR(VALUE(Answers!I457),"")),IF(AND(VALUE(Answers!I457)&gt;=1,VALUE(Answers!I457)&lt;=5,VALUE(Answers!I457)=INT(VALUE(Answers!I457))),VALUE(Answers!I457),"unread"),IFERROR(MATCH(TRIM(SUBSTITUTE(SUBSTITUTE(SUBSTITUTE(SUBSTITUTE(Answers!I457,"’","'"),"‘","'"),"“",""""),"”","""")),'Scoring key'!$B$5:$B$9,0),"unread")))</f>
        <v/>
      </c>
      <c r="S457" s="1" t="str">
        <f aca="false">IF(Answers!J457="","",IF(ISNUMBER(IFERROR(VALUE(Answers!J457),"")),IF(AND(VALUE(Answers!J457)&gt;=1,VALUE(Answers!J457)&lt;=5,VALUE(Answers!J457)=INT(VALUE(Answers!J457))),VALUE(Answers!J457),"unread"),IFERROR(MATCH(TRIM(SUBSTITUTE(SUBSTITUTE(SUBSTITUTE(SUBSTITUTE(Answers!J457,"’","'"),"‘","'"),"“",""""),"”","""")),'Scoring key'!$B$5:$B$9,0),"unread")))</f>
        <v/>
      </c>
      <c r="T457" s="1" t="str">
        <f aca="false">IF(Answers!K457="","",IF(ISNUMBER(IFERROR(VALUE(Answers!K457),"")),IF(AND(VALUE(Answers!K457)&gt;=1,VALUE(Answers!K457)&lt;=5,VALUE(Answers!K457)=INT(VALUE(Answers!K457))),VALUE(Answers!K457),"unread"),IFERROR(MATCH(TRIM(SUBSTITUTE(SUBSTITUTE(SUBSTITUTE(SUBSTITUTE(Answers!K457,"’","'"),"‘","'"),"“",""""),"”","""")),'Scoring key'!$B$5:$B$9,0),"unread")))</f>
        <v/>
      </c>
      <c r="U457" s="1" t="str">
        <f aca="false">IF(Answers!M457="","",IF(ISNUMBER(IFERROR(VALUE(Answers!M457),"")),IF(AND(VALUE(Answers!M457)&gt;=1,VALUE(Answers!M457)&lt;=5,VALUE(Answers!M457)=INT(VALUE(Answers!M457))),VALUE(Answers!M457),"unread"),IFERROR(MATCH(TRIM(SUBSTITUTE(SUBSTITUTE(SUBSTITUTE(SUBSTITUTE(Answers!M457,"’","'"),"‘","'"),"“",""""),"”","""")),'Scoring key'!$B$5:$B$9,0),"unread")))</f>
        <v/>
      </c>
      <c r="V457" s="1" t="str">
        <f aca="false">IF(Answers!P457="","",IF(ISNUMBER(IFERROR(VALUE(Answers!P457),"")),IF(AND(VALUE(Answers!P457)&gt;=1,VALUE(Answers!P457)&lt;=5,VALUE(Answers!P457)=INT(VALUE(Answers!P457))),VALUE(Answers!P457),"unread"),IFERROR(MATCH(TRIM(SUBSTITUTE(SUBSTITUTE(SUBSTITUTE(SUBSTITUTE(Answers!P457,"’","'"),"‘","'"),"“",""""),"”","""")),'Scoring key'!$B$5:$B$9,0),"unread")))</f>
        <v/>
      </c>
      <c r="W457" s="1" t="str">
        <f aca="false">IF(Answers!Q457="","",IF(ISNUMBER(IFERROR(VALUE(Answers!Q457),"")),IF(AND(VALUE(Answers!Q457)&gt;=1,VALUE(Answers!Q457)&lt;=5,VALUE(Answers!Q457)=INT(VALUE(Answers!Q457))),VALUE(Answers!Q457),"unread"),IFERROR(MATCH(TRIM(SUBSTITUTE(SUBSTITUTE(SUBSTITUTE(SUBSTITUTE(Answers!Q457,"’","'"),"‘","'"),"“",""""),"”","""")),'Scoring key'!$B$5:$B$9,0),"unread")))</f>
        <v/>
      </c>
      <c r="X457" s="1" t="str">
        <f aca="false">IF(Answers!B457="","",ISNUMBER(SEARCH("Drafting or editing emails and documents",TRIM(SUBSTITUTE(SUBSTITUTE(SUBSTITUTE(SUBSTITUTE(Answers!B457,"’","'"),"‘","'"),"“",""""),"”",""""))))*1+ISNUMBER(SEARCH("Summarizing documents, threads or meetings",TRIM(SUBSTITUTE(SUBSTITUTE(SUBSTITUTE(SUBSTITUTE(Answers!B457,"’","'"),"‘","'"),"“",""""),"”",""""))))*1+ISNUMBER(SEARCH("Research, or explaining something unfamiliar",TRIM(SUBSTITUTE(SUBSTITUTE(SUBSTITUTE(SUBSTITUTE(Answers!B457,"’","'"),"‘","'"),"“",""""),"”",""""))))*1+ISNUMBER(SEARCH("Working with data or spreadsheets",TRIM(SUBSTITUTE(SUBSTITUTE(SUBSTITUTE(SUBSTITUTE(Answers!B457,"’","'"),"‘","'"),"“",""""),"”",""""))))*1+ISNUMBER(SEARCH("Writing or reviewing code or scripts",TRIM(SUBSTITUTE(SUBSTITUTE(SUBSTITUTE(SUBSTITUTE(Answers!B457,"’","'"),"‘","'"),"“",""""),"”",""""))))*1+ISNUMBER(SEARCH("Brainstorming or planning",TRIM(SUBSTITUTE(SUBSTITUTE(SUBSTITUTE(SUBSTITUTE(Answers!B457,"’","'"),"‘","'"),"“",""""),"”",""""))))*1+ISNUMBER(SEARCH("Something else",TRIM(SUBSTITUTE(SUBSTITUTE(SUBSTITUTE(SUBSTITUTE(Answers!B457,"’","'"),"‘","'"),"“",""""),"”",""""))))*1)</f>
        <v/>
      </c>
      <c r="Y457" s="1" t="str">
        <f aca="false">IF(X457="","",IF(X457=0,IF(ISNUMBER(SEARCH("I don't use AI tools for work",TRIM(SUBSTITUTE(SUBSTITUTE(SUBSTITUTE(SUBSTITUTE(Answers!B457,"’","'"),"‘","'"),"“",""""),"”","""")))),1,"unread"),MIN(X457+1,5)))</f>
        <v/>
      </c>
      <c r="Z457" s="1" t="n">
        <f aca="false">IF(ISNUMBER(SEARCH("Clear guidance on what's allowed and what information can go in",TRIM(SUBSTITUTE(SUBSTITUTE(SUBSTITUTE(SUBSTITUTE(Answers!R457,"’","'"),"‘","'"),"“",""""),"”","""")))),1,0)</f>
        <v>0</v>
      </c>
      <c r="AA457" s="1" t="n">
        <f aca="false">IF(ISNUMBER(SEARCH("An approved AI tool with a work account",TRIM(SUBSTITUTE(SUBSTITUTE(SUBSTITUTE(SUBSTITUTE(Answers!R457,"’","'"),"‘","'"),"“",""""),"”","""")))),1,0)</f>
        <v>0</v>
      </c>
      <c r="AB457" s="1" t="n">
        <f aca="false">IF(ISNUMBER(SEARCH("Hands-on training using my own work tasks",TRIM(SUBSTITUTE(SUBSTITUTE(SUBSTITUTE(SUBSTITUTE(Answers!R457,"’","'"),"‘","'"),"“",""""),"”","""")))),1,0)</f>
        <v>0</v>
      </c>
      <c r="AC457" s="1" t="n">
        <f aca="false">IF(ISNUMBER(SEARCH("Ready-made prompts and templates for common tasks",TRIM(SUBSTITUTE(SUBSTITUTE(SUBSTITUTE(SUBSTITUTE(Answers!R457,"’","'"),"‘","'"),"“",""""),"”","""")))),1,0)</f>
        <v>0</v>
      </c>
      <c r="AD457" s="1" t="n">
        <f aca="false">IF(ISNUMBER(SEARCH("Help setting up an AI agent for my role",TRIM(SUBSTITUTE(SUBSTITUTE(SUBSTITUTE(SUBSTITUTE(Answers!R457,"’","'"),"‘","'"),"“",""""),"”","""")))),1,0)</f>
        <v>0</v>
      </c>
      <c r="AE457" s="1" t="n">
        <f aca="false">IF(ISNUMBER(SEARCH("Examples from people in jobs like mine",TRIM(SUBSTITUTE(SUBSTITUTE(SUBSTITUTE(SUBSTITUTE(Answers!R457,"’","'"),"‘","'"),"“",""""),"”","""")))),1,0)</f>
        <v>0</v>
      </c>
      <c r="AF457" s="1" t="n">
        <f aca="false">IF(ISNUMBER(SEARCH("Time set aside to practice",TRIM(SUBSTITUTE(SUBSTITUTE(SUBSTITUTE(SUBSTITUTE(Answers!R457,"’","'"),"‘","'"),"“",""""),"”","""")))),1,0)</f>
        <v>0</v>
      </c>
      <c r="AG457" s="1" t="n">
        <f aca="false">IF(ISNUMBER(SEARCH("I don't need help right now",TRIM(SUBSTITUTE(SUBSTITUTE(SUBSTITUTE(SUBSTITUTE(Answers!R457,"’","'"),"‘","'"),"“",""""),"”","""")))),1,0)</f>
        <v>0</v>
      </c>
      <c r="AH457" s="1" t="str">
        <f aca="false">IF(Answers!R457="","",IF(Z457+AA457+AB457+AC457+AD457+AE457+AF457+AG457=0,"unread",""))</f>
        <v/>
      </c>
      <c r="AI457" s="1" t="n">
        <f aca="false">IF(OR(D457=5,E457=5),1,0)</f>
        <v>0</v>
      </c>
    </row>
    <row r="458" customFormat="false" ht="15" hidden="false" customHeight="true" outlineLevel="0" collapsed="false">
      <c r="A458" s="1" t="n">
        <f aca="false">Answers!T458</f>
        <v>0</v>
      </c>
      <c r="B458" s="1" t="str">
        <f aca="false">IF(Answers!A458="","",IFERROR(MATCH(TRIM(SUBSTITUTE(SUBSTITUTE(SUBSTITUTE(SUBSTITUTE(Answers!A458,"’","'"),"‘","'"),"“",""""),"”","""")),'Scoring key'!$B$10:$B$14,0),"unread"))</f>
        <v/>
      </c>
      <c r="C458" s="1" t="str">
        <f aca="false">IF(Answers!C458="","",IFERROR(MATCH(TRIM(SUBSTITUTE(SUBSTITUTE(SUBSTITUTE(SUBSTITUTE(Answers!C458,"’","'"),"‘","'"),"“",""""),"”","""")),'Scoring key'!$B$15:$B$19,0),"unread"))</f>
        <v/>
      </c>
      <c r="D458" s="1" t="str">
        <f aca="false">IF(Answers!D458="","",IFERROR(MATCH(TRIM(SUBSTITUTE(SUBSTITUTE(SUBSTITUTE(SUBSTITUTE(Answers!D458,"’","'"),"‘","'"),"“",""""),"”","""")),'Scoring key'!$B$20:$B$24,0),"unread"))</f>
        <v/>
      </c>
      <c r="E458" s="1" t="str">
        <f aca="false">IF(Answers!E458="","",IFERROR(MATCH(TRIM(SUBSTITUTE(SUBSTITUTE(SUBSTITUTE(SUBSTITUTE(Answers!E458,"’","'"),"‘","'"),"“",""""),"”","""")),'Scoring key'!$B$25:$B$29,0),"unread"))</f>
        <v/>
      </c>
      <c r="F458" s="1" t="str">
        <f aca="false">IF(Answers!L458="","",IFERROR(MATCH(TRIM(SUBSTITUTE(SUBSTITUTE(SUBSTITUTE(SUBSTITUTE(Answers!L458,"’","'"),"‘","'"),"“",""""),"”","""")),'Scoring key'!$B$30:$B$34,0),"unread"))</f>
        <v/>
      </c>
      <c r="G458" s="1" t="str">
        <f aca="false">IF(Answers!N458="","",IFERROR(MATCH(TRIM(SUBSTITUTE(SUBSTITUTE(SUBSTITUTE(SUBSTITUTE(Answers!N458,"’","'"),"‘","'"),"“",""""),"”","""")),'Scoring key'!$B$35:$B$38,0),"unread"))</f>
        <v/>
      </c>
      <c r="H458" s="1" t="str">
        <f aca="false">IF(Answers!O458="","",IFERROR(MATCH(TRIM(SUBSTITUTE(SUBSTITUTE(SUBSTITUTE(SUBSTITUTE(Answers!O458,"’","'"),"‘","'"),"“",""""),"”","""")),'Scoring key'!$B$39:$B$42,0),"unread"))</f>
        <v/>
      </c>
      <c r="I458" s="1" t="str">
        <f aca="false">IF(Answers!S458="","",IFERROR(MATCH(TRIM(SUBSTITUTE(SUBSTITUTE(SUBSTITUTE(SUBSTITUTE(Answers!S458,"’","'"),"‘","'"),"“",""""),"”","""")),'Scoring key'!$B$43:$B$46,0),"unread"))</f>
        <v/>
      </c>
      <c r="J458" s="1" t="str">
        <f aca="false">IF(ISNUMBER(B458),IF(INDEX('Scoring key'!$C$10:$C$14,B458)="","",INDEX('Scoring key'!$C$10:$C$14,B458)),"")</f>
        <v/>
      </c>
      <c r="K458" s="1" t="str">
        <f aca="false">IF(ISNUMBER(E458),IF(INDEX('Scoring key'!$C$25:$C$29,E458)="","",INDEX('Scoring key'!$C$25:$C$29,E458)),"")</f>
        <v/>
      </c>
      <c r="L458" s="1" t="str">
        <f aca="false">IF(ISNUMBER(F458),IF(INDEX('Scoring key'!$C$30:$C$34,F458)="","",INDEX('Scoring key'!$C$30:$C$34,F458)),"")</f>
        <v/>
      </c>
      <c r="M458" s="1" t="str">
        <f aca="false">IF(ISNUMBER(G458),IF(INDEX('Scoring key'!$C$35:$C$38,G458)="","",INDEX('Scoring key'!$C$35:$C$38,G458)),"")</f>
        <v/>
      </c>
      <c r="N458" s="1" t="str">
        <f aca="false">IF(ISNUMBER(H458),IF(INDEX('Scoring key'!$C$39:$C$42,H458)="","",INDEX('Scoring key'!$C$39:$C$42,H458)),"")</f>
        <v/>
      </c>
      <c r="O458" s="1" t="str">
        <f aca="false">IF(Answers!F458="","",IF(ISNUMBER(IFERROR(VALUE(Answers!F458),"")),IF(AND(VALUE(Answers!F458)&gt;=1,VALUE(Answers!F458)&lt;=5,VALUE(Answers!F458)=INT(VALUE(Answers!F458))),VALUE(Answers!F458),"unread"),IFERROR(MATCH(TRIM(SUBSTITUTE(SUBSTITUTE(SUBSTITUTE(SUBSTITUTE(Answers!F458,"’","'"),"‘","'"),"“",""""),"”","""")),'Scoring key'!$B$5:$B$9,0),"unread")))</f>
        <v/>
      </c>
      <c r="P458" s="1" t="str">
        <f aca="false">IF(Answers!G458="","",IF(ISNUMBER(IFERROR(VALUE(Answers!G458),"")),IF(AND(VALUE(Answers!G458)&gt;=1,VALUE(Answers!G458)&lt;=5,VALUE(Answers!G458)=INT(VALUE(Answers!G458))),VALUE(Answers!G458),"unread"),IFERROR(MATCH(TRIM(SUBSTITUTE(SUBSTITUTE(SUBSTITUTE(SUBSTITUTE(Answers!G458,"’","'"),"‘","'"),"“",""""),"”","""")),'Scoring key'!$B$5:$B$9,0),"unread")))</f>
        <v/>
      </c>
      <c r="Q458" s="1" t="str">
        <f aca="false">IF(Answers!H458="","",IF(ISNUMBER(IFERROR(VALUE(Answers!H458),"")),IF(AND(VALUE(Answers!H458)&gt;=1,VALUE(Answers!H458)&lt;=5,VALUE(Answers!H458)=INT(VALUE(Answers!H458))),VALUE(Answers!H458),"unread"),IFERROR(MATCH(TRIM(SUBSTITUTE(SUBSTITUTE(SUBSTITUTE(SUBSTITUTE(Answers!H458,"’","'"),"‘","'"),"“",""""),"”","""")),'Scoring key'!$B$5:$B$9,0),"unread")))</f>
        <v/>
      </c>
      <c r="R458" s="1" t="str">
        <f aca="false">IF(Answers!I458="","",IF(ISNUMBER(IFERROR(VALUE(Answers!I458),"")),IF(AND(VALUE(Answers!I458)&gt;=1,VALUE(Answers!I458)&lt;=5,VALUE(Answers!I458)=INT(VALUE(Answers!I458))),VALUE(Answers!I458),"unread"),IFERROR(MATCH(TRIM(SUBSTITUTE(SUBSTITUTE(SUBSTITUTE(SUBSTITUTE(Answers!I458,"’","'"),"‘","'"),"“",""""),"”","""")),'Scoring key'!$B$5:$B$9,0),"unread")))</f>
        <v/>
      </c>
      <c r="S458" s="1" t="str">
        <f aca="false">IF(Answers!J458="","",IF(ISNUMBER(IFERROR(VALUE(Answers!J458),"")),IF(AND(VALUE(Answers!J458)&gt;=1,VALUE(Answers!J458)&lt;=5,VALUE(Answers!J458)=INT(VALUE(Answers!J458))),VALUE(Answers!J458),"unread"),IFERROR(MATCH(TRIM(SUBSTITUTE(SUBSTITUTE(SUBSTITUTE(SUBSTITUTE(Answers!J458,"’","'"),"‘","'"),"“",""""),"”","""")),'Scoring key'!$B$5:$B$9,0),"unread")))</f>
        <v/>
      </c>
      <c r="T458" s="1" t="str">
        <f aca="false">IF(Answers!K458="","",IF(ISNUMBER(IFERROR(VALUE(Answers!K458),"")),IF(AND(VALUE(Answers!K458)&gt;=1,VALUE(Answers!K458)&lt;=5,VALUE(Answers!K458)=INT(VALUE(Answers!K458))),VALUE(Answers!K458),"unread"),IFERROR(MATCH(TRIM(SUBSTITUTE(SUBSTITUTE(SUBSTITUTE(SUBSTITUTE(Answers!K458,"’","'"),"‘","'"),"“",""""),"”","""")),'Scoring key'!$B$5:$B$9,0),"unread")))</f>
        <v/>
      </c>
      <c r="U458" s="1" t="str">
        <f aca="false">IF(Answers!M458="","",IF(ISNUMBER(IFERROR(VALUE(Answers!M458),"")),IF(AND(VALUE(Answers!M458)&gt;=1,VALUE(Answers!M458)&lt;=5,VALUE(Answers!M458)=INT(VALUE(Answers!M458))),VALUE(Answers!M458),"unread"),IFERROR(MATCH(TRIM(SUBSTITUTE(SUBSTITUTE(SUBSTITUTE(SUBSTITUTE(Answers!M458,"’","'"),"‘","'"),"“",""""),"”","""")),'Scoring key'!$B$5:$B$9,0),"unread")))</f>
        <v/>
      </c>
      <c r="V458" s="1" t="str">
        <f aca="false">IF(Answers!P458="","",IF(ISNUMBER(IFERROR(VALUE(Answers!P458),"")),IF(AND(VALUE(Answers!P458)&gt;=1,VALUE(Answers!P458)&lt;=5,VALUE(Answers!P458)=INT(VALUE(Answers!P458))),VALUE(Answers!P458),"unread"),IFERROR(MATCH(TRIM(SUBSTITUTE(SUBSTITUTE(SUBSTITUTE(SUBSTITUTE(Answers!P458,"’","'"),"‘","'"),"“",""""),"”","""")),'Scoring key'!$B$5:$B$9,0),"unread")))</f>
        <v/>
      </c>
      <c r="W458" s="1" t="str">
        <f aca="false">IF(Answers!Q458="","",IF(ISNUMBER(IFERROR(VALUE(Answers!Q458),"")),IF(AND(VALUE(Answers!Q458)&gt;=1,VALUE(Answers!Q458)&lt;=5,VALUE(Answers!Q458)=INT(VALUE(Answers!Q458))),VALUE(Answers!Q458),"unread"),IFERROR(MATCH(TRIM(SUBSTITUTE(SUBSTITUTE(SUBSTITUTE(SUBSTITUTE(Answers!Q458,"’","'"),"‘","'"),"“",""""),"”","""")),'Scoring key'!$B$5:$B$9,0),"unread")))</f>
        <v/>
      </c>
      <c r="X458" s="1" t="str">
        <f aca="false">IF(Answers!B458="","",ISNUMBER(SEARCH("Drafting or editing emails and documents",TRIM(SUBSTITUTE(SUBSTITUTE(SUBSTITUTE(SUBSTITUTE(Answers!B458,"’","'"),"‘","'"),"“",""""),"”",""""))))*1+ISNUMBER(SEARCH("Summarizing documents, threads or meetings",TRIM(SUBSTITUTE(SUBSTITUTE(SUBSTITUTE(SUBSTITUTE(Answers!B458,"’","'"),"‘","'"),"“",""""),"”",""""))))*1+ISNUMBER(SEARCH("Research, or explaining something unfamiliar",TRIM(SUBSTITUTE(SUBSTITUTE(SUBSTITUTE(SUBSTITUTE(Answers!B458,"’","'"),"‘","'"),"“",""""),"”",""""))))*1+ISNUMBER(SEARCH("Working with data or spreadsheets",TRIM(SUBSTITUTE(SUBSTITUTE(SUBSTITUTE(SUBSTITUTE(Answers!B458,"’","'"),"‘","'"),"“",""""),"”",""""))))*1+ISNUMBER(SEARCH("Writing or reviewing code or scripts",TRIM(SUBSTITUTE(SUBSTITUTE(SUBSTITUTE(SUBSTITUTE(Answers!B458,"’","'"),"‘","'"),"“",""""),"”",""""))))*1+ISNUMBER(SEARCH("Brainstorming or planning",TRIM(SUBSTITUTE(SUBSTITUTE(SUBSTITUTE(SUBSTITUTE(Answers!B458,"’","'"),"‘","'"),"“",""""),"”",""""))))*1+ISNUMBER(SEARCH("Something else",TRIM(SUBSTITUTE(SUBSTITUTE(SUBSTITUTE(SUBSTITUTE(Answers!B458,"’","'"),"‘","'"),"“",""""),"”",""""))))*1)</f>
        <v/>
      </c>
      <c r="Y458" s="1" t="str">
        <f aca="false">IF(X458="","",IF(X458=0,IF(ISNUMBER(SEARCH("I don't use AI tools for work",TRIM(SUBSTITUTE(SUBSTITUTE(SUBSTITUTE(SUBSTITUTE(Answers!B458,"’","'"),"‘","'"),"“",""""),"”","""")))),1,"unread"),MIN(X458+1,5)))</f>
        <v/>
      </c>
      <c r="Z458" s="1" t="n">
        <f aca="false">IF(ISNUMBER(SEARCH("Clear guidance on what's allowed and what information can go in",TRIM(SUBSTITUTE(SUBSTITUTE(SUBSTITUTE(SUBSTITUTE(Answers!R458,"’","'"),"‘","'"),"“",""""),"”","""")))),1,0)</f>
        <v>0</v>
      </c>
      <c r="AA458" s="1" t="n">
        <f aca="false">IF(ISNUMBER(SEARCH("An approved AI tool with a work account",TRIM(SUBSTITUTE(SUBSTITUTE(SUBSTITUTE(SUBSTITUTE(Answers!R458,"’","'"),"‘","'"),"“",""""),"”","""")))),1,0)</f>
        <v>0</v>
      </c>
      <c r="AB458" s="1" t="n">
        <f aca="false">IF(ISNUMBER(SEARCH("Hands-on training using my own work tasks",TRIM(SUBSTITUTE(SUBSTITUTE(SUBSTITUTE(SUBSTITUTE(Answers!R458,"’","'"),"‘","'"),"“",""""),"”","""")))),1,0)</f>
        <v>0</v>
      </c>
      <c r="AC458" s="1" t="n">
        <f aca="false">IF(ISNUMBER(SEARCH("Ready-made prompts and templates for common tasks",TRIM(SUBSTITUTE(SUBSTITUTE(SUBSTITUTE(SUBSTITUTE(Answers!R458,"’","'"),"‘","'"),"“",""""),"”","""")))),1,0)</f>
        <v>0</v>
      </c>
      <c r="AD458" s="1" t="n">
        <f aca="false">IF(ISNUMBER(SEARCH("Help setting up an AI agent for my role",TRIM(SUBSTITUTE(SUBSTITUTE(SUBSTITUTE(SUBSTITUTE(Answers!R458,"’","'"),"‘","'"),"“",""""),"”","""")))),1,0)</f>
        <v>0</v>
      </c>
      <c r="AE458" s="1" t="n">
        <f aca="false">IF(ISNUMBER(SEARCH("Examples from people in jobs like mine",TRIM(SUBSTITUTE(SUBSTITUTE(SUBSTITUTE(SUBSTITUTE(Answers!R458,"’","'"),"‘","'"),"“",""""),"”","""")))),1,0)</f>
        <v>0</v>
      </c>
      <c r="AF458" s="1" t="n">
        <f aca="false">IF(ISNUMBER(SEARCH("Time set aside to practice",TRIM(SUBSTITUTE(SUBSTITUTE(SUBSTITUTE(SUBSTITUTE(Answers!R458,"’","'"),"‘","'"),"“",""""),"”","""")))),1,0)</f>
        <v>0</v>
      </c>
      <c r="AG458" s="1" t="n">
        <f aca="false">IF(ISNUMBER(SEARCH("I don't need help right now",TRIM(SUBSTITUTE(SUBSTITUTE(SUBSTITUTE(SUBSTITUTE(Answers!R458,"’","'"),"‘","'"),"“",""""),"”","""")))),1,0)</f>
        <v>0</v>
      </c>
      <c r="AH458" s="1" t="str">
        <f aca="false">IF(Answers!R458="","",IF(Z458+AA458+AB458+AC458+AD458+AE458+AF458+AG458=0,"unread",""))</f>
        <v/>
      </c>
      <c r="AI458" s="1" t="n">
        <f aca="false">IF(OR(D458=5,E458=5),1,0)</f>
        <v>0</v>
      </c>
    </row>
    <row r="459" customFormat="false" ht="15" hidden="false" customHeight="true" outlineLevel="0" collapsed="false">
      <c r="A459" s="1" t="n">
        <f aca="false">Answers!T459</f>
        <v>0</v>
      </c>
      <c r="B459" s="1" t="str">
        <f aca="false">IF(Answers!A459="","",IFERROR(MATCH(TRIM(SUBSTITUTE(SUBSTITUTE(SUBSTITUTE(SUBSTITUTE(Answers!A459,"’","'"),"‘","'"),"“",""""),"”","""")),'Scoring key'!$B$10:$B$14,0),"unread"))</f>
        <v/>
      </c>
      <c r="C459" s="1" t="str">
        <f aca="false">IF(Answers!C459="","",IFERROR(MATCH(TRIM(SUBSTITUTE(SUBSTITUTE(SUBSTITUTE(SUBSTITUTE(Answers!C459,"’","'"),"‘","'"),"“",""""),"”","""")),'Scoring key'!$B$15:$B$19,0),"unread"))</f>
        <v/>
      </c>
      <c r="D459" s="1" t="str">
        <f aca="false">IF(Answers!D459="","",IFERROR(MATCH(TRIM(SUBSTITUTE(SUBSTITUTE(SUBSTITUTE(SUBSTITUTE(Answers!D459,"’","'"),"‘","'"),"“",""""),"”","""")),'Scoring key'!$B$20:$B$24,0),"unread"))</f>
        <v/>
      </c>
      <c r="E459" s="1" t="str">
        <f aca="false">IF(Answers!E459="","",IFERROR(MATCH(TRIM(SUBSTITUTE(SUBSTITUTE(SUBSTITUTE(SUBSTITUTE(Answers!E459,"’","'"),"‘","'"),"“",""""),"”","""")),'Scoring key'!$B$25:$B$29,0),"unread"))</f>
        <v/>
      </c>
      <c r="F459" s="1" t="str">
        <f aca="false">IF(Answers!L459="","",IFERROR(MATCH(TRIM(SUBSTITUTE(SUBSTITUTE(SUBSTITUTE(SUBSTITUTE(Answers!L459,"’","'"),"‘","'"),"“",""""),"”","""")),'Scoring key'!$B$30:$B$34,0),"unread"))</f>
        <v/>
      </c>
      <c r="G459" s="1" t="str">
        <f aca="false">IF(Answers!N459="","",IFERROR(MATCH(TRIM(SUBSTITUTE(SUBSTITUTE(SUBSTITUTE(SUBSTITUTE(Answers!N459,"’","'"),"‘","'"),"“",""""),"”","""")),'Scoring key'!$B$35:$B$38,0),"unread"))</f>
        <v/>
      </c>
      <c r="H459" s="1" t="str">
        <f aca="false">IF(Answers!O459="","",IFERROR(MATCH(TRIM(SUBSTITUTE(SUBSTITUTE(SUBSTITUTE(SUBSTITUTE(Answers!O459,"’","'"),"‘","'"),"“",""""),"”","""")),'Scoring key'!$B$39:$B$42,0),"unread"))</f>
        <v/>
      </c>
      <c r="I459" s="1" t="str">
        <f aca="false">IF(Answers!S459="","",IFERROR(MATCH(TRIM(SUBSTITUTE(SUBSTITUTE(SUBSTITUTE(SUBSTITUTE(Answers!S459,"’","'"),"‘","'"),"“",""""),"”","""")),'Scoring key'!$B$43:$B$46,0),"unread"))</f>
        <v/>
      </c>
      <c r="J459" s="1" t="str">
        <f aca="false">IF(ISNUMBER(B459),IF(INDEX('Scoring key'!$C$10:$C$14,B459)="","",INDEX('Scoring key'!$C$10:$C$14,B459)),"")</f>
        <v/>
      </c>
      <c r="K459" s="1" t="str">
        <f aca="false">IF(ISNUMBER(E459),IF(INDEX('Scoring key'!$C$25:$C$29,E459)="","",INDEX('Scoring key'!$C$25:$C$29,E459)),"")</f>
        <v/>
      </c>
      <c r="L459" s="1" t="str">
        <f aca="false">IF(ISNUMBER(F459),IF(INDEX('Scoring key'!$C$30:$C$34,F459)="","",INDEX('Scoring key'!$C$30:$C$34,F459)),"")</f>
        <v/>
      </c>
      <c r="M459" s="1" t="str">
        <f aca="false">IF(ISNUMBER(G459),IF(INDEX('Scoring key'!$C$35:$C$38,G459)="","",INDEX('Scoring key'!$C$35:$C$38,G459)),"")</f>
        <v/>
      </c>
      <c r="N459" s="1" t="str">
        <f aca="false">IF(ISNUMBER(H459),IF(INDEX('Scoring key'!$C$39:$C$42,H459)="","",INDEX('Scoring key'!$C$39:$C$42,H459)),"")</f>
        <v/>
      </c>
      <c r="O459" s="1" t="str">
        <f aca="false">IF(Answers!F459="","",IF(ISNUMBER(IFERROR(VALUE(Answers!F459),"")),IF(AND(VALUE(Answers!F459)&gt;=1,VALUE(Answers!F459)&lt;=5,VALUE(Answers!F459)=INT(VALUE(Answers!F459))),VALUE(Answers!F459),"unread"),IFERROR(MATCH(TRIM(SUBSTITUTE(SUBSTITUTE(SUBSTITUTE(SUBSTITUTE(Answers!F459,"’","'"),"‘","'"),"“",""""),"”","""")),'Scoring key'!$B$5:$B$9,0),"unread")))</f>
        <v/>
      </c>
      <c r="P459" s="1" t="str">
        <f aca="false">IF(Answers!G459="","",IF(ISNUMBER(IFERROR(VALUE(Answers!G459),"")),IF(AND(VALUE(Answers!G459)&gt;=1,VALUE(Answers!G459)&lt;=5,VALUE(Answers!G459)=INT(VALUE(Answers!G459))),VALUE(Answers!G459),"unread"),IFERROR(MATCH(TRIM(SUBSTITUTE(SUBSTITUTE(SUBSTITUTE(SUBSTITUTE(Answers!G459,"’","'"),"‘","'"),"“",""""),"”","""")),'Scoring key'!$B$5:$B$9,0),"unread")))</f>
        <v/>
      </c>
      <c r="Q459" s="1" t="str">
        <f aca="false">IF(Answers!H459="","",IF(ISNUMBER(IFERROR(VALUE(Answers!H459),"")),IF(AND(VALUE(Answers!H459)&gt;=1,VALUE(Answers!H459)&lt;=5,VALUE(Answers!H459)=INT(VALUE(Answers!H459))),VALUE(Answers!H459),"unread"),IFERROR(MATCH(TRIM(SUBSTITUTE(SUBSTITUTE(SUBSTITUTE(SUBSTITUTE(Answers!H459,"’","'"),"‘","'"),"“",""""),"”","""")),'Scoring key'!$B$5:$B$9,0),"unread")))</f>
        <v/>
      </c>
      <c r="R459" s="1" t="str">
        <f aca="false">IF(Answers!I459="","",IF(ISNUMBER(IFERROR(VALUE(Answers!I459),"")),IF(AND(VALUE(Answers!I459)&gt;=1,VALUE(Answers!I459)&lt;=5,VALUE(Answers!I459)=INT(VALUE(Answers!I459))),VALUE(Answers!I459),"unread"),IFERROR(MATCH(TRIM(SUBSTITUTE(SUBSTITUTE(SUBSTITUTE(SUBSTITUTE(Answers!I459,"’","'"),"‘","'"),"“",""""),"”","""")),'Scoring key'!$B$5:$B$9,0),"unread")))</f>
        <v/>
      </c>
      <c r="S459" s="1" t="str">
        <f aca="false">IF(Answers!J459="","",IF(ISNUMBER(IFERROR(VALUE(Answers!J459),"")),IF(AND(VALUE(Answers!J459)&gt;=1,VALUE(Answers!J459)&lt;=5,VALUE(Answers!J459)=INT(VALUE(Answers!J459))),VALUE(Answers!J459),"unread"),IFERROR(MATCH(TRIM(SUBSTITUTE(SUBSTITUTE(SUBSTITUTE(SUBSTITUTE(Answers!J459,"’","'"),"‘","'"),"“",""""),"”","""")),'Scoring key'!$B$5:$B$9,0),"unread")))</f>
        <v/>
      </c>
      <c r="T459" s="1" t="str">
        <f aca="false">IF(Answers!K459="","",IF(ISNUMBER(IFERROR(VALUE(Answers!K459),"")),IF(AND(VALUE(Answers!K459)&gt;=1,VALUE(Answers!K459)&lt;=5,VALUE(Answers!K459)=INT(VALUE(Answers!K459))),VALUE(Answers!K459),"unread"),IFERROR(MATCH(TRIM(SUBSTITUTE(SUBSTITUTE(SUBSTITUTE(SUBSTITUTE(Answers!K459,"’","'"),"‘","'"),"“",""""),"”","""")),'Scoring key'!$B$5:$B$9,0),"unread")))</f>
        <v/>
      </c>
      <c r="U459" s="1" t="str">
        <f aca="false">IF(Answers!M459="","",IF(ISNUMBER(IFERROR(VALUE(Answers!M459),"")),IF(AND(VALUE(Answers!M459)&gt;=1,VALUE(Answers!M459)&lt;=5,VALUE(Answers!M459)=INT(VALUE(Answers!M459))),VALUE(Answers!M459),"unread"),IFERROR(MATCH(TRIM(SUBSTITUTE(SUBSTITUTE(SUBSTITUTE(SUBSTITUTE(Answers!M459,"’","'"),"‘","'"),"“",""""),"”","""")),'Scoring key'!$B$5:$B$9,0),"unread")))</f>
        <v/>
      </c>
      <c r="V459" s="1" t="str">
        <f aca="false">IF(Answers!P459="","",IF(ISNUMBER(IFERROR(VALUE(Answers!P459),"")),IF(AND(VALUE(Answers!P459)&gt;=1,VALUE(Answers!P459)&lt;=5,VALUE(Answers!P459)=INT(VALUE(Answers!P459))),VALUE(Answers!P459),"unread"),IFERROR(MATCH(TRIM(SUBSTITUTE(SUBSTITUTE(SUBSTITUTE(SUBSTITUTE(Answers!P459,"’","'"),"‘","'"),"“",""""),"”","""")),'Scoring key'!$B$5:$B$9,0),"unread")))</f>
        <v/>
      </c>
      <c r="W459" s="1" t="str">
        <f aca="false">IF(Answers!Q459="","",IF(ISNUMBER(IFERROR(VALUE(Answers!Q459),"")),IF(AND(VALUE(Answers!Q459)&gt;=1,VALUE(Answers!Q459)&lt;=5,VALUE(Answers!Q459)=INT(VALUE(Answers!Q459))),VALUE(Answers!Q459),"unread"),IFERROR(MATCH(TRIM(SUBSTITUTE(SUBSTITUTE(SUBSTITUTE(SUBSTITUTE(Answers!Q459,"’","'"),"‘","'"),"“",""""),"”","""")),'Scoring key'!$B$5:$B$9,0),"unread")))</f>
        <v/>
      </c>
      <c r="X459" s="1" t="str">
        <f aca="false">IF(Answers!B459="","",ISNUMBER(SEARCH("Drafting or editing emails and documents",TRIM(SUBSTITUTE(SUBSTITUTE(SUBSTITUTE(SUBSTITUTE(Answers!B459,"’","'"),"‘","'"),"“",""""),"”",""""))))*1+ISNUMBER(SEARCH("Summarizing documents, threads or meetings",TRIM(SUBSTITUTE(SUBSTITUTE(SUBSTITUTE(SUBSTITUTE(Answers!B459,"’","'"),"‘","'"),"“",""""),"”",""""))))*1+ISNUMBER(SEARCH("Research, or explaining something unfamiliar",TRIM(SUBSTITUTE(SUBSTITUTE(SUBSTITUTE(SUBSTITUTE(Answers!B459,"’","'"),"‘","'"),"“",""""),"”",""""))))*1+ISNUMBER(SEARCH("Working with data or spreadsheets",TRIM(SUBSTITUTE(SUBSTITUTE(SUBSTITUTE(SUBSTITUTE(Answers!B459,"’","'"),"‘","'"),"“",""""),"”",""""))))*1+ISNUMBER(SEARCH("Writing or reviewing code or scripts",TRIM(SUBSTITUTE(SUBSTITUTE(SUBSTITUTE(SUBSTITUTE(Answers!B459,"’","'"),"‘","'"),"“",""""),"”",""""))))*1+ISNUMBER(SEARCH("Brainstorming or planning",TRIM(SUBSTITUTE(SUBSTITUTE(SUBSTITUTE(SUBSTITUTE(Answers!B459,"’","'"),"‘","'"),"“",""""),"”",""""))))*1+ISNUMBER(SEARCH("Something else",TRIM(SUBSTITUTE(SUBSTITUTE(SUBSTITUTE(SUBSTITUTE(Answers!B459,"’","'"),"‘","'"),"“",""""),"”",""""))))*1)</f>
        <v/>
      </c>
      <c r="Y459" s="1" t="str">
        <f aca="false">IF(X459="","",IF(X459=0,IF(ISNUMBER(SEARCH("I don't use AI tools for work",TRIM(SUBSTITUTE(SUBSTITUTE(SUBSTITUTE(SUBSTITUTE(Answers!B459,"’","'"),"‘","'"),"“",""""),"”","""")))),1,"unread"),MIN(X459+1,5)))</f>
        <v/>
      </c>
      <c r="Z459" s="1" t="n">
        <f aca="false">IF(ISNUMBER(SEARCH("Clear guidance on what's allowed and what information can go in",TRIM(SUBSTITUTE(SUBSTITUTE(SUBSTITUTE(SUBSTITUTE(Answers!R459,"’","'"),"‘","'"),"“",""""),"”","""")))),1,0)</f>
        <v>0</v>
      </c>
      <c r="AA459" s="1" t="n">
        <f aca="false">IF(ISNUMBER(SEARCH("An approved AI tool with a work account",TRIM(SUBSTITUTE(SUBSTITUTE(SUBSTITUTE(SUBSTITUTE(Answers!R459,"’","'"),"‘","'"),"“",""""),"”","""")))),1,0)</f>
        <v>0</v>
      </c>
      <c r="AB459" s="1" t="n">
        <f aca="false">IF(ISNUMBER(SEARCH("Hands-on training using my own work tasks",TRIM(SUBSTITUTE(SUBSTITUTE(SUBSTITUTE(SUBSTITUTE(Answers!R459,"’","'"),"‘","'"),"“",""""),"”","""")))),1,0)</f>
        <v>0</v>
      </c>
      <c r="AC459" s="1" t="n">
        <f aca="false">IF(ISNUMBER(SEARCH("Ready-made prompts and templates for common tasks",TRIM(SUBSTITUTE(SUBSTITUTE(SUBSTITUTE(SUBSTITUTE(Answers!R459,"’","'"),"‘","'"),"“",""""),"”","""")))),1,0)</f>
        <v>0</v>
      </c>
      <c r="AD459" s="1" t="n">
        <f aca="false">IF(ISNUMBER(SEARCH("Help setting up an AI agent for my role",TRIM(SUBSTITUTE(SUBSTITUTE(SUBSTITUTE(SUBSTITUTE(Answers!R459,"’","'"),"‘","'"),"“",""""),"”","""")))),1,0)</f>
        <v>0</v>
      </c>
      <c r="AE459" s="1" t="n">
        <f aca="false">IF(ISNUMBER(SEARCH("Examples from people in jobs like mine",TRIM(SUBSTITUTE(SUBSTITUTE(SUBSTITUTE(SUBSTITUTE(Answers!R459,"’","'"),"‘","'"),"“",""""),"”","""")))),1,0)</f>
        <v>0</v>
      </c>
      <c r="AF459" s="1" t="n">
        <f aca="false">IF(ISNUMBER(SEARCH("Time set aside to practice",TRIM(SUBSTITUTE(SUBSTITUTE(SUBSTITUTE(SUBSTITUTE(Answers!R459,"’","'"),"‘","'"),"“",""""),"”","""")))),1,0)</f>
        <v>0</v>
      </c>
      <c r="AG459" s="1" t="n">
        <f aca="false">IF(ISNUMBER(SEARCH("I don't need help right now",TRIM(SUBSTITUTE(SUBSTITUTE(SUBSTITUTE(SUBSTITUTE(Answers!R459,"’","'"),"‘","'"),"“",""""),"”","""")))),1,0)</f>
        <v>0</v>
      </c>
      <c r="AH459" s="1" t="str">
        <f aca="false">IF(Answers!R459="","",IF(Z459+AA459+AB459+AC459+AD459+AE459+AF459+AG459=0,"unread",""))</f>
        <v/>
      </c>
      <c r="AI459" s="1" t="n">
        <f aca="false">IF(OR(D459=5,E459=5),1,0)</f>
        <v>0</v>
      </c>
    </row>
    <row r="460" customFormat="false" ht="15" hidden="false" customHeight="true" outlineLevel="0" collapsed="false">
      <c r="A460" s="1" t="n">
        <f aca="false">Answers!T460</f>
        <v>0</v>
      </c>
      <c r="B460" s="1" t="str">
        <f aca="false">IF(Answers!A460="","",IFERROR(MATCH(TRIM(SUBSTITUTE(SUBSTITUTE(SUBSTITUTE(SUBSTITUTE(Answers!A460,"’","'"),"‘","'"),"“",""""),"”","""")),'Scoring key'!$B$10:$B$14,0),"unread"))</f>
        <v/>
      </c>
      <c r="C460" s="1" t="str">
        <f aca="false">IF(Answers!C460="","",IFERROR(MATCH(TRIM(SUBSTITUTE(SUBSTITUTE(SUBSTITUTE(SUBSTITUTE(Answers!C460,"’","'"),"‘","'"),"“",""""),"”","""")),'Scoring key'!$B$15:$B$19,0),"unread"))</f>
        <v/>
      </c>
      <c r="D460" s="1" t="str">
        <f aca="false">IF(Answers!D460="","",IFERROR(MATCH(TRIM(SUBSTITUTE(SUBSTITUTE(SUBSTITUTE(SUBSTITUTE(Answers!D460,"’","'"),"‘","'"),"“",""""),"”","""")),'Scoring key'!$B$20:$B$24,0),"unread"))</f>
        <v/>
      </c>
      <c r="E460" s="1" t="str">
        <f aca="false">IF(Answers!E460="","",IFERROR(MATCH(TRIM(SUBSTITUTE(SUBSTITUTE(SUBSTITUTE(SUBSTITUTE(Answers!E460,"’","'"),"‘","'"),"“",""""),"”","""")),'Scoring key'!$B$25:$B$29,0),"unread"))</f>
        <v/>
      </c>
      <c r="F460" s="1" t="str">
        <f aca="false">IF(Answers!L460="","",IFERROR(MATCH(TRIM(SUBSTITUTE(SUBSTITUTE(SUBSTITUTE(SUBSTITUTE(Answers!L460,"’","'"),"‘","'"),"“",""""),"”","""")),'Scoring key'!$B$30:$B$34,0),"unread"))</f>
        <v/>
      </c>
      <c r="G460" s="1" t="str">
        <f aca="false">IF(Answers!N460="","",IFERROR(MATCH(TRIM(SUBSTITUTE(SUBSTITUTE(SUBSTITUTE(SUBSTITUTE(Answers!N460,"’","'"),"‘","'"),"“",""""),"”","""")),'Scoring key'!$B$35:$B$38,0),"unread"))</f>
        <v/>
      </c>
      <c r="H460" s="1" t="str">
        <f aca="false">IF(Answers!O460="","",IFERROR(MATCH(TRIM(SUBSTITUTE(SUBSTITUTE(SUBSTITUTE(SUBSTITUTE(Answers!O460,"’","'"),"‘","'"),"“",""""),"”","""")),'Scoring key'!$B$39:$B$42,0),"unread"))</f>
        <v/>
      </c>
      <c r="I460" s="1" t="str">
        <f aca="false">IF(Answers!S460="","",IFERROR(MATCH(TRIM(SUBSTITUTE(SUBSTITUTE(SUBSTITUTE(SUBSTITUTE(Answers!S460,"’","'"),"‘","'"),"“",""""),"”","""")),'Scoring key'!$B$43:$B$46,0),"unread"))</f>
        <v/>
      </c>
      <c r="J460" s="1" t="str">
        <f aca="false">IF(ISNUMBER(B460),IF(INDEX('Scoring key'!$C$10:$C$14,B460)="","",INDEX('Scoring key'!$C$10:$C$14,B460)),"")</f>
        <v/>
      </c>
      <c r="K460" s="1" t="str">
        <f aca="false">IF(ISNUMBER(E460),IF(INDEX('Scoring key'!$C$25:$C$29,E460)="","",INDEX('Scoring key'!$C$25:$C$29,E460)),"")</f>
        <v/>
      </c>
      <c r="L460" s="1" t="str">
        <f aca="false">IF(ISNUMBER(F460),IF(INDEX('Scoring key'!$C$30:$C$34,F460)="","",INDEX('Scoring key'!$C$30:$C$34,F460)),"")</f>
        <v/>
      </c>
      <c r="M460" s="1" t="str">
        <f aca="false">IF(ISNUMBER(G460),IF(INDEX('Scoring key'!$C$35:$C$38,G460)="","",INDEX('Scoring key'!$C$35:$C$38,G460)),"")</f>
        <v/>
      </c>
      <c r="N460" s="1" t="str">
        <f aca="false">IF(ISNUMBER(H460),IF(INDEX('Scoring key'!$C$39:$C$42,H460)="","",INDEX('Scoring key'!$C$39:$C$42,H460)),"")</f>
        <v/>
      </c>
      <c r="O460" s="1" t="str">
        <f aca="false">IF(Answers!F460="","",IF(ISNUMBER(IFERROR(VALUE(Answers!F460),"")),IF(AND(VALUE(Answers!F460)&gt;=1,VALUE(Answers!F460)&lt;=5,VALUE(Answers!F460)=INT(VALUE(Answers!F460))),VALUE(Answers!F460),"unread"),IFERROR(MATCH(TRIM(SUBSTITUTE(SUBSTITUTE(SUBSTITUTE(SUBSTITUTE(Answers!F460,"’","'"),"‘","'"),"“",""""),"”","""")),'Scoring key'!$B$5:$B$9,0),"unread")))</f>
        <v/>
      </c>
      <c r="P460" s="1" t="str">
        <f aca="false">IF(Answers!G460="","",IF(ISNUMBER(IFERROR(VALUE(Answers!G460),"")),IF(AND(VALUE(Answers!G460)&gt;=1,VALUE(Answers!G460)&lt;=5,VALUE(Answers!G460)=INT(VALUE(Answers!G460))),VALUE(Answers!G460),"unread"),IFERROR(MATCH(TRIM(SUBSTITUTE(SUBSTITUTE(SUBSTITUTE(SUBSTITUTE(Answers!G460,"’","'"),"‘","'"),"“",""""),"”","""")),'Scoring key'!$B$5:$B$9,0),"unread")))</f>
        <v/>
      </c>
      <c r="Q460" s="1" t="str">
        <f aca="false">IF(Answers!H460="","",IF(ISNUMBER(IFERROR(VALUE(Answers!H460),"")),IF(AND(VALUE(Answers!H460)&gt;=1,VALUE(Answers!H460)&lt;=5,VALUE(Answers!H460)=INT(VALUE(Answers!H460))),VALUE(Answers!H460),"unread"),IFERROR(MATCH(TRIM(SUBSTITUTE(SUBSTITUTE(SUBSTITUTE(SUBSTITUTE(Answers!H460,"’","'"),"‘","'"),"“",""""),"”","""")),'Scoring key'!$B$5:$B$9,0),"unread")))</f>
        <v/>
      </c>
      <c r="R460" s="1" t="str">
        <f aca="false">IF(Answers!I460="","",IF(ISNUMBER(IFERROR(VALUE(Answers!I460),"")),IF(AND(VALUE(Answers!I460)&gt;=1,VALUE(Answers!I460)&lt;=5,VALUE(Answers!I460)=INT(VALUE(Answers!I460))),VALUE(Answers!I460),"unread"),IFERROR(MATCH(TRIM(SUBSTITUTE(SUBSTITUTE(SUBSTITUTE(SUBSTITUTE(Answers!I460,"’","'"),"‘","'"),"“",""""),"”","""")),'Scoring key'!$B$5:$B$9,0),"unread")))</f>
        <v/>
      </c>
      <c r="S460" s="1" t="str">
        <f aca="false">IF(Answers!J460="","",IF(ISNUMBER(IFERROR(VALUE(Answers!J460),"")),IF(AND(VALUE(Answers!J460)&gt;=1,VALUE(Answers!J460)&lt;=5,VALUE(Answers!J460)=INT(VALUE(Answers!J460))),VALUE(Answers!J460),"unread"),IFERROR(MATCH(TRIM(SUBSTITUTE(SUBSTITUTE(SUBSTITUTE(SUBSTITUTE(Answers!J460,"’","'"),"‘","'"),"“",""""),"”","""")),'Scoring key'!$B$5:$B$9,0),"unread")))</f>
        <v/>
      </c>
      <c r="T460" s="1" t="str">
        <f aca="false">IF(Answers!K460="","",IF(ISNUMBER(IFERROR(VALUE(Answers!K460),"")),IF(AND(VALUE(Answers!K460)&gt;=1,VALUE(Answers!K460)&lt;=5,VALUE(Answers!K460)=INT(VALUE(Answers!K460))),VALUE(Answers!K460),"unread"),IFERROR(MATCH(TRIM(SUBSTITUTE(SUBSTITUTE(SUBSTITUTE(SUBSTITUTE(Answers!K460,"’","'"),"‘","'"),"“",""""),"”","""")),'Scoring key'!$B$5:$B$9,0),"unread")))</f>
        <v/>
      </c>
      <c r="U460" s="1" t="str">
        <f aca="false">IF(Answers!M460="","",IF(ISNUMBER(IFERROR(VALUE(Answers!M460),"")),IF(AND(VALUE(Answers!M460)&gt;=1,VALUE(Answers!M460)&lt;=5,VALUE(Answers!M460)=INT(VALUE(Answers!M460))),VALUE(Answers!M460),"unread"),IFERROR(MATCH(TRIM(SUBSTITUTE(SUBSTITUTE(SUBSTITUTE(SUBSTITUTE(Answers!M460,"’","'"),"‘","'"),"“",""""),"”","""")),'Scoring key'!$B$5:$B$9,0),"unread")))</f>
        <v/>
      </c>
      <c r="V460" s="1" t="str">
        <f aca="false">IF(Answers!P460="","",IF(ISNUMBER(IFERROR(VALUE(Answers!P460),"")),IF(AND(VALUE(Answers!P460)&gt;=1,VALUE(Answers!P460)&lt;=5,VALUE(Answers!P460)=INT(VALUE(Answers!P460))),VALUE(Answers!P460),"unread"),IFERROR(MATCH(TRIM(SUBSTITUTE(SUBSTITUTE(SUBSTITUTE(SUBSTITUTE(Answers!P460,"’","'"),"‘","'"),"“",""""),"”","""")),'Scoring key'!$B$5:$B$9,0),"unread")))</f>
        <v/>
      </c>
      <c r="W460" s="1" t="str">
        <f aca="false">IF(Answers!Q460="","",IF(ISNUMBER(IFERROR(VALUE(Answers!Q460),"")),IF(AND(VALUE(Answers!Q460)&gt;=1,VALUE(Answers!Q460)&lt;=5,VALUE(Answers!Q460)=INT(VALUE(Answers!Q460))),VALUE(Answers!Q460),"unread"),IFERROR(MATCH(TRIM(SUBSTITUTE(SUBSTITUTE(SUBSTITUTE(SUBSTITUTE(Answers!Q460,"’","'"),"‘","'"),"“",""""),"”","""")),'Scoring key'!$B$5:$B$9,0),"unread")))</f>
        <v/>
      </c>
      <c r="X460" s="1" t="str">
        <f aca="false">IF(Answers!B460="","",ISNUMBER(SEARCH("Drafting or editing emails and documents",TRIM(SUBSTITUTE(SUBSTITUTE(SUBSTITUTE(SUBSTITUTE(Answers!B460,"’","'"),"‘","'"),"“",""""),"”",""""))))*1+ISNUMBER(SEARCH("Summarizing documents, threads or meetings",TRIM(SUBSTITUTE(SUBSTITUTE(SUBSTITUTE(SUBSTITUTE(Answers!B460,"’","'"),"‘","'"),"“",""""),"”",""""))))*1+ISNUMBER(SEARCH("Research, or explaining something unfamiliar",TRIM(SUBSTITUTE(SUBSTITUTE(SUBSTITUTE(SUBSTITUTE(Answers!B460,"’","'"),"‘","'"),"“",""""),"”",""""))))*1+ISNUMBER(SEARCH("Working with data or spreadsheets",TRIM(SUBSTITUTE(SUBSTITUTE(SUBSTITUTE(SUBSTITUTE(Answers!B460,"’","'"),"‘","'"),"“",""""),"”",""""))))*1+ISNUMBER(SEARCH("Writing or reviewing code or scripts",TRIM(SUBSTITUTE(SUBSTITUTE(SUBSTITUTE(SUBSTITUTE(Answers!B460,"’","'"),"‘","'"),"“",""""),"”",""""))))*1+ISNUMBER(SEARCH("Brainstorming or planning",TRIM(SUBSTITUTE(SUBSTITUTE(SUBSTITUTE(SUBSTITUTE(Answers!B460,"’","'"),"‘","'"),"“",""""),"”",""""))))*1+ISNUMBER(SEARCH("Something else",TRIM(SUBSTITUTE(SUBSTITUTE(SUBSTITUTE(SUBSTITUTE(Answers!B460,"’","'"),"‘","'"),"“",""""),"”",""""))))*1)</f>
        <v/>
      </c>
      <c r="Y460" s="1" t="str">
        <f aca="false">IF(X460="","",IF(X460=0,IF(ISNUMBER(SEARCH("I don't use AI tools for work",TRIM(SUBSTITUTE(SUBSTITUTE(SUBSTITUTE(SUBSTITUTE(Answers!B460,"’","'"),"‘","'"),"“",""""),"”","""")))),1,"unread"),MIN(X460+1,5)))</f>
        <v/>
      </c>
      <c r="Z460" s="1" t="n">
        <f aca="false">IF(ISNUMBER(SEARCH("Clear guidance on what's allowed and what information can go in",TRIM(SUBSTITUTE(SUBSTITUTE(SUBSTITUTE(SUBSTITUTE(Answers!R460,"’","'"),"‘","'"),"“",""""),"”","""")))),1,0)</f>
        <v>0</v>
      </c>
      <c r="AA460" s="1" t="n">
        <f aca="false">IF(ISNUMBER(SEARCH("An approved AI tool with a work account",TRIM(SUBSTITUTE(SUBSTITUTE(SUBSTITUTE(SUBSTITUTE(Answers!R460,"’","'"),"‘","'"),"“",""""),"”","""")))),1,0)</f>
        <v>0</v>
      </c>
      <c r="AB460" s="1" t="n">
        <f aca="false">IF(ISNUMBER(SEARCH("Hands-on training using my own work tasks",TRIM(SUBSTITUTE(SUBSTITUTE(SUBSTITUTE(SUBSTITUTE(Answers!R460,"’","'"),"‘","'"),"“",""""),"”","""")))),1,0)</f>
        <v>0</v>
      </c>
      <c r="AC460" s="1" t="n">
        <f aca="false">IF(ISNUMBER(SEARCH("Ready-made prompts and templates for common tasks",TRIM(SUBSTITUTE(SUBSTITUTE(SUBSTITUTE(SUBSTITUTE(Answers!R460,"’","'"),"‘","'"),"“",""""),"”","""")))),1,0)</f>
        <v>0</v>
      </c>
      <c r="AD460" s="1" t="n">
        <f aca="false">IF(ISNUMBER(SEARCH("Help setting up an AI agent for my role",TRIM(SUBSTITUTE(SUBSTITUTE(SUBSTITUTE(SUBSTITUTE(Answers!R460,"’","'"),"‘","'"),"“",""""),"”","""")))),1,0)</f>
        <v>0</v>
      </c>
      <c r="AE460" s="1" t="n">
        <f aca="false">IF(ISNUMBER(SEARCH("Examples from people in jobs like mine",TRIM(SUBSTITUTE(SUBSTITUTE(SUBSTITUTE(SUBSTITUTE(Answers!R460,"’","'"),"‘","'"),"“",""""),"”","""")))),1,0)</f>
        <v>0</v>
      </c>
      <c r="AF460" s="1" t="n">
        <f aca="false">IF(ISNUMBER(SEARCH("Time set aside to practice",TRIM(SUBSTITUTE(SUBSTITUTE(SUBSTITUTE(SUBSTITUTE(Answers!R460,"’","'"),"‘","'"),"“",""""),"”","""")))),1,0)</f>
        <v>0</v>
      </c>
      <c r="AG460" s="1" t="n">
        <f aca="false">IF(ISNUMBER(SEARCH("I don't need help right now",TRIM(SUBSTITUTE(SUBSTITUTE(SUBSTITUTE(SUBSTITUTE(Answers!R460,"’","'"),"‘","'"),"“",""""),"”","""")))),1,0)</f>
        <v>0</v>
      </c>
      <c r="AH460" s="1" t="str">
        <f aca="false">IF(Answers!R460="","",IF(Z460+AA460+AB460+AC460+AD460+AE460+AF460+AG460=0,"unread",""))</f>
        <v/>
      </c>
      <c r="AI460" s="1" t="n">
        <f aca="false">IF(OR(D460=5,E460=5),1,0)</f>
        <v>0</v>
      </c>
    </row>
    <row r="461" customFormat="false" ht="15" hidden="false" customHeight="true" outlineLevel="0" collapsed="false">
      <c r="A461" s="1" t="n">
        <f aca="false">Answers!T461</f>
        <v>0</v>
      </c>
      <c r="B461" s="1" t="str">
        <f aca="false">IF(Answers!A461="","",IFERROR(MATCH(TRIM(SUBSTITUTE(SUBSTITUTE(SUBSTITUTE(SUBSTITUTE(Answers!A461,"’","'"),"‘","'"),"“",""""),"”","""")),'Scoring key'!$B$10:$B$14,0),"unread"))</f>
        <v/>
      </c>
      <c r="C461" s="1" t="str">
        <f aca="false">IF(Answers!C461="","",IFERROR(MATCH(TRIM(SUBSTITUTE(SUBSTITUTE(SUBSTITUTE(SUBSTITUTE(Answers!C461,"’","'"),"‘","'"),"“",""""),"”","""")),'Scoring key'!$B$15:$B$19,0),"unread"))</f>
        <v/>
      </c>
      <c r="D461" s="1" t="str">
        <f aca="false">IF(Answers!D461="","",IFERROR(MATCH(TRIM(SUBSTITUTE(SUBSTITUTE(SUBSTITUTE(SUBSTITUTE(Answers!D461,"’","'"),"‘","'"),"“",""""),"”","""")),'Scoring key'!$B$20:$B$24,0),"unread"))</f>
        <v/>
      </c>
      <c r="E461" s="1" t="str">
        <f aca="false">IF(Answers!E461="","",IFERROR(MATCH(TRIM(SUBSTITUTE(SUBSTITUTE(SUBSTITUTE(SUBSTITUTE(Answers!E461,"’","'"),"‘","'"),"“",""""),"”","""")),'Scoring key'!$B$25:$B$29,0),"unread"))</f>
        <v/>
      </c>
      <c r="F461" s="1" t="str">
        <f aca="false">IF(Answers!L461="","",IFERROR(MATCH(TRIM(SUBSTITUTE(SUBSTITUTE(SUBSTITUTE(SUBSTITUTE(Answers!L461,"’","'"),"‘","'"),"“",""""),"”","""")),'Scoring key'!$B$30:$B$34,0),"unread"))</f>
        <v/>
      </c>
      <c r="G461" s="1" t="str">
        <f aca="false">IF(Answers!N461="","",IFERROR(MATCH(TRIM(SUBSTITUTE(SUBSTITUTE(SUBSTITUTE(SUBSTITUTE(Answers!N461,"’","'"),"‘","'"),"“",""""),"”","""")),'Scoring key'!$B$35:$B$38,0),"unread"))</f>
        <v/>
      </c>
      <c r="H461" s="1" t="str">
        <f aca="false">IF(Answers!O461="","",IFERROR(MATCH(TRIM(SUBSTITUTE(SUBSTITUTE(SUBSTITUTE(SUBSTITUTE(Answers!O461,"’","'"),"‘","'"),"“",""""),"”","""")),'Scoring key'!$B$39:$B$42,0),"unread"))</f>
        <v/>
      </c>
      <c r="I461" s="1" t="str">
        <f aca="false">IF(Answers!S461="","",IFERROR(MATCH(TRIM(SUBSTITUTE(SUBSTITUTE(SUBSTITUTE(SUBSTITUTE(Answers!S461,"’","'"),"‘","'"),"“",""""),"”","""")),'Scoring key'!$B$43:$B$46,0),"unread"))</f>
        <v/>
      </c>
      <c r="J461" s="1" t="str">
        <f aca="false">IF(ISNUMBER(B461),IF(INDEX('Scoring key'!$C$10:$C$14,B461)="","",INDEX('Scoring key'!$C$10:$C$14,B461)),"")</f>
        <v/>
      </c>
      <c r="K461" s="1" t="str">
        <f aca="false">IF(ISNUMBER(E461),IF(INDEX('Scoring key'!$C$25:$C$29,E461)="","",INDEX('Scoring key'!$C$25:$C$29,E461)),"")</f>
        <v/>
      </c>
      <c r="L461" s="1" t="str">
        <f aca="false">IF(ISNUMBER(F461),IF(INDEX('Scoring key'!$C$30:$C$34,F461)="","",INDEX('Scoring key'!$C$30:$C$34,F461)),"")</f>
        <v/>
      </c>
      <c r="M461" s="1" t="str">
        <f aca="false">IF(ISNUMBER(G461),IF(INDEX('Scoring key'!$C$35:$C$38,G461)="","",INDEX('Scoring key'!$C$35:$C$38,G461)),"")</f>
        <v/>
      </c>
      <c r="N461" s="1" t="str">
        <f aca="false">IF(ISNUMBER(H461),IF(INDEX('Scoring key'!$C$39:$C$42,H461)="","",INDEX('Scoring key'!$C$39:$C$42,H461)),"")</f>
        <v/>
      </c>
      <c r="O461" s="1" t="str">
        <f aca="false">IF(Answers!F461="","",IF(ISNUMBER(IFERROR(VALUE(Answers!F461),"")),IF(AND(VALUE(Answers!F461)&gt;=1,VALUE(Answers!F461)&lt;=5,VALUE(Answers!F461)=INT(VALUE(Answers!F461))),VALUE(Answers!F461),"unread"),IFERROR(MATCH(TRIM(SUBSTITUTE(SUBSTITUTE(SUBSTITUTE(SUBSTITUTE(Answers!F461,"’","'"),"‘","'"),"“",""""),"”","""")),'Scoring key'!$B$5:$B$9,0),"unread")))</f>
        <v/>
      </c>
      <c r="P461" s="1" t="str">
        <f aca="false">IF(Answers!G461="","",IF(ISNUMBER(IFERROR(VALUE(Answers!G461),"")),IF(AND(VALUE(Answers!G461)&gt;=1,VALUE(Answers!G461)&lt;=5,VALUE(Answers!G461)=INT(VALUE(Answers!G461))),VALUE(Answers!G461),"unread"),IFERROR(MATCH(TRIM(SUBSTITUTE(SUBSTITUTE(SUBSTITUTE(SUBSTITUTE(Answers!G461,"’","'"),"‘","'"),"“",""""),"”","""")),'Scoring key'!$B$5:$B$9,0),"unread")))</f>
        <v/>
      </c>
      <c r="Q461" s="1" t="str">
        <f aca="false">IF(Answers!H461="","",IF(ISNUMBER(IFERROR(VALUE(Answers!H461),"")),IF(AND(VALUE(Answers!H461)&gt;=1,VALUE(Answers!H461)&lt;=5,VALUE(Answers!H461)=INT(VALUE(Answers!H461))),VALUE(Answers!H461),"unread"),IFERROR(MATCH(TRIM(SUBSTITUTE(SUBSTITUTE(SUBSTITUTE(SUBSTITUTE(Answers!H461,"’","'"),"‘","'"),"“",""""),"”","""")),'Scoring key'!$B$5:$B$9,0),"unread")))</f>
        <v/>
      </c>
      <c r="R461" s="1" t="str">
        <f aca="false">IF(Answers!I461="","",IF(ISNUMBER(IFERROR(VALUE(Answers!I461),"")),IF(AND(VALUE(Answers!I461)&gt;=1,VALUE(Answers!I461)&lt;=5,VALUE(Answers!I461)=INT(VALUE(Answers!I461))),VALUE(Answers!I461),"unread"),IFERROR(MATCH(TRIM(SUBSTITUTE(SUBSTITUTE(SUBSTITUTE(SUBSTITUTE(Answers!I461,"’","'"),"‘","'"),"“",""""),"”","""")),'Scoring key'!$B$5:$B$9,0),"unread")))</f>
        <v/>
      </c>
      <c r="S461" s="1" t="str">
        <f aca="false">IF(Answers!J461="","",IF(ISNUMBER(IFERROR(VALUE(Answers!J461),"")),IF(AND(VALUE(Answers!J461)&gt;=1,VALUE(Answers!J461)&lt;=5,VALUE(Answers!J461)=INT(VALUE(Answers!J461))),VALUE(Answers!J461),"unread"),IFERROR(MATCH(TRIM(SUBSTITUTE(SUBSTITUTE(SUBSTITUTE(SUBSTITUTE(Answers!J461,"’","'"),"‘","'"),"“",""""),"”","""")),'Scoring key'!$B$5:$B$9,0),"unread")))</f>
        <v/>
      </c>
      <c r="T461" s="1" t="str">
        <f aca="false">IF(Answers!K461="","",IF(ISNUMBER(IFERROR(VALUE(Answers!K461),"")),IF(AND(VALUE(Answers!K461)&gt;=1,VALUE(Answers!K461)&lt;=5,VALUE(Answers!K461)=INT(VALUE(Answers!K461))),VALUE(Answers!K461),"unread"),IFERROR(MATCH(TRIM(SUBSTITUTE(SUBSTITUTE(SUBSTITUTE(SUBSTITUTE(Answers!K461,"’","'"),"‘","'"),"“",""""),"”","""")),'Scoring key'!$B$5:$B$9,0),"unread")))</f>
        <v/>
      </c>
      <c r="U461" s="1" t="str">
        <f aca="false">IF(Answers!M461="","",IF(ISNUMBER(IFERROR(VALUE(Answers!M461),"")),IF(AND(VALUE(Answers!M461)&gt;=1,VALUE(Answers!M461)&lt;=5,VALUE(Answers!M461)=INT(VALUE(Answers!M461))),VALUE(Answers!M461),"unread"),IFERROR(MATCH(TRIM(SUBSTITUTE(SUBSTITUTE(SUBSTITUTE(SUBSTITUTE(Answers!M461,"’","'"),"‘","'"),"“",""""),"”","""")),'Scoring key'!$B$5:$B$9,0),"unread")))</f>
        <v/>
      </c>
      <c r="V461" s="1" t="str">
        <f aca="false">IF(Answers!P461="","",IF(ISNUMBER(IFERROR(VALUE(Answers!P461),"")),IF(AND(VALUE(Answers!P461)&gt;=1,VALUE(Answers!P461)&lt;=5,VALUE(Answers!P461)=INT(VALUE(Answers!P461))),VALUE(Answers!P461),"unread"),IFERROR(MATCH(TRIM(SUBSTITUTE(SUBSTITUTE(SUBSTITUTE(SUBSTITUTE(Answers!P461,"’","'"),"‘","'"),"“",""""),"”","""")),'Scoring key'!$B$5:$B$9,0),"unread")))</f>
        <v/>
      </c>
      <c r="W461" s="1" t="str">
        <f aca="false">IF(Answers!Q461="","",IF(ISNUMBER(IFERROR(VALUE(Answers!Q461),"")),IF(AND(VALUE(Answers!Q461)&gt;=1,VALUE(Answers!Q461)&lt;=5,VALUE(Answers!Q461)=INT(VALUE(Answers!Q461))),VALUE(Answers!Q461),"unread"),IFERROR(MATCH(TRIM(SUBSTITUTE(SUBSTITUTE(SUBSTITUTE(SUBSTITUTE(Answers!Q461,"’","'"),"‘","'"),"“",""""),"”","""")),'Scoring key'!$B$5:$B$9,0),"unread")))</f>
        <v/>
      </c>
      <c r="X461" s="1" t="str">
        <f aca="false">IF(Answers!B461="","",ISNUMBER(SEARCH("Drafting or editing emails and documents",TRIM(SUBSTITUTE(SUBSTITUTE(SUBSTITUTE(SUBSTITUTE(Answers!B461,"’","'"),"‘","'"),"“",""""),"”",""""))))*1+ISNUMBER(SEARCH("Summarizing documents, threads or meetings",TRIM(SUBSTITUTE(SUBSTITUTE(SUBSTITUTE(SUBSTITUTE(Answers!B461,"’","'"),"‘","'"),"“",""""),"”",""""))))*1+ISNUMBER(SEARCH("Research, or explaining something unfamiliar",TRIM(SUBSTITUTE(SUBSTITUTE(SUBSTITUTE(SUBSTITUTE(Answers!B461,"’","'"),"‘","'"),"“",""""),"”",""""))))*1+ISNUMBER(SEARCH("Working with data or spreadsheets",TRIM(SUBSTITUTE(SUBSTITUTE(SUBSTITUTE(SUBSTITUTE(Answers!B461,"’","'"),"‘","'"),"“",""""),"”",""""))))*1+ISNUMBER(SEARCH("Writing or reviewing code or scripts",TRIM(SUBSTITUTE(SUBSTITUTE(SUBSTITUTE(SUBSTITUTE(Answers!B461,"’","'"),"‘","'"),"“",""""),"”",""""))))*1+ISNUMBER(SEARCH("Brainstorming or planning",TRIM(SUBSTITUTE(SUBSTITUTE(SUBSTITUTE(SUBSTITUTE(Answers!B461,"’","'"),"‘","'"),"“",""""),"”",""""))))*1+ISNUMBER(SEARCH("Something else",TRIM(SUBSTITUTE(SUBSTITUTE(SUBSTITUTE(SUBSTITUTE(Answers!B461,"’","'"),"‘","'"),"“",""""),"”",""""))))*1)</f>
        <v/>
      </c>
      <c r="Y461" s="1" t="str">
        <f aca="false">IF(X461="","",IF(X461=0,IF(ISNUMBER(SEARCH("I don't use AI tools for work",TRIM(SUBSTITUTE(SUBSTITUTE(SUBSTITUTE(SUBSTITUTE(Answers!B461,"’","'"),"‘","'"),"“",""""),"”","""")))),1,"unread"),MIN(X461+1,5)))</f>
        <v/>
      </c>
      <c r="Z461" s="1" t="n">
        <f aca="false">IF(ISNUMBER(SEARCH("Clear guidance on what's allowed and what information can go in",TRIM(SUBSTITUTE(SUBSTITUTE(SUBSTITUTE(SUBSTITUTE(Answers!R461,"’","'"),"‘","'"),"“",""""),"”","""")))),1,0)</f>
        <v>0</v>
      </c>
      <c r="AA461" s="1" t="n">
        <f aca="false">IF(ISNUMBER(SEARCH("An approved AI tool with a work account",TRIM(SUBSTITUTE(SUBSTITUTE(SUBSTITUTE(SUBSTITUTE(Answers!R461,"’","'"),"‘","'"),"“",""""),"”","""")))),1,0)</f>
        <v>0</v>
      </c>
      <c r="AB461" s="1" t="n">
        <f aca="false">IF(ISNUMBER(SEARCH("Hands-on training using my own work tasks",TRIM(SUBSTITUTE(SUBSTITUTE(SUBSTITUTE(SUBSTITUTE(Answers!R461,"’","'"),"‘","'"),"“",""""),"”","""")))),1,0)</f>
        <v>0</v>
      </c>
      <c r="AC461" s="1" t="n">
        <f aca="false">IF(ISNUMBER(SEARCH("Ready-made prompts and templates for common tasks",TRIM(SUBSTITUTE(SUBSTITUTE(SUBSTITUTE(SUBSTITUTE(Answers!R461,"’","'"),"‘","'"),"“",""""),"”","""")))),1,0)</f>
        <v>0</v>
      </c>
      <c r="AD461" s="1" t="n">
        <f aca="false">IF(ISNUMBER(SEARCH("Help setting up an AI agent for my role",TRIM(SUBSTITUTE(SUBSTITUTE(SUBSTITUTE(SUBSTITUTE(Answers!R461,"’","'"),"‘","'"),"“",""""),"”","""")))),1,0)</f>
        <v>0</v>
      </c>
      <c r="AE461" s="1" t="n">
        <f aca="false">IF(ISNUMBER(SEARCH("Examples from people in jobs like mine",TRIM(SUBSTITUTE(SUBSTITUTE(SUBSTITUTE(SUBSTITUTE(Answers!R461,"’","'"),"‘","'"),"“",""""),"”","""")))),1,0)</f>
        <v>0</v>
      </c>
      <c r="AF461" s="1" t="n">
        <f aca="false">IF(ISNUMBER(SEARCH("Time set aside to practice",TRIM(SUBSTITUTE(SUBSTITUTE(SUBSTITUTE(SUBSTITUTE(Answers!R461,"’","'"),"‘","'"),"“",""""),"”","""")))),1,0)</f>
        <v>0</v>
      </c>
      <c r="AG461" s="1" t="n">
        <f aca="false">IF(ISNUMBER(SEARCH("I don't need help right now",TRIM(SUBSTITUTE(SUBSTITUTE(SUBSTITUTE(SUBSTITUTE(Answers!R461,"’","'"),"‘","'"),"“",""""),"”","""")))),1,0)</f>
        <v>0</v>
      </c>
      <c r="AH461" s="1" t="str">
        <f aca="false">IF(Answers!R461="","",IF(Z461+AA461+AB461+AC461+AD461+AE461+AF461+AG461=0,"unread",""))</f>
        <v/>
      </c>
      <c r="AI461" s="1" t="n">
        <f aca="false">IF(OR(D461=5,E461=5),1,0)</f>
        <v>0</v>
      </c>
    </row>
    <row r="462" customFormat="false" ht="15" hidden="false" customHeight="true" outlineLevel="0" collapsed="false">
      <c r="A462" s="1" t="n">
        <f aca="false">Answers!T462</f>
        <v>0</v>
      </c>
      <c r="B462" s="1" t="str">
        <f aca="false">IF(Answers!A462="","",IFERROR(MATCH(TRIM(SUBSTITUTE(SUBSTITUTE(SUBSTITUTE(SUBSTITUTE(Answers!A462,"’","'"),"‘","'"),"“",""""),"”","""")),'Scoring key'!$B$10:$B$14,0),"unread"))</f>
        <v/>
      </c>
      <c r="C462" s="1" t="str">
        <f aca="false">IF(Answers!C462="","",IFERROR(MATCH(TRIM(SUBSTITUTE(SUBSTITUTE(SUBSTITUTE(SUBSTITUTE(Answers!C462,"’","'"),"‘","'"),"“",""""),"”","""")),'Scoring key'!$B$15:$B$19,0),"unread"))</f>
        <v/>
      </c>
      <c r="D462" s="1" t="str">
        <f aca="false">IF(Answers!D462="","",IFERROR(MATCH(TRIM(SUBSTITUTE(SUBSTITUTE(SUBSTITUTE(SUBSTITUTE(Answers!D462,"’","'"),"‘","'"),"“",""""),"”","""")),'Scoring key'!$B$20:$B$24,0),"unread"))</f>
        <v/>
      </c>
      <c r="E462" s="1" t="str">
        <f aca="false">IF(Answers!E462="","",IFERROR(MATCH(TRIM(SUBSTITUTE(SUBSTITUTE(SUBSTITUTE(SUBSTITUTE(Answers!E462,"’","'"),"‘","'"),"“",""""),"”","""")),'Scoring key'!$B$25:$B$29,0),"unread"))</f>
        <v/>
      </c>
      <c r="F462" s="1" t="str">
        <f aca="false">IF(Answers!L462="","",IFERROR(MATCH(TRIM(SUBSTITUTE(SUBSTITUTE(SUBSTITUTE(SUBSTITUTE(Answers!L462,"’","'"),"‘","'"),"“",""""),"”","""")),'Scoring key'!$B$30:$B$34,0),"unread"))</f>
        <v/>
      </c>
      <c r="G462" s="1" t="str">
        <f aca="false">IF(Answers!N462="","",IFERROR(MATCH(TRIM(SUBSTITUTE(SUBSTITUTE(SUBSTITUTE(SUBSTITUTE(Answers!N462,"’","'"),"‘","'"),"“",""""),"”","""")),'Scoring key'!$B$35:$B$38,0),"unread"))</f>
        <v/>
      </c>
      <c r="H462" s="1" t="str">
        <f aca="false">IF(Answers!O462="","",IFERROR(MATCH(TRIM(SUBSTITUTE(SUBSTITUTE(SUBSTITUTE(SUBSTITUTE(Answers!O462,"’","'"),"‘","'"),"“",""""),"”","""")),'Scoring key'!$B$39:$B$42,0),"unread"))</f>
        <v/>
      </c>
      <c r="I462" s="1" t="str">
        <f aca="false">IF(Answers!S462="","",IFERROR(MATCH(TRIM(SUBSTITUTE(SUBSTITUTE(SUBSTITUTE(SUBSTITUTE(Answers!S462,"’","'"),"‘","'"),"“",""""),"”","""")),'Scoring key'!$B$43:$B$46,0),"unread"))</f>
        <v/>
      </c>
      <c r="J462" s="1" t="str">
        <f aca="false">IF(ISNUMBER(B462),IF(INDEX('Scoring key'!$C$10:$C$14,B462)="","",INDEX('Scoring key'!$C$10:$C$14,B462)),"")</f>
        <v/>
      </c>
      <c r="K462" s="1" t="str">
        <f aca="false">IF(ISNUMBER(E462),IF(INDEX('Scoring key'!$C$25:$C$29,E462)="","",INDEX('Scoring key'!$C$25:$C$29,E462)),"")</f>
        <v/>
      </c>
      <c r="L462" s="1" t="str">
        <f aca="false">IF(ISNUMBER(F462),IF(INDEX('Scoring key'!$C$30:$C$34,F462)="","",INDEX('Scoring key'!$C$30:$C$34,F462)),"")</f>
        <v/>
      </c>
      <c r="M462" s="1" t="str">
        <f aca="false">IF(ISNUMBER(G462),IF(INDEX('Scoring key'!$C$35:$C$38,G462)="","",INDEX('Scoring key'!$C$35:$C$38,G462)),"")</f>
        <v/>
      </c>
      <c r="N462" s="1" t="str">
        <f aca="false">IF(ISNUMBER(H462),IF(INDEX('Scoring key'!$C$39:$C$42,H462)="","",INDEX('Scoring key'!$C$39:$C$42,H462)),"")</f>
        <v/>
      </c>
      <c r="O462" s="1" t="str">
        <f aca="false">IF(Answers!F462="","",IF(ISNUMBER(IFERROR(VALUE(Answers!F462),"")),IF(AND(VALUE(Answers!F462)&gt;=1,VALUE(Answers!F462)&lt;=5,VALUE(Answers!F462)=INT(VALUE(Answers!F462))),VALUE(Answers!F462),"unread"),IFERROR(MATCH(TRIM(SUBSTITUTE(SUBSTITUTE(SUBSTITUTE(SUBSTITUTE(Answers!F462,"’","'"),"‘","'"),"“",""""),"”","""")),'Scoring key'!$B$5:$B$9,0),"unread")))</f>
        <v/>
      </c>
      <c r="P462" s="1" t="str">
        <f aca="false">IF(Answers!G462="","",IF(ISNUMBER(IFERROR(VALUE(Answers!G462),"")),IF(AND(VALUE(Answers!G462)&gt;=1,VALUE(Answers!G462)&lt;=5,VALUE(Answers!G462)=INT(VALUE(Answers!G462))),VALUE(Answers!G462),"unread"),IFERROR(MATCH(TRIM(SUBSTITUTE(SUBSTITUTE(SUBSTITUTE(SUBSTITUTE(Answers!G462,"’","'"),"‘","'"),"“",""""),"”","""")),'Scoring key'!$B$5:$B$9,0),"unread")))</f>
        <v/>
      </c>
      <c r="Q462" s="1" t="str">
        <f aca="false">IF(Answers!H462="","",IF(ISNUMBER(IFERROR(VALUE(Answers!H462),"")),IF(AND(VALUE(Answers!H462)&gt;=1,VALUE(Answers!H462)&lt;=5,VALUE(Answers!H462)=INT(VALUE(Answers!H462))),VALUE(Answers!H462),"unread"),IFERROR(MATCH(TRIM(SUBSTITUTE(SUBSTITUTE(SUBSTITUTE(SUBSTITUTE(Answers!H462,"’","'"),"‘","'"),"“",""""),"”","""")),'Scoring key'!$B$5:$B$9,0),"unread")))</f>
        <v/>
      </c>
      <c r="R462" s="1" t="str">
        <f aca="false">IF(Answers!I462="","",IF(ISNUMBER(IFERROR(VALUE(Answers!I462),"")),IF(AND(VALUE(Answers!I462)&gt;=1,VALUE(Answers!I462)&lt;=5,VALUE(Answers!I462)=INT(VALUE(Answers!I462))),VALUE(Answers!I462),"unread"),IFERROR(MATCH(TRIM(SUBSTITUTE(SUBSTITUTE(SUBSTITUTE(SUBSTITUTE(Answers!I462,"’","'"),"‘","'"),"“",""""),"”","""")),'Scoring key'!$B$5:$B$9,0),"unread")))</f>
        <v/>
      </c>
      <c r="S462" s="1" t="str">
        <f aca="false">IF(Answers!J462="","",IF(ISNUMBER(IFERROR(VALUE(Answers!J462),"")),IF(AND(VALUE(Answers!J462)&gt;=1,VALUE(Answers!J462)&lt;=5,VALUE(Answers!J462)=INT(VALUE(Answers!J462))),VALUE(Answers!J462),"unread"),IFERROR(MATCH(TRIM(SUBSTITUTE(SUBSTITUTE(SUBSTITUTE(SUBSTITUTE(Answers!J462,"’","'"),"‘","'"),"“",""""),"”","""")),'Scoring key'!$B$5:$B$9,0),"unread")))</f>
        <v/>
      </c>
      <c r="T462" s="1" t="str">
        <f aca="false">IF(Answers!K462="","",IF(ISNUMBER(IFERROR(VALUE(Answers!K462),"")),IF(AND(VALUE(Answers!K462)&gt;=1,VALUE(Answers!K462)&lt;=5,VALUE(Answers!K462)=INT(VALUE(Answers!K462))),VALUE(Answers!K462),"unread"),IFERROR(MATCH(TRIM(SUBSTITUTE(SUBSTITUTE(SUBSTITUTE(SUBSTITUTE(Answers!K462,"’","'"),"‘","'"),"“",""""),"”","""")),'Scoring key'!$B$5:$B$9,0),"unread")))</f>
        <v/>
      </c>
      <c r="U462" s="1" t="str">
        <f aca="false">IF(Answers!M462="","",IF(ISNUMBER(IFERROR(VALUE(Answers!M462),"")),IF(AND(VALUE(Answers!M462)&gt;=1,VALUE(Answers!M462)&lt;=5,VALUE(Answers!M462)=INT(VALUE(Answers!M462))),VALUE(Answers!M462),"unread"),IFERROR(MATCH(TRIM(SUBSTITUTE(SUBSTITUTE(SUBSTITUTE(SUBSTITUTE(Answers!M462,"’","'"),"‘","'"),"“",""""),"”","""")),'Scoring key'!$B$5:$B$9,0),"unread")))</f>
        <v/>
      </c>
      <c r="V462" s="1" t="str">
        <f aca="false">IF(Answers!P462="","",IF(ISNUMBER(IFERROR(VALUE(Answers!P462),"")),IF(AND(VALUE(Answers!P462)&gt;=1,VALUE(Answers!P462)&lt;=5,VALUE(Answers!P462)=INT(VALUE(Answers!P462))),VALUE(Answers!P462),"unread"),IFERROR(MATCH(TRIM(SUBSTITUTE(SUBSTITUTE(SUBSTITUTE(SUBSTITUTE(Answers!P462,"’","'"),"‘","'"),"“",""""),"”","""")),'Scoring key'!$B$5:$B$9,0),"unread")))</f>
        <v/>
      </c>
      <c r="W462" s="1" t="str">
        <f aca="false">IF(Answers!Q462="","",IF(ISNUMBER(IFERROR(VALUE(Answers!Q462),"")),IF(AND(VALUE(Answers!Q462)&gt;=1,VALUE(Answers!Q462)&lt;=5,VALUE(Answers!Q462)=INT(VALUE(Answers!Q462))),VALUE(Answers!Q462),"unread"),IFERROR(MATCH(TRIM(SUBSTITUTE(SUBSTITUTE(SUBSTITUTE(SUBSTITUTE(Answers!Q462,"’","'"),"‘","'"),"“",""""),"”","""")),'Scoring key'!$B$5:$B$9,0),"unread")))</f>
        <v/>
      </c>
      <c r="X462" s="1" t="str">
        <f aca="false">IF(Answers!B462="","",ISNUMBER(SEARCH("Drafting or editing emails and documents",TRIM(SUBSTITUTE(SUBSTITUTE(SUBSTITUTE(SUBSTITUTE(Answers!B462,"’","'"),"‘","'"),"“",""""),"”",""""))))*1+ISNUMBER(SEARCH("Summarizing documents, threads or meetings",TRIM(SUBSTITUTE(SUBSTITUTE(SUBSTITUTE(SUBSTITUTE(Answers!B462,"’","'"),"‘","'"),"“",""""),"”",""""))))*1+ISNUMBER(SEARCH("Research, or explaining something unfamiliar",TRIM(SUBSTITUTE(SUBSTITUTE(SUBSTITUTE(SUBSTITUTE(Answers!B462,"’","'"),"‘","'"),"“",""""),"”",""""))))*1+ISNUMBER(SEARCH("Working with data or spreadsheets",TRIM(SUBSTITUTE(SUBSTITUTE(SUBSTITUTE(SUBSTITUTE(Answers!B462,"’","'"),"‘","'"),"“",""""),"”",""""))))*1+ISNUMBER(SEARCH("Writing or reviewing code or scripts",TRIM(SUBSTITUTE(SUBSTITUTE(SUBSTITUTE(SUBSTITUTE(Answers!B462,"’","'"),"‘","'"),"“",""""),"”",""""))))*1+ISNUMBER(SEARCH("Brainstorming or planning",TRIM(SUBSTITUTE(SUBSTITUTE(SUBSTITUTE(SUBSTITUTE(Answers!B462,"’","'"),"‘","'"),"“",""""),"”",""""))))*1+ISNUMBER(SEARCH("Something else",TRIM(SUBSTITUTE(SUBSTITUTE(SUBSTITUTE(SUBSTITUTE(Answers!B462,"’","'"),"‘","'"),"“",""""),"”",""""))))*1)</f>
        <v/>
      </c>
      <c r="Y462" s="1" t="str">
        <f aca="false">IF(X462="","",IF(X462=0,IF(ISNUMBER(SEARCH("I don't use AI tools for work",TRIM(SUBSTITUTE(SUBSTITUTE(SUBSTITUTE(SUBSTITUTE(Answers!B462,"’","'"),"‘","'"),"“",""""),"”","""")))),1,"unread"),MIN(X462+1,5)))</f>
        <v/>
      </c>
      <c r="Z462" s="1" t="n">
        <f aca="false">IF(ISNUMBER(SEARCH("Clear guidance on what's allowed and what information can go in",TRIM(SUBSTITUTE(SUBSTITUTE(SUBSTITUTE(SUBSTITUTE(Answers!R462,"’","'"),"‘","'"),"“",""""),"”","""")))),1,0)</f>
        <v>0</v>
      </c>
      <c r="AA462" s="1" t="n">
        <f aca="false">IF(ISNUMBER(SEARCH("An approved AI tool with a work account",TRIM(SUBSTITUTE(SUBSTITUTE(SUBSTITUTE(SUBSTITUTE(Answers!R462,"’","'"),"‘","'"),"“",""""),"”","""")))),1,0)</f>
        <v>0</v>
      </c>
      <c r="AB462" s="1" t="n">
        <f aca="false">IF(ISNUMBER(SEARCH("Hands-on training using my own work tasks",TRIM(SUBSTITUTE(SUBSTITUTE(SUBSTITUTE(SUBSTITUTE(Answers!R462,"’","'"),"‘","'"),"“",""""),"”","""")))),1,0)</f>
        <v>0</v>
      </c>
      <c r="AC462" s="1" t="n">
        <f aca="false">IF(ISNUMBER(SEARCH("Ready-made prompts and templates for common tasks",TRIM(SUBSTITUTE(SUBSTITUTE(SUBSTITUTE(SUBSTITUTE(Answers!R462,"’","'"),"‘","'"),"“",""""),"”","""")))),1,0)</f>
        <v>0</v>
      </c>
      <c r="AD462" s="1" t="n">
        <f aca="false">IF(ISNUMBER(SEARCH("Help setting up an AI agent for my role",TRIM(SUBSTITUTE(SUBSTITUTE(SUBSTITUTE(SUBSTITUTE(Answers!R462,"’","'"),"‘","'"),"“",""""),"”","""")))),1,0)</f>
        <v>0</v>
      </c>
      <c r="AE462" s="1" t="n">
        <f aca="false">IF(ISNUMBER(SEARCH("Examples from people in jobs like mine",TRIM(SUBSTITUTE(SUBSTITUTE(SUBSTITUTE(SUBSTITUTE(Answers!R462,"’","'"),"‘","'"),"“",""""),"”","""")))),1,0)</f>
        <v>0</v>
      </c>
      <c r="AF462" s="1" t="n">
        <f aca="false">IF(ISNUMBER(SEARCH("Time set aside to practice",TRIM(SUBSTITUTE(SUBSTITUTE(SUBSTITUTE(SUBSTITUTE(Answers!R462,"’","'"),"‘","'"),"“",""""),"”","""")))),1,0)</f>
        <v>0</v>
      </c>
      <c r="AG462" s="1" t="n">
        <f aca="false">IF(ISNUMBER(SEARCH("I don't need help right now",TRIM(SUBSTITUTE(SUBSTITUTE(SUBSTITUTE(SUBSTITUTE(Answers!R462,"’","'"),"‘","'"),"“",""""),"”","""")))),1,0)</f>
        <v>0</v>
      </c>
      <c r="AH462" s="1" t="str">
        <f aca="false">IF(Answers!R462="","",IF(Z462+AA462+AB462+AC462+AD462+AE462+AF462+AG462=0,"unread",""))</f>
        <v/>
      </c>
      <c r="AI462" s="1" t="n">
        <f aca="false">IF(OR(D462=5,E462=5),1,0)</f>
        <v>0</v>
      </c>
    </row>
    <row r="463" customFormat="false" ht="15" hidden="false" customHeight="true" outlineLevel="0" collapsed="false">
      <c r="A463" s="1" t="n">
        <f aca="false">Answers!T463</f>
        <v>0</v>
      </c>
      <c r="B463" s="1" t="str">
        <f aca="false">IF(Answers!A463="","",IFERROR(MATCH(TRIM(SUBSTITUTE(SUBSTITUTE(SUBSTITUTE(SUBSTITUTE(Answers!A463,"’","'"),"‘","'"),"“",""""),"”","""")),'Scoring key'!$B$10:$B$14,0),"unread"))</f>
        <v/>
      </c>
      <c r="C463" s="1" t="str">
        <f aca="false">IF(Answers!C463="","",IFERROR(MATCH(TRIM(SUBSTITUTE(SUBSTITUTE(SUBSTITUTE(SUBSTITUTE(Answers!C463,"’","'"),"‘","'"),"“",""""),"”","""")),'Scoring key'!$B$15:$B$19,0),"unread"))</f>
        <v/>
      </c>
      <c r="D463" s="1" t="str">
        <f aca="false">IF(Answers!D463="","",IFERROR(MATCH(TRIM(SUBSTITUTE(SUBSTITUTE(SUBSTITUTE(SUBSTITUTE(Answers!D463,"’","'"),"‘","'"),"“",""""),"”","""")),'Scoring key'!$B$20:$B$24,0),"unread"))</f>
        <v/>
      </c>
      <c r="E463" s="1" t="str">
        <f aca="false">IF(Answers!E463="","",IFERROR(MATCH(TRIM(SUBSTITUTE(SUBSTITUTE(SUBSTITUTE(SUBSTITUTE(Answers!E463,"’","'"),"‘","'"),"“",""""),"”","""")),'Scoring key'!$B$25:$B$29,0),"unread"))</f>
        <v/>
      </c>
      <c r="F463" s="1" t="str">
        <f aca="false">IF(Answers!L463="","",IFERROR(MATCH(TRIM(SUBSTITUTE(SUBSTITUTE(SUBSTITUTE(SUBSTITUTE(Answers!L463,"’","'"),"‘","'"),"“",""""),"”","""")),'Scoring key'!$B$30:$B$34,0),"unread"))</f>
        <v/>
      </c>
      <c r="G463" s="1" t="str">
        <f aca="false">IF(Answers!N463="","",IFERROR(MATCH(TRIM(SUBSTITUTE(SUBSTITUTE(SUBSTITUTE(SUBSTITUTE(Answers!N463,"’","'"),"‘","'"),"“",""""),"”","""")),'Scoring key'!$B$35:$B$38,0),"unread"))</f>
        <v/>
      </c>
      <c r="H463" s="1" t="str">
        <f aca="false">IF(Answers!O463="","",IFERROR(MATCH(TRIM(SUBSTITUTE(SUBSTITUTE(SUBSTITUTE(SUBSTITUTE(Answers!O463,"’","'"),"‘","'"),"“",""""),"”","""")),'Scoring key'!$B$39:$B$42,0),"unread"))</f>
        <v/>
      </c>
      <c r="I463" s="1" t="str">
        <f aca="false">IF(Answers!S463="","",IFERROR(MATCH(TRIM(SUBSTITUTE(SUBSTITUTE(SUBSTITUTE(SUBSTITUTE(Answers!S463,"’","'"),"‘","'"),"“",""""),"”","""")),'Scoring key'!$B$43:$B$46,0),"unread"))</f>
        <v/>
      </c>
      <c r="J463" s="1" t="str">
        <f aca="false">IF(ISNUMBER(B463),IF(INDEX('Scoring key'!$C$10:$C$14,B463)="","",INDEX('Scoring key'!$C$10:$C$14,B463)),"")</f>
        <v/>
      </c>
      <c r="K463" s="1" t="str">
        <f aca="false">IF(ISNUMBER(E463),IF(INDEX('Scoring key'!$C$25:$C$29,E463)="","",INDEX('Scoring key'!$C$25:$C$29,E463)),"")</f>
        <v/>
      </c>
      <c r="L463" s="1" t="str">
        <f aca="false">IF(ISNUMBER(F463),IF(INDEX('Scoring key'!$C$30:$C$34,F463)="","",INDEX('Scoring key'!$C$30:$C$34,F463)),"")</f>
        <v/>
      </c>
      <c r="M463" s="1" t="str">
        <f aca="false">IF(ISNUMBER(G463),IF(INDEX('Scoring key'!$C$35:$C$38,G463)="","",INDEX('Scoring key'!$C$35:$C$38,G463)),"")</f>
        <v/>
      </c>
      <c r="N463" s="1" t="str">
        <f aca="false">IF(ISNUMBER(H463),IF(INDEX('Scoring key'!$C$39:$C$42,H463)="","",INDEX('Scoring key'!$C$39:$C$42,H463)),"")</f>
        <v/>
      </c>
      <c r="O463" s="1" t="str">
        <f aca="false">IF(Answers!F463="","",IF(ISNUMBER(IFERROR(VALUE(Answers!F463),"")),IF(AND(VALUE(Answers!F463)&gt;=1,VALUE(Answers!F463)&lt;=5,VALUE(Answers!F463)=INT(VALUE(Answers!F463))),VALUE(Answers!F463),"unread"),IFERROR(MATCH(TRIM(SUBSTITUTE(SUBSTITUTE(SUBSTITUTE(SUBSTITUTE(Answers!F463,"’","'"),"‘","'"),"“",""""),"”","""")),'Scoring key'!$B$5:$B$9,0),"unread")))</f>
        <v/>
      </c>
      <c r="P463" s="1" t="str">
        <f aca="false">IF(Answers!G463="","",IF(ISNUMBER(IFERROR(VALUE(Answers!G463),"")),IF(AND(VALUE(Answers!G463)&gt;=1,VALUE(Answers!G463)&lt;=5,VALUE(Answers!G463)=INT(VALUE(Answers!G463))),VALUE(Answers!G463),"unread"),IFERROR(MATCH(TRIM(SUBSTITUTE(SUBSTITUTE(SUBSTITUTE(SUBSTITUTE(Answers!G463,"’","'"),"‘","'"),"“",""""),"”","""")),'Scoring key'!$B$5:$B$9,0),"unread")))</f>
        <v/>
      </c>
      <c r="Q463" s="1" t="str">
        <f aca="false">IF(Answers!H463="","",IF(ISNUMBER(IFERROR(VALUE(Answers!H463),"")),IF(AND(VALUE(Answers!H463)&gt;=1,VALUE(Answers!H463)&lt;=5,VALUE(Answers!H463)=INT(VALUE(Answers!H463))),VALUE(Answers!H463),"unread"),IFERROR(MATCH(TRIM(SUBSTITUTE(SUBSTITUTE(SUBSTITUTE(SUBSTITUTE(Answers!H463,"’","'"),"‘","'"),"“",""""),"”","""")),'Scoring key'!$B$5:$B$9,0),"unread")))</f>
        <v/>
      </c>
      <c r="R463" s="1" t="str">
        <f aca="false">IF(Answers!I463="","",IF(ISNUMBER(IFERROR(VALUE(Answers!I463),"")),IF(AND(VALUE(Answers!I463)&gt;=1,VALUE(Answers!I463)&lt;=5,VALUE(Answers!I463)=INT(VALUE(Answers!I463))),VALUE(Answers!I463),"unread"),IFERROR(MATCH(TRIM(SUBSTITUTE(SUBSTITUTE(SUBSTITUTE(SUBSTITUTE(Answers!I463,"’","'"),"‘","'"),"“",""""),"”","""")),'Scoring key'!$B$5:$B$9,0),"unread")))</f>
        <v/>
      </c>
      <c r="S463" s="1" t="str">
        <f aca="false">IF(Answers!J463="","",IF(ISNUMBER(IFERROR(VALUE(Answers!J463),"")),IF(AND(VALUE(Answers!J463)&gt;=1,VALUE(Answers!J463)&lt;=5,VALUE(Answers!J463)=INT(VALUE(Answers!J463))),VALUE(Answers!J463),"unread"),IFERROR(MATCH(TRIM(SUBSTITUTE(SUBSTITUTE(SUBSTITUTE(SUBSTITUTE(Answers!J463,"’","'"),"‘","'"),"“",""""),"”","""")),'Scoring key'!$B$5:$B$9,0),"unread")))</f>
        <v/>
      </c>
      <c r="T463" s="1" t="str">
        <f aca="false">IF(Answers!K463="","",IF(ISNUMBER(IFERROR(VALUE(Answers!K463),"")),IF(AND(VALUE(Answers!K463)&gt;=1,VALUE(Answers!K463)&lt;=5,VALUE(Answers!K463)=INT(VALUE(Answers!K463))),VALUE(Answers!K463),"unread"),IFERROR(MATCH(TRIM(SUBSTITUTE(SUBSTITUTE(SUBSTITUTE(SUBSTITUTE(Answers!K463,"’","'"),"‘","'"),"“",""""),"”","""")),'Scoring key'!$B$5:$B$9,0),"unread")))</f>
        <v/>
      </c>
      <c r="U463" s="1" t="str">
        <f aca="false">IF(Answers!M463="","",IF(ISNUMBER(IFERROR(VALUE(Answers!M463),"")),IF(AND(VALUE(Answers!M463)&gt;=1,VALUE(Answers!M463)&lt;=5,VALUE(Answers!M463)=INT(VALUE(Answers!M463))),VALUE(Answers!M463),"unread"),IFERROR(MATCH(TRIM(SUBSTITUTE(SUBSTITUTE(SUBSTITUTE(SUBSTITUTE(Answers!M463,"’","'"),"‘","'"),"“",""""),"”","""")),'Scoring key'!$B$5:$B$9,0),"unread")))</f>
        <v/>
      </c>
      <c r="V463" s="1" t="str">
        <f aca="false">IF(Answers!P463="","",IF(ISNUMBER(IFERROR(VALUE(Answers!P463),"")),IF(AND(VALUE(Answers!P463)&gt;=1,VALUE(Answers!P463)&lt;=5,VALUE(Answers!P463)=INT(VALUE(Answers!P463))),VALUE(Answers!P463),"unread"),IFERROR(MATCH(TRIM(SUBSTITUTE(SUBSTITUTE(SUBSTITUTE(SUBSTITUTE(Answers!P463,"’","'"),"‘","'"),"“",""""),"”","""")),'Scoring key'!$B$5:$B$9,0),"unread")))</f>
        <v/>
      </c>
      <c r="W463" s="1" t="str">
        <f aca="false">IF(Answers!Q463="","",IF(ISNUMBER(IFERROR(VALUE(Answers!Q463),"")),IF(AND(VALUE(Answers!Q463)&gt;=1,VALUE(Answers!Q463)&lt;=5,VALUE(Answers!Q463)=INT(VALUE(Answers!Q463))),VALUE(Answers!Q463),"unread"),IFERROR(MATCH(TRIM(SUBSTITUTE(SUBSTITUTE(SUBSTITUTE(SUBSTITUTE(Answers!Q463,"’","'"),"‘","'"),"“",""""),"”","""")),'Scoring key'!$B$5:$B$9,0),"unread")))</f>
        <v/>
      </c>
      <c r="X463" s="1" t="str">
        <f aca="false">IF(Answers!B463="","",ISNUMBER(SEARCH("Drafting or editing emails and documents",TRIM(SUBSTITUTE(SUBSTITUTE(SUBSTITUTE(SUBSTITUTE(Answers!B463,"’","'"),"‘","'"),"“",""""),"”",""""))))*1+ISNUMBER(SEARCH("Summarizing documents, threads or meetings",TRIM(SUBSTITUTE(SUBSTITUTE(SUBSTITUTE(SUBSTITUTE(Answers!B463,"’","'"),"‘","'"),"“",""""),"”",""""))))*1+ISNUMBER(SEARCH("Research, or explaining something unfamiliar",TRIM(SUBSTITUTE(SUBSTITUTE(SUBSTITUTE(SUBSTITUTE(Answers!B463,"’","'"),"‘","'"),"“",""""),"”",""""))))*1+ISNUMBER(SEARCH("Working with data or spreadsheets",TRIM(SUBSTITUTE(SUBSTITUTE(SUBSTITUTE(SUBSTITUTE(Answers!B463,"’","'"),"‘","'"),"“",""""),"”",""""))))*1+ISNUMBER(SEARCH("Writing or reviewing code or scripts",TRIM(SUBSTITUTE(SUBSTITUTE(SUBSTITUTE(SUBSTITUTE(Answers!B463,"’","'"),"‘","'"),"“",""""),"”",""""))))*1+ISNUMBER(SEARCH("Brainstorming or planning",TRIM(SUBSTITUTE(SUBSTITUTE(SUBSTITUTE(SUBSTITUTE(Answers!B463,"’","'"),"‘","'"),"“",""""),"”",""""))))*1+ISNUMBER(SEARCH("Something else",TRIM(SUBSTITUTE(SUBSTITUTE(SUBSTITUTE(SUBSTITUTE(Answers!B463,"’","'"),"‘","'"),"“",""""),"”",""""))))*1)</f>
        <v/>
      </c>
      <c r="Y463" s="1" t="str">
        <f aca="false">IF(X463="","",IF(X463=0,IF(ISNUMBER(SEARCH("I don't use AI tools for work",TRIM(SUBSTITUTE(SUBSTITUTE(SUBSTITUTE(SUBSTITUTE(Answers!B463,"’","'"),"‘","'"),"“",""""),"”","""")))),1,"unread"),MIN(X463+1,5)))</f>
        <v/>
      </c>
      <c r="Z463" s="1" t="n">
        <f aca="false">IF(ISNUMBER(SEARCH("Clear guidance on what's allowed and what information can go in",TRIM(SUBSTITUTE(SUBSTITUTE(SUBSTITUTE(SUBSTITUTE(Answers!R463,"’","'"),"‘","'"),"“",""""),"”","""")))),1,0)</f>
        <v>0</v>
      </c>
      <c r="AA463" s="1" t="n">
        <f aca="false">IF(ISNUMBER(SEARCH("An approved AI tool with a work account",TRIM(SUBSTITUTE(SUBSTITUTE(SUBSTITUTE(SUBSTITUTE(Answers!R463,"’","'"),"‘","'"),"“",""""),"”","""")))),1,0)</f>
        <v>0</v>
      </c>
      <c r="AB463" s="1" t="n">
        <f aca="false">IF(ISNUMBER(SEARCH("Hands-on training using my own work tasks",TRIM(SUBSTITUTE(SUBSTITUTE(SUBSTITUTE(SUBSTITUTE(Answers!R463,"’","'"),"‘","'"),"“",""""),"”","""")))),1,0)</f>
        <v>0</v>
      </c>
      <c r="AC463" s="1" t="n">
        <f aca="false">IF(ISNUMBER(SEARCH("Ready-made prompts and templates for common tasks",TRIM(SUBSTITUTE(SUBSTITUTE(SUBSTITUTE(SUBSTITUTE(Answers!R463,"’","'"),"‘","'"),"“",""""),"”","""")))),1,0)</f>
        <v>0</v>
      </c>
      <c r="AD463" s="1" t="n">
        <f aca="false">IF(ISNUMBER(SEARCH("Help setting up an AI agent for my role",TRIM(SUBSTITUTE(SUBSTITUTE(SUBSTITUTE(SUBSTITUTE(Answers!R463,"’","'"),"‘","'"),"“",""""),"”","""")))),1,0)</f>
        <v>0</v>
      </c>
      <c r="AE463" s="1" t="n">
        <f aca="false">IF(ISNUMBER(SEARCH("Examples from people in jobs like mine",TRIM(SUBSTITUTE(SUBSTITUTE(SUBSTITUTE(SUBSTITUTE(Answers!R463,"’","'"),"‘","'"),"“",""""),"”","""")))),1,0)</f>
        <v>0</v>
      </c>
      <c r="AF463" s="1" t="n">
        <f aca="false">IF(ISNUMBER(SEARCH("Time set aside to practice",TRIM(SUBSTITUTE(SUBSTITUTE(SUBSTITUTE(SUBSTITUTE(Answers!R463,"’","'"),"‘","'"),"“",""""),"”","""")))),1,0)</f>
        <v>0</v>
      </c>
      <c r="AG463" s="1" t="n">
        <f aca="false">IF(ISNUMBER(SEARCH("I don't need help right now",TRIM(SUBSTITUTE(SUBSTITUTE(SUBSTITUTE(SUBSTITUTE(Answers!R463,"’","'"),"‘","'"),"“",""""),"”","""")))),1,0)</f>
        <v>0</v>
      </c>
      <c r="AH463" s="1" t="str">
        <f aca="false">IF(Answers!R463="","",IF(Z463+AA463+AB463+AC463+AD463+AE463+AF463+AG463=0,"unread",""))</f>
        <v/>
      </c>
      <c r="AI463" s="1" t="n">
        <f aca="false">IF(OR(D463=5,E463=5),1,0)</f>
        <v>0</v>
      </c>
    </row>
    <row r="464" customFormat="false" ht="15" hidden="false" customHeight="true" outlineLevel="0" collapsed="false">
      <c r="A464" s="1" t="n">
        <f aca="false">Answers!T464</f>
        <v>0</v>
      </c>
      <c r="B464" s="1" t="str">
        <f aca="false">IF(Answers!A464="","",IFERROR(MATCH(TRIM(SUBSTITUTE(SUBSTITUTE(SUBSTITUTE(SUBSTITUTE(Answers!A464,"’","'"),"‘","'"),"“",""""),"”","""")),'Scoring key'!$B$10:$B$14,0),"unread"))</f>
        <v/>
      </c>
      <c r="C464" s="1" t="str">
        <f aca="false">IF(Answers!C464="","",IFERROR(MATCH(TRIM(SUBSTITUTE(SUBSTITUTE(SUBSTITUTE(SUBSTITUTE(Answers!C464,"’","'"),"‘","'"),"“",""""),"”","""")),'Scoring key'!$B$15:$B$19,0),"unread"))</f>
        <v/>
      </c>
      <c r="D464" s="1" t="str">
        <f aca="false">IF(Answers!D464="","",IFERROR(MATCH(TRIM(SUBSTITUTE(SUBSTITUTE(SUBSTITUTE(SUBSTITUTE(Answers!D464,"’","'"),"‘","'"),"“",""""),"”","""")),'Scoring key'!$B$20:$B$24,0),"unread"))</f>
        <v/>
      </c>
      <c r="E464" s="1" t="str">
        <f aca="false">IF(Answers!E464="","",IFERROR(MATCH(TRIM(SUBSTITUTE(SUBSTITUTE(SUBSTITUTE(SUBSTITUTE(Answers!E464,"’","'"),"‘","'"),"“",""""),"”","""")),'Scoring key'!$B$25:$B$29,0),"unread"))</f>
        <v/>
      </c>
      <c r="F464" s="1" t="str">
        <f aca="false">IF(Answers!L464="","",IFERROR(MATCH(TRIM(SUBSTITUTE(SUBSTITUTE(SUBSTITUTE(SUBSTITUTE(Answers!L464,"’","'"),"‘","'"),"“",""""),"”","""")),'Scoring key'!$B$30:$B$34,0),"unread"))</f>
        <v/>
      </c>
      <c r="G464" s="1" t="str">
        <f aca="false">IF(Answers!N464="","",IFERROR(MATCH(TRIM(SUBSTITUTE(SUBSTITUTE(SUBSTITUTE(SUBSTITUTE(Answers!N464,"’","'"),"‘","'"),"“",""""),"”","""")),'Scoring key'!$B$35:$B$38,0),"unread"))</f>
        <v/>
      </c>
      <c r="H464" s="1" t="str">
        <f aca="false">IF(Answers!O464="","",IFERROR(MATCH(TRIM(SUBSTITUTE(SUBSTITUTE(SUBSTITUTE(SUBSTITUTE(Answers!O464,"’","'"),"‘","'"),"“",""""),"”","""")),'Scoring key'!$B$39:$B$42,0),"unread"))</f>
        <v/>
      </c>
      <c r="I464" s="1" t="str">
        <f aca="false">IF(Answers!S464="","",IFERROR(MATCH(TRIM(SUBSTITUTE(SUBSTITUTE(SUBSTITUTE(SUBSTITUTE(Answers!S464,"’","'"),"‘","'"),"“",""""),"”","""")),'Scoring key'!$B$43:$B$46,0),"unread"))</f>
        <v/>
      </c>
      <c r="J464" s="1" t="str">
        <f aca="false">IF(ISNUMBER(B464),IF(INDEX('Scoring key'!$C$10:$C$14,B464)="","",INDEX('Scoring key'!$C$10:$C$14,B464)),"")</f>
        <v/>
      </c>
      <c r="K464" s="1" t="str">
        <f aca="false">IF(ISNUMBER(E464),IF(INDEX('Scoring key'!$C$25:$C$29,E464)="","",INDEX('Scoring key'!$C$25:$C$29,E464)),"")</f>
        <v/>
      </c>
      <c r="L464" s="1" t="str">
        <f aca="false">IF(ISNUMBER(F464),IF(INDEX('Scoring key'!$C$30:$C$34,F464)="","",INDEX('Scoring key'!$C$30:$C$34,F464)),"")</f>
        <v/>
      </c>
      <c r="M464" s="1" t="str">
        <f aca="false">IF(ISNUMBER(G464),IF(INDEX('Scoring key'!$C$35:$C$38,G464)="","",INDEX('Scoring key'!$C$35:$C$38,G464)),"")</f>
        <v/>
      </c>
      <c r="N464" s="1" t="str">
        <f aca="false">IF(ISNUMBER(H464),IF(INDEX('Scoring key'!$C$39:$C$42,H464)="","",INDEX('Scoring key'!$C$39:$C$42,H464)),"")</f>
        <v/>
      </c>
      <c r="O464" s="1" t="str">
        <f aca="false">IF(Answers!F464="","",IF(ISNUMBER(IFERROR(VALUE(Answers!F464),"")),IF(AND(VALUE(Answers!F464)&gt;=1,VALUE(Answers!F464)&lt;=5,VALUE(Answers!F464)=INT(VALUE(Answers!F464))),VALUE(Answers!F464),"unread"),IFERROR(MATCH(TRIM(SUBSTITUTE(SUBSTITUTE(SUBSTITUTE(SUBSTITUTE(Answers!F464,"’","'"),"‘","'"),"“",""""),"”","""")),'Scoring key'!$B$5:$B$9,0),"unread")))</f>
        <v/>
      </c>
      <c r="P464" s="1" t="str">
        <f aca="false">IF(Answers!G464="","",IF(ISNUMBER(IFERROR(VALUE(Answers!G464),"")),IF(AND(VALUE(Answers!G464)&gt;=1,VALUE(Answers!G464)&lt;=5,VALUE(Answers!G464)=INT(VALUE(Answers!G464))),VALUE(Answers!G464),"unread"),IFERROR(MATCH(TRIM(SUBSTITUTE(SUBSTITUTE(SUBSTITUTE(SUBSTITUTE(Answers!G464,"’","'"),"‘","'"),"“",""""),"”","""")),'Scoring key'!$B$5:$B$9,0),"unread")))</f>
        <v/>
      </c>
      <c r="Q464" s="1" t="str">
        <f aca="false">IF(Answers!H464="","",IF(ISNUMBER(IFERROR(VALUE(Answers!H464),"")),IF(AND(VALUE(Answers!H464)&gt;=1,VALUE(Answers!H464)&lt;=5,VALUE(Answers!H464)=INT(VALUE(Answers!H464))),VALUE(Answers!H464),"unread"),IFERROR(MATCH(TRIM(SUBSTITUTE(SUBSTITUTE(SUBSTITUTE(SUBSTITUTE(Answers!H464,"’","'"),"‘","'"),"“",""""),"”","""")),'Scoring key'!$B$5:$B$9,0),"unread")))</f>
        <v/>
      </c>
      <c r="R464" s="1" t="str">
        <f aca="false">IF(Answers!I464="","",IF(ISNUMBER(IFERROR(VALUE(Answers!I464),"")),IF(AND(VALUE(Answers!I464)&gt;=1,VALUE(Answers!I464)&lt;=5,VALUE(Answers!I464)=INT(VALUE(Answers!I464))),VALUE(Answers!I464),"unread"),IFERROR(MATCH(TRIM(SUBSTITUTE(SUBSTITUTE(SUBSTITUTE(SUBSTITUTE(Answers!I464,"’","'"),"‘","'"),"“",""""),"”","""")),'Scoring key'!$B$5:$B$9,0),"unread")))</f>
        <v/>
      </c>
      <c r="S464" s="1" t="str">
        <f aca="false">IF(Answers!J464="","",IF(ISNUMBER(IFERROR(VALUE(Answers!J464),"")),IF(AND(VALUE(Answers!J464)&gt;=1,VALUE(Answers!J464)&lt;=5,VALUE(Answers!J464)=INT(VALUE(Answers!J464))),VALUE(Answers!J464),"unread"),IFERROR(MATCH(TRIM(SUBSTITUTE(SUBSTITUTE(SUBSTITUTE(SUBSTITUTE(Answers!J464,"’","'"),"‘","'"),"“",""""),"”","""")),'Scoring key'!$B$5:$B$9,0),"unread")))</f>
        <v/>
      </c>
      <c r="T464" s="1" t="str">
        <f aca="false">IF(Answers!K464="","",IF(ISNUMBER(IFERROR(VALUE(Answers!K464),"")),IF(AND(VALUE(Answers!K464)&gt;=1,VALUE(Answers!K464)&lt;=5,VALUE(Answers!K464)=INT(VALUE(Answers!K464))),VALUE(Answers!K464),"unread"),IFERROR(MATCH(TRIM(SUBSTITUTE(SUBSTITUTE(SUBSTITUTE(SUBSTITUTE(Answers!K464,"’","'"),"‘","'"),"“",""""),"”","""")),'Scoring key'!$B$5:$B$9,0),"unread")))</f>
        <v/>
      </c>
      <c r="U464" s="1" t="str">
        <f aca="false">IF(Answers!M464="","",IF(ISNUMBER(IFERROR(VALUE(Answers!M464),"")),IF(AND(VALUE(Answers!M464)&gt;=1,VALUE(Answers!M464)&lt;=5,VALUE(Answers!M464)=INT(VALUE(Answers!M464))),VALUE(Answers!M464),"unread"),IFERROR(MATCH(TRIM(SUBSTITUTE(SUBSTITUTE(SUBSTITUTE(SUBSTITUTE(Answers!M464,"’","'"),"‘","'"),"“",""""),"”","""")),'Scoring key'!$B$5:$B$9,0),"unread")))</f>
        <v/>
      </c>
      <c r="V464" s="1" t="str">
        <f aca="false">IF(Answers!P464="","",IF(ISNUMBER(IFERROR(VALUE(Answers!P464),"")),IF(AND(VALUE(Answers!P464)&gt;=1,VALUE(Answers!P464)&lt;=5,VALUE(Answers!P464)=INT(VALUE(Answers!P464))),VALUE(Answers!P464),"unread"),IFERROR(MATCH(TRIM(SUBSTITUTE(SUBSTITUTE(SUBSTITUTE(SUBSTITUTE(Answers!P464,"’","'"),"‘","'"),"“",""""),"”","""")),'Scoring key'!$B$5:$B$9,0),"unread")))</f>
        <v/>
      </c>
      <c r="W464" s="1" t="str">
        <f aca="false">IF(Answers!Q464="","",IF(ISNUMBER(IFERROR(VALUE(Answers!Q464),"")),IF(AND(VALUE(Answers!Q464)&gt;=1,VALUE(Answers!Q464)&lt;=5,VALUE(Answers!Q464)=INT(VALUE(Answers!Q464))),VALUE(Answers!Q464),"unread"),IFERROR(MATCH(TRIM(SUBSTITUTE(SUBSTITUTE(SUBSTITUTE(SUBSTITUTE(Answers!Q464,"’","'"),"‘","'"),"“",""""),"”","""")),'Scoring key'!$B$5:$B$9,0),"unread")))</f>
        <v/>
      </c>
      <c r="X464" s="1" t="str">
        <f aca="false">IF(Answers!B464="","",ISNUMBER(SEARCH("Drafting or editing emails and documents",TRIM(SUBSTITUTE(SUBSTITUTE(SUBSTITUTE(SUBSTITUTE(Answers!B464,"’","'"),"‘","'"),"“",""""),"”",""""))))*1+ISNUMBER(SEARCH("Summarizing documents, threads or meetings",TRIM(SUBSTITUTE(SUBSTITUTE(SUBSTITUTE(SUBSTITUTE(Answers!B464,"’","'"),"‘","'"),"“",""""),"”",""""))))*1+ISNUMBER(SEARCH("Research, or explaining something unfamiliar",TRIM(SUBSTITUTE(SUBSTITUTE(SUBSTITUTE(SUBSTITUTE(Answers!B464,"’","'"),"‘","'"),"“",""""),"”",""""))))*1+ISNUMBER(SEARCH("Working with data or spreadsheets",TRIM(SUBSTITUTE(SUBSTITUTE(SUBSTITUTE(SUBSTITUTE(Answers!B464,"’","'"),"‘","'"),"“",""""),"”",""""))))*1+ISNUMBER(SEARCH("Writing or reviewing code or scripts",TRIM(SUBSTITUTE(SUBSTITUTE(SUBSTITUTE(SUBSTITUTE(Answers!B464,"’","'"),"‘","'"),"“",""""),"”",""""))))*1+ISNUMBER(SEARCH("Brainstorming or planning",TRIM(SUBSTITUTE(SUBSTITUTE(SUBSTITUTE(SUBSTITUTE(Answers!B464,"’","'"),"‘","'"),"“",""""),"”",""""))))*1+ISNUMBER(SEARCH("Something else",TRIM(SUBSTITUTE(SUBSTITUTE(SUBSTITUTE(SUBSTITUTE(Answers!B464,"’","'"),"‘","'"),"“",""""),"”",""""))))*1)</f>
        <v/>
      </c>
      <c r="Y464" s="1" t="str">
        <f aca="false">IF(X464="","",IF(X464=0,IF(ISNUMBER(SEARCH("I don't use AI tools for work",TRIM(SUBSTITUTE(SUBSTITUTE(SUBSTITUTE(SUBSTITUTE(Answers!B464,"’","'"),"‘","'"),"“",""""),"”","""")))),1,"unread"),MIN(X464+1,5)))</f>
        <v/>
      </c>
      <c r="Z464" s="1" t="n">
        <f aca="false">IF(ISNUMBER(SEARCH("Clear guidance on what's allowed and what information can go in",TRIM(SUBSTITUTE(SUBSTITUTE(SUBSTITUTE(SUBSTITUTE(Answers!R464,"’","'"),"‘","'"),"“",""""),"”","""")))),1,0)</f>
        <v>0</v>
      </c>
      <c r="AA464" s="1" t="n">
        <f aca="false">IF(ISNUMBER(SEARCH("An approved AI tool with a work account",TRIM(SUBSTITUTE(SUBSTITUTE(SUBSTITUTE(SUBSTITUTE(Answers!R464,"’","'"),"‘","'"),"“",""""),"”","""")))),1,0)</f>
        <v>0</v>
      </c>
      <c r="AB464" s="1" t="n">
        <f aca="false">IF(ISNUMBER(SEARCH("Hands-on training using my own work tasks",TRIM(SUBSTITUTE(SUBSTITUTE(SUBSTITUTE(SUBSTITUTE(Answers!R464,"’","'"),"‘","'"),"“",""""),"”","""")))),1,0)</f>
        <v>0</v>
      </c>
      <c r="AC464" s="1" t="n">
        <f aca="false">IF(ISNUMBER(SEARCH("Ready-made prompts and templates for common tasks",TRIM(SUBSTITUTE(SUBSTITUTE(SUBSTITUTE(SUBSTITUTE(Answers!R464,"’","'"),"‘","'"),"“",""""),"”","""")))),1,0)</f>
        <v>0</v>
      </c>
      <c r="AD464" s="1" t="n">
        <f aca="false">IF(ISNUMBER(SEARCH("Help setting up an AI agent for my role",TRIM(SUBSTITUTE(SUBSTITUTE(SUBSTITUTE(SUBSTITUTE(Answers!R464,"’","'"),"‘","'"),"“",""""),"”","""")))),1,0)</f>
        <v>0</v>
      </c>
      <c r="AE464" s="1" t="n">
        <f aca="false">IF(ISNUMBER(SEARCH("Examples from people in jobs like mine",TRIM(SUBSTITUTE(SUBSTITUTE(SUBSTITUTE(SUBSTITUTE(Answers!R464,"’","'"),"‘","'"),"“",""""),"”","""")))),1,0)</f>
        <v>0</v>
      </c>
      <c r="AF464" s="1" t="n">
        <f aca="false">IF(ISNUMBER(SEARCH("Time set aside to practice",TRIM(SUBSTITUTE(SUBSTITUTE(SUBSTITUTE(SUBSTITUTE(Answers!R464,"’","'"),"‘","'"),"“",""""),"”","""")))),1,0)</f>
        <v>0</v>
      </c>
      <c r="AG464" s="1" t="n">
        <f aca="false">IF(ISNUMBER(SEARCH("I don't need help right now",TRIM(SUBSTITUTE(SUBSTITUTE(SUBSTITUTE(SUBSTITUTE(Answers!R464,"’","'"),"‘","'"),"“",""""),"”","""")))),1,0)</f>
        <v>0</v>
      </c>
      <c r="AH464" s="1" t="str">
        <f aca="false">IF(Answers!R464="","",IF(Z464+AA464+AB464+AC464+AD464+AE464+AF464+AG464=0,"unread",""))</f>
        <v/>
      </c>
      <c r="AI464" s="1" t="n">
        <f aca="false">IF(OR(D464=5,E464=5),1,0)</f>
        <v>0</v>
      </c>
    </row>
    <row r="465" customFormat="false" ht="15" hidden="false" customHeight="true" outlineLevel="0" collapsed="false">
      <c r="A465" s="1" t="n">
        <f aca="false">Answers!T465</f>
        <v>0</v>
      </c>
      <c r="B465" s="1" t="str">
        <f aca="false">IF(Answers!A465="","",IFERROR(MATCH(TRIM(SUBSTITUTE(SUBSTITUTE(SUBSTITUTE(SUBSTITUTE(Answers!A465,"’","'"),"‘","'"),"“",""""),"”","""")),'Scoring key'!$B$10:$B$14,0),"unread"))</f>
        <v/>
      </c>
      <c r="C465" s="1" t="str">
        <f aca="false">IF(Answers!C465="","",IFERROR(MATCH(TRIM(SUBSTITUTE(SUBSTITUTE(SUBSTITUTE(SUBSTITUTE(Answers!C465,"’","'"),"‘","'"),"“",""""),"”","""")),'Scoring key'!$B$15:$B$19,0),"unread"))</f>
        <v/>
      </c>
      <c r="D465" s="1" t="str">
        <f aca="false">IF(Answers!D465="","",IFERROR(MATCH(TRIM(SUBSTITUTE(SUBSTITUTE(SUBSTITUTE(SUBSTITUTE(Answers!D465,"’","'"),"‘","'"),"“",""""),"”","""")),'Scoring key'!$B$20:$B$24,0),"unread"))</f>
        <v/>
      </c>
      <c r="E465" s="1" t="str">
        <f aca="false">IF(Answers!E465="","",IFERROR(MATCH(TRIM(SUBSTITUTE(SUBSTITUTE(SUBSTITUTE(SUBSTITUTE(Answers!E465,"’","'"),"‘","'"),"“",""""),"”","""")),'Scoring key'!$B$25:$B$29,0),"unread"))</f>
        <v/>
      </c>
      <c r="F465" s="1" t="str">
        <f aca="false">IF(Answers!L465="","",IFERROR(MATCH(TRIM(SUBSTITUTE(SUBSTITUTE(SUBSTITUTE(SUBSTITUTE(Answers!L465,"’","'"),"‘","'"),"“",""""),"”","""")),'Scoring key'!$B$30:$B$34,0),"unread"))</f>
        <v/>
      </c>
      <c r="G465" s="1" t="str">
        <f aca="false">IF(Answers!N465="","",IFERROR(MATCH(TRIM(SUBSTITUTE(SUBSTITUTE(SUBSTITUTE(SUBSTITUTE(Answers!N465,"’","'"),"‘","'"),"“",""""),"”","""")),'Scoring key'!$B$35:$B$38,0),"unread"))</f>
        <v/>
      </c>
      <c r="H465" s="1" t="str">
        <f aca="false">IF(Answers!O465="","",IFERROR(MATCH(TRIM(SUBSTITUTE(SUBSTITUTE(SUBSTITUTE(SUBSTITUTE(Answers!O465,"’","'"),"‘","'"),"“",""""),"”","""")),'Scoring key'!$B$39:$B$42,0),"unread"))</f>
        <v/>
      </c>
      <c r="I465" s="1" t="str">
        <f aca="false">IF(Answers!S465="","",IFERROR(MATCH(TRIM(SUBSTITUTE(SUBSTITUTE(SUBSTITUTE(SUBSTITUTE(Answers!S465,"’","'"),"‘","'"),"“",""""),"”","""")),'Scoring key'!$B$43:$B$46,0),"unread"))</f>
        <v/>
      </c>
      <c r="J465" s="1" t="str">
        <f aca="false">IF(ISNUMBER(B465),IF(INDEX('Scoring key'!$C$10:$C$14,B465)="","",INDEX('Scoring key'!$C$10:$C$14,B465)),"")</f>
        <v/>
      </c>
      <c r="K465" s="1" t="str">
        <f aca="false">IF(ISNUMBER(E465),IF(INDEX('Scoring key'!$C$25:$C$29,E465)="","",INDEX('Scoring key'!$C$25:$C$29,E465)),"")</f>
        <v/>
      </c>
      <c r="L465" s="1" t="str">
        <f aca="false">IF(ISNUMBER(F465),IF(INDEX('Scoring key'!$C$30:$C$34,F465)="","",INDEX('Scoring key'!$C$30:$C$34,F465)),"")</f>
        <v/>
      </c>
      <c r="M465" s="1" t="str">
        <f aca="false">IF(ISNUMBER(G465),IF(INDEX('Scoring key'!$C$35:$C$38,G465)="","",INDEX('Scoring key'!$C$35:$C$38,G465)),"")</f>
        <v/>
      </c>
      <c r="N465" s="1" t="str">
        <f aca="false">IF(ISNUMBER(H465),IF(INDEX('Scoring key'!$C$39:$C$42,H465)="","",INDEX('Scoring key'!$C$39:$C$42,H465)),"")</f>
        <v/>
      </c>
      <c r="O465" s="1" t="str">
        <f aca="false">IF(Answers!F465="","",IF(ISNUMBER(IFERROR(VALUE(Answers!F465),"")),IF(AND(VALUE(Answers!F465)&gt;=1,VALUE(Answers!F465)&lt;=5,VALUE(Answers!F465)=INT(VALUE(Answers!F465))),VALUE(Answers!F465),"unread"),IFERROR(MATCH(TRIM(SUBSTITUTE(SUBSTITUTE(SUBSTITUTE(SUBSTITUTE(Answers!F465,"’","'"),"‘","'"),"“",""""),"”","""")),'Scoring key'!$B$5:$B$9,0),"unread")))</f>
        <v/>
      </c>
      <c r="P465" s="1" t="str">
        <f aca="false">IF(Answers!G465="","",IF(ISNUMBER(IFERROR(VALUE(Answers!G465),"")),IF(AND(VALUE(Answers!G465)&gt;=1,VALUE(Answers!G465)&lt;=5,VALUE(Answers!G465)=INT(VALUE(Answers!G465))),VALUE(Answers!G465),"unread"),IFERROR(MATCH(TRIM(SUBSTITUTE(SUBSTITUTE(SUBSTITUTE(SUBSTITUTE(Answers!G465,"’","'"),"‘","'"),"“",""""),"”","""")),'Scoring key'!$B$5:$B$9,0),"unread")))</f>
        <v/>
      </c>
      <c r="Q465" s="1" t="str">
        <f aca="false">IF(Answers!H465="","",IF(ISNUMBER(IFERROR(VALUE(Answers!H465),"")),IF(AND(VALUE(Answers!H465)&gt;=1,VALUE(Answers!H465)&lt;=5,VALUE(Answers!H465)=INT(VALUE(Answers!H465))),VALUE(Answers!H465),"unread"),IFERROR(MATCH(TRIM(SUBSTITUTE(SUBSTITUTE(SUBSTITUTE(SUBSTITUTE(Answers!H465,"’","'"),"‘","'"),"“",""""),"”","""")),'Scoring key'!$B$5:$B$9,0),"unread")))</f>
        <v/>
      </c>
      <c r="R465" s="1" t="str">
        <f aca="false">IF(Answers!I465="","",IF(ISNUMBER(IFERROR(VALUE(Answers!I465),"")),IF(AND(VALUE(Answers!I465)&gt;=1,VALUE(Answers!I465)&lt;=5,VALUE(Answers!I465)=INT(VALUE(Answers!I465))),VALUE(Answers!I465),"unread"),IFERROR(MATCH(TRIM(SUBSTITUTE(SUBSTITUTE(SUBSTITUTE(SUBSTITUTE(Answers!I465,"’","'"),"‘","'"),"“",""""),"”","""")),'Scoring key'!$B$5:$B$9,0),"unread")))</f>
        <v/>
      </c>
      <c r="S465" s="1" t="str">
        <f aca="false">IF(Answers!J465="","",IF(ISNUMBER(IFERROR(VALUE(Answers!J465),"")),IF(AND(VALUE(Answers!J465)&gt;=1,VALUE(Answers!J465)&lt;=5,VALUE(Answers!J465)=INT(VALUE(Answers!J465))),VALUE(Answers!J465),"unread"),IFERROR(MATCH(TRIM(SUBSTITUTE(SUBSTITUTE(SUBSTITUTE(SUBSTITUTE(Answers!J465,"’","'"),"‘","'"),"“",""""),"”","""")),'Scoring key'!$B$5:$B$9,0),"unread")))</f>
        <v/>
      </c>
      <c r="T465" s="1" t="str">
        <f aca="false">IF(Answers!K465="","",IF(ISNUMBER(IFERROR(VALUE(Answers!K465),"")),IF(AND(VALUE(Answers!K465)&gt;=1,VALUE(Answers!K465)&lt;=5,VALUE(Answers!K465)=INT(VALUE(Answers!K465))),VALUE(Answers!K465),"unread"),IFERROR(MATCH(TRIM(SUBSTITUTE(SUBSTITUTE(SUBSTITUTE(SUBSTITUTE(Answers!K465,"’","'"),"‘","'"),"“",""""),"”","""")),'Scoring key'!$B$5:$B$9,0),"unread")))</f>
        <v/>
      </c>
      <c r="U465" s="1" t="str">
        <f aca="false">IF(Answers!M465="","",IF(ISNUMBER(IFERROR(VALUE(Answers!M465),"")),IF(AND(VALUE(Answers!M465)&gt;=1,VALUE(Answers!M465)&lt;=5,VALUE(Answers!M465)=INT(VALUE(Answers!M465))),VALUE(Answers!M465),"unread"),IFERROR(MATCH(TRIM(SUBSTITUTE(SUBSTITUTE(SUBSTITUTE(SUBSTITUTE(Answers!M465,"’","'"),"‘","'"),"“",""""),"”","""")),'Scoring key'!$B$5:$B$9,0),"unread")))</f>
        <v/>
      </c>
      <c r="V465" s="1" t="str">
        <f aca="false">IF(Answers!P465="","",IF(ISNUMBER(IFERROR(VALUE(Answers!P465),"")),IF(AND(VALUE(Answers!P465)&gt;=1,VALUE(Answers!P465)&lt;=5,VALUE(Answers!P465)=INT(VALUE(Answers!P465))),VALUE(Answers!P465),"unread"),IFERROR(MATCH(TRIM(SUBSTITUTE(SUBSTITUTE(SUBSTITUTE(SUBSTITUTE(Answers!P465,"’","'"),"‘","'"),"“",""""),"”","""")),'Scoring key'!$B$5:$B$9,0),"unread")))</f>
        <v/>
      </c>
      <c r="W465" s="1" t="str">
        <f aca="false">IF(Answers!Q465="","",IF(ISNUMBER(IFERROR(VALUE(Answers!Q465),"")),IF(AND(VALUE(Answers!Q465)&gt;=1,VALUE(Answers!Q465)&lt;=5,VALUE(Answers!Q465)=INT(VALUE(Answers!Q465))),VALUE(Answers!Q465),"unread"),IFERROR(MATCH(TRIM(SUBSTITUTE(SUBSTITUTE(SUBSTITUTE(SUBSTITUTE(Answers!Q465,"’","'"),"‘","'"),"“",""""),"”","""")),'Scoring key'!$B$5:$B$9,0),"unread")))</f>
        <v/>
      </c>
      <c r="X465" s="1" t="str">
        <f aca="false">IF(Answers!B465="","",ISNUMBER(SEARCH("Drafting or editing emails and documents",TRIM(SUBSTITUTE(SUBSTITUTE(SUBSTITUTE(SUBSTITUTE(Answers!B465,"’","'"),"‘","'"),"“",""""),"”",""""))))*1+ISNUMBER(SEARCH("Summarizing documents, threads or meetings",TRIM(SUBSTITUTE(SUBSTITUTE(SUBSTITUTE(SUBSTITUTE(Answers!B465,"’","'"),"‘","'"),"“",""""),"”",""""))))*1+ISNUMBER(SEARCH("Research, or explaining something unfamiliar",TRIM(SUBSTITUTE(SUBSTITUTE(SUBSTITUTE(SUBSTITUTE(Answers!B465,"’","'"),"‘","'"),"“",""""),"”",""""))))*1+ISNUMBER(SEARCH("Working with data or spreadsheets",TRIM(SUBSTITUTE(SUBSTITUTE(SUBSTITUTE(SUBSTITUTE(Answers!B465,"’","'"),"‘","'"),"“",""""),"”",""""))))*1+ISNUMBER(SEARCH("Writing or reviewing code or scripts",TRIM(SUBSTITUTE(SUBSTITUTE(SUBSTITUTE(SUBSTITUTE(Answers!B465,"’","'"),"‘","'"),"“",""""),"”",""""))))*1+ISNUMBER(SEARCH("Brainstorming or planning",TRIM(SUBSTITUTE(SUBSTITUTE(SUBSTITUTE(SUBSTITUTE(Answers!B465,"’","'"),"‘","'"),"“",""""),"”",""""))))*1+ISNUMBER(SEARCH("Something else",TRIM(SUBSTITUTE(SUBSTITUTE(SUBSTITUTE(SUBSTITUTE(Answers!B465,"’","'"),"‘","'"),"“",""""),"”",""""))))*1)</f>
        <v/>
      </c>
      <c r="Y465" s="1" t="str">
        <f aca="false">IF(X465="","",IF(X465=0,IF(ISNUMBER(SEARCH("I don't use AI tools for work",TRIM(SUBSTITUTE(SUBSTITUTE(SUBSTITUTE(SUBSTITUTE(Answers!B465,"’","'"),"‘","'"),"“",""""),"”","""")))),1,"unread"),MIN(X465+1,5)))</f>
        <v/>
      </c>
      <c r="Z465" s="1" t="n">
        <f aca="false">IF(ISNUMBER(SEARCH("Clear guidance on what's allowed and what information can go in",TRIM(SUBSTITUTE(SUBSTITUTE(SUBSTITUTE(SUBSTITUTE(Answers!R465,"’","'"),"‘","'"),"“",""""),"”","""")))),1,0)</f>
        <v>0</v>
      </c>
      <c r="AA465" s="1" t="n">
        <f aca="false">IF(ISNUMBER(SEARCH("An approved AI tool with a work account",TRIM(SUBSTITUTE(SUBSTITUTE(SUBSTITUTE(SUBSTITUTE(Answers!R465,"’","'"),"‘","'"),"“",""""),"”","""")))),1,0)</f>
        <v>0</v>
      </c>
      <c r="AB465" s="1" t="n">
        <f aca="false">IF(ISNUMBER(SEARCH("Hands-on training using my own work tasks",TRIM(SUBSTITUTE(SUBSTITUTE(SUBSTITUTE(SUBSTITUTE(Answers!R465,"’","'"),"‘","'"),"“",""""),"”","""")))),1,0)</f>
        <v>0</v>
      </c>
      <c r="AC465" s="1" t="n">
        <f aca="false">IF(ISNUMBER(SEARCH("Ready-made prompts and templates for common tasks",TRIM(SUBSTITUTE(SUBSTITUTE(SUBSTITUTE(SUBSTITUTE(Answers!R465,"’","'"),"‘","'"),"“",""""),"”","""")))),1,0)</f>
        <v>0</v>
      </c>
      <c r="AD465" s="1" t="n">
        <f aca="false">IF(ISNUMBER(SEARCH("Help setting up an AI agent for my role",TRIM(SUBSTITUTE(SUBSTITUTE(SUBSTITUTE(SUBSTITUTE(Answers!R465,"’","'"),"‘","'"),"“",""""),"”","""")))),1,0)</f>
        <v>0</v>
      </c>
      <c r="AE465" s="1" t="n">
        <f aca="false">IF(ISNUMBER(SEARCH("Examples from people in jobs like mine",TRIM(SUBSTITUTE(SUBSTITUTE(SUBSTITUTE(SUBSTITUTE(Answers!R465,"’","'"),"‘","'"),"“",""""),"”","""")))),1,0)</f>
        <v>0</v>
      </c>
      <c r="AF465" s="1" t="n">
        <f aca="false">IF(ISNUMBER(SEARCH("Time set aside to practice",TRIM(SUBSTITUTE(SUBSTITUTE(SUBSTITUTE(SUBSTITUTE(Answers!R465,"’","'"),"‘","'"),"“",""""),"”","""")))),1,0)</f>
        <v>0</v>
      </c>
      <c r="AG465" s="1" t="n">
        <f aca="false">IF(ISNUMBER(SEARCH("I don't need help right now",TRIM(SUBSTITUTE(SUBSTITUTE(SUBSTITUTE(SUBSTITUTE(Answers!R465,"’","'"),"‘","'"),"“",""""),"”","""")))),1,0)</f>
        <v>0</v>
      </c>
      <c r="AH465" s="1" t="str">
        <f aca="false">IF(Answers!R465="","",IF(Z465+AA465+AB465+AC465+AD465+AE465+AF465+AG465=0,"unread",""))</f>
        <v/>
      </c>
      <c r="AI465" s="1" t="n">
        <f aca="false">IF(OR(D465=5,E465=5),1,0)</f>
        <v>0</v>
      </c>
    </row>
    <row r="466" customFormat="false" ht="15" hidden="false" customHeight="true" outlineLevel="0" collapsed="false">
      <c r="A466" s="1" t="n">
        <f aca="false">Answers!T466</f>
        <v>0</v>
      </c>
      <c r="B466" s="1" t="str">
        <f aca="false">IF(Answers!A466="","",IFERROR(MATCH(TRIM(SUBSTITUTE(SUBSTITUTE(SUBSTITUTE(SUBSTITUTE(Answers!A466,"’","'"),"‘","'"),"“",""""),"”","""")),'Scoring key'!$B$10:$B$14,0),"unread"))</f>
        <v/>
      </c>
      <c r="C466" s="1" t="str">
        <f aca="false">IF(Answers!C466="","",IFERROR(MATCH(TRIM(SUBSTITUTE(SUBSTITUTE(SUBSTITUTE(SUBSTITUTE(Answers!C466,"’","'"),"‘","'"),"“",""""),"”","""")),'Scoring key'!$B$15:$B$19,0),"unread"))</f>
        <v/>
      </c>
      <c r="D466" s="1" t="str">
        <f aca="false">IF(Answers!D466="","",IFERROR(MATCH(TRIM(SUBSTITUTE(SUBSTITUTE(SUBSTITUTE(SUBSTITUTE(Answers!D466,"’","'"),"‘","'"),"“",""""),"”","""")),'Scoring key'!$B$20:$B$24,0),"unread"))</f>
        <v/>
      </c>
      <c r="E466" s="1" t="str">
        <f aca="false">IF(Answers!E466="","",IFERROR(MATCH(TRIM(SUBSTITUTE(SUBSTITUTE(SUBSTITUTE(SUBSTITUTE(Answers!E466,"’","'"),"‘","'"),"“",""""),"”","""")),'Scoring key'!$B$25:$B$29,0),"unread"))</f>
        <v/>
      </c>
      <c r="F466" s="1" t="str">
        <f aca="false">IF(Answers!L466="","",IFERROR(MATCH(TRIM(SUBSTITUTE(SUBSTITUTE(SUBSTITUTE(SUBSTITUTE(Answers!L466,"’","'"),"‘","'"),"“",""""),"”","""")),'Scoring key'!$B$30:$B$34,0),"unread"))</f>
        <v/>
      </c>
      <c r="G466" s="1" t="str">
        <f aca="false">IF(Answers!N466="","",IFERROR(MATCH(TRIM(SUBSTITUTE(SUBSTITUTE(SUBSTITUTE(SUBSTITUTE(Answers!N466,"’","'"),"‘","'"),"“",""""),"”","""")),'Scoring key'!$B$35:$B$38,0),"unread"))</f>
        <v/>
      </c>
      <c r="H466" s="1" t="str">
        <f aca="false">IF(Answers!O466="","",IFERROR(MATCH(TRIM(SUBSTITUTE(SUBSTITUTE(SUBSTITUTE(SUBSTITUTE(Answers!O466,"’","'"),"‘","'"),"“",""""),"”","""")),'Scoring key'!$B$39:$B$42,0),"unread"))</f>
        <v/>
      </c>
      <c r="I466" s="1" t="str">
        <f aca="false">IF(Answers!S466="","",IFERROR(MATCH(TRIM(SUBSTITUTE(SUBSTITUTE(SUBSTITUTE(SUBSTITUTE(Answers!S466,"’","'"),"‘","'"),"“",""""),"”","""")),'Scoring key'!$B$43:$B$46,0),"unread"))</f>
        <v/>
      </c>
      <c r="J466" s="1" t="str">
        <f aca="false">IF(ISNUMBER(B466),IF(INDEX('Scoring key'!$C$10:$C$14,B466)="","",INDEX('Scoring key'!$C$10:$C$14,B466)),"")</f>
        <v/>
      </c>
      <c r="K466" s="1" t="str">
        <f aca="false">IF(ISNUMBER(E466),IF(INDEX('Scoring key'!$C$25:$C$29,E466)="","",INDEX('Scoring key'!$C$25:$C$29,E466)),"")</f>
        <v/>
      </c>
      <c r="L466" s="1" t="str">
        <f aca="false">IF(ISNUMBER(F466),IF(INDEX('Scoring key'!$C$30:$C$34,F466)="","",INDEX('Scoring key'!$C$30:$C$34,F466)),"")</f>
        <v/>
      </c>
      <c r="M466" s="1" t="str">
        <f aca="false">IF(ISNUMBER(G466),IF(INDEX('Scoring key'!$C$35:$C$38,G466)="","",INDEX('Scoring key'!$C$35:$C$38,G466)),"")</f>
        <v/>
      </c>
      <c r="N466" s="1" t="str">
        <f aca="false">IF(ISNUMBER(H466),IF(INDEX('Scoring key'!$C$39:$C$42,H466)="","",INDEX('Scoring key'!$C$39:$C$42,H466)),"")</f>
        <v/>
      </c>
      <c r="O466" s="1" t="str">
        <f aca="false">IF(Answers!F466="","",IF(ISNUMBER(IFERROR(VALUE(Answers!F466),"")),IF(AND(VALUE(Answers!F466)&gt;=1,VALUE(Answers!F466)&lt;=5,VALUE(Answers!F466)=INT(VALUE(Answers!F466))),VALUE(Answers!F466),"unread"),IFERROR(MATCH(TRIM(SUBSTITUTE(SUBSTITUTE(SUBSTITUTE(SUBSTITUTE(Answers!F466,"’","'"),"‘","'"),"“",""""),"”","""")),'Scoring key'!$B$5:$B$9,0),"unread")))</f>
        <v/>
      </c>
      <c r="P466" s="1" t="str">
        <f aca="false">IF(Answers!G466="","",IF(ISNUMBER(IFERROR(VALUE(Answers!G466),"")),IF(AND(VALUE(Answers!G466)&gt;=1,VALUE(Answers!G466)&lt;=5,VALUE(Answers!G466)=INT(VALUE(Answers!G466))),VALUE(Answers!G466),"unread"),IFERROR(MATCH(TRIM(SUBSTITUTE(SUBSTITUTE(SUBSTITUTE(SUBSTITUTE(Answers!G466,"’","'"),"‘","'"),"“",""""),"”","""")),'Scoring key'!$B$5:$B$9,0),"unread")))</f>
        <v/>
      </c>
      <c r="Q466" s="1" t="str">
        <f aca="false">IF(Answers!H466="","",IF(ISNUMBER(IFERROR(VALUE(Answers!H466),"")),IF(AND(VALUE(Answers!H466)&gt;=1,VALUE(Answers!H466)&lt;=5,VALUE(Answers!H466)=INT(VALUE(Answers!H466))),VALUE(Answers!H466),"unread"),IFERROR(MATCH(TRIM(SUBSTITUTE(SUBSTITUTE(SUBSTITUTE(SUBSTITUTE(Answers!H466,"’","'"),"‘","'"),"“",""""),"”","""")),'Scoring key'!$B$5:$B$9,0),"unread")))</f>
        <v/>
      </c>
      <c r="R466" s="1" t="str">
        <f aca="false">IF(Answers!I466="","",IF(ISNUMBER(IFERROR(VALUE(Answers!I466),"")),IF(AND(VALUE(Answers!I466)&gt;=1,VALUE(Answers!I466)&lt;=5,VALUE(Answers!I466)=INT(VALUE(Answers!I466))),VALUE(Answers!I466),"unread"),IFERROR(MATCH(TRIM(SUBSTITUTE(SUBSTITUTE(SUBSTITUTE(SUBSTITUTE(Answers!I466,"’","'"),"‘","'"),"“",""""),"”","""")),'Scoring key'!$B$5:$B$9,0),"unread")))</f>
        <v/>
      </c>
      <c r="S466" s="1" t="str">
        <f aca="false">IF(Answers!J466="","",IF(ISNUMBER(IFERROR(VALUE(Answers!J466),"")),IF(AND(VALUE(Answers!J466)&gt;=1,VALUE(Answers!J466)&lt;=5,VALUE(Answers!J466)=INT(VALUE(Answers!J466))),VALUE(Answers!J466),"unread"),IFERROR(MATCH(TRIM(SUBSTITUTE(SUBSTITUTE(SUBSTITUTE(SUBSTITUTE(Answers!J466,"’","'"),"‘","'"),"“",""""),"”","""")),'Scoring key'!$B$5:$B$9,0),"unread")))</f>
        <v/>
      </c>
      <c r="T466" s="1" t="str">
        <f aca="false">IF(Answers!K466="","",IF(ISNUMBER(IFERROR(VALUE(Answers!K466),"")),IF(AND(VALUE(Answers!K466)&gt;=1,VALUE(Answers!K466)&lt;=5,VALUE(Answers!K466)=INT(VALUE(Answers!K466))),VALUE(Answers!K466),"unread"),IFERROR(MATCH(TRIM(SUBSTITUTE(SUBSTITUTE(SUBSTITUTE(SUBSTITUTE(Answers!K466,"’","'"),"‘","'"),"“",""""),"”","""")),'Scoring key'!$B$5:$B$9,0),"unread")))</f>
        <v/>
      </c>
      <c r="U466" s="1" t="str">
        <f aca="false">IF(Answers!M466="","",IF(ISNUMBER(IFERROR(VALUE(Answers!M466),"")),IF(AND(VALUE(Answers!M466)&gt;=1,VALUE(Answers!M466)&lt;=5,VALUE(Answers!M466)=INT(VALUE(Answers!M466))),VALUE(Answers!M466),"unread"),IFERROR(MATCH(TRIM(SUBSTITUTE(SUBSTITUTE(SUBSTITUTE(SUBSTITUTE(Answers!M466,"’","'"),"‘","'"),"“",""""),"”","""")),'Scoring key'!$B$5:$B$9,0),"unread")))</f>
        <v/>
      </c>
      <c r="V466" s="1" t="str">
        <f aca="false">IF(Answers!P466="","",IF(ISNUMBER(IFERROR(VALUE(Answers!P466),"")),IF(AND(VALUE(Answers!P466)&gt;=1,VALUE(Answers!P466)&lt;=5,VALUE(Answers!P466)=INT(VALUE(Answers!P466))),VALUE(Answers!P466),"unread"),IFERROR(MATCH(TRIM(SUBSTITUTE(SUBSTITUTE(SUBSTITUTE(SUBSTITUTE(Answers!P466,"’","'"),"‘","'"),"“",""""),"”","""")),'Scoring key'!$B$5:$B$9,0),"unread")))</f>
        <v/>
      </c>
      <c r="W466" s="1" t="str">
        <f aca="false">IF(Answers!Q466="","",IF(ISNUMBER(IFERROR(VALUE(Answers!Q466),"")),IF(AND(VALUE(Answers!Q466)&gt;=1,VALUE(Answers!Q466)&lt;=5,VALUE(Answers!Q466)=INT(VALUE(Answers!Q466))),VALUE(Answers!Q466),"unread"),IFERROR(MATCH(TRIM(SUBSTITUTE(SUBSTITUTE(SUBSTITUTE(SUBSTITUTE(Answers!Q466,"’","'"),"‘","'"),"“",""""),"”","""")),'Scoring key'!$B$5:$B$9,0),"unread")))</f>
        <v/>
      </c>
      <c r="X466" s="1" t="str">
        <f aca="false">IF(Answers!B466="","",ISNUMBER(SEARCH("Drafting or editing emails and documents",TRIM(SUBSTITUTE(SUBSTITUTE(SUBSTITUTE(SUBSTITUTE(Answers!B466,"’","'"),"‘","'"),"“",""""),"”",""""))))*1+ISNUMBER(SEARCH("Summarizing documents, threads or meetings",TRIM(SUBSTITUTE(SUBSTITUTE(SUBSTITUTE(SUBSTITUTE(Answers!B466,"’","'"),"‘","'"),"“",""""),"”",""""))))*1+ISNUMBER(SEARCH("Research, or explaining something unfamiliar",TRIM(SUBSTITUTE(SUBSTITUTE(SUBSTITUTE(SUBSTITUTE(Answers!B466,"’","'"),"‘","'"),"“",""""),"”",""""))))*1+ISNUMBER(SEARCH("Working with data or spreadsheets",TRIM(SUBSTITUTE(SUBSTITUTE(SUBSTITUTE(SUBSTITUTE(Answers!B466,"’","'"),"‘","'"),"“",""""),"”",""""))))*1+ISNUMBER(SEARCH("Writing or reviewing code or scripts",TRIM(SUBSTITUTE(SUBSTITUTE(SUBSTITUTE(SUBSTITUTE(Answers!B466,"’","'"),"‘","'"),"“",""""),"”",""""))))*1+ISNUMBER(SEARCH("Brainstorming or planning",TRIM(SUBSTITUTE(SUBSTITUTE(SUBSTITUTE(SUBSTITUTE(Answers!B466,"’","'"),"‘","'"),"“",""""),"”",""""))))*1+ISNUMBER(SEARCH("Something else",TRIM(SUBSTITUTE(SUBSTITUTE(SUBSTITUTE(SUBSTITUTE(Answers!B466,"’","'"),"‘","'"),"“",""""),"”",""""))))*1)</f>
        <v/>
      </c>
      <c r="Y466" s="1" t="str">
        <f aca="false">IF(X466="","",IF(X466=0,IF(ISNUMBER(SEARCH("I don't use AI tools for work",TRIM(SUBSTITUTE(SUBSTITUTE(SUBSTITUTE(SUBSTITUTE(Answers!B466,"’","'"),"‘","'"),"“",""""),"”","""")))),1,"unread"),MIN(X466+1,5)))</f>
        <v/>
      </c>
      <c r="Z466" s="1" t="n">
        <f aca="false">IF(ISNUMBER(SEARCH("Clear guidance on what's allowed and what information can go in",TRIM(SUBSTITUTE(SUBSTITUTE(SUBSTITUTE(SUBSTITUTE(Answers!R466,"’","'"),"‘","'"),"“",""""),"”","""")))),1,0)</f>
        <v>0</v>
      </c>
      <c r="AA466" s="1" t="n">
        <f aca="false">IF(ISNUMBER(SEARCH("An approved AI tool with a work account",TRIM(SUBSTITUTE(SUBSTITUTE(SUBSTITUTE(SUBSTITUTE(Answers!R466,"’","'"),"‘","'"),"“",""""),"”","""")))),1,0)</f>
        <v>0</v>
      </c>
      <c r="AB466" s="1" t="n">
        <f aca="false">IF(ISNUMBER(SEARCH("Hands-on training using my own work tasks",TRIM(SUBSTITUTE(SUBSTITUTE(SUBSTITUTE(SUBSTITUTE(Answers!R466,"’","'"),"‘","'"),"“",""""),"”","""")))),1,0)</f>
        <v>0</v>
      </c>
      <c r="AC466" s="1" t="n">
        <f aca="false">IF(ISNUMBER(SEARCH("Ready-made prompts and templates for common tasks",TRIM(SUBSTITUTE(SUBSTITUTE(SUBSTITUTE(SUBSTITUTE(Answers!R466,"’","'"),"‘","'"),"“",""""),"”","""")))),1,0)</f>
        <v>0</v>
      </c>
      <c r="AD466" s="1" t="n">
        <f aca="false">IF(ISNUMBER(SEARCH("Help setting up an AI agent for my role",TRIM(SUBSTITUTE(SUBSTITUTE(SUBSTITUTE(SUBSTITUTE(Answers!R466,"’","'"),"‘","'"),"“",""""),"”","""")))),1,0)</f>
        <v>0</v>
      </c>
      <c r="AE466" s="1" t="n">
        <f aca="false">IF(ISNUMBER(SEARCH("Examples from people in jobs like mine",TRIM(SUBSTITUTE(SUBSTITUTE(SUBSTITUTE(SUBSTITUTE(Answers!R466,"’","'"),"‘","'"),"“",""""),"”","""")))),1,0)</f>
        <v>0</v>
      </c>
      <c r="AF466" s="1" t="n">
        <f aca="false">IF(ISNUMBER(SEARCH("Time set aside to practice",TRIM(SUBSTITUTE(SUBSTITUTE(SUBSTITUTE(SUBSTITUTE(Answers!R466,"’","'"),"‘","'"),"“",""""),"”","""")))),1,0)</f>
        <v>0</v>
      </c>
      <c r="AG466" s="1" t="n">
        <f aca="false">IF(ISNUMBER(SEARCH("I don't need help right now",TRIM(SUBSTITUTE(SUBSTITUTE(SUBSTITUTE(SUBSTITUTE(Answers!R466,"’","'"),"‘","'"),"“",""""),"”","""")))),1,0)</f>
        <v>0</v>
      </c>
      <c r="AH466" s="1" t="str">
        <f aca="false">IF(Answers!R466="","",IF(Z466+AA466+AB466+AC466+AD466+AE466+AF466+AG466=0,"unread",""))</f>
        <v/>
      </c>
      <c r="AI466" s="1" t="n">
        <f aca="false">IF(OR(D466=5,E466=5),1,0)</f>
        <v>0</v>
      </c>
    </row>
    <row r="467" customFormat="false" ht="15" hidden="false" customHeight="true" outlineLevel="0" collapsed="false">
      <c r="A467" s="1" t="n">
        <f aca="false">Answers!T467</f>
        <v>0</v>
      </c>
      <c r="B467" s="1" t="str">
        <f aca="false">IF(Answers!A467="","",IFERROR(MATCH(TRIM(SUBSTITUTE(SUBSTITUTE(SUBSTITUTE(SUBSTITUTE(Answers!A467,"’","'"),"‘","'"),"“",""""),"”","""")),'Scoring key'!$B$10:$B$14,0),"unread"))</f>
        <v/>
      </c>
      <c r="C467" s="1" t="str">
        <f aca="false">IF(Answers!C467="","",IFERROR(MATCH(TRIM(SUBSTITUTE(SUBSTITUTE(SUBSTITUTE(SUBSTITUTE(Answers!C467,"’","'"),"‘","'"),"“",""""),"”","""")),'Scoring key'!$B$15:$B$19,0),"unread"))</f>
        <v/>
      </c>
      <c r="D467" s="1" t="str">
        <f aca="false">IF(Answers!D467="","",IFERROR(MATCH(TRIM(SUBSTITUTE(SUBSTITUTE(SUBSTITUTE(SUBSTITUTE(Answers!D467,"’","'"),"‘","'"),"“",""""),"”","""")),'Scoring key'!$B$20:$B$24,0),"unread"))</f>
        <v/>
      </c>
      <c r="E467" s="1" t="str">
        <f aca="false">IF(Answers!E467="","",IFERROR(MATCH(TRIM(SUBSTITUTE(SUBSTITUTE(SUBSTITUTE(SUBSTITUTE(Answers!E467,"’","'"),"‘","'"),"“",""""),"”","""")),'Scoring key'!$B$25:$B$29,0),"unread"))</f>
        <v/>
      </c>
      <c r="F467" s="1" t="str">
        <f aca="false">IF(Answers!L467="","",IFERROR(MATCH(TRIM(SUBSTITUTE(SUBSTITUTE(SUBSTITUTE(SUBSTITUTE(Answers!L467,"’","'"),"‘","'"),"“",""""),"”","""")),'Scoring key'!$B$30:$B$34,0),"unread"))</f>
        <v/>
      </c>
      <c r="G467" s="1" t="str">
        <f aca="false">IF(Answers!N467="","",IFERROR(MATCH(TRIM(SUBSTITUTE(SUBSTITUTE(SUBSTITUTE(SUBSTITUTE(Answers!N467,"’","'"),"‘","'"),"“",""""),"”","""")),'Scoring key'!$B$35:$B$38,0),"unread"))</f>
        <v/>
      </c>
      <c r="H467" s="1" t="str">
        <f aca="false">IF(Answers!O467="","",IFERROR(MATCH(TRIM(SUBSTITUTE(SUBSTITUTE(SUBSTITUTE(SUBSTITUTE(Answers!O467,"’","'"),"‘","'"),"“",""""),"”","""")),'Scoring key'!$B$39:$B$42,0),"unread"))</f>
        <v/>
      </c>
      <c r="I467" s="1" t="str">
        <f aca="false">IF(Answers!S467="","",IFERROR(MATCH(TRIM(SUBSTITUTE(SUBSTITUTE(SUBSTITUTE(SUBSTITUTE(Answers!S467,"’","'"),"‘","'"),"“",""""),"”","""")),'Scoring key'!$B$43:$B$46,0),"unread"))</f>
        <v/>
      </c>
      <c r="J467" s="1" t="str">
        <f aca="false">IF(ISNUMBER(B467),IF(INDEX('Scoring key'!$C$10:$C$14,B467)="","",INDEX('Scoring key'!$C$10:$C$14,B467)),"")</f>
        <v/>
      </c>
      <c r="K467" s="1" t="str">
        <f aca="false">IF(ISNUMBER(E467),IF(INDEX('Scoring key'!$C$25:$C$29,E467)="","",INDEX('Scoring key'!$C$25:$C$29,E467)),"")</f>
        <v/>
      </c>
      <c r="L467" s="1" t="str">
        <f aca="false">IF(ISNUMBER(F467),IF(INDEX('Scoring key'!$C$30:$C$34,F467)="","",INDEX('Scoring key'!$C$30:$C$34,F467)),"")</f>
        <v/>
      </c>
      <c r="M467" s="1" t="str">
        <f aca="false">IF(ISNUMBER(G467),IF(INDEX('Scoring key'!$C$35:$C$38,G467)="","",INDEX('Scoring key'!$C$35:$C$38,G467)),"")</f>
        <v/>
      </c>
      <c r="N467" s="1" t="str">
        <f aca="false">IF(ISNUMBER(H467),IF(INDEX('Scoring key'!$C$39:$C$42,H467)="","",INDEX('Scoring key'!$C$39:$C$42,H467)),"")</f>
        <v/>
      </c>
      <c r="O467" s="1" t="str">
        <f aca="false">IF(Answers!F467="","",IF(ISNUMBER(IFERROR(VALUE(Answers!F467),"")),IF(AND(VALUE(Answers!F467)&gt;=1,VALUE(Answers!F467)&lt;=5,VALUE(Answers!F467)=INT(VALUE(Answers!F467))),VALUE(Answers!F467),"unread"),IFERROR(MATCH(TRIM(SUBSTITUTE(SUBSTITUTE(SUBSTITUTE(SUBSTITUTE(Answers!F467,"’","'"),"‘","'"),"“",""""),"”","""")),'Scoring key'!$B$5:$B$9,0),"unread")))</f>
        <v/>
      </c>
      <c r="P467" s="1" t="str">
        <f aca="false">IF(Answers!G467="","",IF(ISNUMBER(IFERROR(VALUE(Answers!G467),"")),IF(AND(VALUE(Answers!G467)&gt;=1,VALUE(Answers!G467)&lt;=5,VALUE(Answers!G467)=INT(VALUE(Answers!G467))),VALUE(Answers!G467),"unread"),IFERROR(MATCH(TRIM(SUBSTITUTE(SUBSTITUTE(SUBSTITUTE(SUBSTITUTE(Answers!G467,"’","'"),"‘","'"),"“",""""),"”","""")),'Scoring key'!$B$5:$B$9,0),"unread")))</f>
        <v/>
      </c>
      <c r="Q467" s="1" t="str">
        <f aca="false">IF(Answers!H467="","",IF(ISNUMBER(IFERROR(VALUE(Answers!H467),"")),IF(AND(VALUE(Answers!H467)&gt;=1,VALUE(Answers!H467)&lt;=5,VALUE(Answers!H467)=INT(VALUE(Answers!H467))),VALUE(Answers!H467),"unread"),IFERROR(MATCH(TRIM(SUBSTITUTE(SUBSTITUTE(SUBSTITUTE(SUBSTITUTE(Answers!H467,"’","'"),"‘","'"),"“",""""),"”","""")),'Scoring key'!$B$5:$B$9,0),"unread")))</f>
        <v/>
      </c>
      <c r="R467" s="1" t="str">
        <f aca="false">IF(Answers!I467="","",IF(ISNUMBER(IFERROR(VALUE(Answers!I467),"")),IF(AND(VALUE(Answers!I467)&gt;=1,VALUE(Answers!I467)&lt;=5,VALUE(Answers!I467)=INT(VALUE(Answers!I467))),VALUE(Answers!I467),"unread"),IFERROR(MATCH(TRIM(SUBSTITUTE(SUBSTITUTE(SUBSTITUTE(SUBSTITUTE(Answers!I467,"’","'"),"‘","'"),"“",""""),"”","""")),'Scoring key'!$B$5:$B$9,0),"unread")))</f>
        <v/>
      </c>
      <c r="S467" s="1" t="str">
        <f aca="false">IF(Answers!J467="","",IF(ISNUMBER(IFERROR(VALUE(Answers!J467),"")),IF(AND(VALUE(Answers!J467)&gt;=1,VALUE(Answers!J467)&lt;=5,VALUE(Answers!J467)=INT(VALUE(Answers!J467))),VALUE(Answers!J467),"unread"),IFERROR(MATCH(TRIM(SUBSTITUTE(SUBSTITUTE(SUBSTITUTE(SUBSTITUTE(Answers!J467,"’","'"),"‘","'"),"“",""""),"”","""")),'Scoring key'!$B$5:$B$9,0),"unread")))</f>
        <v/>
      </c>
      <c r="T467" s="1" t="str">
        <f aca="false">IF(Answers!K467="","",IF(ISNUMBER(IFERROR(VALUE(Answers!K467),"")),IF(AND(VALUE(Answers!K467)&gt;=1,VALUE(Answers!K467)&lt;=5,VALUE(Answers!K467)=INT(VALUE(Answers!K467))),VALUE(Answers!K467),"unread"),IFERROR(MATCH(TRIM(SUBSTITUTE(SUBSTITUTE(SUBSTITUTE(SUBSTITUTE(Answers!K467,"’","'"),"‘","'"),"“",""""),"”","""")),'Scoring key'!$B$5:$B$9,0),"unread")))</f>
        <v/>
      </c>
      <c r="U467" s="1" t="str">
        <f aca="false">IF(Answers!M467="","",IF(ISNUMBER(IFERROR(VALUE(Answers!M467),"")),IF(AND(VALUE(Answers!M467)&gt;=1,VALUE(Answers!M467)&lt;=5,VALUE(Answers!M467)=INT(VALUE(Answers!M467))),VALUE(Answers!M467),"unread"),IFERROR(MATCH(TRIM(SUBSTITUTE(SUBSTITUTE(SUBSTITUTE(SUBSTITUTE(Answers!M467,"’","'"),"‘","'"),"“",""""),"”","""")),'Scoring key'!$B$5:$B$9,0),"unread")))</f>
        <v/>
      </c>
      <c r="V467" s="1" t="str">
        <f aca="false">IF(Answers!P467="","",IF(ISNUMBER(IFERROR(VALUE(Answers!P467),"")),IF(AND(VALUE(Answers!P467)&gt;=1,VALUE(Answers!P467)&lt;=5,VALUE(Answers!P467)=INT(VALUE(Answers!P467))),VALUE(Answers!P467),"unread"),IFERROR(MATCH(TRIM(SUBSTITUTE(SUBSTITUTE(SUBSTITUTE(SUBSTITUTE(Answers!P467,"’","'"),"‘","'"),"“",""""),"”","""")),'Scoring key'!$B$5:$B$9,0),"unread")))</f>
        <v/>
      </c>
      <c r="W467" s="1" t="str">
        <f aca="false">IF(Answers!Q467="","",IF(ISNUMBER(IFERROR(VALUE(Answers!Q467),"")),IF(AND(VALUE(Answers!Q467)&gt;=1,VALUE(Answers!Q467)&lt;=5,VALUE(Answers!Q467)=INT(VALUE(Answers!Q467))),VALUE(Answers!Q467),"unread"),IFERROR(MATCH(TRIM(SUBSTITUTE(SUBSTITUTE(SUBSTITUTE(SUBSTITUTE(Answers!Q467,"’","'"),"‘","'"),"“",""""),"”","""")),'Scoring key'!$B$5:$B$9,0),"unread")))</f>
        <v/>
      </c>
      <c r="X467" s="1" t="str">
        <f aca="false">IF(Answers!B467="","",ISNUMBER(SEARCH("Drafting or editing emails and documents",TRIM(SUBSTITUTE(SUBSTITUTE(SUBSTITUTE(SUBSTITUTE(Answers!B467,"’","'"),"‘","'"),"“",""""),"”",""""))))*1+ISNUMBER(SEARCH("Summarizing documents, threads or meetings",TRIM(SUBSTITUTE(SUBSTITUTE(SUBSTITUTE(SUBSTITUTE(Answers!B467,"’","'"),"‘","'"),"“",""""),"”",""""))))*1+ISNUMBER(SEARCH("Research, or explaining something unfamiliar",TRIM(SUBSTITUTE(SUBSTITUTE(SUBSTITUTE(SUBSTITUTE(Answers!B467,"’","'"),"‘","'"),"“",""""),"”",""""))))*1+ISNUMBER(SEARCH("Working with data or spreadsheets",TRIM(SUBSTITUTE(SUBSTITUTE(SUBSTITUTE(SUBSTITUTE(Answers!B467,"’","'"),"‘","'"),"“",""""),"”",""""))))*1+ISNUMBER(SEARCH("Writing or reviewing code or scripts",TRIM(SUBSTITUTE(SUBSTITUTE(SUBSTITUTE(SUBSTITUTE(Answers!B467,"’","'"),"‘","'"),"“",""""),"”",""""))))*1+ISNUMBER(SEARCH("Brainstorming or planning",TRIM(SUBSTITUTE(SUBSTITUTE(SUBSTITUTE(SUBSTITUTE(Answers!B467,"’","'"),"‘","'"),"“",""""),"”",""""))))*1+ISNUMBER(SEARCH("Something else",TRIM(SUBSTITUTE(SUBSTITUTE(SUBSTITUTE(SUBSTITUTE(Answers!B467,"’","'"),"‘","'"),"“",""""),"”",""""))))*1)</f>
        <v/>
      </c>
      <c r="Y467" s="1" t="str">
        <f aca="false">IF(X467="","",IF(X467=0,IF(ISNUMBER(SEARCH("I don't use AI tools for work",TRIM(SUBSTITUTE(SUBSTITUTE(SUBSTITUTE(SUBSTITUTE(Answers!B467,"’","'"),"‘","'"),"“",""""),"”","""")))),1,"unread"),MIN(X467+1,5)))</f>
        <v/>
      </c>
      <c r="Z467" s="1" t="n">
        <f aca="false">IF(ISNUMBER(SEARCH("Clear guidance on what's allowed and what information can go in",TRIM(SUBSTITUTE(SUBSTITUTE(SUBSTITUTE(SUBSTITUTE(Answers!R467,"’","'"),"‘","'"),"“",""""),"”","""")))),1,0)</f>
        <v>0</v>
      </c>
      <c r="AA467" s="1" t="n">
        <f aca="false">IF(ISNUMBER(SEARCH("An approved AI tool with a work account",TRIM(SUBSTITUTE(SUBSTITUTE(SUBSTITUTE(SUBSTITUTE(Answers!R467,"’","'"),"‘","'"),"“",""""),"”","""")))),1,0)</f>
        <v>0</v>
      </c>
      <c r="AB467" s="1" t="n">
        <f aca="false">IF(ISNUMBER(SEARCH("Hands-on training using my own work tasks",TRIM(SUBSTITUTE(SUBSTITUTE(SUBSTITUTE(SUBSTITUTE(Answers!R467,"’","'"),"‘","'"),"“",""""),"”","""")))),1,0)</f>
        <v>0</v>
      </c>
      <c r="AC467" s="1" t="n">
        <f aca="false">IF(ISNUMBER(SEARCH("Ready-made prompts and templates for common tasks",TRIM(SUBSTITUTE(SUBSTITUTE(SUBSTITUTE(SUBSTITUTE(Answers!R467,"’","'"),"‘","'"),"“",""""),"”","""")))),1,0)</f>
        <v>0</v>
      </c>
      <c r="AD467" s="1" t="n">
        <f aca="false">IF(ISNUMBER(SEARCH("Help setting up an AI agent for my role",TRIM(SUBSTITUTE(SUBSTITUTE(SUBSTITUTE(SUBSTITUTE(Answers!R467,"’","'"),"‘","'"),"“",""""),"”","""")))),1,0)</f>
        <v>0</v>
      </c>
      <c r="AE467" s="1" t="n">
        <f aca="false">IF(ISNUMBER(SEARCH("Examples from people in jobs like mine",TRIM(SUBSTITUTE(SUBSTITUTE(SUBSTITUTE(SUBSTITUTE(Answers!R467,"’","'"),"‘","'"),"“",""""),"”","""")))),1,0)</f>
        <v>0</v>
      </c>
      <c r="AF467" s="1" t="n">
        <f aca="false">IF(ISNUMBER(SEARCH("Time set aside to practice",TRIM(SUBSTITUTE(SUBSTITUTE(SUBSTITUTE(SUBSTITUTE(Answers!R467,"’","'"),"‘","'"),"“",""""),"”","""")))),1,0)</f>
        <v>0</v>
      </c>
      <c r="AG467" s="1" t="n">
        <f aca="false">IF(ISNUMBER(SEARCH("I don't need help right now",TRIM(SUBSTITUTE(SUBSTITUTE(SUBSTITUTE(SUBSTITUTE(Answers!R467,"’","'"),"‘","'"),"“",""""),"”","""")))),1,0)</f>
        <v>0</v>
      </c>
      <c r="AH467" s="1" t="str">
        <f aca="false">IF(Answers!R467="","",IF(Z467+AA467+AB467+AC467+AD467+AE467+AF467+AG467=0,"unread",""))</f>
        <v/>
      </c>
      <c r="AI467" s="1" t="n">
        <f aca="false">IF(OR(D467=5,E467=5),1,0)</f>
        <v>0</v>
      </c>
    </row>
    <row r="468" customFormat="false" ht="15" hidden="false" customHeight="true" outlineLevel="0" collapsed="false">
      <c r="A468" s="1" t="n">
        <f aca="false">Answers!T468</f>
        <v>0</v>
      </c>
      <c r="B468" s="1" t="str">
        <f aca="false">IF(Answers!A468="","",IFERROR(MATCH(TRIM(SUBSTITUTE(SUBSTITUTE(SUBSTITUTE(SUBSTITUTE(Answers!A468,"’","'"),"‘","'"),"“",""""),"”","""")),'Scoring key'!$B$10:$B$14,0),"unread"))</f>
        <v/>
      </c>
      <c r="C468" s="1" t="str">
        <f aca="false">IF(Answers!C468="","",IFERROR(MATCH(TRIM(SUBSTITUTE(SUBSTITUTE(SUBSTITUTE(SUBSTITUTE(Answers!C468,"’","'"),"‘","'"),"“",""""),"”","""")),'Scoring key'!$B$15:$B$19,0),"unread"))</f>
        <v/>
      </c>
      <c r="D468" s="1" t="str">
        <f aca="false">IF(Answers!D468="","",IFERROR(MATCH(TRIM(SUBSTITUTE(SUBSTITUTE(SUBSTITUTE(SUBSTITUTE(Answers!D468,"’","'"),"‘","'"),"“",""""),"”","""")),'Scoring key'!$B$20:$B$24,0),"unread"))</f>
        <v/>
      </c>
      <c r="E468" s="1" t="str">
        <f aca="false">IF(Answers!E468="","",IFERROR(MATCH(TRIM(SUBSTITUTE(SUBSTITUTE(SUBSTITUTE(SUBSTITUTE(Answers!E468,"’","'"),"‘","'"),"“",""""),"”","""")),'Scoring key'!$B$25:$B$29,0),"unread"))</f>
        <v/>
      </c>
      <c r="F468" s="1" t="str">
        <f aca="false">IF(Answers!L468="","",IFERROR(MATCH(TRIM(SUBSTITUTE(SUBSTITUTE(SUBSTITUTE(SUBSTITUTE(Answers!L468,"’","'"),"‘","'"),"“",""""),"”","""")),'Scoring key'!$B$30:$B$34,0),"unread"))</f>
        <v/>
      </c>
      <c r="G468" s="1" t="str">
        <f aca="false">IF(Answers!N468="","",IFERROR(MATCH(TRIM(SUBSTITUTE(SUBSTITUTE(SUBSTITUTE(SUBSTITUTE(Answers!N468,"’","'"),"‘","'"),"“",""""),"”","""")),'Scoring key'!$B$35:$B$38,0),"unread"))</f>
        <v/>
      </c>
      <c r="H468" s="1" t="str">
        <f aca="false">IF(Answers!O468="","",IFERROR(MATCH(TRIM(SUBSTITUTE(SUBSTITUTE(SUBSTITUTE(SUBSTITUTE(Answers!O468,"’","'"),"‘","'"),"“",""""),"”","""")),'Scoring key'!$B$39:$B$42,0),"unread"))</f>
        <v/>
      </c>
      <c r="I468" s="1" t="str">
        <f aca="false">IF(Answers!S468="","",IFERROR(MATCH(TRIM(SUBSTITUTE(SUBSTITUTE(SUBSTITUTE(SUBSTITUTE(Answers!S468,"’","'"),"‘","'"),"“",""""),"”","""")),'Scoring key'!$B$43:$B$46,0),"unread"))</f>
        <v/>
      </c>
      <c r="J468" s="1" t="str">
        <f aca="false">IF(ISNUMBER(B468),IF(INDEX('Scoring key'!$C$10:$C$14,B468)="","",INDEX('Scoring key'!$C$10:$C$14,B468)),"")</f>
        <v/>
      </c>
      <c r="K468" s="1" t="str">
        <f aca="false">IF(ISNUMBER(E468),IF(INDEX('Scoring key'!$C$25:$C$29,E468)="","",INDEX('Scoring key'!$C$25:$C$29,E468)),"")</f>
        <v/>
      </c>
      <c r="L468" s="1" t="str">
        <f aca="false">IF(ISNUMBER(F468),IF(INDEX('Scoring key'!$C$30:$C$34,F468)="","",INDEX('Scoring key'!$C$30:$C$34,F468)),"")</f>
        <v/>
      </c>
      <c r="M468" s="1" t="str">
        <f aca="false">IF(ISNUMBER(G468),IF(INDEX('Scoring key'!$C$35:$C$38,G468)="","",INDEX('Scoring key'!$C$35:$C$38,G468)),"")</f>
        <v/>
      </c>
      <c r="N468" s="1" t="str">
        <f aca="false">IF(ISNUMBER(H468),IF(INDEX('Scoring key'!$C$39:$C$42,H468)="","",INDEX('Scoring key'!$C$39:$C$42,H468)),"")</f>
        <v/>
      </c>
      <c r="O468" s="1" t="str">
        <f aca="false">IF(Answers!F468="","",IF(ISNUMBER(IFERROR(VALUE(Answers!F468),"")),IF(AND(VALUE(Answers!F468)&gt;=1,VALUE(Answers!F468)&lt;=5,VALUE(Answers!F468)=INT(VALUE(Answers!F468))),VALUE(Answers!F468),"unread"),IFERROR(MATCH(TRIM(SUBSTITUTE(SUBSTITUTE(SUBSTITUTE(SUBSTITUTE(Answers!F468,"’","'"),"‘","'"),"“",""""),"”","""")),'Scoring key'!$B$5:$B$9,0),"unread")))</f>
        <v/>
      </c>
      <c r="P468" s="1" t="str">
        <f aca="false">IF(Answers!G468="","",IF(ISNUMBER(IFERROR(VALUE(Answers!G468),"")),IF(AND(VALUE(Answers!G468)&gt;=1,VALUE(Answers!G468)&lt;=5,VALUE(Answers!G468)=INT(VALUE(Answers!G468))),VALUE(Answers!G468),"unread"),IFERROR(MATCH(TRIM(SUBSTITUTE(SUBSTITUTE(SUBSTITUTE(SUBSTITUTE(Answers!G468,"’","'"),"‘","'"),"“",""""),"”","""")),'Scoring key'!$B$5:$B$9,0),"unread")))</f>
        <v/>
      </c>
      <c r="Q468" s="1" t="str">
        <f aca="false">IF(Answers!H468="","",IF(ISNUMBER(IFERROR(VALUE(Answers!H468),"")),IF(AND(VALUE(Answers!H468)&gt;=1,VALUE(Answers!H468)&lt;=5,VALUE(Answers!H468)=INT(VALUE(Answers!H468))),VALUE(Answers!H468),"unread"),IFERROR(MATCH(TRIM(SUBSTITUTE(SUBSTITUTE(SUBSTITUTE(SUBSTITUTE(Answers!H468,"’","'"),"‘","'"),"“",""""),"”","""")),'Scoring key'!$B$5:$B$9,0),"unread")))</f>
        <v/>
      </c>
      <c r="R468" s="1" t="str">
        <f aca="false">IF(Answers!I468="","",IF(ISNUMBER(IFERROR(VALUE(Answers!I468),"")),IF(AND(VALUE(Answers!I468)&gt;=1,VALUE(Answers!I468)&lt;=5,VALUE(Answers!I468)=INT(VALUE(Answers!I468))),VALUE(Answers!I468),"unread"),IFERROR(MATCH(TRIM(SUBSTITUTE(SUBSTITUTE(SUBSTITUTE(SUBSTITUTE(Answers!I468,"’","'"),"‘","'"),"“",""""),"”","""")),'Scoring key'!$B$5:$B$9,0),"unread")))</f>
        <v/>
      </c>
      <c r="S468" s="1" t="str">
        <f aca="false">IF(Answers!J468="","",IF(ISNUMBER(IFERROR(VALUE(Answers!J468),"")),IF(AND(VALUE(Answers!J468)&gt;=1,VALUE(Answers!J468)&lt;=5,VALUE(Answers!J468)=INT(VALUE(Answers!J468))),VALUE(Answers!J468),"unread"),IFERROR(MATCH(TRIM(SUBSTITUTE(SUBSTITUTE(SUBSTITUTE(SUBSTITUTE(Answers!J468,"’","'"),"‘","'"),"“",""""),"”","""")),'Scoring key'!$B$5:$B$9,0),"unread")))</f>
        <v/>
      </c>
      <c r="T468" s="1" t="str">
        <f aca="false">IF(Answers!K468="","",IF(ISNUMBER(IFERROR(VALUE(Answers!K468),"")),IF(AND(VALUE(Answers!K468)&gt;=1,VALUE(Answers!K468)&lt;=5,VALUE(Answers!K468)=INT(VALUE(Answers!K468))),VALUE(Answers!K468),"unread"),IFERROR(MATCH(TRIM(SUBSTITUTE(SUBSTITUTE(SUBSTITUTE(SUBSTITUTE(Answers!K468,"’","'"),"‘","'"),"“",""""),"”","""")),'Scoring key'!$B$5:$B$9,0),"unread")))</f>
        <v/>
      </c>
      <c r="U468" s="1" t="str">
        <f aca="false">IF(Answers!M468="","",IF(ISNUMBER(IFERROR(VALUE(Answers!M468),"")),IF(AND(VALUE(Answers!M468)&gt;=1,VALUE(Answers!M468)&lt;=5,VALUE(Answers!M468)=INT(VALUE(Answers!M468))),VALUE(Answers!M468),"unread"),IFERROR(MATCH(TRIM(SUBSTITUTE(SUBSTITUTE(SUBSTITUTE(SUBSTITUTE(Answers!M468,"’","'"),"‘","'"),"“",""""),"”","""")),'Scoring key'!$B$5:$B$9,0),"unread")))</f>
        <v/>
      </c>
      <c r="V468" s="1" t="str">
        <f aca="false">IF(Answers!P468="","",IF(ISNUMBER(IFERROR(VALUE(Answers!P468),"")),IF(AND(VALUE(Answers!P468)&gt;=1,VALUE(Answers!P468)&lt;=5,VALUE(Answers!P468)=INT(VALUE(Answers!P468))),VALUE(Answers!P468),"unread"),IFERROR(MATCH(TRIM(SUBSTITUTE(SUBSTITUTE(SUBSTITUTE(SUBSTITUTE(Answers!P468,"’","'"),"‘","'"),"“",""""),"”","""")),'Scoring key'!$B$5:$B$9,0),"unread")))</f>
        <v/>
      </c>
      <c r="W468" s="1" t="str">
        <f aca="false">IF(Answers!Q468="","",IF(ISNUMBER(IFERROR(VALUE(Answers!Q468),"")),IF(AND(VALUE(Answers!Q468)&gt;=1,VALUE(Answers!Q468)&lt;=5,VALUE(Answers!Q468)=INT(VALUE(Answers!Q468))),VALUE(Answers!Q468),"unread"),IFERROR(MATCH(TRIM(SUBSTITUTE(SUBSTITUTE(SUBSTITUTE(SUBSTITUTE(Answers!Q468,"’","'"),"‘","'"),"“",""""),"”","""")),'Scoring key'!$B$5:$B$9,0),"unread")))</f>
        <v/>
      </c>
      <c r="X468" s="1" t="str">
        <f aca="false">IF(Answers!B468="","",ISNUMBER(SEARCH("Drafting or editing emails and documents",TRIM(SUBSTITUTE(SUBSTITUTE(SUBSTITUTE(SUBSTITUTE(Answers!B468,"’","'"),"‘","'"),"“",""""),"”",""""))))*1+ISNUMBER(SEARCH("Summarizing documents, threads or meetings",TRIM(SUBSTITUTE(SUBSTITUTE(SUBSTITUTE(SUBSTITUTE(Answers!B468,"’","'"),"‘","'"),"“",""""),"”",""""))))*1+ISNUMBER(SEARCH("Research, or explaining something unfamiliar",TRIM(SUBSTITUTE(SUBSTITUTE(SUBSTITUTE(SUBSTITUTE(Answers!B468,"’","'"),"‘","'"),"“",""""),"”",""""))))*1+ISNUMBER(SEARCH("Working with data or spreadsheets",TRIM(SUBSTITUTE(SUBSTITUTE(SUBSTITUTE(SUBSTITUTE(Answers!B468,"’","'"),"‘","'"),"“",""""),"”",""""))))*1+ISNUMBER(SEARCH("Writing or reviewing code or scripts",TRIM(SUBSTITUTE(SUBSTITUTE(SUBSTITUTE(SUBSTITUTE(Answers!B468,"’","'"),"‘","'"),"“",""""),"”",""""))))*1+ISNUMBER(SEARCH("Brainstorming or planning",TRIM(SUBSTITUTE(SUBSTITUTE(SUBSTITUTE(SUBSTITUTE(Answers!B468,"’","'"),"‘","'"),"“",""""),"”",""""))))*1+ISNUMBER(SEARCH("Something else",TRIM(SUBSTITUTE(SUBSTITUTE(SUBSTITUTE(SUBSTITUTE(Answers!B468,"’","'"),"‘","'"),"“",""""),"”",""""))))*1)</f>
        <v/>
      </c>
      <c r="Y468" s="1" t="str">
        <f aca="false">IF(X468="","",IF(X468=0,IF(ISNUMBER(SEARCH("I don't use AI tools for work",TRIM(SUBSTITUTE(SUBSTITUTE(SUBSTITUTE(SUBSTITUTE(Answers!B468,"’","'"),"‘","'"),"“",""""),"”","""")))),1,"unread"),MIN(X468+1,5)))</f>
        <v/>
      </c>
      <c r="Z468" s="1" t="n">
        <f aca="false">IF(ISNUMBER(SEARCH("Clear guidance on what's allowed and what information can go in",TRIM(SUBSTITUTE(SUBSTITUTE(SUBSTITUTE(SUBSTITUTE(Answers!R468,"’","'"),"‘","'"),"“",""""),"”","""")))),1,0)</f>
        <v>0</v>
      </c>
      <c r="AA468" s="1" t="n">
        <f aca="false">IF(ISNUMBER(SEARCH("An approved AI tool with a work account",TRIM(SUBSTITUTE(SUBSTITUTE(SUBSTITUTE(SUBSTITUTE(Answers!R468,"’","'"),"‘","'"),"“",""""),"”","""")))),1,0)</f>
        <v>0</v>
      </c>
      <c r="AB468" s="1" t="n">
        <f aca="false">IF(ISNUMBER(SEARCH("Hands-on training using my own work tasks",TRIM(SUBSTITUTE(SUBSTITUTE(SUBSTITUTE(SUBSTITUTE(Answers!R468,"’","'"),"‘","'"),"“",""""),"”","""")))),1,0)</f>
        <v>0</v>
      </c>
      <c r="AC468" s="1" t="n">
        <f aca="false">IF(ISNUMBER(SEARCH("Ready-made prompts and templates for common tasks",TRIM(SUBSTITUTE(SUBSTITUTE(SUBSTITUTE(SUBSTITUTE(Answers!R468,"’","'"),"‘","'"),"“",""""),"”","""")))),1,0)</f>
        <v>0</v>
      </c>
      <c r="AD468" s="1" t="n">
        <f aca="false">IF(ISNUMBER(SEARCH("Help setting up an AI agent for my role",TRIM(SUBSTITUTE(SUBSTITUTE(SUBSTITUTE(SUBSTITUTE(Answers!R468,"’","'"),"‘","'"),"“",""""),"”","""")))),1,0)</f>
        <v>0</v>
      </c>
      <c r="AE468" s="1" t="n">
        <f aca="false">IF(ISNUMBER(SEARCH("Examples from people in jobs like mine",TRIM(SUBSTITUTE(SUBSTITUTE(SUBSTITUTE(SUBSTITUTE(Answers!R468,"’","'"),"‘","'"),"“",""""),"”","""")))),1,0)</f>
        <v>0</v>
      </c>
      <c r="AF468" s="1" t="n">
        <f aca="false">IF(ISNUMBER(SEARCH("Time set aside to practice",TRIM(SUBSTITUTE(SUBSTITUTE(SUBSTITUTE(SUBSTITUTE(Answers!R468,"’","'"),"‘","'"),"“",""""),"”","""")))),1,0)</f>
        <v>0</v>
      </c>
      <c r="AG468" s="1" t="n">
        <f aca="false">IF(ISNUMBER(SEARCH("I don't need help right now",TRIM(SUBSTITUTE(SUBSTITUTE(SUBSTITUTE(SUBSTITUTE(Answers!R468,"’","'"),"‘","'"),"“",""""),"”","""")))),1,0)</f>
        <v>0</v>
      </c>
      <c r="AH468" s="1" t="str">
        <f aca="false">IF(Answers!R468="","",IF(Z468+AA468+AB468+AC468+AD468+AE468+AF468+AG468=0,"unread",""))</f>
        <v/>
      </c>
      <c r="AI468" s="1" t="n">
        <f aca="false">IF(OR(D468=5,E468=5),1,0)</f>
        <v>0</v>
      </c>
    </row>
    <row r="469" customFormat="false" ht="15" hidden="false" customHeight="true" outlineLevel="0" collapsed="false">
      <c r="A469" s="1" t="n">
        <f aca="false">Answers!T469</f>
        <v>0</v>
      </c>
      <c r="B469" s="1" t="str">
        <f aca="false">IF(Answers!A469="","",IFERROR(MATCH(TRIM(SUBSTITUTE(SUBSTITUTE(SUBSTITUTE(SUBSTITUTE(Answers!A469,"’","'"),"‘","'"),"“",""""),"”","""")),'Scoring key'!$B$10:$B$14,0),"unread"))</f>
        <v/>
      </c>
      <c r="C469" s="1" t="str">
        <f aca="false">IF(Answers!C469="","",IFERROR(MATCH(TRIM(SUBSTITUTE(SUBSTITUTE(SUBSTITUTE(SUBSTITUTE(Answers!C469,"’","'"),"‘","'"),"“",""""),"”","""")),'Scoring key'!$B$15:$B$19,0),"unread"))</f>
        <v/>
      </c>
      <c r="D469" s="1" t="str">
        <f aca="false">IF(Answers!D469="","",IFERROR(MATCH(TRIM(SUBSTITUTE(SUBSTITUTE(SUBSTITUTE(SUBSTITUTE(Answers!D469,"’","'"),"‘","'"),"“",""""),"”","""")),'Scoring key'!$B$20:$B$24,0),"unread"))</f>
        <v/>
      </c>
      <c r="E469" s="1" t="str">
        <f aca="false">IF(Answers!E469="","",IFERROR(MATCH(TRIM(SUBSTITUTE(SUBSTITUTE(SUBSTITUTE(SUBSTITUTE(Answers!E469,"’","'"),"‘","'"),"“",""""),"”","""")),'Scoring key'!$B$25:$B$29,0),"unread"))</f>
        <v/>
      </c>
      <c r="F469" s="1" t="str">
        <f aca="false">IF(Answers!L469="","",IFERROR(MATCH(TRIM(SUBSTITUTE(SUBSTITUTE(SUBSTITUTE(SUBSTITUTE(Answers!L469,"’","'"),"‘","'"),"“",""""),"”","""")),'Scoring key'!$B$30:$B$34,0),"unread"))</f>
        <v/>
      </c>
      <c r="G469" s="1" t="str">
        <f aca="false">IF(Answers!N469="","",IFERROR(MATCH(TRIM(SUBSTITUTE(SUBSTITUTE(SUBSTITUTE(SUBSTITUTE(Answers!N469,"’","'"),"‘","'"),"“",""""),"”","""")),'Scoring key'!$B$35:$B$38,0),"unread"))</f>
        <v/>
      </c>
      <c r="H469" s="1" t="str">
        <f aca="false">IF(Answers!O469="","",IFERROR(MATCH(TRIM(SUBSTITUTE(SUBSTITUTE(SUBSTITUTE(SUBSTITUTE(Answers!O469,"’","'"),"‘","'"),"“",""""),"”","""")),'Scoring key'!$B$39:$B$42,0),"unread"))</f>
        <v/>
      </c>
      <c r="I469" s="1" t="str">
        <f aca="false">IF(Answers!S469="","",IFERROR(MATCH(TRIM(SUBSTITUTE(SUBSTITUTE(SUBSTITUTE(SUBSTITUTE(Answers!S469,"’","'"),"‘","'"),"“",""""),"”","""")),'Scoring key'!$B$43:$B$46,0),"unread"))</f>
        <v/>
      </c>
      <c r="J469" s="1" t="str">
        <f aca="false">IF(ISNUMBER(B469),IF(INDEX('Scoring key'!$C$10:$C$14,B469)="","",INDEX('Scoring key'!$C$10:$C$14,B469)),"")</f>
        <v/>
      </c>
      <c r="K469" s="1" t="str">
        <f aca="false">IF(ISNUMBER(E469),IF(INDEX('Scoring key'!$C$25:$C$29,E469)="","",INDEX('Scoring key'!$C$25:$C$29,E469)),"")</f>
        <v/>
      </c>
      <c r="L469" s="1" t="str">
        <f aca="false">IF(ISNUMBER(F469),IF(INDEX('Scoring key'!$C$30:$C$34,F469)="","",INDEX('Scoring key'!$C$30:$C$34,F469)),"")</f>
        <v/>
      </c>
      <c r="M469" s="1" t="str">
        <f aca="false">IF(ISNUMBER(G469),IF(INDEX('Scoring key'!$C$35:$C$38,G469)="","",INDEX('Scoring key'!$C$35:$C$38,G469)),"")</f>
        <v/>
      </c>
      <c r="N469" s="1" t="str">
        <f aca="false">IF(ISNUMBER(H469),IF(INDEX('Scoring key'!$C$39:$C$42,H469)="","",INDEX('Scoring key'!$C$39:$C$42,H469)),"")</f>
        <v/>
      </c>
      <c r="O469" s="1" t="str">
        <f aca="false">IF(Answers!F469="","",IF(ISNUMBER(IFERROR(VALUE(Answers!F469),"")),IF(AND(VALUE(Answers!F469)&gt;=1,VALUE(Answers!F469)&lt;=5,VALUE(Answers!F469)=INT(VALUE(Answers!F469))),VALUE(Answers!F469),"unread"),IFERROR(MATCH(TRIM(SUBSTITUTE(SUBSTITUTE(SUBSTITUTE(SUBSTITUTE(Answers!F469,"’","'"),"‘","'"),"“",""""),"”","""")),'Scoring key'!$B$5:$B$9,0),"unread")))</f>
        <v/>
      </c>
      <c r="P469" s="1" t="str">
        <f aca="false">IF(Answers!G469="","",IF(ISNUMBER(IFERROR(VALUE(Answers!G469),"")),IF(AND(VALUE(Answers!G469)&gt;=1,VALUE(Answers!G469)&lt;=5,VALUE(Answers!G469)=INT(VALUE(Answers!G469))),VALUE(Answers!G469),"unread"),IFERROR(MATCH(TRIM(SUBSTITUTE(SUBSTITUTE(SUBSTITUTE(SUBSTITUTE(Answers!G469,"’","'"),"‘","'"),"“",""""),"”","""")),'Scoring key'!$B$5:$B$9,0),"unread")))</f>
        <v/>
      </c>
      <c r="Q469" s="1" t="str">
        <f aca="false">IF(Answers!H469="","",IF(ISNUMBER(IFERROR(VALUE(Answers!H469),"")),IF(AND(VALUE(Answers!H469)&gt;=1,VALUE(Answers!H469)&lt;=5,VALUE(Answers!H469)=INT(VALUE(Answers!H469))),VALUE(Answers!H469),"unread"),IFERROR(MATCH(TRIM(SUBSTITUTE(SUBSTITUTE(SUBSTITUTE(SUBSTITUTE(Answers!H469,"’","'"),"‘","'"),"“",""""),"”","""")),'Scoring key'!$B$5:$B$9,0),"unread")))</f>
        <v/>
      </c>
      <c r="R469" s="1" t="str">
        <f aca="false">IF(Answers!I469="","",IF(ISNUMBER(IFERROR(VALUE(Answers!I469),"")),IF(AND(VALUE(Answers!I469)&gt;=1,VALUE(Answers!I469)&lt;=5,VALUE(Answers!I469)=INT(VALUE(Answers!I469))),VALUE(Answers!I469),"unread"),IFERROR(MATCH(TRIM(SUBSTITUTE(SUBSTITUTE(SUBSTITUTE(SUBSTITUTE(Answers!I469,"’","'"),"‘","'"),"“",""""),"”","""")),'Scoring key'!$B$5:$B$9,0),"unread")))</f>
        <v/>
      </c>
      <c r="S469" s="1" t="str">
        <f aca="false">IF(Answers!J469="","",IF(ISNUMBER(IFERROR(VALUE(Answers!J469),"")),IF(AND(VALUE(Answers!J469)&gt;=1,VALUE(Answers!J469)&lt;=5,VALUE(Answers!J469)=INT(VALUE(Answers!J469))),VALUE(Answers!J469),"unread"),IFERROR(MATCH(TRIM(SUBSTITUTE(SUBSTITUTE(SUBSTITUTE(SUBSTITUTE(Answers!J469,"’","'"),"‘","'"),"“",""""),"”","""")),'Scoring key'!$B$5:$B$9,0),"unread")))</f>
        <v/>
      </c>
      <c r="T469" s="1" t="str">
        <f aca="false">IF(Answers!K469="","",IF(ISNUMBER(IFERROR(VALUE(Answers!K469),"")),IF(AND(VALUE(Answers!K469)&gt;=1,VALUE(Answers!K469)&lt;=5,VALUE(Answers!K469)=INT(VALUE(Answers!K469))),VALUE(Answers!K469),"unread"),IFERROR(MATCH(TRIM(SUBSTITUTE(SUBSTITUTE(SUBSTITUTE(SUBSTITUTE(Answers!K469,"’","'"),"‘","'"),"“",""""),"”","""")),'Scoring key'!$B$5:$B$9,0),"unread")))</f>
        <v/>
      </c>
      <c r="U469" s="1" t="str">
        <f aca="false">IF(Answers!M469="","",IF(ISNUMBER(IFERROR(VALUE(Answers!M469),"")),IF(AND(VALUE(Answers!M469)&gt;=1,VALUE(Answers!M469)&lt;=5,VALUE(Answers!M469)=INT(VALUE(Answers!M469))),VALUE(Answers!M469),"unread"),IFERROR(MATCH(TRIM(SUBSTITUTE(SUBSTITUTE(SUBSTITUTE(SUBSTITUTE(Answers!M469,"’","'"),"‘","'"),"“",""""),"”","""")),'Scoring key'!$B$5:$B$9,0),"unread")))</f>
        <v/>
      </c>
      <c r="V469" s="1" t="str">
        <f aca="false">IF(Answers!P469="","",IF(ISNUMBER(IFERROR(VALUE(Answers!P469),"")),IF(AND(VALUE(Answers!P469)&gt;=1,VALUE(Answers!P469)&lt;=5,VALUE(Answers!P469)=INT(VALUE(Answers!P469))),VALUE(Answers!P469),"unread"),IFERROR(MATCH(TRIM(SUBSTITUTE(SUBSTITUTE(SUBSTITUTE(SUBSTITUTE(Answers!P469,"’","'"),"‘","'"),"“",""""),"”","""")),'Scoring key'!$B$5:$B$9,0),"unread")))</f>
        <v/>
      </c>
      <c r="W469" s="1" t="str">
        <f aca="false">IF(Answers!Q469="","",IF(ISNUMBER(IFERROR(VALUE(Answers!Q469),"")),IF(AND(VALUE(Answers!Q469)&gt;=1,VALUE(Answers!Q469)&lt;=5,VALUE(Answers!Q469)=INT(VALUE(Answers!Q469))),VALUE(Answers!Q469),"unread"),IFERROR(MATCH(TRIM(SUBSTITUTE(SUBSTITUTE(SUBSTITUTE(SUBSTITUTE(Answers!Q469,"’","'"),"‘","'"),"“",""""),"”","""")),'Scoring key'!$B$5:$B$9,0),"unread")))</f>
        <v/>
      </c>
      <c r="X469" s="1" t="str">
        <f aca="false">IF(Answers!B469="","",ISNUMBER(SEARCH("Drafting or editing emails and documents",TRIM(SUBSTITUTE(SUBSTITUTE(SUBSTITUTE(SUBSTITUTE(Answers!B469,"’","'"),"‘","'"),"“",""""),"”",""""))))*1+ISNUMBER(SEARCH("Summarizing documents, threads or meetings",TRIM(SUBSTITUTE(SUBSTITUTE(SUBSTITUTE(SUBSTITUTE(Answers!B469,"’","'"),"‘","'"),"“",""""),"”",""""))))*1+ISNUMBER(SEARCH("Research, or explaining something unfamiliar",TRIM(SUBSTITUTE(SUBSTITUTE(SUBSTITUTE(SUBSTITUTE(Answers!B469,"’","'"),"‘","'"),"“",""""),"”",""""))))*1+ISNUMBER(SEARCH("Working with data or spreadsheets",TRIM(SUBSTITUTE(SUBSTITUTE(SUBSTITUTE(SUBSTITUTE(Answers!B469,"’","'"),"‘","'"),"“",""""),"”",""""))))*1+ISNUMBER(SEARCH("Writing or reviewing code or scripts",TRIM(SUBSTITUTE(SUBSTITUTE(SUBSTITUTE(SUBSTITUTE(Answers!B469,"’","'"),"‘","'"),"“",""""),"”",""""))))*1+ISNUMBER(SEARCH("Brainstorming or planning",TRIM(SUBSTITUTE(SUBSTITUTE(SUBSTITUTE(SUBSTITUTE(Answers!B469,"’","'"),"‘","'"),"“",""""),"”",""""))))*1+ISNUMBER(SEARCH("Something else",TRIM(SUBSTITUTE(SUBSTITUTE(SUBSTITUTE(SUBSTITUTE(Answers!B469,"’","'"),"‘","'"),"“",""""),"”",""""))))*1)</f>
        <v/>
      </c>
      <c r="Y469" s="1" t="str">
        <f aca="false">IF(X469="","",IF(X469=0,IF(ISNUMBER(SEARCH("I don't use AI tools for work",TRIM(SUBSTITUTE(SUBSTITUTE(SUBSTITUTE(SUBSTITUTE(Answers!B469,"’","'"),"‘","'"),"“",""""),"”","""")))),1,"unread"),MIN(X469+1,5)))</f>
        <v/>
      </c>
      <c r="Z469" s="1" t="n">
        <f aca="false">IF(ISNUMBER(SEARCH("Clear guidance on what's allowed and what information can go in",TRIM(SUBSTITUTE(SUBSTITUTE(SUBSTITUTE(SUBSTITUTE(Answers!R469,"’","'"),"‘","'"),"“",""""),"”","""")))),1,0)</f>
        <v>0</v>
      </c>
      <c r="AA469" s="1" t="n">
        <f aca="false">IF(ISNUMBER(SEARCH("An approved AI tool with a work account",TRIM(SUBSTITUTE(SUBSTITUTE(SUBSTITUTE(SUBSTITUTE(Answers!R469,"’","'"),"‘","'"),"“",""""),"”","""")))),1,0)</f>
        <v>0</v>
      </c>
      <c r="AB469" s="1" t="n">
        <f aca="false">IF(ISNUMBER(SEARCH("Hands-on training using my own work tasks",TRIM(SUBSTITUTE(SUBSTITUTE(SUBSTITUTE(SUBSTITUTE(Answers!R469,"’","'"),"‘","'"),"“",""""),"”","""")))),1,0)</f>
        <v>0</v>
      </c>
      <c r="AC469" s="1" t="n">
        <f aca="false">IF(ISNUMBER(SEARCH("Ready-made prompts and templates for common tasks",TRIM(SUBSTITUTE(SUBSTITUTE(SUBSTITUTE(SUBSTITUTE(Answers!R469,"’","'"),"‘","'"),"“",""""),"”","""")))),1,0)</f>
        <v>0</v>
      </c>
      <c r="AD469" s="1" t="n">
        <f aca="false">IF(ISNUMBER(SEARCH("Help setting up an AI agent for my role",TRIM(SUBSTITUTE(SUBSTITUTE(SUBSTITUTE(SUBSTITUTE(Answers!R469,"’","'"),"‘","'"),"“",""""),"”","""")))),1,0)</f>
        <v>0</v>
      </c>
      <c r="AE469" s="1" t="n">
        <f aca="false">IF(ISNUMBER(SEARCH("Examples from people in jobs like mine",TRIM(SUBSTITUTE(SUBSTITUTE(SUBSTITUTE(SUBSTITUTE(Answers!R469,"’","'"),"‘","'"),"“",""""),"”","""")))),1,0)</f>
        <v>0</v>
      </c>
      <c r="AF469" s="1" t="n">
        <f aca="false">IF(ISNUMBER(SEARCH("Time set aside to practice",TRIM(SUBSTITUTE(SUBSTITUTE(SUBSTITUTE(SUBSTITUTE(Answers!R469,"’","'"),"‘","'"),"“",""""),"”","""")))),1,0)</f>
        <v>0</v>
      </c>
      <c r="AG469" s="1" t="n">
        <f aca="false">IF(ISNUMBER(SEARCH("I don't need help right now",TRIM(SUBSTITUTE(SUBSTITUTE(SUBSTITUTE(SUBSTITUTE(Answers!R469,"’","'"),"‘","'"),"“",""""),"”","""")))),1,0)</f>
        <v>0</v>
      </c>
      <c r="AH469" s="1" t="str">
        <f aca="false">IF(Answers!R469="","",IF(Z469+AA469+AB469+AC469+AD469+AE469+AF469+AG469=0,"unread",""))</f>
        <v/>
      </c>
      <c r="AI469" s="1" t="n">
        <f aca="false">IF(OR(D469=5,E469=5),1,0)</f>
        <v>0</v>
      </c>
    </row>
    <row r="470" customFormat="false" ht="15" hidden="false" customHeight="true" outlineLevel="0" collapsed="false">
      <c r="A470" s="1" t="n">
        <f aca="false">Answers!T470</f>
        <v>0</v>
      </c>
      <c r="B470" s="1" t="str">
        <f aca="false">IF(Answers!A470="","",IFERROR(MATCH(TRIM(SUBSTITUTE(SUBSTITUTE(SUBSTITUTE(SUBSTITUTE(Answers!A470,"’","'"),"‘","'"),"“",""""),"”","""")),'Scoring key'!$B$10:$B$14,0),"unread"))</f>
        <v/>
      </c>
      <c r="C470" s="1" t="str">
        <f aca="false">IF(Answers!C470="","",IFERROR(MATCH(TRIM(SUBSTITUTE(SUBSTITUTE(SUBSTITUTE(SUBSTITUTE(Answers!C470,"’","'"),"‘","'"),"“",""""),"”","""")),'Scoring key'!$B$15:$B$19,0),"unread"))</f>
        <v/>
      </c>
      <c r="D470" s="1" t="str">
        <f aca="false">IF(Answers!D470="","",IFERROR(MATCH(TRIM(SUBSTITUTE(SUBSTITUTE(SUBSTITUTE(SUBSTITUTE(Answers!D470,"’","'"),"‘","'"),"“",""""),"”","""")),'Scoring key'!$B$20:$B$24,0),"unread"))</f>
        <v/>
      </c>
      <c r="E470" s="1" t="str">
        <f aca="false">IF(Answers!E470="","",IFERROR(MATCH(TRIM(SUBSTITUTE(SUBSTITUTE(SUBSTITUTE(SUBSTITUTE(Answers!E470,"’","'"),"‘","'"),"“",""""),"”","""")),'Scoring key'!$B$25:$B$29,0),"unread"))</f>
        <v/>
      </c>
      <c r="F470" s="1" t="str">
        <f aca="false">IF(Answers!L470="","",IFERROR(MATCH(TRIM(SUBSTITUTE(SUBSTITUTE(SUBSTITUTE(SUBSTITUTE(Answers!L470,"’","'"),"‘","'"),"“",""""),"”","""")),'Scoring key'!$B$30:$B$34,0),"unread"))</f>
        <v/>
      </c>
      <c r="G470" s="1" t="str">
        <f aca="false">IF(Answers!N470="","",IFERROR(MATCH(TRIM(SUBSTITUTE(SUBSTITUTE(SUBSTITUTE(SUBSTITUTE(Answers!N470,"’","'"),"‘","'"),"“",""""),"”","""")),'Scoring key'!$B$35:$B$38,0),"unread"))</f>
        <v/>
      </c>
      <c r="H470" s="1" t="str">
        <f aca="false">IF(Answers!O470="","",IFERROR(MATCH(TRIM(SUBSTITUTE(SUBSTITUTE(SUBSTITUTE(SUBSTITUTE(Answers!O470,"’","'"),"‘","'"),"“",""""),"”","""")),'Scoring key'!$B$39:$B$42,0),"unread"))</f>
        <v/>
      </c>
      <c r="I470" s="1" t="str">
        <f aca="false">IF(Answers!S470="","",IFERROR(MATCH(TRIM(SUBSTITUTE(SUBSTITUTE(SUBSTITUTE(SUBSTITUTE(Answers!S470,"’","'"),"‘","'"),"“",""""),"”","""")),'Scoring key'!$B$43:$B$46,0),"unread"))</f>
        <v/>
      </c>
      <c r="J470" s="1" t="str">
        <f aca="false">IF(ISNUMBER(B470),IF(INDEX('Scoring key'!$C$10:$C$14,B470)="","",INDEX('Scoring key'!$C$10:$C$14,B470)),"")</f>
        <v/>
      </c>
      <c r="K470" s="1" t="str">
        <f aca="false">IF(ISNUMBER(E470),IF(INDEX('Scoring key'!$C$25:$C$29,E470)="","",INDEX('Scoring key'!$C$25:$C$29,E470)),"")</f>
        <v/>
      </c>
      <c r="L470" s="1" t="str">
        <f aca="false">IF(ISNUMBER(F470),IF(INDEX('Scoring key'!$C$30:$C$34,F470)="","",INDEX('Scoring key'!$C$30:$C$34,F470)),"")</f>
        <v/>
      </c>
      <c r="M470" s="1" t="str">
        <f aca="false">IF(ISNUMBER(G470),IF(INDEX('Scoring key'!$C$35:$C$38,G470)="","",INDEX('Scoring key'!$C$35:$C$38,G470)),"")</f>
        <v/>
      </c>
      <c r="N470" s="1" t="str">
        <f aca="false">IF(ISNUMBER(H470),IF(INDEX('Scoring key'!$C$39:$C$42,H470)="","",INDEX('Scoring key'!$C$39:$C$42,H470)),"")</f>
        <v/>
      </c>
      <c r="O470" s="1" t="str">
        <f aca="false">IF(Answers!F470="","",IF(ISNUMBER(IFERROR(VALUE(Answers!F470),"")),IF(AND(VALUE(Answers!F470)&gt;=1,VALUE(Answers!F470)&lt;=5,VALUE(Answers!F470)=INT(VALUE(Answers!F470))),VALUE(Answers!F470),"unread"),IFERROR(MATCH(TRIM(SUBSTITUTE(SUBSTITUTE(SUBSTITUTE(SUBSTITUTE(Answers!F470,"’","'"),"‘","'"),"“",""""),"”","""")),'Scoring key'!$B$5:$B$9,0),"unread")))</f>
        <v/>
      </c>
      <c r="P470" s="1" t="str">
        <f aca="false">IF(Answers!G470="","",IF(ISNUMBER(IFERROR(VALUE(Answers!G470),"")),IF(AND(VALUE(Answers!G470)&gt;=1,VALUE(Answers!G470)&lt;=5,VALUE(Answers!G470)=INT(VALUE(Answers!G470))),VALUE(Answers!G470),"unread"),IFERROR(MATCH(TRIM(SUBSTITUTE(SUBSTITUTE(SUBSTITUTE(SUBSTITUTE(Answers!G470,"’","'"),"‘","'"),"“",""""),"”","""")),'Scoring key'!$B$5:$B$9,0),"unread")))</f>
        <v/>
      </c>
      <c r="Q470" s="1" t="str">
        <f aca="false">IF(Answers!H470="","",IF(ISNUMBER(IFERROR(VALUE(Answers!H470),"")),IF(AND(VALUE(Answers!H470)&gt;=1,VALUE(Answers!H470)&lt;=5,VALUE(Answers!H470)=INT(VALUE(Answers!H470))),VALUE(Answers!H470),"unread"),IFERROR(MATCH(TRIM(SUBSTITUTE(SUBSTITUTE(SUBSTITUTE(SUBSTITUTE(Answers!H470,"’","'"),"‘","'"),"“",""""),"”","""")),'Scoring key'!$B$5:$B$9,0),"unread")))</f>
        <v/>
      </c>
      <c r="R470" s="1" t="str">
        <f aca="false">IF(Answers!I470="","",IF(ISNUMBER(IFERROR(VALUE(Answers!I470),"")),IF(AND(VALUE(Answers!I470)&gt;=1,VALUE(Answers!I470)&lt;=5,VALUE(Answers!I470)=INT(VALUE(Answers!I470))),VALUE(Answers!I470),"unread"),IFERROR(MATCH(TRIM(SUBSTITUTE(SUBSTITUTE(SUBSTITUTE(SUBSTITUTE(Answers!I470,"’","'"),"‘","'"),"“",""""),"”","""")),'Scoring key'!$B$5:$B$9,0),"unread")))</f>
        <v/>
      </c>
      <c r="S470" s="1" t="str">
        <f aca="false">IF(Answers!J470="","",IF(ISNUMBER(IFERROR(VALUE(Answers!J470),"")),IF(AND(VALUE(Answers!J470)&gt;=1,VALUE(Answers!J470)&lt;=5,VALUE(Answers!J470)=INT(VALUE(Answers!J470))),VALUE(Answers!J470),"unread"),IFERROR(MATCH(TRIM(SUBSTITUTE(SUBSTITUTE(SUBSTITUTE(SUBSTITUTE(Answers!J470,"’","'"),"‘","'"),"“",""""),"”","""")),'Scoring key'!$B$5:$B$9,0),"unread")))</f>
        <v/>
      </c>
      <c r="T470" s="1" t="str">
        <f aca="false">IF(Answers!K470="","",IF(ISNUMBER(IFERROR(VALUE(Answers!K470),"")),IF(AND(VALUE(Answers!K470)&gt;=1,VALUE(Answers!K470)&lt;=5,VALUE(Answers!K470)=INT(VALUE(Answers!K470))),VALUE(Answers!K470),"unread"),IFERROR(MATCH(TRIM(SUBSTITUTE(SUBSTITUTE(SUBSTITUTE(SUBSTITUTE(Answers!K470,"’","'"),"‘","'"),"“",""""),"”","""")),'Scoring key'!$B$5:$B$9,0),"unread")))</f>
        <v/>
      </c>
      <c r="U470" s="1" t="str">
        <f aca="false">IF(Answers!M470="","",IF(ISNUMBER(IFERROR(VALUE(Answers!M470),"")),IF(AND(VALUE(Answers!M470)&gt;=1,VALUE(Answers!M470)&lt;=5,VALUE(Answers!M470)=INT(VALUE(Answers!M470))),VALUE(Answers!M470),"unread"),IFERROR(MATCH(TRIM(SUBSTITUTE(SUBSTITUTE(SUBSTITUTE(SUBSTITUTE(Answers!M470,"’","'"),"‘","'"),"“",""""),"”","""")),'Scoring key'!$B$5:$B$9,0),"unread")))</f>
        <v/>
      </c>
      <c r="V470" s="1" t="str">
        <f aca="false">IF(Answers!P470="","",IF(ISNUMBER(IFERROR(VALUE(Answers!P470),"")),IF(AND(VALUE(Answers!P470)&gt;=1,VALUE(Answers!P470)&lt;=5,VALUE(Answers!P470)=INT(VALUE(Answers!P470))),VALUE(Answers!P470),"unread"),IFERROR(MATCH(TRIM(SUBSTITUTE(SUBSTITUTE(SUBSTITUTE(SUBSTITUTE(Answers!P470,"’","'"),"‘","'"),"“",""""),"”","""")),'Scoring key'!$B$5:$B$9,0),"unread")))</f>
        <v/>
      </c>
      <c r="W470" s="1" t="str">
        <f aca="false">IF(Answers!Q470="","",IF(ISNUMBER(IFERROR(VALUE(Answers!Q470),"")),IF(AND(VALUE(Answers!Q470)&gt;=1,VALUE(Answers!Q470)&lt;=5,VALUE(Answers!Q470)=INT(VALUE(Answers!Q470))),VALUE(Answers!Q470),"unread"),IFERROR(MATCH(TRIM(SUBSTITUTE(SUBSTITUTE(SUBSTITUTE(SUBSTITUTE(Answers!Q470,"’","'"),"‘","'"),"“",""""),"”","""")),'Scoring key'!$B$5:$B$9,0),"unread")))</f>
        <v/>
      </c>
      <c r="X470" s="1" t="str">
        <f aca="false">IF(Answers!B470="","",ISNUMBER(SEARCH("Drafting or editing emails and documents",TRIM(SUBSTITUTE(SUBSTITUTE(SUBSTITUTE(SUBSTITUTE(Answers!B470,"’","'"),"‘","'"),"“",""""),"”",""""))))*1+ISNUMBER(SEARCH("Summarizing documents, threads or meetings",TRIM(SUBSTITUTE(SUBSTITUTE(SUBSTITUTE(SUBSTITUTE(Answers!B470,"’","'"),"‘","'"),"“",""""),"”",""""))))*1+ISNUMBER(SEARCH("Research, or explaining something unfamiliar",TRIM(SUBSTITUTE(SUBSTITUTE(SUBSTITUTE(SUBSTITUTE(Answers!B470,"’","'"),"‘","'"),"“",""""),"”",""""))))*1+ISNUMBER(SEARCH("Working with data or spreadsheets",TRIM(SUBSTITUTE(SUBSTITUTE(SUBSTITUTE(SUBSTITUTE(Answers!B470,"’","'"),"‘","'"),"“",""""),"”",""""))))*1+ISNUMBER(SEARCH("Writing or reviewing code or scripts",TRIM(SUBSTITUTE(SUBSTITUTE(SUBSTITUTE(SUBSTITUTE(Answers!B470,"’","'"),"‘","'"),"“",""""),"”",""""))))*1+ISNUMBER(SEARCH("Brainstorming or planning",TRIM(SUBSTITUTE(SUBSTITUTE(SUBSTITUTE(SUBSTITUTE(Answers!B470,"’","'"),"‘","'"),"“",""""),"”",""""))))*1+ISNUMBER(SEARCH("Something else",TRIM(SUBSTITUTE(SUBSTITUTE(SUBSTITUTE(SUBSTITUTE(Answers!B470,"’","'"),"‘","'"),"“",""""),"”",""""))))*1)</f>
        <v/>
      </c>
      <c r="Y470" s="1" t="str">
        <f aca="false">IF(X470="","",IF(X470=0,IF(ISNUMBER(SEARCH("I don't use AI tools for work",TRIM(SUBSTITUTE(SUBSTITUTE(SUBSTITUTE(SUBSTITUTE(Answers!B470,"’","'"),"‘","'"),"“",""""),"”","""")))),1,"unread"),MIN(X470+1,5)))</f>
        <v/>
      </c>
      <c r="Z470" s="1" t="n">
        <f aca="false">IF(ISNUMBER(SEARCH("Clear guidance on what's allowed and what information can go in",TRIM(SUBSTITUTE(SUBSTITUTE(SUBSTITUTE(SUBSTITUTE(Answers!R470,"’","'"),"‘","'"),"“",""""),"”","""")))),1,0)</f>
        <v>0</v>
      </c>
      <c r="AA470" s="1" t="n">
        <f aca="false">IF(ISNUMBER(SEARCH("An approved AI tool with a work account",TRIM(SUBSTITUTE(SUBSTITUTE(SUBSTITUTE(SUBSTITUTE(Answers!R470,"’","'"),"‘","'"),"“",""""),"”","""")))),1,0)</f>
        <v>0</v>
      </c>
      <c r="AB470" s="1" t="n">
        <f aca="false">IF(ISNUMBER(SEARCH("Hands-on training using my own work tasks",TRIM(SUBSTITUTE(SUBSTITUTE(SUBSTITUTE(SUBSTITUTE(Answers!R470,"’","'"),"‘","'"),"“",""""),"”","""")))),1,0)</f>
        <v>0</v>
      </c>
      <c r="AC470" s="1" t="n">
        <f aca="false">IF(ISNUMBER(SEARCH("Ready-made prompts and templates for common tasks",TRIM(SUBSTITUTE(SUBSTITUTE(SUBSTITUTE(SUBSTITUTE(Answers!R470,"’","'"),"‘","'"),"“",""""),"”","""")))),1,0)</f>
        <v>0</v>
      </c>
      <c r="AD470" s="1" t="n">
        <f aca="false">IF(ISNUMBER(SEARCH("Help setting up an AI agent for my role",TRIM(SUBSTITUTE(SUBSTITUTE(SUBSTITUTE(SUBSTITUTE(Answers!R470,"’","'"),"‘","'"),"“",""""),"”","""")))),1,0)</f>
        <v>0</v>
      </c>
      <c r="AE470" s="1" t="n">
        <f aca="false">IF(ISNUMBER(SEARCH("Examples from people in jobs like mine",TRIM(SUBSTITUTE(SUBSTITUTE(SUBSTITUTE(SUBSTITUTE(Answers!R470,"’","'"),"‘","'"),"“",""""),"”","""")))),1,0)</f>
        <v>0</v>
      </c>
      <c r="AF470" s="1" t="n">
        <f aca="false">IF(ISNUMBER(SEARCH("Time set aside to practice",TRIM(SUBSTITUTE(SUBSTITUTE(SUBSTITUTE(SUBSTITUTE(Answers!R470,"’","'"),"‘","'"),"“",""""),"”","""")))),1,0)</f>
        <v>0</v>
      </c>
      <c r="AG470" s="1" t="n">
        <f aca="false">IF(ISNUMBER(SEARCH("I don't need help right now",TRIM(SUBSTITUTE(SUBSTITUTE(SUBSTITUTE(SUBSTITUTE(Answers!R470,"’","'"),"‘","'"),"“",""""),"”","""")))),1,0)</f>
        <v>0</v>
      </c>
      <c r="AH470" s="1" t="str">
        <f aca="false">IF(Answers!R470="","",IF(Z470+AA470+AB470+AC470+AD470+AE470+AF470+AG470=0,"unread",""))</f>
        <v/>
      </c>
      <c r="AI470" s="1" t="n">
        <f aca="false">IF(OR(D470=5,E470=5),1,0)</f>
        <v>0</v>
      </c>
    </row>
    <row r="471" customFormat="false" ht="15" hidden="false" customHeight="true" outlineLevel="0" collapsed="false">
      <c r="A471" s="1" t="n">
        <f aca="false">Answers!T471</f>
        <v>0</v>
      </c>
      <c r="B471" s="1" t="str">
        <f aca="false">IF(Answers!A471="","",IFERROR(MATCH(TRIM(SUBSTITUTE(SUBSTITUTE(SUBSTITUTE(SUBSTITUTE(Answers!A471,"’","'"),"‘","'"),"“",""""),"”","""")),'Scoring key'!$B$10:$B$14,0),"unread"))</f>
        <v/>
      </c>
      <c r="C471" s="1" t="str">
        <f aca="false">IF(Answers!C471="","",IFERROR(MATCH(TRIM(SUBSTITUTE(SUBSTITUTE(SUBSTITUTE(SUBSTITUTE(Answers!C471,"’","'"),"‘","'"),"“",""""),"”","""")),'Scoring key'!$B$15:$B$19,0),"unread"))</f>
        <v/>
      </c>
      <c r="D471" s="1" t="str">
        <f aca="false">IF(Answers!D471="","",IFERROR(MATCH(TRIM(SUBSTITUTE(SUBSTITUTE(SUBSTITUTE(SUBSTITUTE(Answers!D471,"’","'"),"‘","'"),"“",""""),"”","""")),'Scoring key'!$B$20:$B$24,0),"unread"))</f>
        <v/>
      </c>
      <c r="E471" s="1" t="str">
        <f aca="false">IF(Answers!E471="","",IFERROR(MATCH(TRIM(SUBSTITUTE(SUBSTITUTE(SUBSTITUTE(SUBSTITUTE(Answers!E471,"’","'"),"‘","'"),"“",""""),"”","""")),'Scoring key'!$B$25:$B$29,0),"unread"))</f>
        <v/>
      </c>
      <c r="F471" s="1" t="str">
        <f aca="false">IF(Answers!L471="","",IFERROR(MATCH(TRIM(SUBSTITUTE(SUBSTITUTE(SUBSTITUTE(SUBSTITUTE(Answers!L471,"’","'"),"‘","'"),"“",""""),"”","""")),'Scoring key'!$B$30:$B$34,0),"unread"))</f>
        <v/>
      </c>
      <c r="G471" s="1" t="str">
        <f aca="false">IF(Answers!N471="","",IFERROR(MATCH(TRIM(SUBSTITUTE(SUBSTITUTE(SUBSTITUTE(SUBSTITUTE(Answers!N471,"’","'"),"‘","'"),"“",""""),"”","""")),'Scoring key'!$B$35:$B$38,0),"unread"))</f>
        <v/>
      </c>
      <c r="H471" s="1" t="str">
        <f aca="false">IF(Answers!O471="","",IFERROR(MATCH(TRIM(SUBSTITUTE(SUBSTITUTE(SUBSTITUTE(SUBSTITUTE(Answers!O471,"’","'"),"‘","'"),"“",""""),"”","""")),'Scoring key'!$B$39:$B$42,0),"unread"))</f>
        <v/>
      </c>
      <c r="I471" s="1" t="str">
        <f aca="false">IF(Answers!S471="","",IFERROR(MATCH(TRIM(SUBSTITUTE(SUBSTITUTE(SUBSTITUTE(SUBSTITUTE(Answers!S471,"’","'"),"‘","'"),"“",""""),"”","""")),'Scoring key'!$B$43:$B$46,0),"unread"))</f>
        <v/>
      </c>
      <c r="J471" s="1" t="str">
        <f aca="false">IF(ISNUMBER(B471),IF(INDEX('Scoring key'!$C$10:$C$14,B471)="","",INDEX('Scoring key'!$C$10:$C$14,B471)),"")</f>
        <v/>
      </c>
      <c r="K471" s="1" t="str">
        <f aca="false">IF(ISNUMBER(E471),IF(INDEX('Scoring key'!$C$25:$C$29,E471)="","",INDEX('Scoring key'!$C$25:$C$29,E471)),"")</f>
        <v/>
      </c>
      <c r="L471" s="1" t="str">
        <f aca="false">IF(ISNUMBER(F471),IF(INDEX('Scoring key'!$C$30:$C$34,F471)="","",INDEX('Scoring key'!$C$30:$C$34,F471)),"")</f>
        <v/>
      </c>
      <c r="M471" s="1" t="str">
        <f aca="false">IF(ISNUMBER(G471),IF(INDEX('Scoring key'!$C$35:$C$38,G471)="","",INDEX('Scoring key'!$C$35:$C$38,G471)),"")</f>
        <v/>
      </c>
      <c r="N471" s="1" t="str">
        <f aca="false">IF(ISNUMBER(H471),IF(INDEX('Scoring key'!$C$39:$C$42,H471)="","",INDEX('Scoring key'!$C$39:$C$42,H471)),"")</f>
        <v/>
      </c>
      <c r="O471" s="1" t="str">
        <f aca="false">IF(Answers!F471="","",IF(ISNUMBER(IFERROR(VALUE(Answers!F471),"")),IF(AND(VALUE(Answers!F471)&gt;=1,VALUE(Answers!F471)&lt;=5,VALUE(Answers!F471)=INT(VALUE(Answers!F471))),VALUE(Answers!F471),"unread"),IFERROR(MATCH(TRIM(SUBSTITUTE(SUBSTITUTE(SUBSTITUTE(SUBSTITUTE(Answers!F471,"’","'"),"‘","'"),"“",""""),"”","""")),'Scoring key'!$B$5:$B$9,0),"unread")))</f>
        <v/>
      </c>
      <c r="P471" s="1" t="str">
        <f aca="false">IF(Answers!G471="","",IF(ISNUMBER(IFERROR(VALUE(Answers!G471),"")),IF(AND(VALUE(Answers!G471)&gt;=1,VALUE(Answers!G471)&lt;=5,VALUE(Answers!G471)=INT(VALUE(Answers!G471))),VALUE(Answers!G471),"unread"),IFERROR(MATCH(TRIM(SUBSTITUTE(SUBSTITUTE(SUBSTITUTE(SUBSTITUTE(Answers!G471,"’","'"),"‘","'"),"“",""""),"”","""")),'Scoring key'!$B$5:$B$9,0),"unread")))</f>
        <v/>
      </c>
      <c r="Q471" s="1" t="str">
        <f aca="false">IF(Answers!H471="","",IF(ISNUMBER(IFERROR(VALUE(Answers!H471),"")),IF(AND(VALUE(Answers!H471)&gt;=1,VALUE(Answers!H471)&lt;=5,VALUE(Answers!H471)=INT(VALUE(Answers!H471))),VALUE(Answers!H471),"unread"),IFERROR(MATCH(TRIM(SUBSTITUTE(SUBSTITUTE(SUBSTITUTE(SUBSTITUTE(Answers!H471,"’","'"),"‘","'"),"“",""""),"”","""")),'Scoring key'!$B$5:$B$9,0),"unread")))</f>
        <v/>
      </c>
      <c r="R471" s="1" t="str">
        <f aca="false">IF(Answers!I471="","",IF(ISNUMBER(IFERROR(VALUE(Answers!I471),"")),IF(AND(VALUE(Answers!I471)&gt;=1,VALUE(Answers!I471)&lt;=5,VALUE(Answers!I471)=INT(VALUE(Answers!I471))),VALUE(Answers!I471),"unread"),IFERROR(MATCH(TRIM(SUBSTITUTE(SUBSTITUTE(SUBSTITUTE(SUBSTITUTE(Answers!I471,"’","'"),"‘","'"),"“",""""),"”","""")),'Scoring key'!$B$5:$B$9,0),"unread")))</f>
        <v/>
      </c>
      <c r="S471" s="1" t="str">
        <f aca="false">IF(Answers!J471="","",IF(ISNUMBER(IFERROR(VALUE(Answers!J471),"")),IF(AND(VALUE(Answers!J471)&gt;=1,VALUE(Answers!J471)&lt;=5,VALUE(Answers!J471)=INT(VALUE(Answers!J471))),VALUE(Answers!J471),"unread"),IFERROR(MATCH(TRIM(SUBSTITUTE(SUBSTITUTE(SUBSTITUTE(SUBSTITUTE(Answers!J471,"’","'"),"‘","'"),"“",""""),"”","""")),'Scoring key'!$B$5:$B$9,0),"unread")))</f>
        <v/>
      </c>
      <c r="T471" s="1" t="str">
        <f aca="false">IF(Answers!K471="","",IF(ISNUMBER(IFERROR(VALUE(Answers!K471),"")),IF(AND(VALUE(Answers!K471)&gt;=1,VALUE(Answers!K471)&lt;=5,VALUE(Answers!K471)=INT(VALUE(Answers!K471))),VALUE(Answers!K471),"unread"),IFERROR(MATCH(TRIM(SUBSTITUTE(SUBSTITUTE(SUBSTITUTE(SUBSTITUTE(Answers!K471,"’","'"),"‘","'"),"“",""""),"”","""")),'Scoring key'!$B$5:$B$9,0),"unread")))</f>
        <v/>
      </c>
      <c r="U471" s="1" t="str">
        <f aca="false">IF(Answers!M471="","",IF(ISNUMBER(IFERROR(VALUE(Answers!M471),"")),IF(AND(VALUE(Answers!M471)&gt;=1,VALUE(Answers!M471)&lt;=5,VALUE(Answers!M471)=INT(VALUE(Answers!M471))),VALUE(Answers!M471),"unread"),IFERROR(MATCH(TRIM(SUBSTITUTE(SUBSTITUTE(SUBSTITUTE(SUBSTITUTE(Answers!M471,"’","'"),"‘","'"),"“",""""),"”","""")),'Scoring key'!$B$5:$B$9,0),"unread")))</f>
        <v/>
      </c>
      <c r="V471" s="1" t="str">
        <f aca="false">IF(Answers!P471="","",IF(ISNUMBER(IFERROR(VALUE(Answers!P471),"")),IF(AND(VALUE(Answers!P471)&gt;=1,VALUE(Answers!P471)&lt;=5,VALUE(Answers!P471)=INT(VALUE(Answers!P471))),VALUE(Answers!P471),"unread"),IFERROR(MATCH(TRIM(SUBSTITUTE(SUBSTITUTE(SUBSTITUTE(SUBSTITUTE(Answers!P471,"’","'"),"‘","'"),"“",""""),"”","""")),'Scoring key'!$B$5:$B$9,0),"unread")))</f>
        <v/>
      </c>
      <c r="W471" s="1" t="str">
        <f aca="false">IF(Answers!Q471="","",IF(ISNUMBER(IFERROR(VALUE(Answers!Q471),"")),IF(AND(VALUE(Answers!Q471)&gt;=1,VALUE(Answers!Q471)&lt;=5,VALUE(Answers!Q471)=INT(VALUE(Answers!Q471))),VALUE(Answers!Q471),"unread"),IFERROR(MATCH(TRIM(SUBSTITUTE(SUBSTITUTE(SUBSTITUTE(SUBSTITUTE(Answers!Q471,"’","'"),"‘","'"),"“",""""),"”","""")),'Scoring key'!$B$5:$B$9,0),"unread")))</f>
        <v/>
      </c>
      <c r="X471" s="1" t="str">
        <f aca="false">IF(Answers!B471="","",ISNUMBER(SEARCH("Drafting or editing emails and documents",TRIM(SUBSTITUTE(SUBSTITUTE(SUBSTITUTE(SUBSTITUTE(Answers!B471,"’","'"),"‘","'"),"“",""""),"”",""""))))*1+ISNUMBER(SEARCH("Summarizing documents, threads or meetings",TRIM(SUBSTITUTE(SUBSTITUTE(SUBSTITUTE(SUBSTITUTE(Answers!B471,"’","'"),"‘","'"),"“",""""),"”",""""))))*1+ISNUMBER(SEARCH("Research, or explaining something unfamiliar",TRIM(SUBSTITUTE(SUBSTITUTE(SUBSTITUTE(SUBSTITUTE(Answers!B471,"’","'"),"‘","'"),"“",""""),"”",""""))))*1+ISNUMBER(SEARCH("Working with data or spreadsheets",TRIM(SUBSTITUTE(SUBSTITUTE(SUBSTITUTE(SUBSTITUTE(Answers!B471,"’","'"),"‘","'"),"“",""""),"”",""""))))*1+ISNUMBER(SEARCH("Writing or reviewing code or scripts",TRIM(SUBSTITUTE(SUBSTITUTE(SUBSTITUTE(SUBSTITUTE(Answers!B471,"’","'"),"‘","'"),"“",""""),"”",""""))))*1+ISNUMBER(SEARCH("Brainstorming or planning",TRIM(SUBSTITUTE(SUBSTITUTE(SUBSTITUTE(SUBSTITUTE(Answers!B471,"’","'"),"‘","'"),"“",""""),"”",""""))))*1+ISNUMBER(SEARCH("Something else",TRIM(SUBSTITUTE(SUBSTITUTE(SUBSTITUTE(SUBSTITUTE(Answers!B471,"’","'"),"‘","'"),"“",""""),"”",""""))))*1)</f>
        <v/>
      </c>
      <c r="Y471" s="1" t="str">
        <f aca="false">IF(X471="","",IF(X471=0,IF(ISNUMBER(SEARCH("I don't use AI tools for work",TRIM(SUBSTITUTE(SUBSTITUTE(SUBSTITUTE(SUBSTITUTE(Answers!B471,"’","'"),"‘","'"),"“",""""),"”","""")))),1,"unread"),MIN(X471+1,5)))</f>
        <v/>
      </c>
      <c r="Z471" s="1" t="n">
        <f aca="false">IF(ISNUMBER(SEARCH("Clear guidance on what's allowed and what information can go in",TRIM(SUBSTITUTE(SUBSTITUTE(SUBSTITUTE(SUBSTITUTE(Answers!R471,"’","'"),"‘","'"),"“",""""),"”","""")))),1,0)</f>
        <v>0</v>
      </c>
      <c r="AA471" s="1" t="n">
        <f aca="false">IF(ISNUMBER(SEARCH("An approved AI tool with a work account",TRIM(SUBSTITUTE(SUBSTITUTE(SUBSTITUTE(SUBSTITUTE(Answers!R471,"’","'"),"‘","'"),"“",""""),"”","""")))),1,0)</f>
        <v>0</v>
      </c>
      <c r="AB471" s="1" t="n">
        <f aca="false">IF(ISNUMBER(SEARCH("Hands-on training using my own work tasks",TRIM(SUBSTITUTE(SUBSTITUTE(SUBSTITUTE(SUBSTITUTE(Answers!R471,"’","'"),"‘","'"),"“",""""),"”","""")))),1,0)</f>
        <v>0</v>
      </c>
      <c r="AC471" s="1" t="n">
        <f aca="false">IF(ISNUMBER(SEARCH("Ready-made prompts and templates for common tasks",TRIM(SUBSTITUTE(SUBSTITUTE(SUBSTITUTE(SUBSTITUTE(Answers!R471,"’","'"),"‘","'"),"“",""""),"”","""")))),1,0)</f>
        <v>0</v>
      </c>
      <c r="AD471" s="1" t="n">
        <f aca="false">IF(ISNUMBER(SEARCH("Help setting up an AI agent for my role",TRIM(SUBSTITUTE(SUBSTITUTE(SUBSTITUTE(SUBSTITUTE(Answers!R471,"’","'"),"‘","'"),"“",""""),"”","""")))),1,0)</f>
        <v>0</v>
      </c>
      <c r="AE471" s="1" t="n">
        <f aca="false">IF(ISNUMBER(SEARCH("Examples from people in jobs like mine",TRIM(SUBSTITUTE(SUBSTITUTE(SUBSTITUTE(SUBSTITUTE(Answers!R471,"’","'"),"‘","'"),"“",""""),"”","""")))),1,0)</f>
        <v>0</v>
      </c>
      <c r="AF471" s="1" t="n">
        <f aca="false">IF(ISNUMBER(SEARCH("Time set aside to practice",TRIM(SUBSTITUTE(SUBSTITUTE(SUBSTITUTE(SUBSTITUTE(Answers!R471,"’","'"),"‘","'"),"“",""""),"”","""")))),1,0)</f>
        <v>0</v>
      </c>
      <c r="AG471" s="1" t="n">
        <f aca="false">IF(ISNUMBER(SEARCH("I don't need help right now",TRIM(SUBSTITUTE(SUBSTITUTE(SUBSTITUTE(SUBSTITUTE(Answers!R471,"’","'"),"‘","'"),"“",""""),"”","""")))),1,0)</f>
        <v>0</v>
      </c>
      <c r="AH471" s="1" t="str">
        <f aca="false">IF(Answers!R471="","",IF(Z471+AA471+AB471+AC471+AD471+AE471+AF471+AG471=0,"unread",""))</f>
        <v/>
      </c>
      <c r="AI471" s="1" t="n">
        <f aca="false">IF(OR(D471=5,E471=5),1,0)</f>
        <v>0</v>
      </c>
    </row>
    <row r="472" customFormat="false" ht="15" hidden="false" customHeight="true" outlineLevel="0" collapsed="false">
      <c r="A472" s="1" t="n">
        <f aca="false">Answers!T472</f>
        <v>0</v>
      </c>
      <c r="B472" s="1" t="str">
        <f aca="false">IF(Answers!A472="","",IFERROR(MATCH(TRIM(SUBSTITUTE(SUBSTITUTE(SUBSTITUTE(SUBSTITUTE(Answers!A472,"’","'"),"‘","'"),"“",""""),"”","""")),'Scoring key'!$B$10:$B$14,0),"unread"))</f>
        <v/>
      </c>
      <c r="C472" s="1" t="str">
        <f aca="false">IF(Answers!C472="","",IFERROR(MATCH(TRIM(SUBSTITUTE(SUBSTITUTE(SUBSTITUTE(SUBSTITUTE(Answers!C472,"’","'"),"‘","'"),"“",""""),"”","""")),'Scoring key'!$B$15:$B$19,0),"unread"))</f>
        <v/>
      </c>
      <c r="D472" s="1" t="str">
        <f aca="false">IF(Answers!D472="","",IFERROR(MATCH(TRIM(SUBSTITUTE(SUBSTITUTE(SUBSTITUTE(SUBSTITUTE(Answers!D472,"’","'"),"‘","'"),"“",""""),"”","""")),'Scoring key'!$B$20:$B$24,0),"unread"))</f>
        <v/>
      </c>
      <c r="E472" s="1" t="str">
        <f aca="false">IF(Answers!E472="","",IFERROR(MATCH(TRIM(SUBSTITUTE(SUBSTITUTE(SUBSTITUTE(SUBSTITUTE(Answers!E472,"’","'"),"‘","'"),"“",""""),"”","""")),'Scoring key'!$B$25:$B$29,0),"unread"))</f>
        <v/>
      </c>
      <c r="F472" s="1" t="str">
        <f aca="false">IF(Answers!L472="","",IFERROR(MATCH(TRIM(SUBSTITUTE(SUBSTITUTE(SUBSTITUTE(SUBSTITUTE(Answers!L472,"’","'"),"‘","'"),"“",""""),"”","""")),'Scoring key'!$B$30:$B$34,0),"unread"))</f>
        <v/>
      </c>
      <c r="G472" s="1" t="str">
        <f aca="false">IF(Answers!N472="","",IFERROR(MATCH(TRIM(SUBSTITUTE(SUBSTITUTE(SUBSTITUTE(SUBSTITUTE(Answers!N472,"’","'"),"‘","'"),"“",""""),"”","""")),'Scoring key'!$B$35:$B$38,0),"unread"))</f>
        <v/>
      </c>
      <c r="H472" s="1" t="str">
        <f aca="false">IF(Answers!O472="","",IFERROR(MATCH(TRIM(SUBSTITUTE(SUBSTITUTE(SUBSTITUTE(SUBSTITUTE(Answers!O472,"’","'"),"‘","'"),"“",""""),"”","""")),'Scoring key'!$B$39:$B$42,0),"unread"))</f>
        <v/>
      </c>
      <c r="I472" s="1" t="str">
        <f aca="false">IF(Answers!S472="","",IFERROR(MATCH(TRIM(SUBSTITUTE(SUBSTITUTE(SUBSTITUTE(SUBSTITUTE(Answers!S472,"’","'"),"‘","'"),"“",""""),"”","""")),'Scoring key'!$B$43:$B$46,0),"unread"))</f>
        <v/>
      </c>
      <c r="J472" s="1" t="str">
        <f aca="false">IF(ISNUMBER(B472),IF(INDEX('Scoring key'!$C$10:$C$14,B472)="","",INDEX('Scoring key'!$C$10:$C$14,B472)),"")</f>
        <v/>
      </c>
      <c r="K472" s="1" t="str">
        <f aca="false">IF(ISNUMBER(E472),IF(INDEX('Scoring key'!$C$25:$C$29,E472)="","",INDEX('Scoring key'!$C$25:$C$29,E472)),"")</f>
        <v/>
      </c>
      <c r="L472" s="1" t="str">
        <f aca="false">IF(ISNUMBER(F472),IF(INDEX('Scoring key'!$C$30:$C$34,F472)="","",INDEX('Scoring key'!$C$30:$C$34,F472)),"")</f>
        <v/>
      </c>
      <c r="M472" s="1" t="str">
        <f aca="false">IF(ISNUMBER(G472),IF(INDEX('Scoring key'!$C$35:$C$38,G472)="","",INDEX('Scoring key'!$C$35:$C$38,G472)),"")</f>
        <v/>
      </c>
      <c r="N472" s="1" t="str">
        <f aca="false">IF(ISNUMBER(H472),IF(INDEX('Scoring key'!$C$39:$C$42,H472)="","",INDEX('Scoring key'!$C$39:$C$42,H472)),"")</f>
        <v/>
      </c>
      <c r="O472" s="1" t="str">
        <f aca="false">IF(Answers!F472="","",IF(ISNUMBER(IFERROR(VALUE(Answers!F472),"")),IF(AND(VALUE(Answers!F472)&gt;=1,VALUE(Answers!F472)&lt;=5,VALUE(Answers!F472)=INT(VALUE(Answers!F472))),VALUE(Answers!F472),"unread"),IFERROR(MATCH(TRIM(SUBSTITUTE(SUBSTITUTE(SUBSTITUTE(SUBSTITUTE(Answers!F472,"’","'"),"‘","'"),"“",""""),"”","""")),'Scoring key'!$B$5:$B$9,0),"unread")))</f>
        <v/>
      </c>
      <c r="P472" s="1" t="str">
        <f aca="false">IF(Answers!G472="","",IF(ISNUMBER(IFERROR(VALUE(Answers!G472),"")),IF(AND(VALUE(Answers!G472)&gt;=1,VALUE(Answers!G472)&lt;=5,VALUE(Answers!G472)=INT(VALUE(Answers!G472))),VALUE(Answers!G472),"unread"),IFERROR(MATCH(TRIM(SUBSTITUTE(SUBSTITUTE(SUBSTITUTE(SUBSTITUTE(Answers!G472,"’","'"),"‘","'"),"“",""""),"”","""")),'Scoring key'!$B$5:$B$9,0),"unread")))</f>
        <v/>
      </c>
      <c r="Q472" s="1" t="str">
        <f aca="false">IF(Answers!H472="","",IF(ISNUMBER(IFERROR(VALUE(Answers!H472),"")),IF(AND(VALUE(Answers!H472)&gt;=1,VALUE(Answers!H472)&lt;=5,VALUE(Answers!H472)=INT(VALUE(Answers!H472))),VALUE(Answers!H472),"unread"),IFERROR(MATCH(TRIM(SUBSTITUTE(SUBSTITUTE(SUBSTITUTE(SUBSTITUTE(Answers!H472,"’","'"),"‘","'"),"“",""""),"”","""")),'Scoring key'!$B$5:$B$9,0),"unread")))</f>
        <v/>
      </c>
      <c r="R472" s="1" t="str">
        <f aca="false">IF(Answers!I472="","",IF(ISNUMBER(IFERROR(VALUE(Answers!I472),"")),IF(AND(VALUE(Answers!I472)&gt;=1,VALUE(Answers!I472)&lt;=5,VALUE(Answers!I472)=INT(VALUE(Answers!I472))),VALUE(Answers!I472),"unread"),IFERROR(MATCH(TRIM(SUBSTITUTE(SUBSTITUTE(SUBSTITUTE(SUBSTITUTE(Answers!I472,"’","'"),"‘","'"),"“",""""),"”","""")),'Scoring key'!$B$5:$B$9,0),"unread")))</f>
        <v/>
      </c>
      <c r="S472" s="1" t="str">
        <f aca="false">IF(Answers!J472="","",IF(ISNUMBER(IFERROR(VALUE(Answers!J472),"")),IF(AND(VALUE(Answers!J472)&gt;=1,VALUE(Answers!J472)&lt;=5,VALUE(Answers!J472)=INT(VALUE(Answers!J472))),VALUE(Answers!J472),"unread"),IFERROR(MATCH(TRIM(SUBSTITUTE(SUBSTITUTE(SUBSTITUTE(SUBSTITUTE(Answers!J472,"’","'"),"‘","'"),"“",""""),"”","""")),'Scoring key'!$B$5:$B$9,0),"unread")))</f>
        <v/>
      </c>
      <c r="T472" s="1" t="str">
        <f aca="false">IF(Answers!K472="","",IF(ISNUMBER(IFERROR(VALUE(Answers!K472),"")),IF(AND(VALUE(Answers!K472)&gt;=1,VALUE(Answers!K472)&lt;=5,VALUE(Answers!K472)=INT(VALUE(Answers!K472))),VALUE(Answers!K472),"unread"),IFERROR(MATCH(TRIM(SUBSTITUTE(SUBSTITUTE(SUBSTITUTE(SUBSTITUTE(Answers!K472,"’","'"),"‘","'"),"“",""""),"”","""")),'Scoring key'!$B$5:$B$9,0),"unread")))</f>
        <v/>
      </c>
      <c r="U472" s="1" t="str">
        <f aca="false">IF(Answers!M472="","",IF(ISNUMBER(IFERROR(VALUE(Answers!M472),"")),IF(AND(VALUE(Answers!M472)&gt;=1,VALUE(Answers!M472)&lt;=5,VALUE(Answers!M472)=INT(VALUE(Answers!M472))),VALUE(Answers!M472),"unread"),IFERROR(MATCH(TRIM(SUBSTITUTE(SUBSTITUTE(SUBSTITUTE(SUBSTITUTE(Answers!M472,"’","'"),"‘","'"),"“",""""),"”","""")),'Scoring key'!$B$5:$B$9,0),"unread")))</f>
        <v/>
      </c>
      <c r="V472" s="1" t="str">
        <f aca="false">IF(Answers!P472="","",IF(ISNUMBER(IFERROR(VALUE(Answers!P472),"")),IF(AND(VALUE(Answers!P472)&gt;=1,VALUE(Answers!P472)&lt;=5,VALUE(Answers!P472)=INT(VALUE(Answers!P472))),VALUE(Answers!P472),"unread"),IFERROR(MATCH(TRIM(SUBSTITUTE(SUBSTITUTE(SUBSTITUTE(SUBSTITUTE(Answers!P472,"’","'"),"‘","'"),"“",""""),"”","""")),'Scoring key'!$B$5:$B$9,0),"unread")))</f>
        <v/>
      </c>
      <c r="W472" s="1" t="str">
        <f aca="false">IF(Answers!Q472="","",IF(ISNUMBER(IFERROR(VALUE(Answers!Q472),"")),IF(AND(VALUE(Answers!Q472)&gt;=1,VALUE(Answers!Q472)&lt;=5,VALUE(Answers!Q472)=INT(VALUE(Answers!Q472))),VALUE(Answers!Q472),"unread"),IFERROR(MATCH(TRIM(SUBSTITUTE(SUBSTITUTE(SUBSTITUTE(SUBSTITUTE(Answers!Q472,"’","'"),"‘","'"),"“",""""),"”","""")),'Scoring key'!$B$5:$B$9,0),"unread")))</f>
        <v/>
      </c>
      <c r="X472" s="1" t="str">
        <f aca="false">IF(Answers!B472="","",ISNUMBER(SEARCH("Drafting or editing emails and documents",TRIM(SUBSTITUTE(SUBSTITUTE(SUBSTITUTE(SUBSTITUTE(Answers!B472,"’","'"),"‘","'"),"“",""""),"”",""""))))*1+ISNUMBER(SEARCH("Summarizing documents, threads or meetings",TRIM(SUBSTITUTE(SUBSTITUTE(SUBSTITUTE(SUBSTITUTE(Answers!B472,"’","'"),"‘","'"),"“",""""),"”",""""))))*1+ISNUMBER(SEARCH("Research, or explaining something unfamiliar",TRIM(SUBSTITUTE(SUBSTITUTE(SUBSTITUTE(SUBSTITUTE(Answers!B472,"’","'"),"‘","'"),"“",""""),"”",""""))))*1+ISNUMBER(SEARCH("Working with data or spreadsheets",TRIM(SUBSTITUTE(SUBSTITUTE(SUBSTITUTE(SUBSTITUTE(Answers!B472,"’","'"),"‘","'"),"“",""""),"”",""""))))*1+ISNUMBER(SEARCH("Writing or reviewing code or scripts",TRIM(SUBSTITUTE(SUBSTITUTE(SUBSTITUTE(SUBSTITUTE(Answers!B472,"’","'"),"‘","'"),"“",""""),"”",""""))))*1+ISNUMBER(SEARCH("Brainstorming or planning",TRIM(SUBSTITUTE(SUBSTITUTE(SUBSTITUTE(SUBSTITUTE(Answers!B472,"’","'"),"‘","'"),"“",""""),"”",""""))))*1+ISNUMBER(SEARCH("Something else",TRIM(SUBSTITUTE(SUBSTITUTE(SUBSTITUTE(SUBSTITUTE(Answers!B472,"’","'"),"‘","'"),"“",""""),"”",""""))))*1)</f>
        <v/>
      </c>
      <c r="Y472" s="1" t="str">
        <f aca="false">IF(X472="","",IF(X472=0,IF(ISNUMBER(SEARCH("I don't use AI tools for work",TRIM(SUBSTITUTE(SUBSTITUTE(SUBSTITUTE(SUBSTITUTE(Answers!B472,"’","'"),"‘","'"),"“",""""),"”","""")))),1,"unread"),MIN(X472+1,5)))</f>
        <v/>
      </c>
      <c r="Z472" s="1" t="n">
        <f aca="false">IF(ISNUMBER(SEARCH("Clear guidance on what's allowed and what information can go in",TRIM(SUBSTITUTE(SUBSTITUTE(SUBSTITUTE(SUBSTITUTE(Answers!R472,"’","'"),"‘","'"),"“",""""),"”","""")))),1,0)</f>
        <v>0</v>
      </c>
      <c r="AA472" s="1" t="n">
        <f aca="false">IF(ISNUMBER(SEARCH("An approved AI tool with a work account",TRIM(SUBSTITUTE(SUBSTITUTE(SUBSTITUTE(SUBSTITUTE(Answers!R472,"’","'"),"‘","'"),"“",""""),"”","""")))),1,0)</f>
        <v>0</v>
      </c>
      <c r="AB472" s="1" t="n">
        <f aca="false">IF(ISNUMBER(SEARCH("Hands-on training using my own work tasks",TRIM(SUBSTITUTE(SUBSTITUTE(SUBSTITUTE(SUBSTITUTE(Answers!R472,"’","'"),"‘","'"),"“",""""),"”","""")))),1,0)</f>
        <v>0</v>
      </c>
      <c r="AC472" s="1" t="n">
        <f aca="false">IF(ISNUMBER(SEARCH("Ready-made prompts and templates for common tasks",TRIM(SUBSTITUTE(SUBSTITUTE(SUBSTITUTE(SUBSTITUTE(Answers!R472,"’","'"),"‘","'"),"“",""""),"”","""")))),1,0)</f>
        <v>0</v>
      </c>
      <c r="AD472" s="1" t="n">
        <f aca="false">IF(ISNUMBER(SEARCH("Help setting up an AI agent for my role",TRIM(SUBSTITUTE(SUBSTITUTE(SUBSTITUTE(SUBSTITUTE(Answers!R472,"’","'"),"‘","'"),"“",""""),"”","""")))),1,0)</f>
        <v>0</v>
      </c>
      <c r="AE472" s="1" t="n">
        <f aca="false">IF(ISNUMBER(SEARCH("Examples from people in jobs like mine",TRIM(SUBSTITUTE(SUBSTITUTE(SUBSTITUTE(SUBSTITUTE(Answers!R472,"’","'"),"‘","'"),"“",""""),"”","""")))),1,0)</f>
        <v>0</v>
      </c>
      <c r="AF472" s="1" t="n">
        <f aca="false">IF(ISNUMBER(SEARCH("Time set aside to practice",TRIM(SUBSTITUTE(SUBSTITUTE(SUBSTITUTE(SUBSTITUTE(Answers!R472,"’","'"),"‘","'"),"“",""""),"”","""")))),1,0)</f>
        <v>0</v>
      </c>
      <c r="AG472" s="1" t="n">
        <f aca="false">IF(ISNUMBER(SEARCH("I don't need help right now",TRIM(SUBSTITUTE(SUBSTITUTE(SUBSTITUTE(SUBSTITUTE(Answers!R472,"’","'"),"‘","'"),"“",""""),"”","""")))),1,0)</f>
        <v>0</v>
      </c>
      <c r="AH472" s="1" t="str">
        <f aca="false">IF(Answers!R472="","",IF(Z472+AA472+AB472+AC472+AD472+AE472+AF472+AG472=0,"unread",""))</f>
        <v/>
      </c>
      <c r="AI472" s="1" t="n">
        <f aca="false">IF(OR(D472=5,E472=5),1,0)</f>
        <v>0</v>
      </c>
    </row>
    <row r="473" customFormat="false" ht="15" hidden="false" customHeight="true" outlineLevel="0" collapsed="false">
      <c r="A473" s="1" t="n">
        <f aca="false">Answers!T473</f>
        <v>0</v>
      </c>
      <c r="B473" s="1" t="str">
        <f aca="false">IF(Answers!A473="","",IFERROR(MATCH(TRIM(SUBSTITUTE(SUBSTITUTE(SUBSTITUTE(SUBSTITUTE(Answers!A473,"’","'"),"‘","'"),"“",""""),"”","""")),'Scoring key'!$B$10:$B$14,0),"unread"))</f>
        <v/>
      </c>
      <c r="C473" s="1" t="str">
        <f aca="false">IF(Answers!C473="","",IFERROR(MATCH(TRIM(SUBSTITUTE(SUBSTITUTE(SUBSTITUTE(SUBSTITUTE(Answers!C473,"’","'"),"‘","'"),"“",""""),"”","""")),'Scoring key'!$B$15:$B$19,0),"unread"))</f>
        <v/>
      </c>
      <c r="D473" s="1" t="str">
        <f aca="false">IF(Answers!D473="","",IFERROR(MATCH(TRIM(SUBSTITUTE(SUBSTITUTE(SUBSTITUTE(SUBSTITUTE(Answers!D473,"’","'"),"‘","'"),"“",""""),"”","""")),'Scoring key'!$B$20:$B$24,0),"unread"))</f>
        <v/>
      </c>
      <c r="E473" s="1" t="str">
        <f aca="false">IF(Answers!E473="","",IFERROR(MATCH(TRIM(SUBSTITUTE(SUBSTITUTE(SUBSTITUTE(SUBSTITUTE(Answers!E473,"’","'"),"‘","'"),"“",""""),"”","""")),'Scoring key'!$B$25:$B$29,0),"unread"))</f>
        <v/>
      </c>
      <c r="F473" s="1" t="str">
        <f aca="false">IF(Answers!L473="","",IFERROR(MATCH(TRIM(SUBSTITUTE(SUBSTITUTE(SUBSTITUTE(SUBSTITUTE(Answers!L473,"’","'"),"‘","'"),"“",""""),"”","""")),'Scoring key'!$B$30:$B$34,0),"unread"))</f>
        <v/>
      </c>
      <c r="G473" s="1" t="str">
        <f aca="false">IF(Answers!N473="","",IFERROR(MATCH(TRIM(SUBSTITUTE(SUBSTITUTE(SUBSTITUTE(SUBSTITUTE(Answers!N473,"’","'"),"‘","'"),"“",""""),"”","""")),'Scoring key'!$B$35:$B$38,0),"unread"))</f>
        <v/>
      </c>
      <c r="H473" s="1" t="str">
        <f aca="false">IF(Answers!O473="","",IFERROR(MATCH(TRIM(SUBSTITUTE(SUBSTITUTE(SUBSTITUTE(SUBSTITUTE(Answers!O473,"’","'"),"‘","'"),"“",""""),"”","""")),'Scoring key'!$B$39:$B$42,0),"unread"))</f>
        <v/>
      </c>
      <c r="I473" s="1" t="str">
        <f aca="false">IF(Answers!S473="","",IFERROR(MATCH(TRIM(SUBSTITUTE(SUBSTITUTE(SUBSTITUTE(SUBSTITUTE(Answers!S473,"’","'"),"‘","'"),"“",""""),"”","""")),'Scoring key'!$B$43:$B$46,0),"unread"))</f>
        <v/>
      </c>
      <c r="J473" s="1" t="str">
        <f aca="false">IF(ISNUMBER(B473),IF(INDEX('Scoring key'!$C$10:$C$14,B473)="","",INDEX('Scoring key'!$C$10:$C$14,B473)),"")</f>
        <v/>
      </c>
      <c r="K473" s="1" t="str">
        <f aca="false">IF(ISNUMBER(E473),IF(INDEX('Scoring key'!$C$25:$C$29,E473)="","",INDEX('Scoring key'!$C$25:$C$29,E473)),"")</f>
        <v/>
      </c>
      <c r="L473" s="1" t="str">
        <f aca="false">IF(ISNUMBER(F473),IF(INDEX('Scoring key'!$C$30:$C$34,F473)="","",INDEX('Scoring key'!$C$30:$C$34,F473)),"")</f>
        <v/>
      </c>
      <c r="M473" s="1" t="str">
        <f aca="false">IF(ISNUMBER(G473),IF(INDEX('Scoring key'!$C$35:$C$38,G473)="","",INDEX('Scoring key'!$C$35:$C$38,G473)),"")</f>
        <v/>
      </c>
      <c r="N473" s="1" t="str">
        <f aca="false">IF(ISNUMBER(H473),IF(INDEX('Scoring key'!$C$39:$C$42,H473)="","",INDEX('Scoring key'!$C$39:$C$42,H473)),"")</f>
        <v/>
      </c>
      <c r="O473" s="1" t="str">
        <f aca="false">IF(Answers!F473="","",IF(ISNUMBER(IFERROR(VALUE(Answers!F473),"")),IF(AND(VALUE(Answers!F473)&gt;=1,VALUE(Answers!F473)&lt;=5,VALUE(Answers!F473)=INT(VALUE(Answers!F473))),VALUE(Answers!F473),"unread"),IFERROR(MATCH(TRIM(SUBSTITUTE(SUBSTITUTE(SUBSTITUTE(SUBSTITUTE(Answers!F473,"’","'"),"‘","'"),"“",""""),"”","""")),'Scoring key'!$B$5:$B$9,0),"unread")))</f>
        <v/>
      </c>
      <c r="P473" s="1" t="str">
        <f aca="false">IF(Answers!G473="","",IF(ISNUMBER(IFERROR(VALUE(Answers!G473),"")),IF(AND(VALUE(Answers!G473)&gt;=1,VALUE(Answers!G473)&lt;=5,VALUE(Answers!G473)=INT(VALUE(Answers!G473))),VALUE(Answers!G473),"unread"),IFERROR(MATCH(TRIM(SUBSTITUTE(SUBSTITUTE(SUBSTITUTE(SUBSTITUTE(Answers!G473,"’","'"),"‘","'"),"“",""""),"”","""")),'Scoring key'!$B$5:$B$9,0),"unread")))</f>
        <v/>
      </c>
      <c r="Q473" s="1" t="str">
        <f aca="false">IF(Answers!H473="","",IF(ISNUMBER(IFERROR(VALUE(Answers!H473),"")),IF(AND(VALUE(Answers!H473)&gt;=1,VALUE(Answers!H473)&lt;=5,VALUE(Answers!H473)=INT(VALUE(Answers!H473))),VALUE(Answers!H473),"unread"),IFERROR(MATCH(TRIM(SUBSTITUTE(SUBSTITUTE(SUBSTITUTE(SUBSTITUTE(Answers!H473,"’","'"),"‘","'"),"“",""""),"”","""")),'Scoring key'!$B$5:$B$9,0),"unread")))</f>
        <v/>
      </c>
      <c r="R473" s="1" t="str">
        <f aca="false">IF(Answers!I473="","",IF(ISNUMBER(IFERROR(VALUE(Answers!I473),"")),IF(AND(VALUE(Answers!I473)&gt;=1,VALUE(Answers!I473)&lt;=5,VALUE(Answers!I473)=INT(VALUE(Answers!I473))),VALUE(Answers!I473),"unread"),IFERROR(MATCH(TRIM(SUBSTITUTE(SUBSTITUTE(SUBSTITUTE(SUBSTITUTE(Answers!I473,"’","'"),"‘","'"),"“",""""),"”","""")),'Scoring key'!$B$5:$B$9,0),"unread")))</f>
        <v/>
      </c>
      <c r="S473" s="1" t="str">
        <f aca="false">IF(Answers!J473="","",IF(ISNUMBER(IFERROR(VALUE(Answers!J473),"")),IF(AND(VALUE(Answers!J473)&gt;=1,VALUE(Answers!J473)&lt;=5,VALUE(Answers!J473)=INT(VALUE(Answers!J473))),VALUE(Answers!J473),"unread"),IFERROR(MATCH(TRIM(SUBSTITUTE(SUBSTITUTE(SUBSTITUTE(SUBSTITUTE(Answers!J473,"’","'"),"‘","'"),"“",""""),"”","""")),'Scoring key'!$B$5:$B$9,0),"unread")))</f>
        <v/>
      </c>
      <c r="T473" s="1" t="str">
        <f aca="false">IF(Answers!K473="","",IF(ISNUMBER(IFERROR(VALUE(Answers!K473),"")),IF(AND(VALUE(Answers!K473)&gt;=1,VALUE(Answers!K473)&lt;=5,VALUE(Answers!K473)=INT(VALUE(Answers!K473))),VALUE(Answers!K473),"unread"),IFERROR(MATCH(TRIM(SUBSTITUTE(SUBSTITUTE(SUBSTITUTE(SUBSTITUTE(Answers!K473,"’","'"),"‘","'"),"“",""""),"”","""")),'Scoring key'!$B$5:$B$9,0),"unread")))</f>
        <v/>
      </c>
      <c r="U473" s="1" t="str">
        <f aca="false">IF(Answers!M473="","",IF(ISNUMBER(IFERROR(VALUE(Answers!M473),"")),IF(AND(VALUE(Answers!M473)&gt;=1,VALUE(Answers!M473)&lt;=5,VALUE(Answers!M473)=INT(VALUE(Answers!M473))),VALUE(Answers!M473),"unread"),IFERROR(MATCH(TRIM(SUBSTITUTE(SUBSTITUTE(SUBSTITUTE(SUBSTITUTE(Answers!M473,"’","'"),"‘","'"),"“",""""),"”","""")),'Scoring key'!$B$5:$B$9,0),"unread")))</f>
        <v/>
      </c>
      <c r="V473" s="1" t="str">
        <f aca="false">IF(Answers!P473="","",IF(ISNUMBER(IFERROR(VALUE(Answers!P473),"")),IF(AND(VALUE(Answers!P473)&gt;=1,VALUE(Answers!P473)&lt;=5,VALUE(Answers!P473)=INT(VALUE(Answers!P473))),VALUE(Answers!P473),"unread"),IFERROR(MATCH(TRIM(SUBSTITUTE(SUBSTITUTE(SUBSTITUTE(SUBSTITUTE(Answers!P473,"’","'"),"‘","'"),"“",""""),"”","""")),'Scoring key'!$B$5:$B$9,0),"unread")))</f>
        <v/>
      </c>
      <c r="W473" s="1" t="str">
        <f aca="false">IF(Answers!Q473="","",IF(ISNUMBER(IFERROR(VALUE(Answers!Q473),"")),IF(AND(VALUE(Answers!Q473)&gt;=1,VALUE(Answers!Q473)&lt;=5,VALUE(Answers!Q473)=INT(VALUE(Answers!Q473))),VALUE(Answers!Q473),"unread"),IFERROR(MATCH(TRIM(SUBSTITUTE(SUBSTITUTE(SUBSTITUTE(SUBSTITUTE(Answers!Q473,"’","'"),"‘","'"),"“",""""),"”","""")),'Scoring key'!$B$5:$B$9,0),"unread")))</f>
        <v/>
      </c>
      <c r="X473" s="1" t="str">
        <f aca="false">IF(Answers!B473="","",ISNUMBER(SEARCH("Drafting or editing emails and documents",TRIM(SUBSTITUTE(SUBSTITUTE(SUBSTITUTE(SUBSTITUTE(Answers!B473,"’","'"),"‘","'"),"“",""""),"”",""""))))*1+ISNUMBER(SEARCH("Summarizing documents, threads or meetings",TRIM(SUBSTITUTE(SUBSTITUTE(SUBSTITUTE(SUBSTITUTE(Answers!B473,"’","'"),"‘","'"),"“",""""),"”",""""))))*1+ISNUMBER(SEARCH("Research, or explaining something unfamiliar",TRIM(SUBSTITUTE(SUBSTITUTE(SUBSTITUTE(SUBSTITUTE(Answers!B473,"’","'"),"‘","'"),"“",""""),"”",""""))))*1+ISNUMBER(SEARCH("Working with data or spreadsheets",TRIM(SUBSTITUTE(SUBSTITUTE(SUBSTITUTE(SUBSTITUTE(Answers!B473,"’","'"),"‘","'"),"“",""""),"”",""""))))*1+ISNUMBER(SEARCH("Writing or reviewing code or scripts",TRIM(SUBSTITUTE(SUBSTITUTE(SUBSTITUTE(SUBSTITUTE(Answers!B473,"’","'"),"‘","'"),"“",""""),"”",""""))))*1+ISNUMBER(SEARCH("Brainstorming or planning",TRIM(SUBSTITUTE(SUBSTITUTE(SUBSTITUTE(SUBSTITUTE(Answers!B473,"’","'"),"‘","'"),"“",""""),"”",""""))))*1+ISNUMBER(SEARCH("Something else",TRIM(SUBSTITUTE(SUBSTITUTE(SUBSTITUTE(SUBSTITUTE(Answers!B473,"’","'"),"‘","'"),"“",""""),"”",""""))))*1)</f>
        <v/>
      </c>
      <c r="Y473" s="1" t="str">
        <f aca="false">IF(X473="","",IF(X473=0,IF(ISNUMBER(SEARCH("I don't use AI tools for work",TRIM(SUBSTITUTE(SUBSTITUTE(SUBSTITUTE(SUBSTITUTE(Answers!B473,"’","'"),"‘","'"),"“",""""),"”","""")))),1,"unread"),MIN(X473+1,5)))</f>
        <v/>
      </c>
      <c r="Z473" s="1" t="n">
        <f aca="false">IF(ISNUMBER(SEARCH("Clear guidance on what's allowed and what information can go in",TRIM(SUBSTITUTE(SUBSTITUTE(SUBSTITUTE(SUBSTITUTE(Answers!R473,"’","'"),"‘","'"),"“",""""),"”","""")))),1,0)</f>
        <v>0</v>
      </c>
      <c r="AA473" s="1" t="n">
        <f aca="false">IF(ISNUMBER(SEARCH("An approved AI tool with a work account",TRIM(SUBSTITUTE(SUBSTITUTE(SUBSTITUTE(SUBSTITUTE(Answers!R473,"’","'"),"‘","'"),"“",""""),"”","""")))),1,0)</f>
        <v>0</v>
      </c>
      <c r="AB473" s="1" t="n">
        <f aca="false">IF(ISNUMBER(SEARCH("Hands-on training using my own work tasks",TRIM(SUBSTITUTE(SUBSTITUTE(SUBSTITUTE(SUBSTITUTE(Answers!R473,"’","'"),"‘","'"),"“",""""),"”","""")))),1,0)</f>
        <v>0</v>
      </c>
      <c r="AC473" s="1" t="n">
        <f aca="false">IF(ISNUMBER(SEARCH("Ready-made prompts and templates for common tasks",TRIM(SUBSTITUTE(SUBSTITUTE(SUBSTITUTE(SUBSTITUTE(Answers!R473,"’","'"),"‘","'"),"“",""""),"”","""")))),1,0)</f>
        <v>0</v>
      </c>
      <c r="AD473" s="1" t="n">
        <f aca="false">IF(ISNUMBER(SEARCH("Help setting up an AI agent for my role",TRIM(SUBSTITUTE(SUBSTITUTE(SUBSTITUTE(SUBSTITUTE(Answers!R473,"’","'"),"‘","'"),"“",""""),"”","""")))),1,0)</f>
        <v>0</v>
      </c>
      <c r="AE473" s="1" t="n">
        <f aca="false">IF(ISNUMBER(SEARCH("Examples from people in jobs like mine",TRIM(SUBSTITUTE(SUBSTITUTE(SUBSTITUTE(SUBSTITUTE(Answers!R473,"’","'"),"‘","'"),"“",""""),"”","""")))),1,0)</f>
        <v>0</v>
      </c>
      <c r="AF473" s="1" t="n">
        <f aca="false">IF(ISNUMBER(SEARCH("Time set aside to practice",TRIM(SUBSTITUTE(SUBSTITUTE(SUBSTITUTE(SUBSTITUTE(Answers!R473,"’","'"),"‘","'"),"“",""""),"”","""")))),1,0)</f>
        <v>0</v>
      </c>
      <c r="AG473" s="1" t="n">
        <f aca="false">IF(ISNUMBER(SEARCH("I don't need help right now",TRIM(SUBSTITUTE(SUBSTITUTE(SUBSTITUTE(SUBSTITUTE(Answers!R473,"’","'"),"‘","'"),"“",""""),"”","""")))),1,0)</f>
        <v>0</v>
      </c>
      <c r="AH473" s="1" t="str">
        <f aca="false">IF(Answers!R473="","",IF(Z473+AA473+AB473+AC473+AD473+AE473+AF473+AG473=0,"unread",""))</f>
        <v/>
      </c>
      <c r="AI473" s="1" t="n">
        <f aca="false">IF(OR(D473=5,E473=5),1,0)</f>
        <v>0</v>
      </c>
    </row>
    <row r="474" customFormat="false" ht="15" hidden="false" customHeight="true" outlineLevel="0" collapsed="false">
      <c r="A474" s="1" t="n">
        <f aca="false">Answers!T474</f>
        <v>0</v>
      </c>
      <c r="B474" s="1" t="str">
        <f aca="false">IF(Answers!A474="","",IFERROR(MATCH(TRIM(SUBSTITUTE(SUBSTITUTE(SUBSTITUTE(SUBSTITUTE(Answers!A474,"’","'"),"‘","'"),"“",""""),"”","""")),'Scoring key'!$B$10:$B$14,0),"unread"))</f>
        <v/>
      </c>
      <c r="C474" s="1" t="str">
        <f aca="false">IF(Answers!C474="","",IFERROR(MATCH(TRIM(SUBSTITUTE(SUBSTITUTE(SUBSTITUTE(SUBSTITUTE(Answers!C474,"’","'"),"‘","'"),"“",""""),"”","""")),'Scoring key'!$B$15:$B$19,0),"unread"))</f>
        <v/>
      </c>
      <c r="D474" s="1" t="str">
        <f aca="false">IF(Answers!D474="","",IFERROR(MATCH(TRIM(SUBSTITUTE(SUBSTITUTE(SUBSTITUTE(SUBSTITUTE(Answers!D474,"’","'"),"‘","'"),"“",""""),"”","""")),'Scoring key'!$B$20:$B$24,0),"unread"))</f>
        <v/>
      </c>
      <c r="E474" s="1" t="str">
        <f aca="false">IF(Answers!E474="","",IFERROR(MATCH(TRIM(SUBSTITUTE(SUBSTITUTE(SUBSTITUTE(SUBSTITUTE(Answers!E474,"’","'"),"‘","'"),"“",""""),"”","""")),'Scoring key'!$B$25:$B$29,0),"unread"))</f>
        <v/>
      </c>
      <c r="F474" s="1" t="str">
        <f aca="false">IF(Answers!L474="","",IFERROR(MATCH(TRIM(SUBSTITUTE(SUBSTITUTE(SUBSTITUTE(SUBSTITUTE(Answers!L474,"’","'"),"‘","'"),"“",""""),"”","""")),'Scoring key'!$B$30:$B$34,0),"unread"))</f>
        <v/>
      </c>
      <c r="G474" s="1" t="str">
        <f aca="false">IF(Answers!N474="","",IFERROR(MATCH(TRIM(SUBSTITUTE(SUBSTITUTE(SUBSTITUTE(SUBSTITUTE(Answers!N474,"’","'"),"‘","'"),"“",""""),"”","""")),'Scoring key'!$B$35:$B$38,0),"unread"))</f>
        <v/>
      </c>
      <c r="H474" s="1" t="str">
        <f aca="false">IF(Answers!O474="","",IFERROR(MATCH(TRIM(SUBSTITUTE(SUBSTITUTE(SUBSTITUTE(SUBSTITUTE(Answers!O474,"’","'"),"‘","'"),"“",""""),"”","""")),'Scoring key'!$B$39:$B$42,0),"unread"))</f>
        <v/>
      </c>
      <c r="I474" s="1" t="str">
        <f aca="false">IF(Answers!S474="","",IFERROR(MATCH(TRIM(SUBSTITUTE(SUBSTITUTE(SUBSTITUTE(SUBSTITUTE(Answers!S474,"’","'"),"‘","'"),"“",""""),"”","""")),'Scoring key'!$B$43:$B$46,0),"unread"))</f>
        <v/>
      </c>
      <c r="J474" s="1" t="str">
        <f aca="false">IF(ISNUMBER(B474),IF(INDEX('Scoring key'!$C$10:$C$14,B474)="","",INDEX('Scoring key'!$C$10:$C$14,B474)),"")</f>
        <v/>
      </c>
      <c r="K474" s="1" t="str">
        <f aca="false">IF(ISNUMBER(E474),IF(INDEX('Scoring key'!$C$25:$C$29,E474)="","",INDEX('Scoring key'!$C$25:$C$29,E474)),"")</f>
        <v/>
      </c>
      <c r="L474" s="1" t="str">
        <f aca="false">IF(ISNUMBER(F474),IF(INDEX('Scoring key'!$C$30:$C$34,F474)="","",INDEX('Scoring key'!$C$30:$C$34,F474)),"")</f>
        <v/>
      </c>
      <c r="M474" s="1" t="str">
        <f aca="false">IF(ISNUMBER(G474),IF(INDEX('Scoring key'!$C$35:$C$38,G474)="","",INDEX('Scoring key'!$C$35:$C$38,G474)),"")</f>
        <v/>
      </c>
      <c r="N474" s="1" t="str">
        <f aca="false">IF(ISNUMBER(H474),IF(INDEX('Scoring key'!$C$39:$C$42,H474)="","",INDEX('Scoring key'!$C$39:$C$42,H474)),"")</f>
        <v/>
      </c>
      <c r="O474" s="1" t="str">
        <f aca="false">IF(Answers!F474="","",IF(ISNUMBER(IFERROR(VALUE(Answers!F474),"")),IF(AND(VALUE(Answers!F474)&gt;=1,VALUE(Answers!F474)&lt;=5,VALUE(Answers!F474)=INT(VALUE(Answers!F474))),VALUE(Answers!F474),"unread"),IFERROR(MATCH(TRIM(SUBSTITUTE(SUBSTITUTE(SUBSTITUTE(SUBSTITUTE(Answers!F474,"’","'"),"‘","'"),"“",""""),"”","""")),'Scoring key'!$B$5:$B$9,0),"unread")))</f>
        <v/>
      </c>
      <c r="P474" s="1" t="str">
        <f aca="false">IF(Answers!G474="","",IF(ISNUMBER(IFERROR(VALUE(Answers!G474),"")),IF(AND(VALUE(Answers!G474)&gt;=1,VALUE(Answers!G474)&lt;=5,VALUE(Answers!G474)=INT(VALUE(Answers!G474))),VALUE(Answers!G474),"unread"),IFERROR(MATCH(TRIM(SUBSTITUTE(SUBSTITUTE(SUBSTITUTE(SUBSTITUTE(Answers!G474,"’","'"),"‘","'"),"“",""""),"”","""")),'Scoring key'!$B$5:$B$9,0),"unread")))</f>
        <v/>
      </c>
      <c r="Q474" s="1" t="str">
        <f aca="false">IF(Answers!H474="","",IF(ISNUMBER(IFERROR(VALUE(Answers!H474),"")),IF(AND(VALUE(Answers!H474)&gt;=1,VALUE(Answers!H474)&lt;=5,VALUE(Answers!H474)=INT(VALUE(Answers!H474))),VALUE(Answers!H474),"unread"),IFERROR(MATCH(TRIM(SUBSTITUTE(SUBSTITUTE(SUBSTITUTE(SUBSTITUTE(Answers!H474,"’","'"),"‘","'"),"“",""""),"”","""")),'Scoring key'!$B$5:$B$9,0),"unread")))</f>
        <v/>
      </c>
      <c r="R474" s="1" t="str">
        <f aca="false">IF(Answers!I474="","",IF(ISNUMBER(IFERROR(VALUE(Answers!I474),"")),IF(AND(VALUE(Answers!I474)&gt;=1,VALUE(Answers!I474)&lt;=5,VALUE(Answers!I474)=INT(VALUE(Answers!I474))),VALUE(Answers!I474),"unread"),IFERROR(MATCH(TRIM(SUBSTITUTE(SUBSTITUTE(SUBSTITUTE(SUBSTITUTE(Answers!I474,"’","'"),"‘","'"),"“",""""),"”","""")),'Scoring key'!$B$5:$B$9,0),"unread")))</f>
        <v/>
      </c>
      <c r="S474" s="1" t="str">
        <f aca="false">IF(Answers!J474="","",IF(ISNUMBER(IFERROR(VALUE(Answers!J474),"")),IF(AND(VALUE(Answers!J474)&gt;=1,VALUE(Answers!J474)&lt;=5,VALUE(Answers!J474)=INT(VALUE(Answers!J474))),VALUE(Answers!J474),"unread"),IFERROR(MATCH(TRIM(SUBSTITUTE(SUBSTITUTE(SUBSTITUTE(SUBSTITUTE(Answers!J474,"’","'"),"‘","'"),"“",""""),"”","""")),'Scoring key'!$B$5:$B$9,0),"unread")))</f>
        <v/>
      </c>
      <c r="T474" s="1" t="str">
        <f aca="false">IF(Answers!K474="","",IF(ISNUMBER(IFERROR(VALUE(Answers!K474),"")),IF(AND(VALUE(Answers!K474)&gt;=1,VALUE(Answers!K474)&lt;=5,VALUE(Answers!K474)=INT(VALUE(Answers!K474))),VALUE(Answers!K474),"unread"),IFERROR(MATCH(TRIM(SUBSTITUTE(SUBSTITUTE(SUBSTITUTE(SUBSTITUTE(Answers!K474,"’","'"),"‘","'"),"“",""""),"”","""")),'Scoring key'!$B$5:$B$9,0),"unread")))</f>
        <v/>
      </c>
      <c r="U474" s="1" t="str">
        <f aca="false">IF(Answers!M474="","",IF(ISNUMBER(IFERROR(VALUE(Answers!M474),"")),IF(AND(VALUE(Answers!M474)&gt;=1,VALUE(Answers!M474)&lt;=5,VALUE(Answers!M474)=INT(VALUE(Answers!M474))),VALUE(Answers!M474),"unread"),IFERROR(MATCH(TRIM(SUBSTITUTE(SUBSTITUTE(SUBSTITUTE(SUBSTITUTE(Answers!M474,"’","'"),"‘","'"),"“",""""),"”","""")),'Scoring key'!$B$5:$B$9,0),"unread")))</f>
        <v/>
      </c>
      <c r="V474" s="1" t="str">
        <f aca="false">IF(Answers!P474="","",IF(ISNUMBER(IFERROR(VALUE(Answers!P474),"")),IF(AND(VALUE(Answers!P474)&gt;=1,VALUE(Answers!P474)&lt;=5,VALUE(Answers!P474)=INT(VALUE(Answers!P474))),VALUE(Answers!P474),"unread"),IFERROR(MATCH(TRIM(SUBSTITUTE(SUBSTITUTE(SUBSTITUTE(SUBSTITUTE(Answers!P474,"’","'"),"‘","'"),"“",""""),"”","""")),'Scoring key'!$B$5:$B$9,0),"unread")))</f>
        <v/>
      </c>
      <c r="W474" s="1" t="str">
        <f aca="false">IF(Answers!Q474="","",IF(ISNUMBER(IFERROR(VALUE(Answers!Q474),"")),IF(AND(VALUE(Answers!Q474)&gt;=1,VALUE(Answers!Q474)&lt;=5,VALUE(Answers!Q474)=INT(VALUE(Answers!Q474))),VALUE(Answers!Q474),"unread"),IFERROR(MATCH(TRIM(SUBSTITUTE(SUBSTITUTE(SUBSTITUTE(SUBSTITUTE(Answers!Q474,"’","'"),"‘","'"),"“",""""),"”","""")),'Scoring key'!$B$5:$B$9,0),"unread")))</f>
        <v/>
      </c>
      <c r="X474" s="1" t="str">
        <f aca="false">IF(Answers!B474="","",ISNUMBER(SEARCH("Drafting or editing emails and documents",TRIM(SUBSTITUTE(SUBSTITUTE(SUBSTITUTE(SUBSTITUTE(Answers!B474,"’","'"),"‘","'"),"“",""""),"”",""""))))*1+ISNUMBER(SEARCH("Summarizing documents, threads or meetings",TRIM(SUBSTITUTE(SUBSTITUTE(SUBSTITUTE(SUBSTITUTE(Answers!B474,"’","'"),"‘","'"),"“",""""),"”",""""))))*1+ISNUMBER(SEARCH("Research, or explaining something unfamiliar",TRIM(SUBSTITUTE(SUBSTITUTE(SUBSTITUTE(SUBSTITUTE(Answers!B474,"’","'"),"‘","'"),"“",""""),"”",""""))))*1+ISNUMBER(SEARCH("Working with data or spreadsheets",TRIM(SUBSTITUTE(SUBSTITUTE(SUBSTITUTE(SUBSTITUTE(Answers!B474,"’","'"),"‘","'"),"“",""""),"”",""""))))*1+ISNUMBER(SEARCH("Writing or reviewing code or scripts",TRIM(SUBSTITUTE(SUBSTITUTE(SUBSTITUTE(SUBSTITUTE(Answers!B474,"’","'"),"‘","'"),"“",""""),"”",""""))))*1+ISNUMBER(SEARCH("Brainstorming or planning",TRIM(SUBSTITUTE(SUBSTITUTE(SUBSTITUTE(SUBSTITUTE(Answers!B474,"’","'"),"‘","'"),"“",""""),"”",""""))))*1+ISNUMBER(SEARCH("Something else",TRIM(SUBSTITUTE(SUBSTITUTE(SUBSTITUTE(SUBSTITUTE(Answers!B474,"’","'"),"‘","'"),"“",""""),"”",""""))))*1)</f>
        <v/>
      </c>
      <c r="Y474" s="1" t="str">
        <f aca="false">IF(X474="","",IF(X474=0,IF(ISNUMBER(SEARCH("I don't use AI tools for work",TRIM(SUBSTITUTE(SUBSTITUTE(SUBSTITUTE(SUBSTITUTE(Answers!B474,"’","'"),"‘","'"),"“",""""),"”","""")))),1,"unread"),MIN(X474+1,5)))</f>
        <v/>
      </c>
      <c r="Z474" s="1" t="n">
        <f aca="false">IF(ISNUMBER(SEARCH("Clear guidance on what's allowed and what information can go in",TRIM(SUBSTITUTE(SUBSTITUTE(SUBSTITUTE(SUBSTITUTE(Answers!R474,"’","'"),"‘","'"),"“",""""),"”","""")))),1,0)</f>
        <v>0</v>
      </c>
      <c r="AA474" s="1" t="n">
        <f aca="false">IF(ISNUMBER(SEARCH("An approved AI tool with a work account",TRIM(SUBSTITUTE(SUBSTITUTE(SUBSTITUTE(SUBSTITUTE(Answers!R474,"’","'"),"‘","'"),"“",""""),"”","""")))),1,0)</f>
        <v>0</v>
      </c>
      <c r="AB474" s="1" t="n">
        <f aca="false">IF(ISNUMBER(SEARCH("Hands-on training using my own work tasks",TRIM(SUBSTITUTE(SUBSTITUTE(SUBSTITUTE(SUBSTITUTE(Answers!R474,"’","'"),"‘","'"),"“",""""),"”","""")))),1,0)</f>
        <v>0</v>
      </c>
      <c r="AC474" s="1" t="n">
        <f aca="false">IF(ISNUMBER(SEARCH("Ready-made prompts and templates for common tasks",TRIM(SUBSTITUTE(SUBSTITUTE(SUBSTITUTE(SUBSTITUTE(Answers!R474,"’","'"),"‘","'"),"“",""""),"”","""")))),1,0)</f>
        <v>0</v>
      </c>
      <c r="AD474" s="1" t="n">
        <f aca="false">IF(ISNUMBER(SEARCH("Help setting up an AI agent for my role",TRIM(SUBSTITUTE(SUBSTITUTE(SUBSTITUTE(SUBSTITUTE(Answers!R474,"’","'"),"‘","'"),"“",""""),"”","""")))),1,0)</f>
        <v>0</v>
      </c>
      <c r="AE474" s="1" t="n">
        <f aca="false">IF(ISNUMBER(SEARCH("Examples from people in jobs like mine",TRIM(SUBSTITUTE(SUBSTITUTE(SUBSTITUTE(SUBSTITUTE(Answers!R474,"’","'"),"‘","'"),"“",""""),"”","""")))),1,0)</f>
        <v>0</v>
      </c>
      <c r="AF474" s="1" t="n">
        <f aca="false">IF(ISNUMBER(SEARCH("Time set aside to practice",TRIM(SUBSTITUTE(SUBSTITUTE(SUBSTITUTE(SUBSTITUTE(Answers!R474,"’","'"),"‘","'"),"“",""""),"”","""")))),1,0)</f>
        <v>0</v>
      </c>
      <c r="AG474" s="1" t="n">
        <f aca="false">IF(ISNUMBER(SEARCH("I don't need help right now",TRIM(SUBSTITUTE(SUBSTITUTE(SUBSTITUTE(SUBSTITUTE(Answers!R474,"’","'"),"‘","'"),"“",""""),"”","""")))),1,0)</f>
        <v>0</v>
      </c>
      <c r="AH474" s="1" t="str">
        <f aca="false">IF(Answers!R474="","",IF(Z474+AA474+AB474+AC474+AD474+AE474+AF474+AG474=0,"unread",""))</f>
        <v/>
      </c>
      <c r="AI474" s="1" t="n">
        <f aca="false">IF(OR(D474=5,E474=5),1,0)</f>
        <v>0</v>
      </c>
    </row>
    <row r="475" customFormat="false" ht="15" hidden="false" customHeight="true" outlineLevel="0" collapsed="false">
      <c r="A475" s="1" t="n">
        <f aca="false">Answers!T475</f>
        <v>0</v>
      </c>
      <c r="B475" s="1" t="str">
        <f aca="false">IF(Answers!A475="","",IFERROR(MATCH(TRIM(SUBSTITUTE(SUBSTITUTE(SUBSTITUTE(SUBSTITUTE(Answers!A475,"’","'"),"‘","'"),"“",""""),"”","""")),'Scoring key'!$B$10:$B$14,0),"unread"))</f>
        <v/>
      </c>
      <c r="C475" s="1" t="str">
        <f aca="false">IF(Answers!C475="","",IFERROR(MATCH(TRIM(SUBSTITUTE(SUBSTITUTE(SUBSTITUTE(SUBSTITUTE(Answers!C475,"’","'"),"‘","'"),"“",""""),"”","""")),'Scoring key'!$B$15:$B$19,0),"unread"))</f>
        <v/>
      </c>
      <c r="D475" s="1" t="str">
        <f aca="false">IF(Answers!D475="","",IFERROR(MATCH(TRIM(SUBSTITUTE(SUBSTITUTE(SUBSTITUTE(SUBSTITUTE(Answers!D475,"’","'"),"‘","'"),"“",""""),"”","""")),'Scoring key'!$B$20:$B$24,0),"unread"))</f>
        <v/>
      </c>
      <c r="E475" s="1" t="str">
        <f aca="false">IF(Answers!E475="","",IFERROR(MATCH(TRIM(SUBSTITUTE(SUBSTITUTE(SUBSTITUTE(SUBSTITUTE(Answers!E475,"’","'"),"‘","'"),"“",""""),"”","""")),'Scoring key'!$B$25:$B$29,0),"unread"))</f>
        <v/>
      </c>
      <c r="F475" s="1" t="str">
        <f aca="false">IF(Answers!L475="","",IFERROR(MATCH(TRIM(SUBSTITUTE(SUBSTITUTE(SUBSTITUTE(SUBSTITUTE(Answers!L475,"’","'"),"‘","'"),"“",""""),"”","""")),'Scoring key'!$B$30:$B$34,0),"unread"))</f>
        <v/>
      </c>
      <c r="G475" s="1" t="str">
        <f aca="false">IF(Answers!N475="","",IFERROR(MATCH(TRIM(SUBSTITUTE(SUBSTITUTE(SUBSTITUTE(SUBSTITUTE(Answers!N475,"’","'"),"‘","'"),"“",""""),"”","""")),'Scoring key'!$B$35:$B$38,0),"unread"))</f>
        <v/>
      </c>
      <c r="H475" s="1" t="str">
        <f aca="false">IF(Answers!O475="","",IFERROR(MATCH(TRIM(SUBSTITUTE(SUBSTITUTE(SUBSTITUTE(SUBSTITUTE(Answers!O475,"’","'"),"‘","'"),"“",""""),"”","""")),'Scoring key'!$B$39:$B$42,0),"unread"))</f>
        <v/>
      </c>
      <c r="I475" s="1" t="str">
        <f aca="false">IF(Answers!S475="","",IFERROR(MATCH(TRIM(SUBSTITUTE(SUBSTITUTE(SUBSTITUTE(SUBSTITUTE(Answers!S475,"’","'"),"‘","'"),"“",""""),"”","""")),'Scoring key'!$B$43:$B$46,0),"unread"))</f>
        <v/>
      </c>
      <c r="J475" s="1" t="str">
        <f aca="false">IF(ISNUMBER(B475),IF(INDEX('Scoring key'!$C$10:$C$14,B475)="","",INDEX('Scoring key'!$C$10:$C$14,B475)),"")</f>
        <v/>
      </c>
      <c r="K475" s="1" t="str">
        <f aca="false">IF(ISNUMBER(E475),IF(INDEX('Scoring key'!$C$25:$C$29,E475)="","",INDEX('Scoring key'!$C$25:$C$29,E475)),"")</f>
        <v/>
      </c>
      <c r="L475" s="1" t="str">
        <f aca="false">IF(ISNUMBER(F475),IF(INDEX('Scoring key'!$C$30:$C$34,F475)="","",INDEX('Scoring key'!$C$30:$C$34,F475)),"")</f>
        <v/>
      </c>
      <c r="M475" s="1" t="str">
        <f aca="false">IF(ISNUMBER(G475),IF(INDEX('Scoring key'!$C$35:$C$38,G475)="","",INDEX('Scoring key'!$C$35:$C$38,G475)),"")</f>
        <v/>
      </c>
      <c r="N475" s="1" t="str">
        <f aca="false">IF(ISNUMBER(H475),IF(INDEX('Scoring key'!$C$39:$C$42,H475)="","",INDEX('Scoring key'!$C$39:$C$42,H475)),"")</f>
        <v/>
      </c>
      <c r="O475" s="1" t="str">
        <f aca="false">IF(Answers!F475="","",IF(ISNUMBER(IFERROR(VALUE(Answers!F475),"")),IF(AND(VALUE(Answers!F475)&gt;=1,VALUE(Answers!F475)&lt;=5,VALUE(Answers!F475)=INT(VALUE(Answers!F475))),VALUE(Answers!F475),"unread"),IFERROR(MATCH(TRIM(SUBSTITUTE(SUBSTITUTE(SUBSTITUTE(SUBSTITUTE(Answers!F475,"’","'"),"‘","'"),"“",""""),"”","""")),'Scoring key'!$B$5:$B$9,0),"unread")))</f>
        <v/>
      </c>
      <c r="P475" s="1" t="str">
        <f aca="false">IF(Answers!G475="","",IF(ISNUMBER(IFERROR(VALUE(Answers!G475),"")),IF(AND(VALUE(Answers!G475)&gt;=1,VALUE(Answers!G475)&lt;=5,VALUE(Answers!G475)=INT(VALUE(Answers!G475))),VALUE(Answers!G475),"unread"),IFERROR(MATCH(TRIM(SUBSTITUTE(SUBSTITUTE(SUBSTITUTE(SUBSTITUTE(Answers!G475,"’","'"),"‘","'"),"“",""""),"”","""")),'Scoring key'!$B$5:$B$9,0),"unread")))</f>
        <v/>
      </c>
      <c r="Q475" s="1" t="str">
        <f aca="false">IF(Answers!H475="","",IF(ISNUMBER(IFERROR(VALUE(Answers!H475),"")),IF(AND(VALUE(Answers!H475)&gt;=1,VALUE(Answers!H475)&lt;=5,VALUE(Answers!H475)=INT(VALUE(Answers!H475))),VALUE(Answers!H475),"unread"),IFERROR(MATCH(TRIM(SUBSTITUTE(SUBSTITUTE(SUBSTITUTE(SUBSTITUTE(Answers!H475,"’","'"),"‘","'"),"“",""""),"”","""")),'Scoring key'!$B$5:$B$9,0),"unread")))</f>
        <v/>
      </c>
      <c r="R475" s="1" t="str">
        <f aca="false">IF(Answers!I475="","",IF(ISNUMBER(IFERROR(VALUE(Answers!I475),"")),IF(AND(VALUE(Answers!I475)&gt;=1,VALUE(Answers!I475)&lt;=5,VALUE(Answers!I475)=INT(VALUE(Answers!I475))),VALUE(Answers!I475),"unread"),IFERROR(MATCH(TRIM(SUBSTITUTE(SUBSTITUTE(SUBSTITUTE(SUBSTITUTE(Answers!I475,"’","'"),"‘","'"),"“",""""),"”","""")),'Scoring key'!$B$5:$B$9,0),"unread")))</f>
        <v/>
      </c>
      <c r="S475" s="1" t="str">
        <f aca="false">IF(Answers!J475="","",IF(ISNUMBER(IFERROR(VALUE(Answers!J475),"")),IF(AND(VALUE(Answers!J475)&gt;=1,VALUE(Answers!J475)&lt;=5,VALUE(Answers!J475)=INT(VALUE(Answers!J475))),VALUE(Answers!J475),"unread"),IFERROR(MATCH(TRIM(SUBSTITUTE(SUBSTITUTE(SUBSTITUTE(SUBSTITUTE(Answers!J475,"’","'"),"‘","'"),"“",""""),"”","""")),'Scoring key'!$B$5:$B$9,0),"unread")))</f>
        <v/>
      </c>
      <c r="T475" s="1" t="str">
        <f aca="false">IF(Answers!K475="","",IF(ISNUMBER(IFERROR(VALUE(Answers!K475),"")),IF(AND(VALUE(Answers!K475)&gt;=1,VALUE(Answers!K475)&lt;=5,VALUE(Answers!K475)=INT(VALUE(Answers!K475))),VALUE(Answers!K475),"unread"),IFERROR(MATCH(TRIM(SUBSTITUTE(SUBSTITUTE(SUBSTITUTE(SUBSTITUTE(Answers!K475,"’","'"),"‘","'"),"“",""""),"”","""")),'Scoring key'!$B$5:$B$9,0),"unread")))</f>
        <v/>
      </c>
      <c r="U475" s="1" t="str">
        <f aca="false">IF(Answers!M475="","",IF(ISNUMBER(IFERROR(VALUE(Answers!M475),"")),IF(AND(VALUE(Answers!M475)&gt;=1,VALUE(Answers!M475)&lt;=5,VALUE(Answers!M475)=INT(VALUE(Answers!M475))),VALUE(Answers!M475),"unread"),IFERROR(MATCH(TRIM(SUBSTITUTE(SUBSTITUTE(SUBSTITUTE(SUBSTITUTE(Answers!M475,"’","'"),"‘","'"),"“",""""),"”","""")),'Scoring key'!$B$5:$B$9,0),"unread")))</f>
        <v/>
      </c>
      <c r="V475" s="1" t="str">
        <f aca="false">IF(Answers!P475="","",IF(ISNUMBER(IFERROR(VALUE(Answers!P475),"")),IF(AND(VALUE(Answers!P475)&gt;=1,VALUE(Answers!P475)&lt;=5,VALUE(Answers!P475)=INT(VALUE(Answers!P475))),VALUE(Answers!P475),"unread"),IFERROR(MATCH(TRIM(SUBSTITUTE(SUBSTITUTE(SUBSTITUTE(SUBSTITUTE(Answers!P475,"’","'"),"‘","'"),"“",""""),"”","""")),'Scoring key'!$B$5:$B$9,0),"unread")))</f>
        <v/>
      </c>
      <c r="W475" s="1" t="str">
        <f aca="false">IF(Answers!Q475="","",IF(ISNUMBER(IFERROR(VALUE(Answers!Q475),"")),IF(AND(VALUE(Answers!Q475)&gt;=1,VALUE(Answers!Q475)&lt;=5,VALUE(Answers!Q475)=INT(VALUE(Answers!Q475))),VALUE(Answers!Q475),"unread"),IFERROR(MATCH(TRIM(SUBSTITUTE(SUBSTITUTE(SUBSTITUTE(SUBSTITUTE(Answers!Q475,"’","'"),"‘","'"),"“",""""),"”","""")),'Scoring key'!$B$5:$B$9,0),"unread")))</f>
        <v/>
      </c>
      <c r="X475" s="1" t="str">
        <f aca="false">IF(Answers!B475="","",ISNUMBER(SEARCH("Drafting or editing emails and documents",TRIM(SUBSTITUTE(SUBSTITUTE(SUBSTITUTE(SUBSTITUTE(Answers!B475,"’","'"),"‘","'"),"“",""""),"”",""""))))*1+ISNUMBER(SEARCH("Summarizing documents, threads or meetings",TRIM(SUBSTITUTE(SUBSTITUTE(SUBSTITUTE(SUBSTITUTE(Answers!B475,"’","'"),"‘","'"),"“",""""),"”",""""))))*1+ISNUMBER(SEARCH("Research, or explaining something unfamiliar",TRIM(SUBSTITUTE(SUBSTITUTE(SUBSTITUTE(SUBSTITUTE(Answers!B475,"’","'"),"‘","'"),"“",""""),"”",""""))))*1+ISNUMBER(SEARCH("Working with data or spreadsheets",TRIM(SUBSTITUTE(SUBSTITUTE(SUBSTITUTE(SUBSTITUTE(Answers!B475,"’","'"),"‘","'"),"“",""""),"”",""""))))*1+ISNUMBER(SEARCH("Writing or reviewing code or scripts",TRIM(SUBSTITUTE(SUBSTITUTE(SUBSTITUTE(SUBSTITUTE(Answers!B475,"’","'"),"‘","'"),"“",""""),"”",""""))))*1+ISNUMBER(SEARCH("Brainstorming or planning",TRIM(SUBSTITUTE(SUBSTITUTE(SUBSTITUTE(SUBSTITUTE(Answers!B475,"’","'"),"‘","'"),"“",""""),"”",""""))))*1+ISNUMBER(SEARCH("Something else",TRIM(SUBSTITUTE(SUBSTITUTE(SUBSTITUTE(SUBSTITUTE(Answers!B475,"’","'"),"‘","'"),"“",""""),"”",""""))))*1)</f>
        <v/>
      </c>
      <c r="Y475" s="1" t="str">
        <f aca="false">IF(X475="","",IF(X475=0,IF(ISNUMBER(SEARCH("I don't use AI tools for work",TRIM(SUBSTITUTE(SUBSTITUTE(SUBSTITUTE(SUBSTITUTE(Answers!B475,"’","'"),"‘","'"),"“",""""),"”","""")))),1,"unread"),MIN(X475+1,5)))</f>
        <v/>
      </c>
      <c r="Z475" s="1" t="n">
        <f aca="false">IF(ISNUMBER(SEARCH("Clear guidance on what's allowed and what information can go in",TRIM(SUBSTITUTE(SUBSTITUTE(SUBSTITUTE(SUBSTITUTE(Answers!R475,"’","'"),"‘","'"),"“",""""),"”","""")))),1,0)</f>
        <v>0</v>
      </c>
      <c r="AA475" s="1" t="n">
        <f aca="false">IF(ISNUMBER(SEARCH("An approved AI tool with a work account",TRIM(SUBSTITUTE(SUBSTITUTE(SUBSTITUTE(SUBSTITUTE(Answers!R475,"’","'"),"‘","'"),"“",""""),"”","""")))),1,0)</f>
        <v>0</v>
      </c>
      <c r="AB475" s="1" t="n">
        <f aca="false">IF(ISNUMBER(SEARCH("Hands-on training using my own work tasks",TRIM(SUBSTITUTE(SUBSTITUTE(SUBSTITUTE(SUBSTITUTE(Answers!R475,"’","'"),"‘","'"),"“",""""),"”","""")))),1,0)</f>
        <v>0</v>
      </c>
      <c r="AC475" s="1" t="n">
        <f aca="false">IF(ISNUMBER(SEARCH("Ready-made prompts and templates for common tasks",TRIM(SUBSTITUTE(SUBSTITUTE(SUBSTITUTE(SUBSTITUTE(Answers!R475,"’","'"),"‘","'"),"“",""""),"”","""")))),1,0)</f>
        <v>0</v>
      </c>
      <c r="AD475" s="1" t="n">
        <f aca="false">IF(ISNUMBER(SEARCH("Help setting up an AI agent for my role",TRIM(SUBSTITUTE(SUBSTITUTE(SUBSTITUTE(SUBSTITUTE(Answers!R475,"’","'"),"‘","'"),"“",""""),"”","""")))),1,0)</f>
        <v>0</v>
      </c>
      <c r="AE475" s="1" t="n">
        <f aca="false">IF(ISNUMBER(SEARCH("Examples from people in jobs like mine",TRIM(SUBSTITUTE(SUBSTITUTE(SUBSTITUTE(SUBSTITUTE(Answers!R475,"’","'"),"‘","'"),"“",""""),"”","""")))),1,0)</f>
        <v>0</v>
      </c>
      <c r="AF475" s="1" t="n">
        <f aca="false">IF(ISNUMBER(SEARCH("Time set aside to practice",TRIM(SUBSTITUTE(SUBSTITUTE(SUBSTITUTE(SUBSTITUTE(Answers!R475,"’","'"),"‘","'"),"“",""""),"”","""")))),1,0)</f>
        <v>0</v>
      </c>
      <c r="AG475" s="1" t="n">
        <f aca="false">IF(ISNUMBER(SEARCH("I don't need help right now",TRIM(SUBSTITUTE(SUBSTITUTE(SUBSTITUTE(SUBSTITUTE(Answers!R475,"’","'"),"‘","'"),"“",""""),"”","""")))),1,0)</f>
        <v>0</v>
      </c>
      <c r="AH475" s="1" t="str">
        <f aca="false">IF(Answers!R475="","",IF(Z475+AA475+AB475+AC475+AD475+AE475+AF475+AG475=0,"unread",""))</f>
        <v/>
      </c>
      <c r="AI475" s="1" t="n">
        <f aca="false">IF(OR(D475=5,E475=5),1,0)</f>
        <v>0</v>
      </c>
    </row>
    <row r="476" customFormat="false" ht="15" hidden="false" customHeight="true" outlineLevel="0" collapsed="false">
      <c r="A476" s="1" t="n">
        <f aca="false">Answers!T476</f>
        <v>0</v>
      </c>
      <c r="B476" s="1" t="str">
        <f aca="false">IF(Answers!A476="","",IFERROR(MATCH(TRIM(SUBSTITUTE(SUBSTITUTE(SUBSTITUTE(SUBSTITUTE(Answers!A476,"’","'"),"‘","'"),"“",""""),"”","""")),'Scoring key'!$B$10:$B$14,0),"unread"))</f>
        <v/>
      </c>
      <c r="C476" s="1" t="str">
        <f aca="false">IF(Answers!C476="","",IFERROR(MATCH(TRIM(SUBSTITUTE(SUBSTITUTE(SUBSTITUTE(SUBSTITUTE(Answers!C476,"’","'"),"‘","'"),"“",""""),"”","""")),'Scoring key'!$B$15:$B$19,0),"unread"))</f>
        <v/>
      </c>
      <c r="D476" s="1" t="str">
        <f aca="false">IF(Answers!D476="","",IFERROR(MATCH(TRIM(SUBSTITUTE(SUBSTITUTE(SUBSTITUTE(SUBSTITUTE(Answers!D476,"’","'"),"‘","'"),"“",""""),"”","""")),'Scoring key'!$B$20:$B$24,0),"unread"))</f>
        <v/>
      </c>
      <c r="E476" s="1" t="str">
        <f aca="false">IF(Answers!E476="","",IFERROR(MATCH(TRIM(SUBSTITUTE(SUBSTITUTE(SUBSTITUTE(SUBSTITUTE(Answers!E476,"’","'"),"‘","'"),"“",""""),"”","""")),'Scoring key'!$B$25:$B$29,0),"unread"))</f>
        <v/>
      </c>
      <c r="F476" s="1" t="str">
        <f aca="false">IF(Answers!L476="","",IFERROR(MATCH(TRIM(SUBSTITUTE(SUBSTITUTE(SUBSTITUTE(SUBSTITUTE(Answers!L476,"’","'"),"‘","'"),"“",""""),"”","""")),'Scoring key'!$B$30:$B$34,0),"unread"))</f>
        <v/>
      </c>
      <c r="G476" s="1" t="str">
        <f aca="false">IF(Answers!N476="","",IFERROR(MATCH(TRIM(SUBSTITUTE(SUBSTITUTE(SUBSTITUTE(SUBSTITUTE(Answers!N476,"’","'"),"‘","'"),"“",""""),"”","""")),'Scoring key'!$B$35:$B$38,0),"unread"))</f>
        <v/>
      </c>
      <c r="H476" s="1" t="str">
        <f aca="false">IF(Answers!O476="","",IFERROR(MATCH(TRIM(SUBSTITUTE(SUBSTITUTE(SUBSTITUTE(SUBSTITUTE(Answers!O476,"’","'"),"‘","'"),"“",""""),"”","""")),'Scoring key'!$B$39:$B$42,0),"unread"))</f>
        <v/>
      </c>
      <c r="I476" s="1" t="str">
        <f aca="false">IF(Answers!S476="","",IFERROR(MATCH(TRIM(SUBSTITUTE(SUBSTITUTE(SUBSTITUTE(SUBSTITUTE(Answers!S476,"’","'"),"‘","'"),"“",""""),"”","""")),'Scoring key'!$B$43:$B$46,0),"unread"))</f>
        <v/>
      </c>
      <c r="J476" s="1" t="str">
        <f aca="false">IF(ISNUMBER(B476),IF(INDEX('Scoring key'!$C$10:$C$14,B476)="","",INDEX('Scoring key'!$C$10:$C$14,B476)),"")</f>
        <v/>
      </c>
      <c r="K476" s="1" t="str">
        <f aca="false">IF(ISNUMBER(E476),IF(INDEX('Scoring key'!$C$25:$C$29,E476)="","",INDEX('Scoring key'!$C$25:$C$29,E476)),"")</f>
        <v/>
      </c>
      <c r="L476" s="1" t="str">
        <f aca="false">IF(ISNUMBER(F476),IF(INDEX('Scoring key'!$C$30:$C$34,F476)="","",INDEX('Scoring key'!$C$30:$C$34,F476)),"")</f>
        <v/>
      </c>
      <c r="M476" s="1" t="str">
        <f aca="false">IF(ISNUMBER(G476),IF(INDEX('Scoring key'!$C$35:$C$38,G476)="","",INDEX('Scoring key'!$C$35:$C$38,G476)),"")</f>
        <v/>
      </c>
      <c r="N476" s="1" t="str">
        <f aca="false">IF(ISNUMBER(H476),IF(INDEX('Scoring key'!$C$39:$C$42,H476)="","",INDEX('Scoring key'!$C$39:$C$42,H476)),"")</f>
        <v/>
      </c>
      <c r="O476" s="1" t="str">
        <f aca="false">IF(Answers!F476="","",IF(ISNUMBER(IFERROR(VALUE(Answers!F476),"")),IF(AND(VALUE(Answers!F476)&gt;=1,VALUE(Answers!F476)&lt;=5,VALUE(Answers!F476)=INT(VALUE(Answers!F476))),VALUE(Answers!F476),"unread"),IFERROR(MATCH(TRIM(SUBSTITUTE(SUBSTITUTE(SUBSTITUTE(SUBSTITUTE(Answers!F476,"’","'"),"‘","'"),"“",""""),"”","""")),'Scoring key'!$B$5:$B$9,0),"unread")))</f>
        <v/>
      </c>
      <c r="P476" s="1" t="str">
        <f aca="false">IF(Answers!G476="","",IF(ISNUMBER(IFERROR(VALUE(Answers!G476),"")),IF(AND(VALUE(Answers!G476)&gt;=1,VALUE(Answers!G476)&lt;=5,VALUE(Answers!G476)=INT(VALUE(Answers!G476))),VALUE(Answers!G476),"unread"),IFERROR(MATCH(TRIM(SUBSTITUTE(SUBSTITUTE(SUBSTITUTE(SUBSTITUTE(Answers!G476,"’","'"),"‘","'"),"“",""""),"”","""")),'Scoring key'!$B$5:$B$9,0),"unread")))</f>
        <v/>
      </c>
      <c r="Q476" s="1" t="str">
        <f aca="false">IF(Answers!H476="","",IF(ISNUMBER(IFERROR(VALUE(Answers!H476),"")),IF(AND(VALUE(Answers!H476)&gt;=1,VALUE(Answers!H476)&lt;=5,VALUE(Answers!H476)=INT(VALUE(Answers!H476))),VALUE(Answers!H476),"unread"),IFERROR(MATCH(TRIM(SUBSTITUTE(SUBSTITUTE(SUBSTITUTE(SUBSTITUTE(Answers!H476,"’","'"),"‘","'"),"“",""""),"”","""")),'Scoring key'!$B$5:$B$9,0),"unread")))</f>
        <v/>
      </c>
      <c r="R476" s="1" t="str">
        <f aca="false">IF(Answers!I476="","",IF(ISNUMBER(IFERROR(VALUE(Answers!I476),"")),IF(AND(VALUE(Answers!I476)&gt;=1,VALUE(Answers!I476)&lt;=5,VALUE(Answers!I476)=INT(VALUE(Answers!I476))),VALUE(Answers!I476),"unread"),IFERROR(MATCH(TRIM(SUBSTITUTE(SUBSTITUTE(SUBSTITUTE(SUBSTITUTE(Answers!I476,"’","'"),"‘","'"),"“",""""),"”","""")),'Scoring key'!$B$5:$B$9,0),"unread")))</f>
        <v/>
      </c>
      <c r="S476" s="1" t="str">
        <f aca="false">IF(Answers!J476="","",IF(ISNUMBER(IFERROR(VALUE(Answers!J476),"")),IF(AND(VALUE(Answers!J476)&gt;=1,VALUE(Answers!J476)&lt;=5,VALUE(Answers!J476)=INT(VALUE(Answers!J476))),VALUE(Answers!J476),"unread"),IFERROR(MATCH(TRIM(SUBSTITUTE(SUBSTITUTE(SUBSTITUTE(SUBSTITUTE(Answers!J476,"’","'"),"‘","'"),"“",""""),"”","""")),'Scoring key'!$B$5:$B$9,0),"unread")))</f>
        <v/>
      </c>
      <c r="T476" s="1" t="str">
        <f aca="false">IF(Answers!K476="","",IF(ISNUMBER(IFERROR(VALUE(Answers!K476),"")),IF(AND(VALUE(Answers!K476)&gt;=1,VALUE(Answers!K476)&lt;=5,VALUE(Answers!K476)=INT(VALUE(Answers!K476))),VALUE(Answers!K476),"unread"),IFERROR(MATCH(TRIM(SUBSTITUTE(SUBSTITUTE(SUBSTITUTE(SUBSTITUTE(Answers!K476,"’","'"),"‘","'"),"“",""""),"”","""")),'Scoring key'!$B$5:$B$9,0),"unread")))</f>
        <v/>
      </c>
      <c r="U476" s="1" t="str">
        <f aca="false">IF(Answers!M476="","",IF(ISNUMBER(IFERROR(VALUE(Answers!M476),"")),IF(AND(VALUE(Answers!M476)&gt;=1,VALUE(Answers!M476)&lt;=5,VALUE(Answers!M476)=INT(VALUE(Answers!M476))),VALUE(Answers!M476),"unread"),IFERROR(MATCH(TRIM(SUBSTITUTE(SUBSTITUTE(SUBSTITUTE(SUBSTITUTE(Answers!M476,"’","'"),"‘","'"),"“",""""),"”","""")),'Scoring key'!$B$5:$B$9,0),"unread")))</f>
        <v/>
      </c>
      <c r="V476" s="1" t="str">
        <f aca="false">IF(Answers!P476="","",IF(ISNUMBER(IFERROR(VALUE(Answers!P476),"")),IF(AND(VALUE(Answers!P476)&gt;=1,VALUE(Answers!P476)&lt;=5,VALUE(Answers!P476)=INT(VALUE(Answers!P476))),VALUE(Answers!P476),"unread"),IFERROR(MATCH(TRIM(SUBSTITUTE(SUBSTITUTE(SUBSTITUTE(SUBSTITUTE(Answers!P476,"’","'"),"‘","'"),"“",""""),"”","""")),'Scoring key'!$B$5:$B$9,0),"unread")))</f>
        <v/>
      </c>
      <c r="W476" s="1" t="str">
        <f aca="false">IF(Answers!Q476="","",IF(ISNUMBER(IFERROR(VALUE(Answers!Q476),"")),IF(AND(VALUE(Answers!Q476)&gt;=1,VALUE(Answers!Q476)&lt;=5,VALUE(Answers!Q476)=INT(VALUE(Answers!Q476))),VALUE(Answers!Q476),"unread"),IFERROR(MATCH(TRIM(SUBSTITUTE(SUBSTITUTE(SUBSTITUTE(SUBSTITUTE(Answers!Q476,"’","'"),"‘","'"),"“",""""),"”","""")),'Scoring key'!$B$5:$B$9,0),"unread")))</f>
        <v/>
      </c>
      <c r="X476" s="1" t="str">
        <f aca="false">IF(Answers!B476="","",ISNUMBER(SEARCH("Drafting or editing emails and documents",TRIM(SUBSTITUTE(SUBSTITUTE(SUBSTITUTE(SUBSTITUTE(Answers!B476,"’","'"),"‘","'"),"“",""""),"”",""""))))*1+ISNUMBER(SEARCH("Summarizing documents, threads or meetings",TRIM(SUBSTITUTE(SUBSTITUTE(SUBSTITUTE(SUBSTITUTE(Answers!B476,"’","'"),"‘","'"),"“",""""),"”",""""))))*1+ISNUMBER(SEARCH("Research, or explaining something unfamiliar",TRIM(SUBSTITUTE(SUBSTITUTE(SUBSTITUTE(SUBSTITUTE(Answers!B476,"’","'"),"‘","'"),"“",""""),"”",""""))))*1+ISNUMBER(SEARCH("Working with data or spreadsheets",TRIM(SUBSTITUTE(SUBSTITUTE(SUBSTITUTE(SUBSTITUTE(Answers!B476,"’","'"),"‘","'"),"“",""""),"”",""""))))*1+ISNUMBER(SEARCH("Writing or reviewing code or scripts",TRIM(SUBSTITUTE(SUBSTITUTE(SUBSTITUTE(SUBSTITUTE(Answers!B476,"’","'"),"‘","'"),"“",""""),"”",""""))))*1+ISNUMBER(SEARCH("Brainstorming or planning",TRIM(SUBSTITUTE(SUBSTITUTE(SUBSTITUTE(SUBSTITUTE(Answers!B476,"’","'"),"‘","'"),"“",""""),"”",""""))))*1+ISNUMBER(SEARCH("Something else",TRIM(SUBSTITUTE(SUBSTITUTE(SUBSTITUTE(SUBSTITUTE(Answers!B476,"’","'"),"‘","'"),"“",""""),"”",""""))))*1)</f>
        <v/>
      </c>
      <c r="Y476" s="1" t="str">
        <f aca="false">IF(X476="","",IF(X476=0,IF(ISNUMBER(SEARCH("I don't use AI tools for work",TRIM(SUBSTITUTE(SUBSTITUTE(SUBSTITUTE(SUBSTITUTE(Answers!B476,"’","'"),"‘","'"),"“",""""),"”","""")))),1,"unread"),MIN(X476+1,5)))</f>
        <v/>
      </c>
      <c r="Z476" s="1" t="n">
        <f aca="false">IF(ISNUMBER(SEARCH("Clear guidance on what's allowed and what information can go in",TRIM(SUBSTITUTE(SUBSTITUTE(SUBSTITUTE(SUBSTITUTE(Answers!R476,"’","'"),"‘","'"),"“",""""),"”","""")))),1,0)</f>
        <v>0</v>
      </c>
      <c r="AA476" s="1" t="n">
        <f aca="false">IF(ISNUMBER(SEARCH("An approved AI tool with a work account",TRIM(SUBSTITUTE(SUBSTITUTE(SUBSTITUTE(SUBSTITUTE(Answers!R476,"’","'"),"‘","'"),"“",""""),"”","""")))),1,0)</f>
        <v>0</v>
      </c>
      <c r="AB476" s="1" t="n">
        <f aca="false">IF(ISNUMBER(SEARCH("Hands-on training using my own work tasks",TRIM(SUBSTITUTE(SUBSTITUTE(SUBSTITUTE(SUBSTITUTE(Answers!R476,"’","'"),"‘","'"),"“",""""),"”","""")))),1,0)</f>
        <v>0</v>
      </c>
      <c r="AC476" s="1" t="n">
        <f aca="false">IF(ISNUMBER(SEARCH("Ready-made prompts and templates for common tasks",TRIM(SUBSTITUTE(SUBSTITUTE(SUBSTITUTE(SUBSTITUTE(Answers!R476,"’","'"),"‘","'"),"“",""""),"”","""")))),1,0)</f>
        <v>0</v>
      </c>
      <c r="AD476" s="1" t="n">
        <f aca="false">IF(ISNUMBER(SEARCH("Help setting up an AI agent for my role",TRIM(SUBSTITUTE(SUBSTITUTE(SUBSTITUTE(SUBSTITUTE(Answers!R476,"’","'"),"‘","'"),"“",""""),"”","""")))),1,0)</f>
        <v>0</v>
      </c>
      <c r="AE476" s="1" t="n">
        <f aca="false">IF(ISNUMBER(SEARCH("Examples from people in jobs like mine",TRIM(SUBSTITUTE(SUBSTITUTE(SUBSTITUTE(SUBSTITUTE(Answers!R476,"’","'"),"‘","'"),"“",""""),"”","""")))),1,0)</f>
        <v>0</v>
      </c>
      <c r="AF476" s="1" t="n">
        <f aca="false">IF(ISNUMBER(SEARCH("Time set aside to practice",TRIM(SUBSTITUTE(SUBSTITUTE(SUBSTITUTE(SUBSTITUTE(Answers!R476,"’","'"),"‘","'"),"“",""""),"”","""")))),1,0)</f>
        <v>0</v>
      </c>
      <c r="AG476" s="1" t="n">
        <f aca="false">IF(ISNUMBER(SEARCH("I don't need help right now",TRIM(SUBSTITUTE(SUBSTITUTE(SUBSTITUTE(SUBSTITUTE(Answers!R476,"’","'"),"‘","'"),"“",""""),"”","""")))),1,0)</f>
        <v>0</v>
      </c>
      <c r="AH476" s="1" t="str">
        <f aca="false">IF(Answers!R476="","",IF(Z476+AA476+AB476+AC476+AD476+AE476+AF476+AG476=0,"unread",""))</f>
        <v/>
      </c>
      <c r="AI476" s="1" t="n">
        <f aca="false">IF(OR(D476=5,E476=5),1,0)</f>
        <v>0</v>
      </c>
    </row>
    <row r="477" customFormat="false" ht="15" hidden="false" customHeight="true" outlineLevel="0" collapsed="false">
      <c r="A477" s="1" t="n">
        <f aca="false">Answers!T477</f>
        <v>0</v>
      </c>
      <c r="B477" s="1" t="str">
        <f aca="false">IF(Answers!A477="","",IFERROR(MATCH(TRIM(SUBSTITUTE(SUBSTITUTE(SUBSTITUTE(SUBSTITUTE(Answers!A477,"’","'"),"‘","'"),"“",""""),"”","""")),'Scoring key'!$B$10:$B$14,0),"unread"))</f>
        <v/>
      </c>
      <c r="C477" s="1" t="str">
        <f aca="false">IF(Answers!C477="","",IFERROR(MATCH(TRIM(SUBSTITUTE(SUBSTITUTE(SUBSTITUTE(SUBSTITUTE(Answers!C477,"’","'"),"‘","'"),"“",""""),"”","""")),'Scoring key'!$B$15:$B$19,0),"unread"))</f>
        <v/>
      </c>
      <c r="D477" s="1" t="str">
        <f aca="false">IF(Answers!D477="","",IFERROR(MATCH(TRIM(SUBSTITUTE(SUBSTITUTE(SUBSTITUTE(SUBSTITUTE(Answers!D477,"’","'"),"‘","'"),"“",""""),"”","""")),'Scoring key'!$B$20:$B$24,0),"unread"))</f>
        <v/>
      </c>
      <c r="E477" s="1" t="str">
        <f aca="false">IF(Answers!E477="","",IFERROR(MATCH(TRIM(SUBSTITUTE(SUBSTITUTE(SUBSTITUTE(SUBSTITUTE(Answers!E477,"’","'"),"‘","'"),"“",""""),"”","""")),'Scoring key'!$B$25:$B$29,0),"unread"))</f>
        <v/>
      </c>
      <c r="F477" s="1" t="str">
        <f aca="false">IF(Answers!L477="","",IFERROR(MATCH(TRIM(SUBSTITUTE(SUBSTITUTE(SUBSTITUTE(SUBSTITUTE(Answers!L477,"’","'"),"‘","'"),"“",""""),"”","""")),'Scoring key'!$B$30:$B$34,0),"unread"))</f>
        <v/>
      </c>
      <c r="G477" s="1" t="str">
        <f aca="false">IF(Answers!N477="","",IFERROR(MATCH(TRIM(SUBSTITUTE(SUBSTITUTE(SUBSTITUTE(SUBSTITUTE(Answers!N477,"’","'"),"‘","'"),"“",""""),"”","""")),'Scoring key'!$B$35:$B$38,0),"unread"))</f>
        <v/>
      </c>
      <c r="H477" s="1" t="str">
        <f aca="false">IF(Answers!O477="","",IFERROR(MATCH(TRIM(SUBSTITUTE(SUBSTITUTE(SUBSTITUTE(SUBSTITUTE(Answers!O477,"’","'"),"‘","'"),"“",""""),"”","""")),'Scoring key'!$B$39:$B$42,0),"unread"))</f>
        <v/>
      </c>
      <c r="I477" s="1" t="str">
        <f aca="false">IF(Answers!S477="","",IFERROR(MATCH(TRIM(SUBSTITUTE(SUBSTITUTE(SUBSTITUTE(SUBSTITUTE(Answers!S477,"’","'"),"‘","'"),"“",""""),"”","""")),'Scoring key'!$B$43:$B$46,0),"unread"))</f>
        <v/>
      </c>
      <c r="J477" s="1" t="str">
        <f aca="false">IF(ISNUMBER(B477),IF(INDEX('Scoring key'!$C$10:$C$14,B477)="","",INDEX('Scoring key'!$C$10:$C$14,B477)),"")</f>
        <v/>
      </c>
      <c r="K477" s="1" t="str">
        <f aca="false">IF(ISNUMBER(E477),IF(INDEX('Scoring key'!$C$25:$C$29,E477)="","",INDEX('Scoring key'!$C$25:$C$29,E477)),"")</f>
        <v/>
      </c>
      <c r="L477" s="1" t="str">
        <f aca="false">IF(ISNUMBER(F477),IF(INDEX('Scoring key'!$C$30:$C$34,F477)="","",INDEX('Scoring key'!$C$30:$C$34,F477)),"")</f>
        <v/>
      </c>
      <c r="M477" s="1" t="str">
        <f aca="false">IF(ISNUMBER(G477),IF(INDEX('Scoring key'!$C$35:$C$38,G477)="","",INDEX('Scoring key'!$C$35:$C$38,G477)),"")</f>
        <v/>
      </c>
      <c r="N477" s="1" t="str">
        <f aca="false">IF(ISNUMBER(H477),IF(INDEX('Scoring key'!$C$39:$C$42,H477)="","",INDEX('Scoring key'!$C$39:$C$42,H477)),"")</f>
        <v/>
      </c>
      <c r="O477" s="1" t="str">
        <f aca="false">IF(Answers!F477="","",IF(ISNUMBER(IFERROR(VALUE(Answers!F477),"")),IF(AND(VALUE(Answers!F477)&gt;=1,VALUE(Answers!F477)&lt;=5,VALUE(Answers!F477)=INT(VALUE(Answers!F477))),VALUE(Answers!F477),"unread"),IFERROR(MATCH(TRIM(SUBSTITUTE(SUBSTITUTE(SUBSTITUTE(SUBSTITUTE(Answers!F477,"’","'"),"‘","'"),"“",""""),"”","""")),'Scoring key'!$B$5:$B$9,0),"unread")))</f>
        <v/>
      </c>
      <c r="P477" s="1" t="str">
        <f aca="false">IF(Answers!G477="","",IF(ISNUMBER(IFERROR(VALUE(Answers!G477),"")),IF(AND(VALUE(Answers!G477)&gt;=1,VALUE(Answers!G477)&lt;=5,VALUE(Answers!G477)=INT(VALUE(Answers!G477))),VALUE(Answers!G477),"unread"),IFERROR(MATCH(TRIM(SUBSTITUTE(SUBSTITUTE(SUBSTITUTE(SUBSTITUTE(Answers!G477,"’","'"),"‘","'"),"“",""""),"”","""")),'Scoring key'!$B$5:$B$9,0),"unread")))</f>
        <v/>
      </c>
      <c r="Q477" s="1" t="str">
        <f aca="false">IF(Answers!H477="","",IF(ISNUMBER(IFERROR(VALUE(Answers!H477),"")),IF(AND(VALUE(Answers!H477)&gt;=1,VALUE(Answers!H477)&lt;=5,VALUE(Answers!H477)=INT(VALUE(Answers!H477))),VALUE(Answers!H477),"unread"),IFERROR(MATCH(TRIM(SUBSTITUTE(SUBSTITUTE(SUBSTITUTE(SUBSTITUTE(Answers!H477,"’","'"),"‘","'"),"“",""""),"”","""")),'Scoring key'!$B$5:$B$9,0),"unread")))</f>
        <v/>
      </c>
      <c r="R477" s="1" t="str">
        <f aca="false">IF(Answers!I477="","",IF(ISNUMBER(IFERROR(VALUE(Answers!I477),"")),IF(AND(VALUE(Answers!I477)&gt;=1,VALUE(Answers!I477)&lt;=5,VALUE(Answers!I477)=INT(VALUE(Answers!I477))),VALUE(Answers!I477),"unread"),IFERROR(MATCH(TRIM(SUBSTITUTE(SUBSTITUTE(SUBSTITUTE(SUBSTITUTE(Answers!I477,"’","'"),"‘","'"),"“",""""),"”","""")),'Scoring key'!$B$5:$B$9,0),"unread")))</f>
        <v/>
      </c>
      <c r="S477" s="1" t="str">
        <f aca="false">IF(Answers!J477="","",IF(ISNUMBER(IFERROR(VALUE(Answers!J477),"")),IF(AND(VALUE(Answers!J477)&gt;=1,VALUE(Answers!J477)&lt;=5,VALUE(Answers!J477)=INT(VALUE(Answers!J477))),VALUE(Answers!J477),"unread"),IFERROR(MATCH(TRIM(SUBSTITUTE(SUBSTITUTE(SUBSTITUTE(SUBSTITUTE(Answers!J477,"’","'"),"‘","'"),"“",""""),"”","""")),'Scoring key'!$B$5:$B$9,0),"unread")))</f>
        <v/>
      </c>
      <c r="T477" s="1" t="str">
        <f aca="false">IF(Answers!K477="","",IF(ISNUMBER(IFERROR(VALUE(Answers!K477),"")),IF(AND(VALUE(Answers!K477)&gt;=1,VALUE(Answers!K477)&lt;=5,VALUE(Answers!K477)=INT(VALUE(Answers!K477))),VALUE(Answers!K477),"unread"),IFERROR(MATCH(TRIM(SUBSTITUTE(SUBSTITUTE(SUBSTITUTE(SUBSTITUTE(Answers!K477,"’","'"),"‘","'"),"“",""""),"”","""")),'Scoring key'!$B$5:$B$9,0),"unread")))</f>
        <v/>
      </c>
      <c r="U477" s="1" t="str">
        <f aca="false">IF(Answers!M477="","",IF(ISNUMBER(IFERROR(VALUE(Answers!M477),"")),IF(AND(VALUE(Answers!M477)&gt;=1,VALUE(Answers!M477)&lt;=5,VALUE(Answers!M477)=INT(VALUE(Answers!M477))),VALUE(Answers!M477),"unread"),IFERROR(MATCH(TRIM(SUBSTITUTE(SUBSTITUTE(SUBSTITUTE(SUBSTITUTE(Answers!M477,"’","'"),"‘","'"),"“",""""),"”","""")),'Scoring key'!$B$5:$B$9,0),"unread")))</f>
        <v/>
      </c>
      <c r="V477" s="1" t="str">
        <f aca="false">IF(Answers!P477="","",IF(ISNUMBER(IFERROR(VALUE(Answers!P477),"")),IF(AND(VALUE(Answers!P477)&gt;=1,VALUE(Answers!P477)&lt;=5,VALUE(Answers!P477)=INT(VALUE(Answers!P477))),VALUE(Answers!P477),"unread"),IFERROR(MATCH(TRIM(SUBSTITUTE(SUBSTITUTE(SUBSTITUTE(SUBSTITUTE(Answers!P477,"’","'"),"‘","'"),"“",""""),"”","""")),'Scoring key'!$B$5:$B$9,0),"unread")))</f>
        <v/>
      </c>
      <c r="W477" s="1" t="str">
        <f aca="false">IF(Answers!Q477="","",IF(ISNUMBER(IFERROR(VALUE(Answers!Q477),"")),IF(AND(VALUE(Answers!Q477)&gt;=1,VALUE(Answers!Q477)&lt;=5,VALUE(Answers!Q477)=INT(VALUE(Answers!Q477))),VALUE(Answers!Q477),"unread"),IFERROR(MATCH(TRIM(SUBSTITUTE(SUBSTITUTE(SUBSTITUTE(SUBSTITUTE(Answers!Q477,"’","'"),"‘","'"),"“",""""),"”","""")),'Scoring key'!$B$5:$B$9,0),"unread")))</f>
        <v/>
      </c>
      <c r="X477" s="1" t="str">
        <f aca="false">IF(Answers!B477="","",ISNUMBER(SEARCH("Drafting or editing emails and documents",TRIM(SUBSTITUTE(SUBSTITUTE(SUBSTITUTE(SUBSTITUTE(Answers!B477,"’","'"),"‘","'"),"“",""""),"”",""""))))*1+ISNUMBER(SEARCH("Summarizing documents, threads or meetings",TRIM(SUBSTITUTE(SUBSTITUTE(SUBSTITUTE(SUBSTITUTE(Answers!B477,"’","'"),"‘","'"),"“",""""),"”",""""))))*1+ISNUMBER(SEARCH("Research, or explaining something unfamiliar",TRIM(SUBSTITUTE(SUBSTITUTE(SUBSTITUTE(SUBSTITUTE(Answers!B477,"’","'"),"‘","'"),"“",""""),"”",""""))))*1+ISNUMBER(SEARCH("Working with data or spreadsheets",TRIM(SUBSTITUTE(SUBSTITUTE(SUBSTITUTE(SUBSTITUTE(Answers!B477,"’","'"),"‘","'"),"“",""""),"”",""""))))*1+ISNUMBER(SEARCH("Writing or reviewing code or scripts",TRIM(SUBSTITUTE(SUBSTITUTE(SUBSTITUTE(SUBSTITUTE(Answers!B477,"’","'"),"‘","'"),"“",""""),"”",""""))))*1+ISNUMBER(SEARCH("Brainstorming or planning",TRIM(SUBSTITUTE(SUBSTITUTE(SUBSTITUTE(SUBSTITUTE(Answers!B477,"’","'"),"‘","'"),"“",""""),"”",""""))))*1+ISNUMBER(SEARCH("Something else",TRIM(SUBSTITUTE(SUBSTITUTE(SUBSTITUTE(SUBSTITUTE(Answers!B477,"’","'"),"‘","'"),"“",""""),"”",""""))))*1)</f>
        <v/>
      </c>
      <c r="Y477" s="1" t="str">
        <f aca="false">IF(X477="","",IF(X477=0,IF(ISNUMBER(SEARCH("I don't use AI tools for work",TRIM(SUBSTITUTE(SUBSTITUTE(SUBSTITUTE(SUBSTITUTE(Answers!B477,"’","'"),"‘","'"),"“",""""),"”","""")))),1,"unread"),MIN(X477+1,5)))</f>
        <v/>
      </c>
      <c r="Z477" s="1" t="n">
        <f aca="false">IF(ISNUMBER(SEARCH("Clear guidance on what's allowed and what information can go in",TRIM(SUBSTITUTE(SUBSTITUTE(SUBSTITUTE(SUBSTITUTE(Answers!R477,"’","'"),"‘","'"),"“",""""),"”","""")))),1,0)</f>
        <v>0</v>
      </c>
      <c r="AA477" s="1" t="n">
        <f aca="false">IF(ISNUMBER(SEARCH("An approved AI tool with a work account",TRIM(SUBSTITUTE(SUBSTITUTE(SUBSTITUTE(SUBSTITUTE(Answers!R477,"’","'"),"‘","'"),"“",""""),"”","""")))),1,0)</f>
        <v>0</v>
      </c>
      <c r="AB477" s="1" t="n">
        <f aca="false">IF(ISNUMBER(SEARCH("Hands-on training using my own work tasks",TRIM(SUBSTITUTE(SUBSTITUTE(SUBSTITUTE(SUBSTITUTE(Answers!R477,"’","'"),"‘","'"),"“",""""),"”","""")))),1,0)</f>
        <v>0</v>
      </c>
      <c r="AC477" s="1" t="n">
        <f aca="false">IF(ISNUMBER(SEARCH("Ready-made prompts and templates for common tasks",TRIM(SUBSTITUTE(SUBSTITUTE(SUBSTITUTE(SUBSTITUTE(Answers!R477,"’","'"),"‘","'"),"“",""""),"”","""")))),1,0)</f>
        <v>0</v>
      </c>
      <c r="AD477" s="1" t="n">
        <f aca="false">IF(ISNUMBER(SEARCH("Help setting up an AI agent for my role",TRIM(SUBSTITUTE(SUBSTITUTE(SUBSTITUTE(SUBSTITUTE(Answers!R477,"’","'"),"‘","'"),"“",""""),"”","""")))),1,0)</f>
        <v>0</v>
      </c>
      <c r="AE477" s="1" t="n">
        <f aca="false">IF(ISNUMBER(SEARCH("Examples from people in jobs like mine",TRIM(SUBSTITUTE(SUBSTITUTE(SUBSTITUTE(SUBSTITUTE(Answers!R477,"’","'"),"‘","'"),"“",""""),"”","""")))),1,0)</f>
        <v>0</v>
      </c>
      <c r="AF477" s="1" t="n">
        <f aca="false">IF(ISNUMBER(SEARCH("Time set aside to practice",TRIM(SUBSTITUTE(SUBSTITUTE(SUBSTITUTE(SUBSTITUTE(Answers!R477,"’","'"),"‘","'"),"“",""""),"”","""")))),1,0)</f>
        <v>0</v>
      </c>
      <c r="AG477" s="1" t="n">
        <f aca="false">IF(ISNUMBER(SEARCH("I don't need help right now",TRIM(SUBSTITUTE(SUBSTITUTE(SUBSTITUTE(SUBSTITUTE(Answers!R477,"’","'"),"‘","'"),"“",""""),"”","""")))),1,0)</f>
        <v>0</v>
      </c>
      <c r="AH477" s="1" t="str">
        <f aca="false">IF(Answers!R477="","",IF(Z477+AA477+AB477+AC477+AD477+AE477+AF477+AG477=0,"unread",""))</f>
        <v/>
      </c>
      <c r="AI477" s="1" t="n">
        <f aca="false">IF(OR(D477=5,E477=5),1,0)</f>
        <v>0</v>
      </c>
    </row>
    <row r="478" customFormat="false" ht="15" hidden="false" customHeight="true" outlineLevel="0" collapsed="false">
      <c r="A478" s="1" t="n">
        <f aca="false">Answers!T478</f>
        <v>0</v>
      </c>
      <c r="B478" s="1" t="str">
        <f aca="false">IF(Answers!A478="","",IFERROR(MATCH(TRIM(SUBSTITUTE(SUBSTITUTE(SUBSTITUTE(SUBSTITUTE(Answers!A478,"’","'"),"‘","'"),"“",""""),"”","""")),'Scoring key'!$B$10:$B$14,0),"unread"))</f>
        <v/>
      </c>
      <c r="C478" s="1" t="str">
        <f aca="false">IF(Answers!C478="","",IFERROR(MATCH(TRIM(SUBSTITUTE(SUBSTITUTE(SUBSTITUTE(SUBSTITUTE(Answers!C478,"’","'"),"‘","'"),"“",""""),"”","""")),'Scoring key'!$B$15:$B$19,0),"unread"))</f>
        <v/>
      </c>
      <c r="D478" s="1" t="str">
        <f aca="false">IF(Answers!D478="","",IFERROR(MATCH(TRIM(SUBSTITUTE(SUBSTITUTE(SUBSTITUTE(SUBSTITUTE(Answers!D478,"’","'"),"‘","'"),"“",""""),"”","""")),'Scoring key'!$B$20:$B$24,0),"unread"))</f>
        <v/>
      </c>
      <c r="E478" s="1" t="str">
        <f aca="false">IF(Answers!E478="","",IFERROR(MATCH(TRIM(SUBSTITUTE(SUBSTITUTE(SUBSTITUTE(SUBSTITUTE(Answers!E478,"’","'"),"‘","'"),"“",""""),"”","""")),'Scoring key'!$B$25:$B$29,0),"unread"))</f>
        <v/>
      </c>
      <c r="F478" s="1" t="str">
        <f aca="false">IF(Answers!L478="","",IFERROR(MATCH(TRIM(SUBSTITUTE(SUBSTITUTE(SUBSTITUTE(SUBSTITUTE(Answers!L478,"’","'"),"‘","'"),"“",""""),"”","""")),'Scoring key'!$B$30:$B$34,0),"unread"))</f>
        <v/>
      </c>
      <c r="G478" s="1" t="str">
        <f aca="false">IF(Answers!N478="","",IFERROR(MATCH(TRIM(SUBSTITUTE(SUBSTITUTE(SUBSTITUTE(SUBSTITUTE(Answers!N478,"’","'"),"‘","'"),"“",""""),"”","""")),'Scoring key'!$B$35:$B$38,0),"unread"))</f>
        <v/>
      </c>
      <c r="H478" s="1" t="str">
        <f aca="false">IF(Answers!O478="","",IFERROR(MATCH(TRIM(SUBSTITUTE(SUBSTITUTE(SUBSTITUTE(SUBSTITUTE(Answers!O478,"’","'"),"‘","'"),"“",""""),"”","""")),'Scoring key'!$B$39:$B$42,0),"unread"))</f>
        <v/>
      </c>
      <c r="I478" s="1" t="str">
        <f aca="false">IF(Answers!S478="","",IFERROR(MATCH(TRIM(SUBSTITUTE(SUBSTITUTE(SUBSTITUTE(SUBSTITUTE(Answers!S478,"’","'"),"‘","'"),"“",""""),"”","""")),'Scoring key'!$B$43:$B$46,0),"unread"))</f>
        <v/>
      </c>
      <c r="J478" s="1" t="str">
        <f aca="false">IF(ISNUMBER(B478),IF(INDEX('Scoring key'!$C$10:$C$14,B478)="","",INDEX('Scoring key'!$C$10:$C$14,B478)),"")</f>
        <v/>
      </c>
      <c r="K478" s="1" t="str">
        <f aca="false">IF(ISNUMBER(E478),IF(INDEX('Scoring key'!$C$25:$C$29,E478)="","",INDEX('Scoring key'!$C$25:$C$29,E478)),"")</f>
        <v/>
      </c>
      <c r="L478" s="1" t="str">
        <f aca="false">IF(ISNUMBER(F478),IF(INDEX('Scoring key'!$C$30:$C$34,F478)="","",INDEX('Scoring key'!$C$30:$C$34,F478)),"")</f>
        <v/>
      </c>
      <c r="M478" s="1" t="str">
        <f aca="false">IF(ISNUMBER(G478),IF(INDEX('Scoring key'!$C$35:$C$38,G478)="","",INDEX('Scoring key'!$C$35:$C$38,G478)),"")</f>
        <v/>
      </c>
      <c r="N478" s="1" t="str">
        <f aca="false">IF(ISNUMBER(H478),IF(INDEX('Scoring key'!$C$39:$C$42,H478)="","",INDEX('Scoring key'!$C$39:$C$42,H478)),"")</f>
        <v/>
      </c>
      <c r="O478" s="1" t="str">
        <f aca="false">IF(Answers!F478="","",IF(ISNUMBER(IFERROR(VALUE(Answers!F478),"")),IF(AND(VALUE(Answers!F478)&gt;=1,VALUE(Answers!F478)&lt;=5,VALUE(Answers!F478)=INT(VALUE(Answers!F478))),VALUE(Answers!F478),"unread"),IFERROR(MATCH(TRIM(SUBSTITUTE(SUBSTITUTE(SUBSTITUTE(SUBSTITUTE(Answers!F478,"’","'"),"‘","'"),"“",""""),"”","""")),'Scoring key'!$B$5:$B$9,0),"unread")))</f>
        <v/>
      </c>
      <c r="P478" s="1" t="str">
        <f aca="false">IF(Answers!G478="","",IF(ISNUMBER(IFERROR(VALUE(Answers!G478),"")),IF(AND(VALUE(Answers!G478)&gt;=1,VALUE(Answers!G478)&lt;=5,VALUE(Answers!G478)=INT(VALUE(Answers!G478))),VALUE(Answers!G478),"unread"),IFERROR(MATCH(TRIM(SUBSTITUTE(SUBSTITUTE(SUBSTITUTE(SUBSTITUTE(Answers!G478,"’","'"),"‘","'"),"“",""""),"”","""")),'Scoring key'!$B$5:$B$9,0),"unread")))</f>
        <v/>
      </c>
      <c r="Q478" s="1" t="str">
        <f aca="false">IF(Answers!H478="","",IF(ISNUMBER(IFERROR(VALUE(Answers!H478),"")),IF(AND(VALUE(Answers!H478)&gt;=1,VALUE(Answers!H478)&lt;=5,VALUE(Answers!H478)=INT(VALUE(Answers!H478))),VALUE(Answers!H478),"unread"),IFERROR(MATCH(TRIM(SUBSTITUTE(SUBSTITUTE(SUBSTITUTE(SUBSTITUTE(Answers!H478,"’","'"),"‘","'"),"“",""""),"”","""")),'Scoring key'!$B$5:$B$9,0),"unread")))</f>
        <v/>
      </c>
      <c r="R478" s="1" t="str">
        <f aca="false">IF(Answers!I478="","",IF(ISNUMBER(IFERROR(VALUE(Answers!I478),"")),IF(AND(VALUE(Answers!I478)&gt;=1,VALUE(Answers!I478)&lt;=5,VALUE(Answers!I478)=INT(VALUE(Answers!I478))),VALUE(Answers!I478),"unread"),IFERROR(MATCH(TRIM(SUBSTITUTE(SUBSTITUTE(SUBSTITUTE(SUBSTITUTE(Answers!I478,"’","'"),"‘","'"),"“",""""),"”","""")),'Scoring key'!$B$5:$B$9,0),"unread")))</f>
        <v/>
      </c>
      <c r="S478" s="1" t="str">
        <f aca="false">IF(Answers!J478="","",IF(ISNUMBER(IFERROR(VALUE(Answers!J478),"")),IF(AND(VALUE(Answers!J478)&gt;=1,VALUE(Answers!J478)&lt;=5,VALUE(Answers!J478)=INT(VALUE(Answers!J478))),VALUE(Answers!J478),"unread"),IFERROR(MATCH(TRIM(SUBSTITUTE(SUBSTITUTE(SUBSTITUTE(SUBSTITUTE(Answers!J478,"’","'"),"‘","'"),"“",""""),"”","""")),'Scoring key'!$B$5:$B$9,0),"unread")))</f>
        <v/>
      </c>
      <c r="T478" s="1" t="str">
        <f aca="false">IF(Answers!K478="","",IF(ISNUMBER(IFERROR(VALUE(Answers!K478),"")),IF(AND(VALUE(Answers!K478)&gt;=1,VALUE(Answers!K478)&lt;=5,VALUE(Answers!K478)=INT(VALUE(Answers!K478))),VALUE(Answers!K478),"unread"),IFERROR(MATCH(TRIM(SUBSTITUTE(SUBSTITUTE(SUBSTITUTE(SUBSTITUTE(Answers!K478,"’","'"),"‘","'"),"“",""""),"”","""")),'Scoring key'!$B$5:$B$9,0),"unread")))</f>
        <v/>
      </c>
      <c r="U478" s="1" t="str">
        <f aca="false">IF(Answers!M478="","",IF(ISNUMBER(IFERROR(VALUE(Answers!M478),"")),IF(AND(VALUE(Answers!M478)&gt;=1,VALUE(Answers!M478)&lt;=5,VALUE(Answers!M478)=INT(VALUE(Answers!M478))),VALUE(Answers!M478),"unread"),IFERROR(MATCH(TRIM(SUBSTITUTE(SUBSTITUTE(SUBSTITUTE(SUBSTITUTE(Answers!M478,"’","'"),"‘","'"),"“",""""),"”","""")),'Scoring key'!$B$5:$B$9,0),"unread")))</f>
        <v/>
      </c>
      <c r="V478" s="1" t="str">
        <f aca="false">IF(Answers!P478="","",IF(ISNUMBER(IFERROR(VALUE(Answers!P478),"")),IF(AND(VALUE(Answers!P478)&gt;=1,VALUE(Answers!P478)&lt;=5,VALUE(Answers!P478)=INT(VALUE(Answers!P478))),VALUE(Answers!P478),"unread"),IFERROR(MATCH(TRIM(SUBSTITUTE(SUBSTITUTE(SUBSTITUTE(SUBSTITUTE(Answers!P478,"’","'"),"‘","'"),"“",""""),"”","""")),'Scoring key'!$B$5:$B$9,0),"unread")))</f>
        <v/>
      </c>
      <c r="W478" s="1" t="str">
        <f aca="false">IF(Answers!Q478="","",IF(ISNUMBER(IFERROR(VALUE(Answers!Q478),"")),IF(AND(VALUE(Answers!Q478)&gt;=1,VALUE(Answers!Q478)&lt;=5,VALUE(Answers!Q478)=INT(VALUE(Answers!Q478))),VALUE(Answers!Q478),"unread"),IFERROR(MATCH(TRIM(SUBSTITUTE(SUBSTITUTE(SUBSTITUTE(SUBSTITUTE(Answers!Q478,"’","'"),"‘","'"),"“",""""),"”","""")),'Scoring key'!$B$5:$B$9,0),"unread")))</f>
        <v/>
      </c>
      <c r="X478" s="1" t="str">
        <f aca="false">IF(Answers!B478="","",ISNUMBER(SEARCH("Drafting or editing emails and documents",TRIM(SUBSTITUTE(SUBSTITUTE(SUBSTITUTE(SUBSTITUTE(Answers!B478,"’","'"),"‘","'"),"“",""""),"”",""""))))*1+ISNUMBER(SEARCH("Summarizing documents, threads or meetings",TRIM(SUBSTITUTE(SUBSTITUTE(SUBSTITUTE(SUBSTITUTE(Answers!B478,"’","'"),"‘","'"),"“",""""),"”",""""))))*1+ISNUMBER(SEARCH("Research, or explaining something unfamiliar",TRIM(SUBSTITUTE(SUBSTITUTE(SUBSTITUTE(SUBSTITUTE(Answers!B478,"’","'"),"‘","'"),"“",""""),"”",""""))))*1+ISNUMBER(SEARCH("Working with data or spreadsheets",TRIM(SUBSTITUTE(SUBSTITUTE(SUBSTITUTE(SUBSTITUTE(Answers!B478,"’","'"),"‘","'"),"“",""""),"”",""""))))*1+ISNUMBER(SEARCH("Writing or reviewing code or scripts",TRIM(SUBSTITUTE(SUBSTITUTE(SUBSTITUTE(SUBSTITUTE(Answers!B478,"’","'"),"‘","'"),"“",""""),"”",""""))))*1+ISNUMBER(SEARCH("Brainstorming or planning",TRIM(SUBSTITUTE(SUBSTITUTE(SUBSTITUTE(SUBSTITUTE(Answers!B478,"’","'"),"‘","'"),"“",""""),"”",""""))))*1+ISNUMBER(SEARCH("Something else",TRIM(SUBSTITUTE(SUBSTITUTE(SUBSTITUTE(SUBSTITUTE(Answers!B478,"’","'"),"‘","'"),"“",""""),"”",""""))))*1)</f>
        <v/>
      </c>
      <c r="Y478" s="1" t="str">
        <f aca="false">IF(X478="","",IF(X478=0,IF(ISNUMBER(SEARCH("I don't use AI tools for work",TRIM(SUBSTITUTE(SUBSTITUTE(SUBSTITUTE(SUBSTITUTE(Answers!B478,"’","'"),"‘","'"),"“",""""),"”","""")))),1,"unread"),MIN(X478+1,5)))</f>
        <v/>
      </c>
      <c r="Z478" s="1" t="n">
        <f aca="false">IF(ISNUMBER(SEARCH("Clear guidance on what's allowed and what information can go in",TRIM(SUBSTITUTE(SUBSTITUTE(SUBSTITUTE(SUBSTITUTE(Answers!R478,"’","'"),"‘","'"),"“",""""),"”","""")))),1,0)</f>
        <v>0</v>
      </c>
      <c r="AA478" s="1" t="n">
        <f aca="false">IF(ISNUMBER(SEARCH("An approved AI tool with a work account",TRIM(SUBSTITUTE(SUBSTITUTE(SUBSTITUTE(SUBSTITUTE(Answers!R478,"’","'"),"‘","'"),"“",""""),"”","""")))),1,0)</f>
        <v>0</v>
      </c>
      <c r="AB478" s="1" t="n">
        <f aca="false">IF(ISNUMBER(SEARCH("Hands-on training using my own work tasks",TRIM(SUBSTITUTE(SUBSTITUTE(SUBSTITUTE(SUBSTITUTE(Answers!R478,"’","'"),"‘","'"),"“",""""),"”","""")))),1,0)</f>
        <v>0</v>
      </c>
      <c r="AC478" s="1" t="n">
        <f aca="false">IF(ISNUMBER(SEARCH("Ready-made prompts and templates for common tasks",TRIM(SUBSTITUTE(SUBSTITUTE(SUBSTITUTE(SUBSTITUTE(Answers!R478,"’","'"),"‘","'"),"“",""""),"”","""")))),1,0)</f>
        <v>0</v>
      </c>
      <c r="AD478" s="1" t="n">
        <f aca="false">IF(ISNUMBER(SEARCH("Help setting up an AI agent for my role",TRIM(SUBSTITUTE(SUBSTITUTE(SUBSTITUTE(SUBSTITUTE(Answers!R478,"’","'"),"‘","'"),"“",""""),"”","""")))),1,0)</f>
        <v>0</v>
      </c>
      <c r="AE478" s="1" t="n">
        <f aca="false">IF(ISNUMBER(SEARCH("Examples from people in jobs like mine",TRIM(SUBSTITUTE(SUBSTITUTE(SUBSTITUTE(SUBSTITUTE(Answers!R478,"’","'"),"‘","'"),"“",""""),"”","""")))),1,0)</f>
        <v>0</v>
      </c>
      <c r="AF478" s="1" t="n">
        <f aca="false">IF(ISNUMBER(SEARCH("Time set aside to practice",TRIM(SUBSTITUTE(SUBSTITUTE(SUBSTITUTE(SUBSTITUTE(Answers!R478,"’","'"),"‘","'"),"“",""""),"”","""")))),1,0)</f>
        <v>0</v>
      </c>
      <c r="AG478" s="1" t="n">
        <f aca="false">IF(ISNUMBER(SEARCH("I don't need help right now",TRIM(SUBSTITUTE(SUBSTITUTE(SUBSTITUTE(SUBSTITUTE(Answers!R478,"’","'"),"‘","'"),"“",""""),"”","""")))),1,0)</f>
        <v>0</v>
      </c>
      <c r="AH478" s="1" t="str">
        <f aca="false">IF(Answers!R478="","",IF(Z478+AA478+AB478+AC478+AD478+AE478+AF478+AG478=0,"unread",""))</f>
        <v/>
      </c>
      <c r="AI478" s="1" t="n">
        <f aca="false">IF(OR(D478=5,E478=5),1,0)</f>
        <v>0</v>
      </c>
    </row>
    <row r="479" customFormat="false" ht="15" hidden="false" customHeight="true" outlineLevel="0" collapsed="false">
      <c r="A479" s="1" t="n">
        <f aca="false">Answers!T479</f>
        <v>0</v>
      </c>
      <c r="B479" s="1" t="str">
        <f aca="false">IF(Answers!A479="","",IFERROR(MATCH(TRIM(SUBSTITUTE(SUBSTITUTE(SUBSTITUTE(SUBSTITUTE(Answers!A479,"’","'"),"‘","'"),"“",""""),"”","""")),'Scoring key'!$B$10:$B$14,0),"unread"))</f>
        <v/>
      </c>
      <c r="C479" s="1" t="str">
        <f aca="false">IF(Answers!C479="","",IFERROR(MATCH(TRIM(SUBSTITUTE(SUBSTITUTE(SUBSTITUTE(SUBSTITUTE(Answers!C479,"’","'"),"‘","'"),"“",""""),"”","""")),'Scoring key'!$B$15:$B$19,0),"unread"))</f>
        <v/>
      </c>
      <c r="D479" s="1" t="str">
        <f aca="false">IF(Answers!D479="","",IFERROR(MATCH(TRIM(SUBSTITUTE(SUBSTITUTE(SUBSTITUTE(SUBSTITUTE(Answers!D479,"’","'"),"‘","'"),"“",""""),"”","""")),'Scoring key'!$B$20:$B$24,0),"unread"))</f>
        <v/>
      </c>
      <c r="E479" s="1" t="str">
        <f aca="false">IF(Answers!E479="","",IFERROR(MATCH(TRIM(SUBSTITUTE(SUBSTITUTE(SUBSTITUTE(SUBSTITUTE(Answers!E479,"’","'"),"‘","'"),"“",""""),"”","""")),'Scoring key'!$B$25:$B$29,0),"unread"))</f>
        <v/>
      </c>
      <c r="F479" s="1" t="str">
        <f aca="false">IF(Answers!L479="","",IFERROR(MATCH(TRIM(SUBSTITUTE(SUBSTITUTE(SUBSTITUTE(SUBSTITUTE(Answers!L479,"’","'"),"‘","'"),"“",""""),"”","""")),'Scoring key'!$B$30:$B$34,0),"unread"))</f>
        <v/>
      </c>
      <c r="G479" s="1" t="str">
        <f aca="false">IF(Answers!N479="","",IFERROR(MATCH(TRIM(SUBSTITUTE(SUBSTITUTE(SUBSTITUTE(SUBSTITUTE(Answers!N479,"’","'"),"‘","'"),"“",""""),"”","""")),'Scoring key'!$B$35:$B$38,0),"unread"))</f>
        <v/>
      </c>
      <c r="H479" s="1" t="str">
        <f aca="false">IF(Answers!O479="","",IFERROR(MATCH(TRIM(SUBSTITUTE(SUBSTITUTE(SUBSTITUTE(SUBSTITUTE(Answers!O479,"’","'"),"‘","'"),"“",""""),"”","""")),'Scoring key'!$B$39:$B$42,0),"unread"))</f>
        <v/>
      </c>
      <c r="I479" s="1" t="str">
        <f aca="false">IF(Answers!S479="","",IFERROR(MATCH(TRIM(SUBSTITUTE(SUBSTITUTE(SUBSTITUTE(SUBSTITUTE(Answers!S479,"’","'"),"‘","'"),"“",""""),"”","""")),'Scoring key'!$B$43:$B$46,0),"unread"))</f>
        <v/>
      </c>
      <c r="J479" s="1" t="str">
        <f aca="false">IF(ISNUMBER(B479),IF(INDEX('Scoring key'!$C$10:$C$14,B479)="","",INDEX('Scoring key'!$C$10:$C$14,B479)),"")</f>
        <v/>
      </c>
      <c r="K479" s="1" t="str">
        <f aca="false">IF(ISNUMBER(E479),IF(INDEX('Scoring key'!$C$25:$C$29,E479)="","",INDEX('Scoring key'!$C$25:$C$29,E479)),"")</f>
        <v/>
      </c>
      <c r="L479" s="1" t="str">
        <f aca="false">IF(ISNUMBER(F479),IF(INDEX('Scoring key'!$C$30:$C$34,F479)="","",INDEX('Scoring key'!$C$30:$C$34,F479)),"")</f>
        <v/>
      </c>
      <c r="M479" s="1" t="str">
        <f aca="false">IF(ISNUMBER(G479),IF(INDEX('Scoring key'!$C$35:$C$38,G479)="","",INDEX('Scoring key'!$C$35:$C$38,G479)),"")</f>
        <v/>
      </c>
      <c r="N479" s="1" t="str">
        <f aca="false">IF(ISNUMBER(H479),IF(INDEX('Scoring key'!$C$39:$C$42,H479)="","",INDEX('Scoring key'!$C$39:$C$42,H479)),"")</f>
        <v/>
      </c>
      <c r="O479" s="1" t="str">
        <f aca="false">IF(Answers!F479="","",IF(ISNUMBER(IFERROR(VALUE(Answers!F479),"")),IF(AND(VALUE(Answers!F479)&gt;=1,VALUE(Answers!F479)&lt;=5,VALUE(Answers!F479)=INT(VALUE(Answers!F479))),VALUE(Answers!F479),"unread"),IFERROR(MATCH(TRIM(SUBSTITUTE(SUBSTITUTE(SUBSTITUTE(SUBSTITUTE(Answers!F479,"’","'"),"‘","'"),"“",""""),"”","""")),'Scoring key'!$B$5:$B$9,0),"unread")))</f>
        <v/>
      </c>
      <c r="P479" s="1" t="str">
        <f aca="false">IF(Answers!G479="","",IF(ISNUMBER(IFERROR(VALUE(Answers!G479),"")),IF(AND(VALUE(Answers!G479)&gt;=1,VALUE(Answers!G479)&lt;=5,VALUE(Answers!G479)=INT(VALUE(Answers!G479))),VALUE(Answers!G479),"unread"),IFERROR(MATCH(TRIM(SUBSTITUTE(SUBSTITUTE(SUBSTITUTE(SUBSTITUTE(Answers!G479,"’","'"),"‘","'"),"“",""""),"”","""")),'Scoring key'!$B$5:$B$9,0),"unread")))</f>
        <v/>
      </c>
      <c r="Q479" s="1" t="str">
        <f aca="false">IF(Answers!H479="","",IF(ISNUMBER(IFERROR(VALUE(Answers!H479),"")),IF(AND(VALUE(Answers!H479)&gt;=1,VALUE(Answers!H479)&lt;=5,VALUE(Answers!H479)=INT(VALUE(Answers!H479))),VALUE(Answers!H479),"unread"),IFERROR(MATCH(TRIM(SUBSTITUTE(SUBSTITUTE(SUBSTITUTE(SUBSTITUTE(Answers!H479,"’","'"),"‘","'"),"“",""""),"”","""")),'Scoring key'!$B$5:$B$9,0),"unread")))</f>
        <v/>
      </c>
      <c r="R479" s="1" t="str">
        <f aca="false">IF(Answers!I479="","",IF(ISNUMBER(IFERROR(VALUE(Answers!I479),"")),IF(AND(VALUE(Answers!I479)&gt;=1,VALUE(Answers!I479)&lt;=5,VALUE(Answers!I479)=INT(VALUE(Answers!I479))),VALUE(Answers!I479),"unread"),IFERROR(MATCH(TRIM(SUBSTITUTE(SUBSTITUTE(SUBSTITUTE(SUBSTITUTE(Answers!I479,"’","'"),"‘","'"),"“",""""),"”","""")),'Scoring key'!$B$5:$B$9,0),"unread")))</f>
        <v/>
      </c>
      <c r="S479" s="1" t="str">
        <f aca="false">IF(Answers!J479="","",IF(ISNUMBER(IFERROR(VALUE(Answers!J479),"")),IF(AND(VALUE(Answers!J479)&gt;=1,VALUE(Answers!J479)&lt;=5,VALUE(Answers!J479)=INT(VALUE(Answers!J479))),VALUE(Answers!J479),"unread"),IFERROR(MATCH(TRIM(SUBSTITUTE(SUBSTITUTE(SUBSTITUTE(SUBSTITUTE(Answers!J479,"’","'"),"‘","'"),"“",""""),"”","""")),'Scoring key'!$B$5:$B$9,0),"unread")))</f>
        <v/>
      </c>
      <c r="T479" s="1" t="str">
        <f aca="false">IF(Answers!K479="","",IF(ISNUMBER(IFERROR(VALUE(Answers!K479),"")),IF(AND(VALUE(Answers!K479)&gt;=1,VALUE(Answers!K479)&lt;=5,VALUE(Answers!K479)=INT(VALUE(Answers!K479))),VALUE(Answers!K479),"unread"),IFERROR(MATCH(TRIM(SUBSTITUTE(SUBSTITUTE(SUBSTITUTE(SUBSTITUTE(Answers!K479,"’","'"),"‘","'"),"“",""""),"”","""")),'Scoring key'!$B$5:$B$9,0),"unread")))</f>
        <v/>
      </c>
      <c r="U479" s="1" t="str">
        <f aca="false">IF(Answers!M479="","",IF(ISNUMBER(IFERROR(VALUE(Answers!M479),"")),IF(AND(VALUE(Answers!M479)&gt;=1,VALUE(Answers!M479)&lt;=5,VALUE(Answers!M479)=INT(VALUE(Answers!M479))),VALUE(Answers!M479),"unread"),IFERROR(MATCH(TRIM(SUBSTITUTE(SUBSTITUTE(SUBSTITUTE(SUBSTITUTE(Answers!M479,"’","'"),"‘","'"),"“",""""),"”","""")),'Scoring key'!$B$5:$B$9,0),"unread")))</f>
        <v/>
      </c>
      <c r="V479" s="1" t="str">
        <f aca="false">IF(Answers!P479="","",IF(ISNUMBER(IFERROR(VALUE(Answers!P479),"")),IF(AND(VALUE(Answers!P479)&gt;=1,VALUE(Answers!P479)&lt;=5,VALUE(Answers!P479)=INT(VALUE(Answers!P479))),VALUE(Answers!P479),"unread"),IFERROR(MATCH(TRIM(SUBSTITUTE(SUBSTITUTE(SUBSTITUTE(SUBSTITUTE(Answers!P479,"’","'"),"‘","'"),"“",""""),"”","""")),'Scoring key'!$B$5:$B$9,0),"unread")))</f>
        <v/>
      </c>
      <c r="W479" s="1" t="str">
        <f aca="false">IF(Answers!Q479="","",IF(ISNUMBER(IFERROR(VALUE(Answers!Q479),"")),IF(AND(VALUE(Answers!Q479)&gt;=1,VALUE(Answers!Q479)&lt;=5,VALUE(Answers!Q479)=INT(VALUE(Answers!Q479))),VALUE(Answers!Q479),"unread"),IFERROR(MATCH(TRIM(SUBSTITUTE(SUBSTITUTE(SUBSTITUTE(SUBSTITUTE(Answers!Q479,"’","'"),"‘","'"),"“",""""),"”","""")),'Scoring key'!$B$5:$B$9,0),"unread")))</f>
        <v/>
      </c>
      <c r="X479" s="1" t="str">
        <f aca="false">IF(Answers!B479="","",ISNUMBER(SEARCH("Drafting or editing emails and documents",TRIM(SUBSTITUTE(SUBSTITUTE(SUBSTITUTE(SUBSTITUTE(Answers!B479,"’","'"),"‘","'"),"“",""""),"”",""""))))*1+ISNUMBER(SEARCH("Summarizing documents, threads or meetings",TRIM(SUBSTITUTE(SUBSTITUTE(SUBSTITUTE(SUBSTITUTE(Answers!B479,"’","'"),"‘","'"),"“",""""),"”",""""))))*1+ISNUMBER(SEARCH("Research, or explaining something unfamiliar",TRIM(SUBSTITUTE(SUBSTITUTE(SUBSTITUTE(SUBSTITUTE(Answers!B479,"’","'"),"‘","'"),"“",""""),"”",""""))))*1+ISNUMBER(SEARCH("Working with data or spreadsheets",TRIM(SUBSTITUTE(SUBSTITUTE(SUBSTITUTE(SUBSTITUTE(Answers!B479,"’","'"),"‘","'"),"“",""""),"”",""""))))*1+ISNUMBER(SEARCH("Writing or reviewing code or scripts",TRIM(SUBSTITUTE(SUBSTITUTE(SUBSTITUTE(SUBSTITUTE(Answers!B479,"’","'"),"‘","'"),"“",""""),"”",""""))))*1+ISNUMBER(SEARCH("Brainstorming or planning",TRIM(SUBSTITUTE(SUBSTITUTE(SUBSTITUTE(SUBSTITUTE(Answers!B479,"’","'"),"‘","'"),"“",""""),"”",""""))))*1+ISNUMBER(SEARCH("Something else",TRIM(SUBSTITUTE(SUBSTITUTE(SUBSTITUTE(SUBSTITUTE(Answers!B479,"’","'"),"‘","'"),"“",""""),"”",""""))))*1)</f>
        <v/>
      </c>
      <c r="Y479" s="1" t="str">
        <f aca="false">IF(X479="","",IF(X479=0,IF(ISNUMBER(SEARCH("I don't use AI tools for work",TRIM(SUBSTITUTE(SUBSTITUTE(SUBSTITUTE(SUBSTITUTE(Answers!B479,"’","'"),"‘","'"),"“",""""),"”","""")))),1,"unread"),MIN(X479+1,5)))</f>
        <v/>
      </c>
      <c r="Z479" s="1" t="n">
        <f aca="false">IF(ISNUMBER(SEARCH("Clear guidance on what's allowed and what information can go in",TRIM(SUBSTITUTE(SUBSTITUTE(SUBSTITUTE(SUBSTITUTE(Answers!R479,"’","'"),"‘","'"),"“",""""),"”","""")))),1,0)</f>
        <v>0</v>
      </c>
      <c r="AA479" s="1" t="n">
        <f aca="false">IF(ISNUMBER(SEARCH("An approved AI tool with a work account",TRIM(SUBSTITUTE(SUBSTITUTE(SUBSTITUTE(SUBSTITUTE(Answers!R479,"’","'"),"‘","'"),"“",""""),"”","""")))),1,0)</f>
        <v>0</v>
      </c>
      <c r="AB479" s="1" t="n">
        <f aca="false">IF(ISNUMBER(SEARCH("Hands-on training using my own work tasks",TRIM(SUBSTITUTE(SUBSTITUTE(SUBSTITUTE(SUBSTITUTE(Answers!R479,"’","'"),"‘","'"),"“",""""),"”","""")))),1,0)</f>
        <v>0</v>
      </c>
      <c r="AC479" s="1" t="n">
        <f aca="false">IF(ISNUMBER(SEARCH("Ready-made prompts and templates for common tasks",TRIM(SUBSTITUTE(SUBSTITUTE(SUBSTITUTE(SUBSTITUTE(Answers!R479,"’","'"),"‘","'"),"“",""""),"”","""")))),1,0)</f>
        <v>0</v>
      </c>
      <c r="AD479" s="1" t="n">
        <f aca="false">IF(ISNUMBER(SEARCH("Help setting up an AI agent for my role",TRIM(SUBSTITUTE(SUBSTITUTE(SUBSTITUTE(SUBSTITUTE(Answers!R479,"’","'"),"‘","'"),"“",""""),"”","""")))),1,0)</f>
        <v>0</v>
      </c>
      <c r="AE479" s="1" t="n">
        <f aca="false">IF(ISNUMBER(SEARCH("Examples from people in jobs like mine",TRIM(SUBSTITUTE(SUBSTITUTE(SUBSTITUTE(SUBSTITUTE(Answers!R479,"’","'"),"‘","'"),"“",""""),"”","""")))),1,0)</f>
        <v>0</v>
      </c>
      <c r="AF479" s="1" t="n">
        <f aca="false">IF(ISNUMBER(SEARCH("Time set aside to practice",TRIM(SUBSTITUTE(SUBSTITUTE(SUBSTITUTE(SUBSTITUTE(Answers!R479,"’","'"),"‘","'"),"“",""""),"”","""")))),1,0)</f>
        <v>0</v>
      </c>
      <c r="AG479" s="1" t="n">
        <f aca="false">IF(ISNUMBER(SEARCH("I don't need help right now",TRIM(SUBSTITUTE(SUBSTITUTE(SUBSTITUTE(SUBSTITUTE(Answers!R479,"’","'"),"‘","'"),"“",""""),"”","""")))),1,0)</f>
        <v>0</v>
      </c>
      <c r="AH479" s="1" t="str">
        <f aca="false">IF(Answers!R479="","",IF(Z479+AA479+AB479+AC479+AD479+AE479+AF479+AG479=0,"unread",""))</f>
        <v/>
      </c>
      <c r="AI479" s="1" t="n">
        <f aca="false">IF(OR(D479=5,E479=5),1,0)</f>
        <v>0</v>
      </c>
    </row>
    <row r="480" customFormat="false" ht="15" hidden="false" customHeight="true" outlineLevel="0" collapsed="false">
      <c r="A480" s="1" t="n">
        <f aca="false">Answers!T480</f>
        <v>0</v>
      </c>
      <c r="B480" s="1" t="str">
        <f aca="false">IF(Answers!A480="","",IFERROR(MATCH(TRIM(SUBSTITUTE(SUBSTITUTE(SUBSTITUTE(SUBSTITUTE(Answers!A480,"’","'"),"‘","'"),"“",""""),"”","""")),'Scoring key'!$B$10:$B$14,0),"unread"))</f>
        <v/>
      </c>
      <c r="C480" s="1" t="str">
        <f aca="false">IF(Answers!C480="","",IFERROR(MATCH(TRIM(SUBSTITUTE(SUBSTITUTE(SUBSTITUTE(SUBSTITUTE(Answers!C480,"’","'"),"‘","'"),"“",""""),"”","""")),'Scoring key'!$B$15:$B$19,0),"unread"))</f>
        <v/>
      </c>
      <c r="D480" s="1" t="str">
        <f aca="false">IF(Answers!D480="","",IFERROR(MATCH(TRIM(SUBSTITUTE(SUBSTITUTE(SUBSTITUTE(SUBSTITUTE(Answers!D480,"’","'"),"‘","'"),"“",""""),"”","""")),'Scoring key'!$B$20:$B$24,0),"unread"))</f>
        <v/>
      </c>
      <c r="E480" s="1" t="str">
        <f aca="false">IF(Answers!E480="","",IFERROR(MATCH(TRIM(SUBSTITUTE(SUBSTITUTE(SUBSTITUTE(SUBSTITUTE(Answers!E480,"’","'"),"‘","'"),"“",""""),"”","""")),'Scoring key'!$B$25:$B$29,0),"unread"))</f>
        <v/>
      </c>
      <c r="F480" s="1" t="str">
        <f aca="false">IF(Answers!L480="","",IFERROR(MATCH(TRIM(SUBSTITUTE(SUBSTITUTE(SUBSTITUTE(SUBSTITUTE(Answers!L480,"’","'"),"‘","'"),"“",""""),"”","""")),'Scoring key'!$B$30:$B$34,0),"unread"))</f>
        <v/>
      </c>
      <c r="G480" s="1" t="str">
        <f aca="false">IF(Answers!N480="","",IFERROR(MATCH(TRIM(SUBSTITUTE(SUBSTITUTE(SUBSTITUTE(SUBSTITUTE(Answers!N480,"’","'"),"‘","'"),"“",""""),"”","""")),'Scoring key'!$B$35:$B$38,0),"unread"))</f>
        <v/>
      </c>
      <c r="H480" s="1" t="str">
        <f aca="false">IF(Answers!O480="","",IFERROR(MATCH(TRIM(SUBSTITUTE(SUBSTITUTE(SUBSTITUTE(SUBSTITUTE(Answers!O480,"’","'"),"‘","'"),"“",""""),"”","""")),'Scoring key'!$B$39:$B$42,0),"unread"))</f>
        <v/>
      </c>
      <c r="I480" s="1" t="str">
        <f aca="false">IF(Answers!S480="","",IFERROR(MATCH(TRIM(SUBSTITUTE(SUBSTITUTE(SUBSTITUTE(SUBSTITUTE(Answers!S480,"’","'"),"‘","'"),"“",""""),"”","""")),'Scoring key'!$B$43:$B$46,0),"unread"))</f>
        <v/>
      </c>
      <c r="J480" s="1" t="str">
        <f aca="false">IF(ISNUMBER(B480),IF(INDEX('Scoring key'!$C$10:$C$14,B480)="","",INDEX('Scoring key'!$C$10:$C$14,B480)),"")</f>
        <v/>
      </c>
      <c r="K480" s="1" t="str">
        <f aca="false">IF(ISNUMBER(E480),IF(INDEX('Scoring key'!$C$25:$C$29,E480)="","",INDEX('Scoring key'!$C$25:$C$29,E480)),"")</f>
        <v/>
      </c>
      <c r="L480" s="1" t="str">
        <f aca="false">IF(ISNUMBER(F480),IF(INDEX('Scoring key'!$C$30:$C$34,F480)="","",INDEX('Scoring key'!$C$30:$C$34,F480)),"")</f>
        <v/>
      </c>
      <c r="M480" s="1" t="str">
        <f aca="false">IF(ISNUMBER(G480),IF(INDEX('Scoring key'!$C$35:$C$38,G480)="","",INDEX('Scoring key'!$C$35:$C$38,G480)),"")</f>
        <v/>
      </c>
      <c r="N480" s="1" t="str">
        <f aca="false">IF(ISNUMBER(H480),IF(INDEX('Scoring key'!$C$39:$C$42,H480)="","",INDEX('Scoring key'!$C$39:$C$42,H480)),"")</f>
        <v/>
      </c>
      <c r="O480" s="1" t="str">
        <f aca="false">IF(Answers!F480="","",IF(ISNUMBER(IFERROR(VALUE(Answers!F480),"")),IF(AND(VALUE(Answers!F480)&gt;=1,VALUE(Answers!F480)&lt;=5,VALUE(Answers!F480)=INT(VALUE(Answers!F480))),VALUE(Answers!F480),"unread"),IFERROR(MATCH(TRIM(SUBSTITUTE(SUBSTITUTE(SUBSTITUTE(SUBSTITUTE(Answers!F480,"’","'"),"‘","'"),"“",""""),"”","""")),'Scoring key'!$B$5:$B$9,0),"unread")))</f>
        <v/>
      </c>
      <c r="P480" s="1" t="str">
        <f aca="false">IF(Answers!G480="","",IF(ISNUMBER(IFERROR(VALUE(Answers!G480),"")),IF(AND(VALUE(Answers!G480)&gt;=1,VALUE(Answers!G480)&lt;=5,VALUE(Answers!G480)=INT(VALUE(Answers!G480))),VALUE(Answers!G480),"unread"),IFERROR(MATCH(TRIM(SUBSTITUTE(SUBSTITUTE(SUBSTITUTE(SUBSTITUTE(Answers!G480,"’","'"),"‘","'"),"“",""""),"”","""")),'Scoring key'!$B$5:$B$9,0),"unread")))</f>
        <v/>
      </c>
      <c r="Q480" s="1" t="str">
        <f aca="false">IF(Answers!H480="","",IF(ISNUMBER(IFERROR(VALUE(Answers!H480),"")),IF(AND(VALUE(Answers!H480)&gt;=1,VALUE(Answers!H480)&lt;=5,VALUE(Answers!H480)=INT(VALUE(Answers!H480))),VALUE(Answers!H480),"unread"),IFERROR(MATCH(TRIM(SUBSTITUTE(SUBSTITUTE(SUBSTITUTE(SUBSTITUTE(Answers!H480,"’","'"),"‘","'"),"“",""""),"”","""")),'Scoring key'!$B$5:$B$9,0),"unread")))</f>
        <v/>
      </c>
      <c r="R480" s="1" t="str">
        <f aca="false">IF(Answers!I480="","",IF(ISNUMBER(IFERROR(VALUE(Answers!I480),"")),IF(AND(VALUE(Answers!I480)&gt;=1,VALUE(Answers!I480)&lt;=5,VALUE(Answers!I480)=INT(VALUE(Answers!I480))),VALUE(Answers!I480),"unread"),IFERROR(MATCH(TRIM(SUBSTITUTE(SUBSTITUTE(SUBSTITUTE(SUBSTITUTE(Answers!I480,"’","'"),"‘","'"),"“",""""),"”","""")),'Scoring key'!$B$5:$B$9,0),"unread")))</f>
        <v/>
      </c>
      <c r="S480" s="1" t="str">
        <f aca="false">IF(Answers!J480="","",IF(ISNUMBER(IFERROR(VALUE(Answers!J480),"")),IF(AND(VALUE(Answers!J480)&gt;=1,VALUE(Answers!J480)&lt;=5,VALUE(Answers!J480)=INT(VALUE(Answers!J480))),VALUE(Answers!J480),"unread"),IFERROR(MATCH(TRIM(SUBSTITUTE(SUBSTITUTE(SUBSTITUTE(SUBSTITUTE(Answers!J480,"’","'"),"‘","'"),"“",""""),"”","""")),'Scoring key'!$B$5:$B$9,0),"unread")))</f>
        <v/>
      </c>
      <c r="T480" s="1" t="str">
        <f aca="false">IF(Answers!K480="","",IF(ISNUMBER(IFERROR(VALUE(Answers!K480),"")),IF(AND(VALUE(Answers!K480)&gt;=1,VALUE(Answers!K480)&lt;=5,VALUE(Answers!K480)=INT(VALUE(Answers!K480))),VALUE(Answers!K480),"unread"),IFERROR(MATCH(TRIM(SUBSTITUTE(SUBSTITUTE(SUBSTITUTE(SUBSTITUTE(Answers!K480,"’","'"),"‘","'"),"“",""""),"”","""")),'Scoring key'!$B$5:$B$9,0),"unread")))</f>
        <v/>
      </c>
      <c r="U480" s="1" t="str">
        <f aca="false">IF(Answers!M480="","",IF(ISNUMBER(IFERROR(VALUE(Answers!M480),"")),IF(AND(VALUE(Answers!M480)&gt;=1,VALUE(Answers!M480)&lt;=5,VALUE(Answers!M480)=INT(VALUE(Answers!M480))),VALUE(Answers!M480),"unread"),IFERROR(MATCH(TRIM(SUBSTITUTE(SUBSTITUTE(SUBSTITUTE(SUBSTITUTE(Answers!M480,"’","'"),"‘","'"),"“",""""),"”","""")),'Scoring key'!$B$5:$B$9,0),"unread")))</f>
        <v/>
      </c>
      <c r="V480" s="1" t="str">
        <f aca="false">IF(Answers!P480="","",IF(ISNUMBER(IFERROR(VALUE(Answers!P480),"")),IF(AND(VALUE(Answers!P480)&gt;=1,VALUE(Answers!P480)&lt;=5,VALUE(Answers!P480)=INT(VALUE(Answers!P480))),VALUE(Answers!P480),"unread"),IFERROR(MATCH(TRIM(SUBSTITUTE(SUBSTITUTE(SUBSTITUTE(SUBSTITUTE(Answers!P480,"’","'"),"‘","'"),"“",""""),"”","""")),'Scoring key'!$B$5:$B$9,0),"unread")))</f>
        <v/>
      </c>
      <c r="W480" s="1" t="str">
        <f aca="false">IF(Answers!Q480="","",IF(ISNUMBER(IFERROR(VALUE(Answers!Q480),"")),IF(AND(VALUE(Answers!Q480)&gt;=1,VALUE(Answers!Q480)&lt;=5,VALUE(Answers!Q480)=INT(VALUE(Answers!Q480))),VALUE(Answers!Q480),"unread"),IFERROR(MATCH(TRIM(SUBSTITUTE(SUBSTITUTE(SUBSTITUTE(SUBSTITUTE(Answers!Q480,"’","'"),"‘","'"),"“",""""),"”","""")),'Scoring key'!$B$5:$B$9,0),"unread")))</f>
        <v/>
      </c>
      <c r="X480" s="1" t="str">
        <f aca="false">IF(Answers!B480="","",ISNUMBER(SEARCH("Drafting or editing emails and documents",TRIM(SUBSTITUTE(SUBSTITUTE(SUBSTITUTE(SUBSTITUTE(Answers!B480,"’","'"),"‘","'"),"“",""""),"”",""""))))*1+ISNUMBER(SEARCH("Summarizing documents, threads or meetings",TRIM(SUBSTITUTE(SUBSTITUTE(SUBSTITUTE(SUBSTITUTE(Answers!B480,"’","'"),"‘","'"),"“",""""),"”",""""))))*1+ISNUMBER(SEARCH("Research, or explaining something unfamiliar",TRIM(SUBSTITUTE(SUBSTITUTE(SUBSTITUTE(SUBSTITUTE(Answers!B480,"’","'"),"‘","'"),"“",""""),"”",""""))))*1+ISNUMBER(SEARCH("Working with data or spreadsheets",TRIM(SUBSTITUTE(SUBSTITUTE(SUBSTITUTE(SUBSTITUTE(Answers!B480,"’","'"),"‘","'"),"“",""""),"”",""""))))*1+ISNUMBER(SEARCH("Writing or reviewing code or scripts",TRIM(SUBSTITUTE(SUBSTITUTE(SUBSTITUTE(SUBSTITUTE(Answers!B480,"’","'"),"‘","'"),"“",""""),"”",""""))))*1+ISNUMBER(SEARCH("Brainstorming or planning",TRIM(SUBSTITUTE(SUBSTITUTE(SUBSTITUTE(SUBSTITUTE(Answers!B480,"’","'"),"‘","'"),"“",""""),"”",""""))))*1+ISNUMBER(SEARCH("Something else",TRIM(SUBSTITUTE(SUBSTITUTE(SUBSTITUTE(SUBSTITUTE(Answers!B480,"’","'"),"‘","'"),"“",""""),"”",""""))))*1)</f>
        <v/>
      </c>
      <c r="Y480" s="1" t="str">
        <f aca="false">IF(X480="","",IF(X480=0,IF(ISNUMBER(SEARCH("I don't use AI tools for work",TRIM(SUBSTITUTE(SUBSTITUTE(SUBSTITUTE(SUBSTITUTE(Answers!B480,"’","'"),"‘","'"),"“",""""),"”","""")))),1,"unread"),MIN(X480+1,5)))</f>
        <v/>
      </c>
      <c r="Z480" s="1" t="n">
        <f aca="false">IF(ISNUMBER(SEARCH("Clear guidance on what's allowed and what information can go in",TRIM(SUBSTITUTE(SUBSTITUTE(SUBSTITUTE(SUBSTITUTE(Answers!R480,"’","'"),"‘","'"),"“",""""),"”","""")))),1,0)</f>
        <v>0</v>
      </c>
      <c r="AA480" s="1" t="n">
        <f aca="false">IF(ISNUMBER(SEARCH("An approved AI tool with a work account",TRIM(SUBSTITUTE(SUBSTITUTE(SUBSTITUTE(SUBSTITUTE(Answers!R480,"’","'"),"‘","'"),"“",""""),"”","""")))),1,0)</f>
        <v>0</v>
      </c>
      <c r="AB480" s="1" t="n">
        <f aca="false">IF(ISNUMBER(SEARCH("Hands-on training using my own work tasks",TRIM(SUBSTITUTE(SUBSTITUTE(SUBSTITUTE(SUBSTITUTE(Answers!R480,"’","'"),"‘","'"),"“",""""),"”","""")))),1,0)</f>
        <v>0</v>
      </c>
      <c r="AC480" s="1" t="n">
        <f aca="false">IF(ISNUMBER(SEARCH("Ready-made prompts and templates for common tasks",TRIM(SUBSTITUTE(SUBSTITUTE(SUBSTITUTE(SUBSTITUTE(Answers!R480,"’","'"),"‘","'"),"“",""""),"”","""")))),1,0)</f>
        <v>0</v>
      </c>
      <c r="AD480" s="1" t="n">
        <f aca="false">IF(ISNUMBER(SEARCH("Help setting up an AI agent for my role",TRIM(SUBSTITUTE(SUBSTITUTE(SUBSTITUTE(SUBSTITUTE(Answers!R480,"’","'"),"‘","'"),"“",""""),"”","""")))),1,0)</f>
        <v>0</v>
      </c>
      <c r="AE480" s="1" t="n">
        <f aca="false">IF(ISNUMBER(SEARCH("Examples from people in jobs like mine",TRIM(SUBSTITUTE(SUBSTITUTE(SUBSTITUTE(SUBSTITUTE(Answers!R480,"’","'"),"‘","'"),"“",""""),"”","""")))),1,0)</f>
        <v>0</v>
      </c>
      <c r="AF480" s="1" t="n">
        <f aca="false">IF(ISNUMBER(SEARCH("Time set aside to practice",TRIM(SUBSTITUTE(SUBSTITUTE(SUBSTITUTE(SUBSTITUTE(Answers!R480,"’","'"),"‘","'"),"“",""""),"”","""")))),1,0)</f>
        <v>0</v>
      </c>
      <c r="AG480" s="1" t="n">
        <f aca="false">IF(ISNUMBER(SEARCH("I don't need help right now",TRIM(SUBSTITUTE(SUBSTITUTE(SUBSTITUTE(SUBSTITUTE(Answers!R480,"’","'"),"‘","'"),"“",""""),"”","""")))),1,0)</f>
        <v>0</v>
      </c>
      <c r="AH480" s="1" t="str">
        <f aca="false">IF(Answers!R480="","",IF(Z480+AA480+AB480+AC480+AD480+AE480+AF480+AG480=0,"unread",""))</f>
        <v/>
      </c>
      <c r="AI480" s="1" t="n">
        <f aca="false">IF(OR(D480=5,E480=5),1,0)</f>
        <v>0</v>
      </c>
    </row>
    <row r="481" customFormat="false" ht="15" hidden="false" customHeight="true" outlineLevel="0" collapsed="false">
      <c r="A481" s="1" t="n">
        <f aca="false">Answers!T481</f>
        <v>0</v>
      </c>
      <c r="B481" s="1" t="str">
        <f aca="false">IF(Answers!A481="","",IFERROR(MATCH(TRIM(SUBSTITUTE(SUBSTITUTE(SUBSTITUTE(SUBSTITUTE(Answers!A481,"’","'"),"‘","'"),"“",""""),"”","""")),'Scoring key'!$B$10:$B$14,0),"unread"))</f>
        <v/>
      </c>
      <c r="C481" s="1" t="str">
        <f aca="false">IF(Answers!C481="","",IFERROR(MATCH(TRIM(SUBSTITUTE(SUBSTITUTE(SUBSTITUTE(SUBSTITUTE(Answers!C481,"’","'"),"‘","'"),"“",""""),"”","""")),'Scoring key'!$B$15:$B$19,0),"unread"))</f>
        <v/>
      </c>
      <c r="D481" s="1" t="str">
        <f aca="false">IF(Answers!D481="","",IFERROR(MATCH(TRIM(SUBSTITUTE(SUBSTITUTE(SUBSTITUTE(SUBSTITUTE(Answers!D481,"’","'"),"‘","'"),"“",""""),"”","""")),'Scoring key'!$B$20:$B$24,0),"unread"))</f>
        <v/>
      </c>
      <c r="E481" s="1" t="str">
        <f aca="false">IF(Answers!E481="","",IFERROR(MATCH(TRIM(SUBSTITUTE(SUBSTITUTE(SUBSTITUTE(SUBSTITUTE(Answers!E481,"’","'"),"‘","'"),"“",""""),"”","""")),'Scoring key'!$B$25:$B$29,0),"unread"))</f>
        <v/>
      </c>
      <c r="F481" s="1" t="str">
        <f aca="false">IF(Answers!L481="","",IFERROR(MATCH(TRIM(SUBSTITUTE(SUBSTITUTE(SUBSTITUTE(SUBSTITUTE(Answers!L481,"’","'"),"‘","'"),"“",""""),"”","""")),'Scoring key'!$B$30:$B$34,0),"unread"))</f>
        <v/>
      </c>
      <c r="G481" s="1" t="str">
        <f aca="false">IF(Answers!N481="","",IFERROR(MATCH(TRIM(SUBSTITUTE(SUBSTITUTE(SUBSTITUTE(SUBSTITUTE(Answers!N481,"’","'"),"‘","'"),"“",""""),"”","""")),'Scoring key'!$B$35:$B$38,0),"unread"))</f>
        <v/>
      </c>
      <c r="H481" s="1" t="str">
        <f aca="false">IF(Answers!O481="","",IFERROR(MATCH(TRIM(SUBSTITUTE(SUBSTITUTE(SUBSTITUTE(SUBSTITUTE(Answers!O481,"’","'"),"‘","'"),"“",""""),"”","""")),'Scoring key'!$B$39:$B$42,0),"unread"))</f>
        <v/>
      </c>
      <c r="I481" s="1" t="str">
        <f aca="false">IF(Answers!S481="","",IFERROR(MATCH(TRIM(SUBSTITUTE(SUBSTITUTE(SUBSTITUTE(SUBSTITUTE(Answers!S481,"’","'"),"‘","'"),"“",""""),"”","""")),'Scoring key'!$B$43:$B$46,0),"unread"))</f>
        <v/>
      </c>
      <c r="J481" s="1" t="str">
        <f aca="false">IF(ISNUMBER(B481),IF(INDEX('Scoring key'!$C$10:$C$14,B481)="","",INDEX('Scoring key'!$C$10:$C$14,B481)),"")</f>
        <v/>
      </c>
      <c r="K481" s="1" t="str">
        <f aca="false">IF(ISNUMBER(E481),IF(INDEX('Scoring key'!$C$25:$C$29,E481)="","",INDEX('Scoring key'!$C$25:$C$29,E481)),"")</f>
        <v/>
      </c>
      <c r="L481" s="1" t="str">
        <f aca="false">IF(ISNUMBER(F481),IF(INDEX('Scoring key'!$C$30:$C$34,F481)="","",INDEX('Scoring key'!$C$30:$C$34,F481)),"")</f>
        <v/>
      </c>
      <c r="M481" s="1" t="str">
        <f aca="false">IF(ISNUMBER(G481),IF(INDEX('Scoring key'!$C$35:$C$38,G481)="","",INDEX('Scoring key'!$C$35:$C$38,G481)),"")</f>
        <v/>
      </c>
      <c r="N481" s="1" t="str">
        <f aca="false">IF(ISNUMBER(H481),IF(INDEX('Scoring key'!$C$39:$C$42,H481)="","",INDEX('Scoring key'!$C$39:$C$42,H481)),"")</f>
        <v/>
      </c>
      <c r="O481" s="1" t="str">
        <f aca="false">IF(Answers!F481="","",IF(ISNUMBER(IFERROR(VALUE(Answers!F481),"")),IF(AND(VALUE(Answers!F481)&gt;=1,VALUE(Answers!F481)&lt;=5,VALUE(Answers!F481)=INT(VALUE(Answers!F481))),VALUE(Answers!F481),"unread"),IFERROR(MATCH(TRIM(SUBSTITUTE(SUBSTITUTE(SUBSTITUTE(SUBSTITUTE(Answers!F481,"’","'"),"‘","'"),"“",""""),"”","""")),'Scoring key'!$B$5:$B$9,0),"unread")))</f>
        <v/>
      </c>
      <c r="P481" s="1" t="str">
        <f aca="false">IF(Answers!G481="","",IF(ISNUMBER(IFERROR(VALUE(Answers!G481),"")),IF(AND(VALUE(Answers!G481)&gt;=1,VALUE(Answers!G481)&lt;=5,VALUE(Answers!G481)=INT(VALUE(Answers!G481))),VALUE(Answers!G481),"unread"),IFERROR(MATCH(TRIM(SUBSTITUTE(SUBSTITUTE(SUBSTITUTE(SUBSTITUTE(Answers!G481,"’","'"),"‘","'"),"“",""""),"”","""")),'Scoring key'!$B$5:$B$9,0),"unread")))</f>
        <v/>
      </c>
      <c r="Q481" s="1" t="str">
        <f aca="false">IF(Answers!H481="","",IF(ISNUMBER(IFERROR(VALUE(Answers!H481),"")),IF(AND(VALUE(Answers!H481)&gt;=1,VALUE(Answers!H481)&lt;=5,VALUE(Answers!H481)=INT(VALUE(Answers!H481))),VALUE(Answers!H481),"unread"),IFERROR(MATCH(TRIM(SUBSTITUTE(SUBSTITUTE(SUBSTITUTE(SUBSTITUTE(Answers!H481,"’","'"),"‘","'"),"“",""""),"”","""")),'Scoring key'!$B$5:$B$9,0),"unread")))</f>
        <v/>
      </c>
      <c r="R481" s="1" t="str">
        <f aca="false">IF(Answers!I481="","",IF(ISNUMBER(IFERROR(VALUE(Answers!I481),"")),IF(AND(VALUE(Answers!I481)&gt;=1,VALUE(Answers!I481)&lt;=5,VALUE(Answers!I481)=INT(VALUE(Answers!I481))),VALUE(Answers!I481),"unread"),IFERROR(MATCH(TRIM(SUBSTITUTE(SUBSTITUTE(SUBSTITUTE(SUBSTITUTE(Answers!I481,"’","'"),"‘","'"),"“",""""),"”","""")),'Scoring key'!$B$5:$B$9,0),"unread")))</f>
        <v/>
      </c>
      <c r="S481" s="1" t="str">
        <f aca="false">IF(Answers!J481="","",IF(ISNUMBER(IFERROR(VALUE(Answers!J481),"")),IF(AND(VALUE(Answers!J481)&gt;=1,VALUE(Answers!J481)&lt;=5,VALUE(Answers!J481)=INT(VALUE(Answers!J481))),VALUE(Answers!J481),"unread"),IFERROR(MATCH(TRIM(SUBSTITUTE(SUBSTITUTE(SUBSTITUTE(SUBSTITUTE(Answers!J481,"’","'"),"‘","'"),"“",""""),"”","""")),'Scoring key'!$B$5:$B$9,0),"unread")))</f>
        <v/>
      </c>
      <c r="T481" s="1" t="str">
        <f aca="false">IF(Answers!K481="","",IF(ISNUMBER(IFERROR(VALUE(Answers!K481),"")),IF(AND(VALUE(Answers!K481)&gt;=1,VALUE(Answers!K481)&lt;=5,VALUE(Answers!K481)=INT(VALUE(Answers!K481))),VALUE(Answers!K481),"unread"),IFERROR(MATCH(TRIM(SUBSTITUTE(SUBSTITUTE(SUBSTITUTE(SUBSTITUTE(Answers!K481,"’","'"),"‘","'"),"“",""""),"”","""")),'Scoring key'!$B$5:$B$9,0),"unread")))</f>
        <v/>
      </c>
      <c r="U481" s="1" t="str">
        <f aca="false">IF(Answers!M481="","",IF(ISNUMBER(IFERROR(VALUE(Answers!M481),"")),IF(AND(VALUE(Answers!M481)&gt;=1,VALUE(Answers!M481)&lt;=5,VALUE(Answers!M481)=INT(VALUE(Answers!M481))),VALUE(Answers!M481),"unread"),IFERROR(MATCH(TRIM(SUBSTITUTE(SUBSTITUTE(SUBSTITUTE(SUBSTITUTE(Answers!M481,"’","'"),"‘","'"),"“",""""),"”","""")),'Scoring key'!$B$5:$B$9,0),"unread")))</f>
        <v/>
      </c>
      <c r="V481" s="1" t="str">
        <f aca="false">IF(Answers!P481="","",IF(ISNUMBER(IFERROR(VALUE(Answers!P481),"")),IF(AND(VALUE(Answers!P481)&gt;=1,VALUE(Answers!P481)&lt;=5,VALUE(Answers!P481)=INT(VALUE(Answers!P481))),VALUE(Answers!P481),"unread"),IFERROR(MATCH(TRIM(SUBSTITUTE(SUBSTITUTE(SUBSTITUTE(SUBSTITUTE(Answers!P481,"’","'"),"‘","'"),"“",""""),"”","""")),'Scoring key'!$B$5:$B$9,0),"unread")))</f>
        <v/>
      </c>
      <c r="W481" s="1" t="str">
        <f aca="false">IF(Answers!Q481="","",IF(ISNUMBER(IFERROR(VALUE(Answers!Q481),"")),IF(AND(VALUE(Answers!Q481)&gt;=1,VALUE(Answers!Q481)&lt;=5,VALUE(Answers!Q481)=INT(VALUE(Answers!Q481))),VALUE(Answers!Q481),"unread"),IFERROR(MATCH(TRIM(SUBSTITUTE(SUBSTITUTE(SUBSTITUTE(SUBSTITUTE(Answers!Q481,"’","'"),"‘","'"),"“",""""),"”","""")),'Scoring key'!$B$5:$B$9,0),"unread")))</f>
        <v/>
      </c>
      <c r="X481" s="1" t="str">
        <f aca="false">IF(Answers!B481="","",ISNUMBER(SEARCH("Drafting or editing emails and documents",TRIM(SUBSTITUTE(SUBSTITUTE(SUBSTITUTE(SUBSTITUTE(Answers!B481,"’","'"),"‘","'"),"“",""""),"”",""""))))*1+ISNUMBER(SEARCH("Summarizing documents, threads or meetings",TRIM(SUBSTITUTE(SUBSTITUTE(SUBSTITUTE(SUBSTITUTE(Answers!B481,"’","'"),"‘","'"),"“",""""),"”",""""))))*1+ISNUMBER(SEARCH("Research, or explaining something unfamiliar",TRIM(SUBSTITUTE(SUBSTITUTE(SUBSTITUTE(SUBSTITUTE(Answers!B481,"’","'"),"‘","'"),"“",""""),"”",""""))))*1+ISNUMBER(SEARCH("Working with data or spreadsheets",TRIM(SUBSTITUTE(SUBSTITUTE(SUBSTITUTE(SUBSTITUTE(Answers!B481,"’","'"),"‘","'"),"“",""""),"”",""""))))*1+ISNUMBER(SEARCH("Writing or reviewing code or scripts",TRIM(SUBSTITUTE(SUBSTITUTE(SUBSTITUTE(SUBSTITUTE(Answers!B481,"’","'"),"‘","'"),"“",""""),"”",""""))))*1+ISNUMBER(SEARCH("Brainstorming or planning",TRIM(SUBSTITUTE(SUBSTITUTE(SUBSTITUTE(SUBSTITUTE(Answers!B481,"’","'"),"‘","'"),"“",""""),"”",""""))))*1+ISNUMBER(SEARCH("Something else",TRIM(SUBSTITUTE(SUBSTITUTE(SUBSTITUTE(SUBSTITUTE(Answers!B481,"’","'"),"‘","'"),"“",""""),"”",""""))))*1)</f>
        <v/>
      </c>
      <c r="Y481" s="1" t="str">
        <f aca="false">IF(X481="","",IF(X481=0,IF(ISNUMBER(SEARCH("I don't use AI tools for work",TRIM(SUBSTITUTE(SUBSTITUTE(SUBSTITUTE(SUBSTITUTE(Answers!B481,"’","'"),"‘","'"),"“",""""),"”","""")))),1,"unread"),MIN(X481+1,5)))</f>
        <v/>
      </c>
      <c r="Z481" s="1" t="n">
        <f aca="false">IF(ISNUMBER(SEARCH("Clear guidance on what's allowed and what information can go in",TRIM(SUBSTITUTE(SUBSTITUTE(SUBSTITUTE(SUBSTITUTE(Answers!R481,"’","'"),"‘","'"),"“",""""),"”","""")))),1,0)</f>
        <v>0</v>
      </c>
      <c r="AA481" s="1" t="n">
        <f aca="false">IF(ISNUMBER(SEARCH("An approved AI tool with a work account",TRIM(SUBSTITUTE(SUBSTITUTE(SUBSTITUTE(SUBSTITUTE(Answers!R481,"’","'"),"‘","'"),"“",""""),"”","""")))),1,0)</f>
        <v>0</v>
      </c>
      <c r="AB481" s="1" t="n">
        <f aca="false">IF(ISNUMBER(SEARCH("Hands-on training using my own work tasks",TRIM(SUBSTITUTE(SUBSTITUTE(SUBSTITUTE(SUBSTITUTE(Answers!R481,"’","'"),"‘","'"),"“",""""),"”","""")))),1,0)</f>
        <v>0</v>
      </c>
      <c r="AC481" s="1" t="n">
        <f aca="false">IF(ISNUMBER(SEARCH("Ready-made prompts and templates for common tasks",TRIM(SUBSTITUTE(SUBSTITUTE(SUBSTITUTE(SUBSTITUTE(Answers!R481,"’","'"),"‘","'"),"“",""""),"”","""")))),1,0)</f>
        <v>0</v>
      </c>
      <c r="AD481" s="1" t="n">
        <f aca="false">IF(ISNUMBER(SEARCH("Help setting up an AI agent for my role",TRIM(SUBSTITUTE(SUBSTITUTE(SUBSTITUTE(SUBSTITUTE(Answers!R481,"’","'"),"‘","'"),"“",""""),"”","""")))),1,0)</f>
        <v>0</v>
      </c>
      <c r="AE481" s="1" t="n">
        <f aca="false">IF(ISNUMBER(SEARCH("Examples from people in jobs like mine",TRIM(SUBSTITUTE(SUBSTITUTE(SUBSTITUTE(SUBSTITUTE(Answers!R481,"’","'"),"‘","'"),"“",""""),"”","""")))),1,0)</f>
        <v>0</v>
      </c>
      <c r="AF481" s="1" t="n">
        <f aca="false">IF(ISNUMBER(SEARCH("Time set aside to practice",TRIM(SUBSTITUTE(SUBSTITUTE(SUBSTITUTE(SUBSTITUTE(Answers!R481,"’","'"),"‘","'"),"“",""""),"”","""")))),1,0)</f>
        <v>0</v>
      </c>
      <c r="AG481" s="1" t="n">
        <f aca="false">IF(ISNUMBER(SEARCH("I don't need help right now",TRIM(SUBSTITUTE(SUBSTITUTE(SUBSTITUTE(SUBSTITUTE(Answers!R481,"’","'"),"‘","'"),"“",""""),"”","""")))),1,0)</f>
        <v>0</v>
      </c>
      <c r="AH481" s="1" t="str">
        <f aca="false">IF(Answers!R481="","",IF(Z481+AA481+AB481+AC481+AD481+AE481+AF481+AG481=0,"unread",""))</f>
        <v/>
      </c>
      <c r="AI481" s="1" t="n">
        <f aca="false">IF(OR(D481=5,E481=5),1,0)</f>
        <v>0</v>
      </c>
    </row>
    <row r="482" customFormat="false" ht="15" hidden="false" customHeight="true" outlineLevel="0" collapsed="false">
      <c r="A482" s="1" t="n">
        <f aca="false">Answers!T482</f>
        <v>0</v>
      </c>
      <c r="B482" s="1" t="str">
        <f aca="false">IF(Answers!A482="","",IFERROR(MATCH(TRIM(SUBSTITUTE(SUBSTITUTE(SUBSTITUTE(SUBSTITUTE(Answers!A482,"’","'"),"‘","'"),"“",""""),"”","""")),'Scoring key'!$B$10:$B$14,0),"unread"))</f>
        <v/>
      </c>
      <c r="C482" s="1" t="str">
        <f aca="false">IF(Answers!C482="","",IFERROR(MATCH(TRIM(SUBSTITUTE(SUBSTITUTE(SUBSTITUTE(SUBSTITUTE(Answers!C482,"’","'"),"‘","'"),"“",""""),"”","""")),'Scoring key'!$B$15:$B$19,0),"unread"))</f>
        <v/>
      </c>
      <c r="D482" s="1" t="str">
        <f aca="false">IF(Answers!D482="","",IFERROR(MATCH(TRIM(SUBSTITUTE(SUBSTITUTE(SUBSTITUTE(SUBSTITUTE(Answers!D482,"’","'"),"‘","'"),"“",""""),"”","""")),'Scoring key'!$B$20:$B$24,0),"unread"))</f>
        <v/>
      </c>
      <c r="E482" s="1" t="str">
        <f aca="false">IF(Answers!E482="","",IFERROR(MATCH(TRIM(SUBSTITUTE(SUBSTITUTE(SUBSTITUTE(SUBSTITUTE(Answers!E482,"’","'"),"‘","'"),"“",""""),"”","""")),'Scoring key'!$B$25:$B$29,0),"unread"))</f>
        <v/>
      </c>
      <c r="F482" s="1" t="str">
        <f aca="false">IF(Answers!L482="","",IFERROR(MATCH(TRIM(SUBSTITUTE(SUBSTITUTE(SUBSTITUTE(SUBSTITUTE(Answers!L482,"’","'"),"‘","'"),"“",""""),"”","""")),'Scoring key'!$B$30:$B$34,0),"unread"))</f>
        <v/>
      </c>
      <c r="G482" s="1" t="str">
        <f aca="false">IF(Answers!N482="","",IFERROR(MATCH(TRIM(SUBSTITUTE(SUBSTITUTE(SUBSTITUTE(SUBSTITUTE(Answers!N482,"’","'"),"‘","'"),"“",""""),"”","""")),'Scoring key'!$B$35:$B$38,0),"unread"))</f>
        <v/>
      </c>
      <c r="H482" s="1" t="str">
        <f aca="false">IF(Answers!O482="","",IFERROR(MATCH(TRIM(SUBSTITUTE(SUBSTITUTE(SUBSTITUTE(SUBSTITUTE(Answers!O482,"’","'"),"‘","'"),"“",""""),"”","""")),'Scoring key'!$B$39:$B$42,0),"unread"))</f>
        <v/>
      </c>
      <c r="I482" s="1" t="str">
        <f aca="false">IF(Answers!S482="","",IFERROR(MATCH(TRIM(SUBSTITUTE(SUBSTITUTE(SUBSTITUTE(SUBSTITUTE(Answers!S482,"’","'"),"‘","'"),"“",""""),"”","""")),'Scoring key'!$B$43:$B$46,0),"unread"))</f>
        <v/>
      </c>
      <c r="J482" s="1" t="str">
        <f aca="false">IF(ISNUMBER(B482),IF(INDEX('Scoring key'!$C$10:$C$14,B482)="","",INDEX('Scoring key'!$C$10:$C$14,B482)),"")</f>
        <v/>
      </c>
      <c r="K482" s="1" t="str">
        <f aca="false">IF(ISNUMBER(E482),IF(INDEX('Scoring key'!$C$25:$C$29,E482)="","",INDEX('Scoring key'!$C$25:$C$29,E482)),"")</f>
        <v/>
      </c>
      <c r="L482" s="1" t="str">
        <f aca="false">IF(ISNUMBER(F482),IF(INDEX('Scoring key'!$C$30:$C$34,F482)="","",INDEX('Scoring key'!$C$30:$C$34,F482)),"")</f>
        <v/>
      </c>
      <c r="M482" s="1" t="str">
        <f aca="false">IF(ISNUMBER(G482),IF(INDEX('Scoring key'!$C$35:$C$38,G482)="","",INDEX('Scoring key'!$C$35:$C$38,G482)),"")</f>
        <v/>
      </c>
      <c r="N482" s="1" t="str">
        <f aca="false">IF(ISNUMBER(H482),IF(INDEX('Scoring key'!$C$39:$C$42,H482)="","",INDEX('Scoring key'!$C$39:$C$42,H482)),"")</f>
        <v/>
      </c>
      <c r="O482" s="1" t="str">
        <f aca="false">IF(Answers!F482="","",IF(ISNUMBER(IFERROR(VALUE(Answers!F482),"")),IF(AND(VALUE(Answers!F482)&gt;=1,VALUE(Answers!F482)&lt;=5,VALUE(Answers!F482)=INT(VALUE(Answers!F482))),VALUE(Answers!F482),"unread"),IFERROR(MATCH(TRIM(SUBSTITUTE(SUBSTITUTE(SUBSTITUTE(SUBSTITUTE(Answers!F482,"’","'"),"‘","'"),"“",""""),"”","""")),'Scoring key'!$B$5:$B$9,0),"unread")))</f>
        <v/>
      </c>
      <c r="P482" s="1" t="str">
        <f aca="false">IF(Answers!G482="","",IF(ISNUMBER(IFERROR(VALUE(Answers!G482),"")),IF(AND(VALUE(Answers!G482)&gt;=1,VALUE(Answers!G482)&lt;=5,VALUE(Answers!G482)=INT(VALUE(Answers!G482))),VALUE(Answers!G482),"unread"),IFERROR(MATCH(TRIM(SUBSTITUTE(SUBSTITUTE(SUBSTITUTE(SUBSTITUTE(Answers!G482,"’","'"),"‘","'"),"“",""""),"”","""")),'Scoring key'!$B$5:$B$9,0),"unread")))</f>
        <v/>
      </c>
      <c r="Q482" s="1" t="str">
        <f aca="false">IF(Answers!H482="","",IF(ISNUMBER(IFERROR(VALUE(Answers!H482),"")),IF(AND(VALUE(Answers!H482)&gt;=1,VALUE(Answers!H482)&lt;=5,VALUE(Answers!H482)=INT(VALUE(Answers!H482))),VALUE(Answers!H482),"unread"),IFERROR(MATCH(TRIM(SUBSTITUTE(SUBSTITUTE(SUBSTITUTE(SUBSTITUTE(Answers!H482,"’","'"),"‘","'"),"“",""""),"”","""")),'Scoring key'!$B$5:$B$9,0),"unread")))</f>
        <v/>
      </c>
      <c r="R482" s="1" t="str">
        <f aca="false">IF(Answers!I482="","",IF(ISNUMBER(IFERROR(VALUE(Answers!I482),"")),IF(AND(VALUE(Answers!I482)&gt;=1,VALUE(Answers!I482)&lt;=5,VALUE(Answers!I482)=INT(VALUE(Answers!I482))),VALUE(Answers!I482),"unread"),IFERROR(MATCH(TRIM(SUBSTITUTE(SUBSTITUTE(SUBSTITUTE(SUBSTITUTE(Answers!I482,"’","'"),"‘","'"),"“",""""),"”","""")),'Scoring key'!$B$5:$B$9,0),"unread")))</f>
        <v/>
      </c>
      <c r="S482" s="1" t="str">
        <f aca="false">IF(Answers!J482="","",IF(ISNUMBER(IFERROR(VALUE(Answers!J482),"")),IF(AND(VALUE(Answers!J482)&gt;=1,VALUE(Answers!J482)&lt;=5,VALUE(Answers!J482)=INT(VALUE(Answers!J482))),VALUE(Answers!J482),"unread"),IFERROR(MATCH(TRIM(SUBSTITUTE(SUBSTITUTE(SUBSTITUTE(SUBSTITUTE(Answers!J482,"’","'"),"‘","'"),"“",""""),"”","""")),'Scoring key'!$B$5:$B$9,0),"unread")))</f>
        <v/>
      </c>
      <c r="T482" s="1" t="str">
        <f aca="false">IF(Answers!K482="","",IF(ISNUMBER(IFERROR(VALUE(Answers!K482),"")),IF(AND(VALUE(Answers!K482)&gt;=1,VALUE(Answers!K482)&lt;=5,VALUE(Answers!K482)=INT(VALUE(Answers!K482))),VALUE(Answers!K482),"unread"),IFERROR(MATCH(TRIM(SUBSTITUTE(SUBSTITUTE(SUBSTITUTE(SUBSTITUTE(Answers!K482,"’","'"),"‘","'"),"“",""""),"”","""")),'Scoring key'!$B$5:$B$9,0),"unread")))</f>
        <v/>
      </c>
      <c r="U482" s="1" t="str">
        <f aca="false">IF(Answers!M482="","",IF(ISNUMBER(IFERROR(VALUE(Answers!M482),"")),IF(AND(VALUE(Answers!M482)&gt;=1,VALUE(Answers!M482)&lt;=5,VALUE(Answers!M482)=INT(VALUE(Answers!M482))),VALUE(Answers!M482),"unread"),IFERROR(MATCH(TRIM(SUBSTITUTE(SUBSTITUTE(SUBSTITUTE(SUBSTITUTE(Answers!M482,"’","'"),"‘","'"),"“",""""),"”","""")),'Scoring key'!$B$5:$B$9,0),"unread")))</f>
        <v/>
      </c>
      <c r="V482" s="1" t="str">
        <f aca="false">IF(Answers!P482="","",IF(ISNUMBER(IFERROR(VALUE(Answers!P482),"")),IF(AND(VALUE(Answers!P482)&gt;=1,VALUE(Answers!P482)&lt;=5,VALUE(Answers!P482)=INT(VALUE(Answers!P482))),VALUE(Answers!P482),"unread"),IFERROR(MATCH(TRIM(SUBSTITUTE(SUBSTITUTE(SUBSTITUTE(SUBSTITUTE(Answers!P482,"’","'"),"‘","'"),"“",""""),"”","""")),'Scoring key'!$B$5:$B$9,0),"unread")))</f>
        <v/>
      </c>
      <c r="W482" s="1" t="str">
        <f aca="false">IF(Answers!Q482="","",IF(ISNUMBER(IFERROR(VALUE(Answers!Q482),"")),IF(AND(VALUE(Answers!Q482)&gt;=1,VALUE(Answers!Q482)&lt;=5,VALUE(Answers!Q482)=INT(VALUE(Answers!Q482))),VALUE(Answers!Q482),"unread"),IFERROR(MATCH(TRIM(SUBSTITUTE(SUBSTITUTE(SUBSTITUTE(SUBSTITUTE(Answers!Q482,"’","'"),"‘","'"),"“",""""),"”","""")),'Scoring key'!$B$5:$B$9,0),"unread")))</f>
        <v/>
      </c>
      <c r="X482" s="1" t="str">
        <f aca="false">IF(Answers!B482="","",ISNUMBER(SEARCH("Drafting or editing emails and documents",TRIM(SUBSTITUTE(SUBSTITUTE(SUBSTITUTE(SUBSTITUTE(Answers!B482,"’","'"),"‘","'"),"“",""""),"”",""""))))*1+ISNUMBER(SEARCH("Summarizing documents, threads or meetings",TRIM(SUBSTITUTE(SUBSTITUTE(SUBSTITUTE(SUBSTITUTE(Answers!B482,"’","'"),"‘","'"),"“",""""),"”",""""))))*1+ISNUMBER(SEARCH("Research, or explaining something unfamiliar",TRIM(SUBSTITUTE(SUBSTITUTE(SUBSTITUTE(SUBSTITUTE(Answers!B482,"’","'"),"‘","'"),"“",""""),"”",""""))))*1+ISNUMBER(SEARCH("Working with data or spreadsheets",TRIM(SUBSTITUTE(SUBSTITUTE(SUBSTITUTE(SUBSTITUTE(Answers!B482,"’","'"),"‘","'"),"“",""""),"”",""""))))*1+ISNUMBER(SEARCH("Writing or reviewing code or scripts",TRIM(SUBSTITUTE(SUBSTITUTE(SUBSTITUTE(SUBSTITUTE(Answers!B482,"’","'"),"‘","'"),"“",""""),"”",""""))))*1+ISNUMBER(SEARCH("Brainstorming or planning",TRIM(SUBSTITUTE(SUBSTITUTE(SUBSTITUTE(SUBSTITUTE(Answers!B482,"’","'"),"‘","'"),"“",""""),"”",""""))))*1+ISNUMBER(SEARCH("Something else",TRIM(SUBSTITUTE(SUBSTITUTE(SUBSTITUTE(SUBSTITUTE(Answers!B482,"’","'"),"‘","'"),"“",""""),"”",""""))))*1)</f>
        <v/>
      </c>
      <c r="Y482" s="1" t="str">
        <f aca="false">IF(X482="","",IF(X482=0,IF(ISNUMBER(SEARCH("I don't use AI tools for work",TRIM(SUBSTITUTE(SUBSTITUTE(SUBSTITUTE(SUBSTITUTE(Answers!B482,"’","'"),"‘","'"),"“",""""),"”","""")))),1,"unread"),MIN(X482+1,5)))</f>
        <v/>
      </c>
      <c r="Z482" s="1" t="n">
        <f aca="false">IF(ISNUMBER(SEARCH("Clear guidance on what's allowed and what information can go in",TRIM(SUBSTITUTE(SUBSTITUTE(SUBSTITUTE(SUBSTITUTE(Answers!R482,"’","'"),"‘","'"),"“",""""),"”","""")))),1,0)</f>
        <v>0</v>
      </c>
      <c r="AA482" s="1" t="n">
        <f aca="false">IF(ISNUMBER(SEARCH("An approved AI tool with a work account",TRIM(SUBSTITUTE(SUBSTITUTE(SUBSTITUTE(SUBSTITUTE(Answers!R482,"’","'"),"‘","'"),"“",""""),"”","""")))),1,0)</f>
        <v>0</v>
      </c>
      <c r="AB482" s="1" t="n">
        <f aca="false">IF(ISNUMBER(SEARCH("Hands-on training using my own work tasks",TRIM(SUBSTITUTE(SUBSTITUTE(SUBSTITUTE(SUBSTITUTE(Answers!R482,"’","'"),"‘","'"),"“",""""),"”","""")))),1,0)</f>
        <v>0</v>
      </c>
      <c r="AC482" s="1" t="n">
        <f aca="false">IF(ISNUMBER(SEARCH("Ready-made prompts and templates for common tasks",TRIM(SUBSTITUTE(SUBSTITUTE(SUBSTITUTE(SUBSTITUTE(Answers!R482,"’","'"),"‘","'"),"“",""""),"”","""")))),1,0)</f>
        <v>0</v>
      </c>
      <c r="AD482" s="1" t="n">
        <f aca="false">IF(ISNUMBER(SEARCH("Help setting up an AI agent for my role",TRIM(SUBSTITUTE(SUBSTITUTE(SUBSTITUTE(SUBSTITUTE(Answers!R482,"’","'"),"‘","'"),"“",""""),"”","""")))),1,0)</f>
        <v>0</v>
      </c>
      <c r="AE482" s="1" t="n">
        <f aca="false">IF(ISNUMBER(SEARCH("Examples from people in jobs like mine",TRIM(SUBSTITUTE(SUBSTITUTE(SUBSTITUTE(SUBSTITUTE(Answers!R482,"’","'"),"‘","'"),"“",""""),"”","""")))),1,0)</f>
        <v>0</v>
      </c>
      <c r="AF482" s="1" t="n">
        <f aca="false">IF(ISNUMBER(SEARCH("Time set aside to practice",TRIM(SUBSTITUTE(SUBSTITUTE(SUBSTITUTE(SUBSTITUTE(Answers!R482,"’","'"),"‘","'"),"“",""""),"”","""")))),1,0)</f>
        <v>0</v>
      </c>
      <c r="AG482" s="1" t="n">
        <f aca="false">IF(ISNUMBER(SEARCH("I don't need help right now",TRIM(SUBSTITUTE(SUBSTITUTE(SUBSTITUTE(SUBSTITUTE(Answers!R482,"’","'"),"‘","'"),"“",""""),"”","""")))),1,0)</f>
        <v>0</v>
      </c>
      <c r="AH482" s="1" t="str">
        <f aca="false">IF(Answers!R482="","",IF(Z482+AA482+AB482+AC482+AD482+AE482+AF482+AG482=0,"unread",""))</f>
        <v/>
      </c>
      <c r="AI482" s="1" t="n">
        <f aca="false">IF(OR(D482=5,E482=5),1,0)</f>
        <v>0</v>
      </c>
    </row>
    <row r="483" customFormat="false" ht="15" hidden="false" customHeight="true" outlineLevel="0" collapsed="false">
      <c r="A483" s="1" t="n">
        <f aca="false">Answers!T483</f>
        <v>0</v>
      </c>
      <c r="B483" s="1" t="str">
        <f aca="false">IF(Answers!A483="","",IFERROR(MATCH(TRIM(SUBSTITUTE(SUBSTITUTE(SUBSTITUTE(SUBSTITUTE(Answers!A483,"’","'"),"‘","'"),"“",""""),"”","""")),'Scoring key'!$B$10:$B$14,0),"unread"))</f>
        <v/>
      </c>
      <c r="C483" s="1" t="str">
        <f aca="false">IF(Answers!C483="","",IFERROR(MATCH(TRIM(SUBSTITUTE(SUBSTITUTE(SUBSTITUTE(SUBSTITUTE(Answers!C483,"’","'"),"‘","'"),"“",""""),"”","""")),'Scoring key'!$B$15:$B$19,0),"unread"))</f>
        <v/>
      </c>
      <c r="D483" s="1" t="str">
        <f aca="false">IF(Answers!D483="","",IFERROR(MATCH(TRIM(SUBSTITUTE(SUBSTITUTE(SUBSTITUTE(SUBSTITUTE(Answers!D483,"’","'"),"‘","'"),"“",""""),"”","""")),'Scoring key'!$B$20:$B$24,0),"unread"))</f>
        <v/>
      </c>
      <c r="E483" s="1" t="str">
        <f aca="false">IF(Answers!E483="","",IFERROR(MATCH(TRIM(SUBSTITUTE(SUBSTITUTE(SUBSTITUTE(SUBSTITUTE(Answers!E483,"’","'"),"‘","'"),"“",""""),"”","""")),'Scoring key'!$B$25:$B$29,0),"unread"))</f>
        <v/>
      </c>
      <c r="F483" s="1" t="str">
        <f aca="false">IF(Answers!L483="","",IFERROR(MATCH(TRIM(SUBSTITUTE(SUBSTITUTE(SUBSTITUTE(SUBSTITUTE(Answers!L483,"’","'"),"‘","'"),"“",""""),"”","""")),'Scoring key'!$B$30:$B$34,0),"unread"))</f>
        <v/>
      </c>
      <c r="G483" s="1" t="str">
        <f aca="false">IF(Answers!N483="","",IFERROR(MATCH(TRIM(SUBSTITUTE(SUBSTITUTE(SUBSTITUTE(SUBSTITUTE(Answers!N483,"’","'"),"‘","'"),"“",""""),"”","""")),'Scoring key'!$B$35:$B$38,0),"unread"))</f>
        <v/>
      </c>
      <c r="H483" s="1" t="str">
        <f aca="false">IF(Answers!O483="","",IFERROR(MATCH(TRIM(SUBSTITUTE(SUBSTITUTE(SUBSTITUTE(SUBSTITUTE(Answers!O483,"’","'"),"‘","'"),"“",""""),"”","""")),'Scoring key'!$B$39:$B$42,0),"unread"))</f>
        <v/>
      </c>
      <c r="I483" s="1" t="str">
        <f aca="false">IF(Answers!S483="","",IFERROR(MATCH(TRIM(SUBSTITUTE(SUBSTITUTE(SUBSTITUTE(SUBSTITUTE(Answers!S483,"’","'"),"‘","'"),"“",""""),"”","""")),'Scoring key'!$B$43:$B$46,0),"unread"))</f>
        <v/>
      </c>
      <c r="J483" s="1" t="str">
        <f aca="false">IF(ISNUMBER(B483),IF(INDEX('Scoring key'!$C$10:$C$14,B483)="","",INDEX('Scoring key'!$C$10:$C$14,B483)),"")</f>
        <v/>
      </c>
      <c r="K483" s="1" t="str">
        <f aca="false">IF(ISNUMBER(E483),IF(INDEX('Scoring key'!$C$25:$C$29,E483)="","",INDEX('Scoring key'!$C$25:$C$29,E483)),"")</f>
        <v/>
      </c>
      <c r="L483" s="1" t="str">
        <f aca="false">IF(ISNUMBER(F483),IF(INDEX('Scoring key'!$C$30:$C$34,F483)="","",INDEX('Scoring key'!$C$30:$C$34,F483)),"")</f>
        <v/>
      </c>
      <c r="M483" s="1" t="str">
        <f aca="false">IF(ISNUMBER(G483),IF(INDEX('Scoring key'!$C$35:$C$38,G483)="","",INDEX('Scoring key'!$C$35:$C$38,G483)),"")</f>
        <v/>
      </c>
      <c r="N483" s="1" t="str">
        <f aca="false">IF(ISNUMBER(H483),IF(INDEX('Scoring key'!$C$39:$C$42,H483)="","",INDEX('Scoring key'!$C$39:$C$42,H483)),"")</f>
        <v/>
      </c>
      <c r="O483" s="1" t="str">
        <f aca="false">IF(Answers!F483="","",IF(ISNUMBER(IFERROR(VALUE(Answers!F483),"")),IF(AND(VALUE(Answers!F483)&gt;=1,VALUE(Answers!F483)&lt;=5,VALUE(Answers!F483)=INT(VALUE(Answers!F483))),VALUE(Answers!F483),"unread"),IFERROR(MATCH(TRIM(SUBSTITUTE(SUBSTITUTE(SUBSTITUTE(SUBSTITUTE(Answers!F483,"’","'"),"‘","'"),"“",""""),"”","""")),'Scoring key'!$B$5:$B$9,0),"unread")))</f>
        <v/>
      </c>
      <c r="P483" s="1" t="str">
        <f aca="false">IF(Answers!G483="","",IF(ISNUMBER(IFERROR(VALUE(Answers!G483),"")),IF(AND(VALUE(Answers!G483)&gt;=1,VALUE(Answers!G483)&lt;=5,VALUE(Answers!G483)=INT(VALUE(Answers!G483))),VALUE(Answers!G483),"unread"),IFERROR(MATCH(TRIM(SUBSTITUTE(SUBSTITUTE(SUBSTITUTE(SUBSTITUTE(Answers!G483,"’","'"),"‘","'"),"“",""""),"”","""")),'Scoring key'!$B$5:$B$9,0),"unread")))</f>
        <v/>
      </c>
      <c r="Q483" s="1" t="str">
        <f aca="false">IF(Answers!H483="","",IF(ISNUMBER(IFERROR(VALUE(Answers!H483),"")),IF(AND(VALUE(Answers!H483)&gt;=1,VALUE(Answers!H483)&lt;=5,VALUE(Answers!H483)=INT(VALUE(Answers!H483))),VALUE(Answers!H483),"unread"),IFERROR(MATCH(TRIM(SUBSTITUTE(SUBSTITUTE(SUBSTITUTE(SUBSTITUTE(Answers!H483,"’","'"),"‘","'"),"“",""""),"”","""")),'Scoring key'!$B$5:$B$9,0),"unread")))</f>
        <v/>
      </c>
      <c r="R483" s="1" t="str">
        <f aca="false">IF(Answers!I483="","",IF(ISNUMBER(IFERROR(VALUE(Answers!I483),"")),IF(AND(VALUE(Answers!I483)&gt;=1,VALUE(Answers!I483)&lt;=5,VALUE(Answers!I483)=INT(VALUE(Answers!I483))),VALUE(Answers!I483),"unread"),IFERROR(MATCH(TRIM(SUBSTITUTE(SUBSTITUTE(SUBSTITUTE(SUBSTITUTE(Answers!I483,"’","'"),"‘","'"),"“",""""),"”","""")),'Scoring key'!$B$5:$B$9,0),"unread")))</f>
        <v/>
      </c>
      <c r="S483" s="1" t="str">
        <f aca="false">IF(Answers!J483="","",IF(ISNUMBER(IFERROR(VALUE(Answers!J483),"")),IF(AND(VALUE(Answers!J483)&gt;=1,VALUE(Answers!J483)&lt;=5,VALUE(Answers!J483)=INT(VALUE(Answers!J483))),VALUE(Answers!J483),"unread"),IFERROR(MATCH(TRIM(SUBSTITUTE(SUBSTITUTE(SUBSTITUTE(SUBSTITUTE(Answers!J483,"’","'"),"‘","'"),"“",""""),"”","""")),'Scoring key'!$B$5:$B$9,0),"unread")))</f>
        <v/>
      </c>
      <c r="T483" s="1" t="str">
        <f aca="false">IF(Answers!K483="","",IF(ISNUMBER(IFERROR(VALUE(Answers!K483),"")),IF(AND(VALUE(Answers!K483)&gt;=1,VALUE(Answers!K483)&lt;=5,VALUE(Answers!K483)=INT(VALUE(Answers!K483))),VALUE(Answers!K483),"unread"),IFERROR(MATCH(TRIM(SUBSTITUTE(SUBSTITUTE(SUBSTITUTE(SUBSTITUTE(Answers!K483,"’","'"),"‘","'"),"“",""""),"”","""")),'Scoring key'!$B$5:$B$9,0),"unread")))</f>
        <v/>
      </c>
      <c r="U483" s="1" t="str">
        <f aca="false">IF(Answers!M483="","",IF(ISNUMBER(IFERROR(VALUE(Answers!M483),"")),IF(AND(VALUE(Answers!M483)&gt;=1,VALUE(Answers!M483)&lt;=5,VALUE(Answers!M483)=INT(VALUE(Answers!M483))),VALUE(Answers!M483),"unread"),IFERROR(MATCH(TRIM(SUBSTITUTE(SUBSTITUTE(SUBSTITUTE(SUBSTITUTE(Answers!M483,"’","'"),"‘","'"),"“",""""),"”","""")),'Scoring key'!$B$5:$B$9,0),"unread")))</f>
        <v/>
      </c>
      <c r="V483" s="1" t="str">
        <f aca="false">IF(Answers!P483="","",IF(ISNUMBER(IFERROR(VALUE(Answers!P483),"")),IF(AND(VALUE(Answers!P483)&gt;=1,VALUE(Answers!P483)&lt;=5,VALUE(Answers!P483)=INT(VALUE(Answers!P483))),VALUE(Answers!P483),"unread"),IFERROR(MATCH(TRIM(SUBSTITUTE(SUBSTITUTE(SUBSTITUTE(SUBSTITUTE(Answers!P483,"’","'"),"‘","'"),"“",""""),"”","""")),'Scoring key'!$B$5:$B$9,0),"unread")))</f>
        <v/>
      </c>
      <c r="W483" s="1" t="str">
        <f aca="false">IF(Answers!Q483="","",IF(ISNUMBER(IFERROR(VALUE(Answers!Q483),"")),IF(AND(VALUE(Answers!Q483)&gt;=1,VALUE(Answers!Q483)&lt;=5,VALUE(Answers!Q483)=INT(VALUE(Answers!Q483))),VALUE(Answers!Q483),"unread"),IFERROR(MATCH(TRIM(SUBSTITUTE(SUBSTITUTE(SUBSTITUTE(SUBSTITUTE(Answers!Q483,"’","'"),"‘","'"),"“",""""),"”","""")),'Scoring key'!$B$5:$B$9,0),"unread")))</f>
        <v/>
      </c>
      <c r="X483" s="1" t="str">
        <f aca="false">IF(Answers!B483="","",ISNUMBER(SEARCH("Drafting or editing emails and documents",TRIM(SUBSTITUTE(SUBSTITUTE(SUBSTITUTE(SUBSTITUTE(Answers!B483,"’","'"),"‘","'"),"“",""""),"”",""""))))*1+ISNUMBER(SEARCH("Summarizing documents, threads or meetings",TRIM(SUBSTITUTE(SUBSTITUTE(SUBSTITUTE(SUBSTITUTE(Answers!B483,"’","'"),"‘","'"),"“",""""),"”",""""))))*1+ISNUMBER(SEARCH("Research, or explaining something unfamiliar",TRIM(SUBSTITUTE(SUBSTITUTE(SUBSTITUTE(SUBSTITUTE(Answers!B483,"’","'"),"‘","'"),"“",""""),"”",""""))))*1+ISNUMBER(SEARCH("Working with data or spreadsheets",TRIM(SUBSTITUTE(SUBSTITUTE(SUBSTITUTE(SUBSTITUTE(Answers!B483,"’","'"),"‘","'"),"“",""""),"”",""""))))*1+ISNUMBER(SEARCH("Writing or reviewing code or scripts",TRIM(SUBSTITUTE(SUBSTITUTE(SUBSTITUTE(SUBSTITUTE(Answers!B483,"’","'"),"‘","'"),"“",""""),"”",""""))))*1+ISNUMBER(SEARCH("Brainstorming or planning",TRIM(SUBSTITUTE(SUBSTITUTE(SUBSTITUTE(SUBSTITUTE(Answers!B483,"’","'"),"‘","'"),"“",""""),"”",""""))))*1+ISNUMBER(SEARCH("Something else",TRIM(SUBSTITUTE(SUBSTITUTE(SUBSTITUTE(SUBSTITUTE(Answers!B483,"’","'"),"‘","'"),"“",""""),"”",""""))))*1)</f>
        <v/>
      </c>
      <c r="Y483" s="1" t="str">
        <f aca="false">IF(X483="","",IF(X483=0,IF(ISNUMBER(SEARCH("I don't use AI tools for work",TRIM(SUBSTITUTE(SUBSTITUTE(SUBSTITUTE(SUBSTITUTE(Answers!B483,"’","'"),"‘","'"),"“",""""),"”","""")))),1,"unread"),MIN(X483+1,5)))</f>
        <v/>
      </c>
      <c r="Z483" s="1" t="n">
        <f aca="false">IF(ISNUMBER(SEARCH("Clear guidance on what's allowed and what information can go in",TRIM(SUBSTITUTE(SUBSTITUTE(SUBSTITUTE(SUBSTITUTE(Answers!R483,"’","'"),"‘","'"),"“",""""),"”","""")))),1,0)</f>
        <v>0</v>
      </c>
      <c r="AA483" s="1" t="n">
        <f aca="false">IF(ISNUMBER(SEARCH("An approved AI tool with a work account",TRIM(SUBSTITUTE(SUBSTITUTE(SUBSTITUTE(SUBSTITUTE(Answers!R483,"’","'"),"‘","'"),"“",""""),"”","""")))),1,0)</f>
        <v>0</v>
      </c>
      <c r="AB483" s="1" t="n">
        <f aca="false">IF(ISNUMBER(SEARCH("Hands-on training using my own work tasks",TRIM(SUBSTITUTE(SUBSTITUTE(SUBSTITUTE(SUBSTITUTE(Answers!R483,"’","'"),"‘","'"),"“",""""),"”","""")))),1,0)</f>
        <v>0</v>
      </c>
      <c r="AC483" s="1" t="n">
        <f aca="false">IF(ISNUMBER(SEARCH("Ready-made prompts and templates for common tasks",TRIM(SUBSTITUTE(SUBSTITUTE(SUBSTITUTE(SUBSTITUTE(Answers!R483,"’","'"),"‘","'"),"“",""""),"”","""")))),1,0)</f>
        <v>0</v>
      </c>
      <c r="AD483" s="1" t="n">
        <f aca="false">IF(ISNUMBER(SEARCH("Help setting up an AI agent for my role",TRIM(SUBSTITUTE(SUBSTITUTE(SUBSTITUTE(SUBSTITUTE(Answers!R483,"’","'"),"‘","'"),"“",""""),"”","""")))),1,0)</f>
        <v>0</v>
      </c>
      <c r="AE483" s="1" t="n">
        <f aca="false">IF(ISNUMBER(SEARCH("Examples from people in jobs like mine",TRIM(SUBSTITUTE(SUBSTITUTE(SUBSTITUTE(SUBSTITUTE(Answers!R483,"’","'"),"‘","'"),"“",""""),"”","""")))),1,0)</f>
        <v>0</v>
      </c>
      <c r="AF483" s="1" t="n">
        <f aca="false">IF(ISNUMBER(SEARCH("Time set aside to practice",TRIM(SUBSTITUTE(SUBSTITUTE(SUBSTITUTE(SUBSTITUTE(Answers!R483,"’","'"),"‘","'"),"“",""""),"”","""")))),1,0)</f>
        <v>0</v>
      </c>
      <c r="AG483" s="1" t="n">
        <f aca="false">IF(ISNUMBER(SEARCH("I don't need help right now",TRIM(SUBSTITUTE(SUBSTITUTE(SUBSTITUTE(SUBSTITUTE(Answers!R483,"’","'"),"‘","'"),"“",""""),"”","""")))),1,0)</f>
        <v>0</v>
      </c>
      <c r="AH483" s="1" t="str">
        <f aca="false">IF(Answers!R483="","",IF(Z483+AA483+AB483+AC483+AD483+AE483+AF483+AG483=0,"unread",""))</f>
        <v/>
      </c>
      <c r="AI483" s="1" t="n">
        <f aca="false">IF(OR(D483=5,E483=5),1,0)</f>
        <v>0</v>
      </c>
    </row>
    <row r="484" customFormat="false" ht="15" hidden="false" customHeight="true" outlineLevel="0" collapsed="false">
      <c r="A484" s="1" t="n">
        <f aca="false">Answers!T484</f>
        <v>0</v>
      </c>
      <c r="B484" s="1" t="str">
        <f aca="false">IF(Answers!A484="","",IFERROR(MATCH(TRIM(SUBSTITUTE(SUBSTITUTE(SUBSTITUTE(SUBSTITUTE(Answers!A484,"’","'"),"‘","'"),"“",""""),"”","""")),'Scoring key'!$B$10:$B$14,0),"unread"))</f>
        <v/>
      </c>
      <c r="C484" s="1" t="str">
        <f aca="false">IF(Answers!C484="","",IFERROR(MATCH(TRIM(SUBSTITUTE(SUBSTITUTE(SUBSTITUTE(SUBSTITUTE(Answers!C484,"’","'"),"‘","'"),"“",""""),"”","""")),'Scoring key'!$B$15:$B$19,0),"unread"))</f>
        <v/>
      </c>
      <c r="D484" s="1" t="str">
        <f aca="false">IF(Answers!D484="","",IFERROR(MATCH(TRIM(SUBSTITUTE(SUBSTITUTE(SUBSTITUTE(SUBSTITUTE(Answers!D484,"’","'"),"‘","'"),"“",""""),"”","""")),'Scoring key'!$B$20:$B$24,0),"unread"))</f>
        <v/>
      </c>
      <c r="E484" s="1" t="str">
        <f aca="false">IF(Answers!E484="","",IFERROR(MATCH(TRIM(SUBSTITUTE(SUBSTITUTE(SUBSTITUTE(SUBSTITUTE(Answers!E484,"’","'"),"‘","'"),"“",""""),"”","""")),'Scoring key'!$B$25:$B$29,0),"unread"))</f>
        <v/>
      </c>
      <c r="F484" s="1" t="str">
        <f aca="false">IF(Answers!L484="","",IFERROR(MATCH(TRIM(SUBSTITUTE(SUBSTITUTE(SUBSTITUTE(SUBSTITUTE(Answers!L484,"’","'"),"‘","'"),"“",""""),"”","""")),'Scoring key'!$B$30:$B$34,0),"unread"))</f>
        <v/>
      </c>
      <c r="G484" s="1" t="str">
        <f aca="false">IF(Answers!N484="","",IFERROR(MATCH(TRIM(SUBSTITUTE(SUBSTITUTE(SUBSTITUTE(SUBSTITUTE(Answers!N484,"’","'"),"‘","'"),"“",""""),"”","""")),'Scoring key'!$B$35:$B$38,0),"unread"))</f>
        <v/>
      </c>
      <c r="H484" s="1" t="str">
        <f aca="false">IF(Answers!O484="","",IFERROR(MATCH(TRIM(SUBSTITUTE(SUBSTITUTE(SUBSTITUTE(SUBSTITUTE(Answers!O484,"’","'"),"‘","'"),"“",""""),"”","""")),'Scoring key'!$B$39:$B$42,0),"unread"))</f>
        <v/>
      </c>
      <c r="I484" s="1" t="str">
        <f aca="false">IF(Answers!S484="","",IFERROR(MATCH(TRIM(SUBSTITUTE(SUBSTITUTE(SUBSTITUTE(SUBSTITUTE(Answers!S484,"’","'"),"‘","'"),"“",""""),"”","""")),'Scoring key'!$B$43:$B$46,0),"unread"))</f>
        <v/>
      </c>
      <c r="J484" s="1" t="str">
        <f aca="false">IF(ISNUMBER(B484),IF(INDEX('Scoring key'!$C$10:$C$14,B484)="","",INDEX('Scoring key'!$C$10:$C$14,B484)),"")</f>
        <v/>
      </c>
      <c r="K484" s="1" t="str">
        <f aca="false">IF(ISNUMBER(E484),IF(INDEX('Scoring key'!$C$25:$C$29,E484)="","",INDEX('Scoring key'!$C$25:$C$29,E484)),"")</f>
        <v/>
      </c>
      <c r="L484" s="1" t="str">
        <f aca="false">IF(ISNUMBER(F484),IF(INDEX('Scoring key'!$C$30:$C$34,F484)="","",INDEX('Scoring key'!$C$30:$C$34,F484)),"")</f>
        <v/>
      </c>
      <c r="M484" s="1" t="str">
        <f aca="false">IF(ISNUMBER(G484),IF(INDEX('Scoring key'!$C$35:$C$38,G484)="","",INDEX('Scoring key'!$C$35:$C$38,G484)),"")</f>
        <v/>
      </c>
      <c r="N484" s="1" t="str">
        <f aca="false">IF(ISNUMBER(H484),IF(INDEX('Scoring key'!$C$39:$C$42,H484)="","",INDEX('Scoring key'!$C$39:$C$42,H484)),"")</f>
        <v/>
      </c>
      <c r="O484" s="1" t="str">
        <f aca="false">IF(Answers!F484="","",IF(ISNUMBER(IFERROR(VALUE(Answers!F484),"")),IF(AND(VALUE(Answers!F484)&gt;=1,VALUE(Answers!F484)&lt;=5,VALUE(Answers!F484)=INT(VALUE(Answers!F484))),VALUE(Answers!F484),"unread"),IFERROR(MATCH(TRIM(SUBSTITUTE(SUBSTITUTE(SUBSTITUTE(SUBSTITUTE(Answers!F484,"’","'"),"‘","'"),"“",""""),"”","""")),'Scoring key'!$B$5:$B$9,0),"unread")))</f>
        <v/>
      </c>
      <c r="P484" s="1" t="str">
        <f aca="false">IF(Answers!G484="","",IF(ISNUMBER(IFERROR(VALUE(Answers!G484),"")),IF(AND(VALUE(Answers!G484)&gt;=1,VALUE(Answers!G484)&lt;=5,VALUE(Answers!G484)=INT(VALUE(Answers!G484))),VALUE(Answers!G484),"unread"),IFERROR(MATCH(TRIM(SUBSTITUTE(SUBSTITUTE(SUBSTITUTE(SUBSTITUTE(Answers!G484,"’","'"),"‘","'"),"“",""""),"”","""")),'Scoring key'!$B$5:$B$9,0),"unread")))</f>
        <v/>
      </c>
      <c r="Q484" s="1" t="str">
        <f aca="false">IF(Answers!H484="","",IF(ISNUMBER(IFERROR(VALUE(Answers!H484),"")),IF(AND(VALUE(Answers!H484)&gt;=1,VALUE(Answers!H484)&lt;=5,VALUE(Answers!H484)=INT(VALUE(Answers!H484))),VALUE(Answers!H484),"unread"),IFERROR(MATCH(TRIM(SUBSTITUTE(SUBSTITUTE(SUBSTITUTE(SUBSTITUTE(Answers!H484,"’","'"),"‘","'"),"“",""""),"”","""")),'Scoring key'!$B$5:$B$9,0),"unread")))</f>
        <v/>
      </c>
      <c r="R484" s="1" t="str">
        <f aca="false">IF(Answers!I484="","",IF(ISNUMBER(IFERROR(VALUE(Answers!I484),"")),IF(AND(VALUE(Answers!I484)&gt;=1,VALUE(Answers!I484)&lt;=5,VALUE(Answers!I484)=INT(VALUE(Answers!I484))),VALUE(Answers!I484),"unread"),IFERROR(MATCH(TRIM(SUBSTITUTE(SUBSTITUTE(SUBSTITUTE(SUBSTITUTE(Answers!I484,"’","'"),"‘","'"),"“",""""),"”","""")),'Scoring key'!$B$5:$B$9,0),"unread")))</f>
        <v/>
      </c>
      <c r="S484" s="1" t="str">
        <f aca="false">IF(Answers!J484="","",IF(ISNUMBER(IFERROR(VALUE(Answers!J484),"")),IF(AND(VALUE(Answers!J484)&gt;=1,VALUE(Answers!J484)&lt;=5,VALUE(Answers!J484)=INT(VALUE(Answers!J484))),VALUE(Answers!J484),"unread"),IFERROR(MATCH(TRIM(SUBSTITUTE(SUBSTITUTE(SUBSTITUTE(SUBSTITUTE(Answers!J484,"’","'"),"‘","'"),"“",""""),"”","""")),'Scoring key'!$B$5:$B$9,0),"unread")))</f>
        <v/>
      </c>
      <c r="T484" s="1" t="str">
        <f aca="false">IF(Answers!K484="","",IF(ISNUMBER(IFERROR(VALUE(Answers!K484),"")),IF(AND(VALUE(Answers!K484)&gt;=1,VALUE(Answers!K484)&lt;=5,VALUE(Answers!K484)=INT(VALUE(Answers!K484))),VALUE(Answers!K484),"unread"),IFERROR(MATCH(TRIM(SUBSTITUTE(SUBSTITUTE(SUBSTITUTE(SUBSTITUTE(Answers!K484,"’","'"),"‘","'"),"“",""""),"”","""")),'Scoring key'!$B$5:$B$9,0),"unread")))</f>
        <v/>
      </c>
      <c r="U484" s="1" t="str">
        <f aca="false">IF(Answers!M484="","",IF(ISNUMBER(IFERROR(VALUE(Answers!M484),"")),IF(AND(VALUE(Answers!M484)&gt;=1,VALUE(Answers!M484)&lt;=5,VALUE(Answers!M484)=INT(VALUE(Answers!M484))),VALUE(Answers!M484),"unread"),IFERROR(MATCH(TRIM(SUBSTITUTE(SUBSTITUTE(SUBSTITUTE(SUBSTITUTE(Answers!M484,"’","'"),"‘","'"),"“",""""),"”","""")),'Scoring key'!$B$5:$B$9,0),"unread")))</f>
        <v/>
      </c>
      <c r="V484" s="1" t="str">
        <f aca="false">IF(Answers!P484="","",IF(ISNUMBER(IFERROR(VALUE(Answers!P484),"")),IF(AND(VALUE(Answers!P484)&gt;=1,VALUE(Answers!P484)&lt;=5,VALUE(Answers!P484)=INT(VALUE(Answers!P484))),VALUE(Answers!P484),"unread"),IFERROR(MATCH(TRIM(SUBSTITUTE(SUBSTITUTE(SUBSTITUTE(SUBSTITUTE(Answers!P484,"’","'"),"‘","'"),"“",""""),"”","""")),'Scoring key'!$B$5:$B$9,0),"unread")))</f>
        <v/>
      </c>
      <c r="W484" s="1" t="str">
        <f aca="false">IF(Answers!Q484="","",IF(ISNUMBER(IFERROR(VALUE(Answers!Q484),"")),IF(AND(VALUE(Answers!Q484)&gt;=1,VALUE(Answers!Q484)&lt;=5,VALUE(Answers!Q484)=INT(VALUE(Answers!Q484))),VALUE(Answers!Q484),"unread"),IFERROR(MATCH(TRIM(SUBSTITUTE(SUBSTITUTE(SUBSTITUTE(SUBSTITUTE(Answers!Q484,"’","'"),"‘","'"),"“",""""),"”","""")),'Scoring key'!$B$5:$B$9,0),"unread")))</f>
        <v/>
      </c>
      <c r="X484" s="1" t="str">
        <f aca="false">IF(Answers!B484="","",ISNUMBER(SEARCH("Drafting or editing emails and documents",TRIM(SUBSTITUTE(SUBSTITUTE(SUBSTITUTE(SUBSTITUTE(Answers!B484,"’","'"),"‘","'"),"“",""""),"”",""""))))*1+ISNUMBER(SEARCH("Summarizing documents, threads or meetings",TRIM(SUBSTITUTE(SUBSTITUTE(SUBSTITUTE(SUBSTITUTE(Answers!B484,"’","'"),"‘","'"),"“",""""),"”",""""))))*1+ISNUMBER(SEARCH("Research, or explaining something unfamiliar",TRIM(SUBSTITUTE(SUBSTITUTE(SUBSTITUTE(SUBSTITUTE(Answers!B484,"’","'"),"‘","'"),"“",""""),"”",""""))))*1+ISNUMBER(SEARCH("Working with data or spreadsheets",TRIM(SUBSTITUTE(SUBSTITUTE(SUBSTITUTE(SUBSTITUTE(Answers!B484,"’","'"),"‘","'"),"“",""""),"”",""""))))*1+ISNUMBER(SEARCH("Writing or reviewing code or scripts",TRIM(SUBSTITUTE(SUBSTITUTE(SUBSTITUTE(SUBSTITUTE(Answers!B484,"’","'"),"‘","'"),"“",""""),"”",""""))))*1+ISNUMBER(SEARCH("Brainstorming or planning",TRIM(SUBSTITUTE(SUBSTITUTE(SUBSTITUTE(SUBSTITUTE(Answers!B484,"’","'"),"‘","'"),"“",""""),"”",""""))))*1+ISNUMBER(SEARCH("Something else",TRIM(SUBSTITUTE(SUBSTITUTE(SUBSTITUTE(SUBSTITUTE(Answers!B484,"’","'"),"‘","'"),"“",""""),"”",""""))))*1)</f>
        <v/>
      </c>
      <c r="Y484" s="1" t="str">
        <f aca="false">IF(X484="","",IF(X484=0,IF(ISNUMBER(SEARCH("I don't use AI tools for work",TRIM(SUBSTITUTE(SUBSTITUTE(SUBSTITUTE(SUBSTITUTE(Answers!B484,"’","'"),"‘","'"),"“",""""),"”","""")))),1,"unread"),MIN(X484+1,5)))</f>
        <v/>
      </c>
      <c r="Z484" s="1" t="n">
        <f aca="false">IF(ISNUMBER(SEARCH("Clear guidance on what's allowed and what information can go in",TRIM(SUBSTITUTE(SUBSTITUTE(SUBSTITUTE(SUBSTITUTE(Answers!R484,"’","'"),"‘","'"),"“",""""),"”","""")))),1,0)</f>
        <v>0</v>
      </c>
      <c r="AA484" s="1" t="n">
        <f aca="false">IF(ISNUMBER(SEARCH("An approved AI tool with a work account",TRIM(SUBSTITUTE(SUBSTITUTE(SUBSTITUTE(SUBSTITUTE(Answers!R484,"’","'"),"‘","'"),"“",""""),"”","""")))),1,0)</f>
        <v>0</v>
      </c>
      <c r="AB484" s="1" t="n">
        <f aca="false">IF(ISNUMBER(SEARCH("Hands-on training using my own work tasks",TRIM(SUBSTITUTE(SUBSTITUTE(SUBSTITUTE(SUBSTITUTE(Answers!R484,"’","'"),"‘","'"),"“",""""),"”","""")))),1,0)</f>
        <v>0</v>
      </c>
      <c r="AC484" s="1" t="n">
        <f aca="false">IF(ISNUMBER(SEARCH("Ready-made prompts and templates for common tasks",TRIM(SUBSTITUTE(SUBSTITUTE(SUBSTITUTE(SUBSTITUTE(Answers!R484,"’","'"),"‘","'"),"“",""""),"”","""")))),1,0)</f>
        <v>0</v>
      </c>
      <c r="AD484" s="1" t="n">
        <f aca="false">IF(ISNUMBER(SEARCH("Help setting up an AI agent for my role",TRIM(SUBSTITUTE(SUBSTITUTE(SUBSTITUTE(SUBSTITUTE(Answers!R484,"’","'"),"‘","'"),"“",""""),"”","""")))),1,0)</f>
        <v>0</v>
      </c>
      <c r="AE484" s="1" t="n">
        <f aca="false">IF(ISNUMBER(SEARCH("Examples from people in jobs like mine",TRIM(SUBSTITUTE(SUBSTITUTE(SUBSTITUTE(SUBSTITUTE(Answers!R484,"’","'"),"‘","'"),"“",""""),"”","""")))),1,0)</f>
        <v>0</v>
      </c>
      <c r="AF484" s="1" t="n">
        <f aca="false">IF(ISNUMBER(SEARCH("Time set aside to practice",TRIM(SUBSTITUTE(SUBSTITUTE(SUBSTITUTE(SUBSTITUTE(Answers!R484,"’","'"),"‘","'"),"“",""""),"”","""")))),1,0)</f>
        <v>0</v>
      </c>
      <c r="AG484" s="1" t="n">
        <f aca="false">IF(ISNUMBER(SEARCH("I don't need help right now",TRIM(SUBSTITUTE(SUBSTITUTE(SUBSTITUTE(SUBSTITUTE(Answers!R484,"’","'"),"‘","'"),"“",""""),"”","""")))),1,0)</f>
        <v>0</v>
      </c>
      <c r="AH484" s="1" t="str">
        <f aca="false">IF(Answers!R484="","",IF(Z484+AA484+AB484+AC484+AD484+AE484+AF484+AG484=0,"unread",""))</f>
        <v/>
      </c>
      <c r="AI484" s="1" t="n">
        <f aca="false">IF(OR(D484=5,E484=5),1,0)</f>
        <v>0</v>
      </c>
    </row>
    <row r="485" customFormat="false" ht="15" hidden="false" customHeight="true" outlineLevel="0" collapsed="false">
      <c r="A485" s="1" t="n">
        <f aca="false">Answers!T485</f>
        <v>0</v>
      </c>
      <c r="B485" s="1" t="str">
        <f aca="false">IF(Answers!A485="","",IFERROR(MATCH(TRIM(SUBSTITUTE(SUBSTITUTE(SUBSTITUTE(SUBSTITUTE(Answers!A485,"’","'"),"‘","'"),"“",""""),"”","""")),'Scoring key'!$B$10:$B$14,0),"unread"))</f>
        <v/>
      </c>
      <c r="C485" s="1" t="str">
        <f aca="false">IF(Answers!C485="","",IFERROR(MATCH(TRIM(SUBSTITUTE(SUBSTITUTE(SUBSTITUTE(SUBSTITUTE(Answers!C485,"’","'"),"‘","'"),"“",""""),"”","""")),'Scoring key'!$B$15:$B$19,0),"unread"))</f>
        <v/>
      </c>
      <c r="D485" s="1" t="str">
        <f aca="false">IF(Answers!D485="","",IFERROR(MATCH(TRIM(SUBSTITUTE(SUBSTITUTE(SUBSTITUTE(SUBSTITUTE(Answers!D485,"’","'"),"‘","'"),"“",""""),"”","""")),'Scoring key'!$B$20:$B$24,0),"unread"))</f>
        <v/>
      </c>
      <c r="E485" s="1" t="str">
        <f aca="false">IF(Answers!E485="","",IFERROR(MATCH(TRIM(SUBSTITUTE(SUBSTITUTE(SUBSTITUTE(SUBSTITUTE(Answers!E485,"’","'"),"‘","'"),"“",""""),"”","""")),'Scoring key'!$B$25:$B$29,0),"unread"))</f>
        <v/>
      </c>
      <c r="F485" s="1" t="str">
        <f aca="false">IF(Answers!L485="","",IFERROR(MATCH(TRIM(SUBSTITUTE(SUBSTITUTE(SUBSTITUTE(SUBSTITUTE(Answers!L485,"’","'"),"‘","'"),"“",""""),"”","""")),'Scoring key'!$B$30:$B$34,0),"unread"))</f>
        <v/>
      </c>
      <c r="G485" s="1" t="str">
        <f aca="false">IF(Answers!N485="","",IFERROR(MATCH(TRIM(SUBSTITUTE(SUBSTITUTE(SUBSTITUTE(SUBSTITUTE(Answers!N485,"’","'"),"‘","'"),"“",""""),"”","""")),'Scoring key'!$B$35:$B$38,0),"unread"))</f>
        <v/>
      </c>
      <c r="H485" s="1" t="str">
        <f aca="false">IF(Answers!O485="","",IFERROR(MATCH(TRIM(SUBSTITUTE(SUBSTITUTE(SUBSTITUTE(SUBSTITUTE(Answers!O485,"’","'"),"‘","'"),"“",""""),"”","""")),'Scoring key'!$B$39:$B$42,0),"unread"))</f>
        <v/>
      </c>
      <c r="I485" s="1" t="str">
        <f aca="false">IF(Answers!S485="","",IFERROR(MATCH(TRIM(SUBSTITUTE(SUBSTITUTE(SUBSTITUTE(SUBSTITUTE(Answers!S485,"’","'"),"‘","'"),"“",""""),"”","""")),'Scoring key'!$B$43:$B$46,0),"unread"))</f>
        <v/>
      </c>
      <c r="J485" s="1" t="str">
        <f aca="false">IF(ISNUMBER(B485),IF(INDEX('Scoring key'!$C$10:$C$14,B485)="","",INDEX('Scoring key'!$C$10:$C$14,B485)),"")</f>
        <v/>
      </c>
      <c r="K485" s="1" t="str">
        <f aca="false">IF(ISNUMBER(E485),IF(INDEX('Scoring key'!$C$25:$C$29,E485)="","",INDEX('Scoring key'!$C$25:$C$29,E485)),"")</f>
        <v/>
      </c>
      <c r="L485" s="1" t="str">
        <f aca="false">IF(ISNUMBER(F485),IF(INDEX('Scoring key'!$C$30:$C$34,F485)="","",INDEX('Scoring key'!$C$30:$C$34,F485)),"")</f>
        <v/>
      </c>
      <c r="M485" s="1" t="str">
        <f aca="false">IF(ISNUMBER(G485),IF(INDEX('Scoring key'!$C$35:$C$38,G485)="","",INDEX('Scoring key'!$C$35:$C$38,G485)),"")</f>
        <v/>
      </c>
      <c r="N485" s="1" t="str">
        <f aca="false">IF(ISNUMBER(H485),IF(INDEX('Scoring key'!$C$39:$C$42,H485)="","",INDEX('Scoring key'!$C$39:$C$42,H485)),"")</f>
        <v/>
      </c>
      <c r="O485" s="1" t="str">
        <f aca="false">IF(Answers!F485="","",IF(ISNUMBER(IFERROR(VALUE(Answers!F485),"")),IF(AND(VALUE(Answers!F485)&gt;=1,VALUE(Answers!F485)&lt;=5,VALUE(Answers!F485)=INT(VALUE(Answers!F485))),VALUE(Answers!F485),"unread"),IFERROR(MATCH(TRIM(SUBSTITUTE(SUBSTITUTE(SUBSTITUTE(SUBSTITUTE(Answers!F485,"’","'"),"‘","'"),"“",""""),"”","""")),'Scoring key'!$B$5:$B$9,0),"unread")))</f>
        <v/>
      </c>
      <c r="P485" s="1" t="str">
        <f aca="false">IF(Answers!G485="","",IF(ISNUMBER(IFERROR(VALUE(Answers!G485),"")),IF(AND(VALUE(Answers!G485)&gt;=1,VALUE(Answers!G485)&lt;=5,VALUE(Answers!G485)=INT(VALUE(Answers!G485))),VALUE(Answers!G485),"unread"),IFERROR(MATCH(TRIM(SUBSTITUTE(SUBSTITUTE(SUBSTITUTE(SUBSTITUTE(Answers!G485,"’","'"),"‘","'"),"“",""""),"”","""")),'Scoring key'!$B$5:$B$9,0),"unread")))</f>
        <v/>
      </c>
      <c r="Q485" s="1" t="str">
        <f aca="false">IF(Answers!H485="","",IF(ISNUMBER(IFERROR(VALUE(Answers!H485),"")),IF(AND(VALUE(Answers!H485)&gt;=1,VALUE(Answers!H485)&lt;=5,VALUE(Answers!H485)=INT(VALUE(Answers!H485))),VALUE(Answers!H485),"unread"),IFERROR(MATCH(TRIM(SUBSTITUTE(SUBSTITUTE(SUBSTITUTE(SUBSTITUTE(Answers!H485,"’","'"),"‘","'"),"“",""""),"”","""")),'Scoring key'!$B$5:$B$9,0),"unread")))</f>
        <v/>
      </c>
      <c r="R485" s="1" t="str">
        <f aca="false">IF(Answers!I485="","",IF(ISNUMBER(IFERROR(VALUE(Answers!I485),"")),IF(AND(VALUE(Answers!I485)&gt;=1,VALUE(Answers!I485)&lt;=5,VALUE(Answers!I485)=INT(VALUE(Answers!I485))),VALUE(Answers!I485),"unread"),IFERROR(MATCH(TRIM(SUBSTITUTE(SUBSTITUTE(SUBSTITUTE(SUBSTITUTE(Answers!I485,"’","'"),"‘","'"),"“",""""),"”","""")),'Scoring key'!$B$5:$B$9,0),"unread")))</f>
        <v/>
      </c>
      <c r="S485" s="1" t="str">
        <f aca="false">IF(Answers!J485="","",IF(ISNUMBER(IFERROR(VALUE(Answers!J485),"")),IF(AND(VALUE(Answers!J485)&gt;=1,VALUE(Answers!J485)&lt;=5,VALUE(Answers!J485)=INT(VALUE(Answers!J485))),VALUE(Answers!J485),"unread"),IFERROR(MATCH(TRIM(SUBSTITUTE(SUBSTITUTE(SUBSTITUTE(SUBSTITUTE(Answers!J485,"’","'"),"‘","'"),"“",""""),"”","""")),'Scoring key'!$B$5:$B$9,0),"unread")))</f>
        <v/>
      </c>
      <c r="T485" s="1" t="str">
        <f aca="false">IF(Answers!K485="","",IF(ISNUMBER(IFERROR(VALUE(Answers!K485),"")),IF(AND(VALUE(Answers!K485)&gt;=1,VALUE(Answers!K485)&lt;=5,VALUE(Answers!K485)=INT(VALUE(Answers!K485))),VALUE(Answers!K485),"unread"),IFERROR(MATCH(TRIM(SUBSTITUTE(SUBSTITUTE(SUBSTITUTE(SUBSTITUTE(Answers!K485,"’","'"),"‘","'"),"“",""""),"”","""")),'Scoring key'!$B$5:$B$9,0),"unread")))</f>
        <v/>
      </c>
      <c r="U485" s="1" t="str">
        <f aca="false">IF(Answers!M485="","",IF(ISNUMBER(IFERROR(VALUE(Answers!M485),"")),IF(AND(VALUE(Answers!M485)&gt;=1,VALUE(Answers!M485)&lt;=5,VALUE(Answers!M485)=INT(VALUE(Answers!M485))),VALUE(Answers!M485),"unread"),IFERROR(MATCH(TRIM(SUBSTITUTE(SUBSTITUTE(SUBSTITUTE(SUBSTITUTE(Answers!M485,"’","'"),"‘","'"),"“",""""),"”","""")),'Scoring key'!$B$5:$B$9,0),"unread")))</f>
        <v/>
      </c>
      <c r="V485" s="1" t="str">
        <f aca="false">IF(Answers!P485="","",IF(ISNUMBER(IFERROR(VALUE(Answers!P485),"")),IF(AND(VALUE(Answers!P485)&gt;=1,VALUE(Answers!P485)&lt;=5,VALUE(Answers!P485)=INT(VALUE(Answers!P485))),VALUE(Answers!P485),"unread"),IFERROR(MATCH(TRIM(SUBSTITUTE(SUBSTITUTE(SUBSTITUTE(SUBSTITUTE(Answers!P485,"’","'"),"‘","'"),"“",""""),"”","""")),'Scoring key'!$B$5:$B$9,0),"unread")))</f>
        <v/>
      </c>
      <c r="W485" s="1" t="str">
        <f aca="false">IF(Answers!Q485="","",IF(ISNUMBER(IFERROR(VALUE(Answers!Q485),"")),IF(AND(VALUE(Answers!Q485)&gt;=1,VALUE(Answers!Q485)&lt;=5,VALUE(Answers!Q485)=INT(VALUE(Answers!Q485))),VALUE(Answers!Q485),"unread"),IFERROR(MATCH(TRIM(SUBSTITUTE(SUBSTITUTE(SUBSTITUTE(SUBSTITUTE(Answers!Q485,"’","'"),"‘","'"),"“",""""),"”","""")),'Scoring key'!$B$5:$B$9,0),"unread")))</f>
        <v/>
      </c>
      <c r="X485" s="1" t="str">
        <f aca="false">IF(Answers!B485="","",ISNUMBER(SEARCH("Drafting or editing emails and documents",TRIM(SUBSTITUTE(SUBSTITUTE(SUBSTITUTE(SUBSTITUTE(Answers!B485,"’","'"),"‘","'"),"“",""""),"”",""""))))*1+ISNUMBER(SEARCH("Summarizing documents, threads or meetings",TRIM(SUBSTITUTE(SUBSTITUTE(SUBSTITUTE(SUBSTITUTE(Answers!B485,"’","'"),"‘","'"),"“",""""),"”",""""))))*1+ISNUMBER(SEARCH("Research, or explaining something unfamiliar",TRIM(SUBSTITUTE(SUBSTITUTE(SUBSTITUTE(SUBSTITUTE(Answers!B485,"’","'"),"‘","'"),"“",""""),"”",""""))))*1+ISNUMBER(SEARCH("Working with data or spreadsheets",TRIM(SUBSTITUTE(SUBSTITUTE(SUBSTITUTE(SUBSTITUTE(Answers!B485,"’","'"),"‘","'"),"“",""""),"”",""""))))*1+ISNUMBER(SEARCH("Writing or reviewing code or scripts",TRIM(SUBSTITUTE(SUBSTITUTE(SUBSTITUTE(SUBSTITUTE(Answers!B485,"’","'"),"‘","'"),"“",""""),"”",""""))))*1+ISNUMBER(SEARCH("Brainstorming or planning",TRIM(SUBSTITUTE(SUBSTITUTE(SUBSTITUTE(SUBSTITUTE(Answers!B485,"’","'"),"‘","'"),"“",""""),"”",""""))))*1+ISNUMBER(SEARCH("Something else",TRIM(SUBSTITUTE(SUBSTITUTE(SUBSTITUTE(SUBSTITUTE(Answers!B485,"’","'"),"‘","'"),"“",""""),"”",""""))))*1)</f>
        <v/>
      </c>
      <c r="Y485" s="1" t="str">
        <f aca="false">IF(X485="","",IF(X485=0,IF(ISNUMBER(SEARCH("I don't use AI tools for work",TRIM(SUBSTITUTE(SUBSTITUTE(SUBSTITUTE(SUBSTITUTE(Answers!B485,"’","'"),"‘","'"),"“",""""),"”","""")))),1,"unread"),MIN(X485+1,5)))</f>
        <v/>
      </c>
      <c r="Z485" s="1" t="n">
        <f aca="false">IF(ISNUMBER(SEARCH("Clear guidance on what's allowed and what information can go in",TRIM(SUBSTITUTE(SUBSTITUTE(SUBSTITUTE(SUBSTITUTE(Answers!R485,"’","'"),"‘","'"),"“",""""),"”","""")))),1,0)</f>
        <v>0</v>
      </c>
      <c r="AA485" s="1" t="n">
        <f aca="false">IF(ISNUMBER(SEARCH("An approved AI tool with a work account",TRIM(SUBSTITUTE(SUBSTITUTE(SUBSTITUTE(SUBSTITUTE(Answers!R485,"’","'"),"‘","'"),"“",""""),"”","""")))),1,0)</f>
        <v>0</v>
      </c>
      <c r="AB485" s="1" t="n">
        <f aca="false">IF(ISNUMBER(SEARCH("Hands-on training using my own work tasks",TRIM(SUBSTITUTE(SUBSTITUTE(SUBSTITUTE(SUBSTITUTE(Answers!R485,"’","'"),"‘","'"),"“",""""),"”","""")))),1,0)</f>
        <v>0</v>
      </c>
      <c r="AC485" s="1" t="n">
        <f aca="false">IF(ISNUMBER(SEARCH("Ready-made prompts and templates for common tasks",TRIM(SUBSTITUTE(SUBSTITUTE(SUBSTITUTE(SUBSTITUTE(Answers!R485,"’","'"),"‘","'"),"“",""""),"”","""")))),1,0)</f>
        <v>0</v>
      </c>
      <c r="AD485" s="1" t="n">
        <f aca="false">IF(ISNUMBER(SEARCH("Help setting up an AI agent for my role",TRIM(SUBSTITUTE(SUBSTITUTE(SUBSTITUTE(SUBSTITUTE(Answers!R485,"’","'"),"‘","'"),"“",""""),"”","""")))),1,0)</f>
        <v>0</v>
      </c>
      <c r="AE485" s="1" t="n">
        <f aca="false">IF(ISNUMBER(SEARCH("Examples from people in jobs like mine",TRIM(SUBSTITUTE(SUBSTITUTE(SUBSTITUTE(SUBSTITUTE(Answers!R485,"’","'"),"‘","'"),"“",""""),"”","""")))),1,0)</f>
        <v>0</v>
      </c>
      <c r="AF485" s="1" t="n">
        <f aca="false">IF(ISNUMBER(SEARCH("Time set aside to practice",TRIM(SUBSTITUTE(SUBSTITUTE(SUBSTITUTE(SUBSTITUTE(Answers!R485,"’","'"),"‘","'"),"“",""""),"”","""")))),1,0)</f>
        <v>0</v>
      </c>
      <c r="AG485" s="1" t="n">
        <f aca="false">IF(ISNUMBER(SEARCH("I don't need help right now",TRIM(SUBSTITUTE(SUBSTITUTE(SUBSTITUTE(SUBSTITUTE(Answers!R485,"’","'"),"‘","'"),"“",""""),"”","""")))),1,0)</f>
        <v>0</v>
      </c>
      <c r="AH485" s="1" t="str">
        <f aca="false">IF(Answers!R485="","",IF(Z485+AA485+AB485+AC485+AD485+AE485+AF485+AG485=0,"unread",""))</f>
        <v/>
      </c>
      <c r="AI485" s="1" t="n">
        <f aca="false">IF(OR(D485=5,E485=5),1,0)</f>
        <v>0</v>
      </c>
    </row>
    <row r="486" customFormat="false" ht="15" hidden="false" customHeight="true" outlineLevel="0" collapsed="false">
      <c r="A486" s="1" t="n">
        <f aca="false">Answers!T486</f>
        <v>0</v>
      </c>
      <c r="B486" s="1" t="str">
        <f aca="false">IF(Answers!A486="","",IFERROR(MATCH(TRIM(SUBSTITUTE(SUBSTITUTE(SUBSTITUTE(SUBSTITUTE(Answers!A486,"’","'"),"‘","'"),"“",""""),"”","""")),'Scoring key'!$B$10:$B$14,0),"unread"))</f>
        <v/>
      </c>
      <c r="C486" s="1" t="str">
        <f aca="false">IF(Answers!C486="","",IFERROR(MATCH(TRIM(SUBSTITUTE(SUBSTITUTE(SUBSTITUTE(SUBSTITUTE(Answers!C486,"’","'"),"‘","'"),"“",""""),"”","""")),'Scoring key'!$B$15:$B$19,0),"unread"))</f>
        <v/>
      </c>
      <c r="D486" s="1" t="str">
        <f aca="false">IF(Answers!D486="","",IFERROR(MATCH(TRIM(SUBSTITUTE(SUBSTITUTE(SUBSTITUTE(SUBSTITUTE(Answers!D486,"’","'"),"‘","'"),"“",""""),"”","""")),'Scoring key'!$B$20:$B$24,0),"unread"))</f>
        <v/>
      </c>
      <c r="E486" s="1" t="str">
        <f aca="false">IF(Answers!E486="","",IFERROR(MATCH(TRIM(SUBSTITUTE(SUBSTITUTE(SUBSTITUTE(SUBSTITUTE(Answers!E486,"’","'"),"‘","'"),"“",""""),"”","""")),'Scoring key'!$B$25:$B$29,0),"unread"))</f>
        <v/>
      </c>
      <c r="F486" s="1" t="str">
        <f aca="false">IF(Answers!L486="","",IFERROR(MATCH(TRIM(SUBSTITUTE(SUBSTITUTE(SUBSTITUTE(SUBSTITUTE(Answers!L486,"’","'"),"‘","'"),"“",""""),"”","""")),'Scoring key'!$B$30:$B$34,0),"unread"))</f>
        <v/>
      </c>
      <c r="G486" s="1" t="str">
        <f aca="false">IF(Answers!N486="","",IFERROR(MATCH(TRIM(SUBSTITUTE(SUBSTITUTE(SUBSTITUTE(SUBSTITUTE(Answers!N486,"’","'"),"‘","'"),"“",""""),"”","""")),'Scoring key'!$B$35:$B$38,0),"unread"))</f>
        <v/>
      </c>
      <c r="H486" s="1" t="str">
        <f aca="false">IF(Answers!O486="","",IFERROR(MATCH(TRIM(SUBSTITUTE(SUBSTITUTE(SUBSTITUTE(SUBSTITUTE(Answers!O486,"’","'"),"‘","'"),"“",""""),"”","""")),'Scoring key'!$B$39:$B$42,0),"unread"))</f>
        <v/>
      </c>
      <c r="I486" s="1" t="str">
        <f aca="false">IF(Answers!S486="","",IFERROR(MATCH(TRIM(SUBSTITUTE(SUBSTITUTE(SUBSTITUTE(SUBSTITUTE(Answers!S486,"’","'"),"‘","'"),"“",""""),"”","""")),'Scoring key'!$B$43:$B$46,0),"unread"))</f>
        <v/>
      </c>
      <c r="J486" s="1" t="str">
        <f aca="false">IF(ISNUMBER(B486),IF(INDEX('Scoring key'!$C$10:$C$14,B486)="","",INDEX('Scoring key'!$C$10:$C$14,B486)),"")</f>
        <v/>
      </c>
      <c r="K486" s="1" t="str">
        <f aca="false">IF(ISNUMBER(E486),IF(INDEX('Scoring key'!$C$25:$C$29,E486)="","",INDEX('Scoring key'!$C$25:$C$29,E486)),"")</f>
        <v/>
      </c>
      <c r="L486" s="1" t="str">
        <f aca="false">IF(ISNUMBER(F486),IF(INDEX('Scoring key'!$C$30:$C$34,F486)="","",INDEX('Scoring key'!$C$30:$C$34,F486)),"")</f>
        <v/>
      </c>
      <c r="M486" s="1" t="str">
        <f aca="false">IF(ISNUMBER(G486),IF(INDEX('Scoring key'!$C$35:$C$38,G486)="","",INDEX('Scoring key'!$C$35:$C$38,G486)),"")</f>
        <v/>
      </c>
      <c r="N486" s="1" t="str">
        <f aca="false">IF(ISNUMBER(H486),IF(INDEX('Scoring key'!$C$39:$C$42,H486)="","",INDEX('Scoring key'!$C$39:$C$42,H486)),"")</f>
        <v/>
      </c>
      <c r="O486" s="1" t="str">
        <f aca="false">IF(Answers!F486="","",IF(ISNUMBER(IFERROR(VALUE(Answers!F486),"")),IF(AND(VALUE(Answers!F486)&gt;=1,VALUE(Answers!F486)&lt;=5,VALUE(Answers!F486)=INT(VALUE(Answers!F486))),VALUE(Answers!F486),"unread"),IFERROR(MATCH(TRIM(SUBSTITUTE(SUBSTITUTE(SUBSTITUTE(SUBSTITUTE(Answers!F486,"’","'"),"‘","'"),"“",""""),"”","""")),'Scoring key'!$B$5:$B$9,0),"unread")))</f>
        <v/>
      </c>
      <c r="P486" s="1" t="str">
        <f aca="false">IF(Answers!G486="","",IF(ISNUMBER(IFERROR(VALUE(Answers!G486),"")),IF(AND(VALUE(Answers!G486)&gt;=1,VALUE(Answers!G486)&lt;=5,VALUE(Answers!G486)=INT(VALUE(Answers!G486))),VALUE(Answers!G486),"unread"),IFERROR(MATCH(TRIM(SUBSTITUTE(SUBSTITUTE(SUBSTITUTE(SUBSTITUTE(Answers!G486,"’","'"),"‘","'"),"“",""""),"”","""")),'Scoring key'!$B$5:$B$9,0),"unread")))</f>
        <v/>
      </c>
      <c r="Q486" s="1" t="str">
        <f aca="false">IF(Answers!H486="","",IF(ISNUMBER(IFERROR(VALUE(Answers!H486),"")),IF(AND(VALUE(Answers!H486)&gt;=1,VALUE(Answers!H486)&lt;=5,VALUE(Answers!H486)=INT(VALUE(Answers!H486))),VALUE(Answers!H486),"unread"),IFERROR(MATCH(TRIM(SUBSTITUTE(SUBSTITUTE(SUBSTITUTE(SUBSTITUTE(Answers!H486,"’","'"),"‘","'"),"“",""""),"”","""")),'Scoring key'!$B$5:$B$9,0),"unread")))</f>
        <v/>
      </c>
      <c r="R486" s="1" t="str">
        <f aca="false">IF(Answers!I486="","",IF(ISNUMBER(IFERROR(VALUE(Answers!I486),"")),IF(AND(VALUE(Answers!I486)&gt;=1,VALUE(Answers!I486)&lt;=5,VALUE(Answers!I486)=INT(VALUE(Answers!I486))),VALUE(Answers!I486),"unread"),IFERROR(MATCH(TRIM(SUBSTITUTE(SUBSTITUTE(SUBSTITUTE(SUBSTITUTE(Answers!I486,"’","'"),"‘","'"),"“",""""),"”","""")),'Scoring key'!$B$5:$B$9,0),"unread")))</f>
        <v/>
      </c>
      <c r="S486" s="1" t="str">
        <f aca="false">IF(Answers!J486="","",IF(ISNUMBER(IFERROR(VALUE(Answers!J486),"")),IF(AND(VALUE(Answers!J486)&gt;=1,VALUE(Answers!J486)&lt;=5,VALUE(Answers!J486)=INT(VALUE(Answers!J486))),VALUE(Answers!J486),"unread"),IFERROR(MATCH(TRIM(SUBSTITUTE(SUBSTITUTE(SUBSTITUTE(SUBSTITUTE(Answers!J486,"’","'"),"‘","'"),"“",""""),"”","""")),'Scoring key'!$B$5:$B$9,0),"unread")))</f>
        <v/>
      </c>
      <c r="T486" s="1" t="str">
        <f aca="false">IF(Answers!K486="","",IF(ISNUMBER(IFERROR(VALUE(Answers!K486),"")),IF(AND(VALUE(Answers!K486)&gt;=1,VALUE(Answers!K486)&lt;=5,VALUE(Answers!K486)=INT(VALUE(Answers!K486))),VALUE(Answers!K486),"unread"),IFERROR(MATCH(TRIM(SUBSTITUTE(SUBSTITUTE(SUBSTITUTE(SUBSTITUTE(Answers!K486,"’","'"),"‘","'"),"“",""""),"”","""")),'Scoring key'!$B$5:$B$9,0),"unread")))</f>
        <v/>
      </c>
      <c r="U486" s="1" t="str">
        <f aca="false">IF(Answers!M486="","",IF(ISNUMBER(IFERROR(VALUE(Answers!M486),"")),IF(AND(VALUE(Answers!M486)&gt;=1,VALUE(Answers!M486)&lt;=5,VALUE(Answers!M486)=INT(VALUE(Answers!M486))),VALUE(Answers!M486),"unread"),IFERROR(MATCH(TRIM(SUBSTITUTE(SUBSTITUTE(SUBSTITUTE(SUBSTITUTE(Answers!M486,"’","'"),"‘","'"),"“",""""),"”","""")),'Scoring key'!$B$5:$B$9,0),"unread")))</f>
        <v/>
      </c>
      <c r="V486" s="1" t="str">
        <f aca="false">IF(Answers!P486="","",IF(ISNUMBER(IFERROR(VALUE(Answers!P486),"")),IF(AND(VALUE(Answers!P486)&gt;=1,VALUE(Answers!P486)&lt;=5,VALUE(Answers!P486)=INT(VALUE(Answers!P486))),VALUE(Answers!P486),"unread"),IFERROR(MATCH(TRIM(SUBSTITUTE(SUBSTITUTE(SUBSTITUTE(SUBSTITUTE(Answers!P486,"’","'"),"‘","'"),"“",""""),"”","""")),'Scoring key'!$B$5:$B$9,0),"unread")))</f>
        <v/>
      </c>
      <c r="W486" s="1" t="str">
        <f aca="false">IF(Answers!Q486="","",IF(ISNUMBER(IFERROR(VALUE(Answers!Q486),"")),IF(AND(VALUE(Answers!Q486)&gt;=1,VALUE(Answers!Q486)&lt;=5,VALUE(Answers!Q486)=INT(VALUE(Answers!Q486))),VALUE(Answers!Q486),"unread"),IFERROR(MATCH(TRIM(SUBSTITUTE(SUBSTITUTE(SUBSTITUTE(SUBSTITUTE(Answers!Q486,"’","'"),"‘","'"),"“",""""),"”","""")),'Scoring key'!$B$5:$B$9,0),"unread")))</f>
        <v/>
      </c>
      <c r="X486" s="1" t="str">
        <f aca="false">IF(Answers!B486="","",ISNUMBER(SEARCH("Drafting or editing emails and documents",TRIM(SUBSTITUTE(SUBSTITUTE(SUBSTITUTE(SUBSTITUTE(Answers!B486,"’","'"),"‘","'"),"“",""""),"”",""""))))*1+ISNUMBER(SEARCH("Summarizing documents, threads or meetings",TRIM(SUBSTITUTE(SUBSTITUTE(SUBSTITUTE(SUBSTITUTE(Answers!B486,"’","'"),"‘","'"),"“",""""),"”",""""))))*1+ISNUMBER(SEARCH("Research, or explaining something unfamiliar",TRIM(SUBSTITUTE(SUBSTITUTE(SUBSTITUTE(SUBSTITUTE(Answers!B486,"’","'"),"‘","'"),"“",""""),"”",""""))))*1+ISNUMBER(SEARCH("Working with data or spreadsheets",TRIM(SUBSTITUTE(SUBSTITUTE(SUBSTITUTE(SUBSTITUTE(Answers!B486,"’","'"),"‘","'"),"“",""""),"”",""""))))*1+ISNUMBER(SEARCH("Writing or reviewing code or scripts",TRIM(SUBSTITUTE(SUBSTITUTE(SUBSTITUTE(SUBSTITUTE(Answers!B486,"’","'"),"‘","'"),"“",""""),"”",""""))))*1+ISNUMBER(SEARCH("Brainstorming or planning",TRIM(SUBSTITUTE(SUBSTITUTE(SUBSTITUTE(SUBSTITUTE(Answers!B486,"’","'"),"‘","'"),"“",""""),"”",""""))))*1+ISNUMBER(SEARCH("Something else",TRIM(SUBSTITUTE(SUBSTITUTE(SUBSTITUTE(SUBSTITUTE(Answers!B486,"’","'"),"‘","'"),"“",""""),"”",""""))))*1)</f>
        <v/>
      </c>
      <c r="Y486" s="1" t="str">
        <f aca="false">IF(X486="","",IF(X486=0,IF(ISNUMBER(SEARCH("I don't use AI tools for work",TRIM(SUBSTITUTE(SUBSTITUTE(SUBSTITUTE(SUBSTITUTE(Answers!B486,"’","'"),"‘","'"),"“",""""),"”","""")))),1,"unread"),MIN(X486+1,5)))</f>
        <v/>
      </c>
      <c r="Z486" s="1" t="n">
        <f aca="false">IF(ISNUMBER(SEARCH("Clear guidance on what's allowed and what information can go in",TRIM(SUBSTITUTE(SUBSTITUTE(SUBSTITUTE(SUBSTITUTE(Answers!R486,"’","'"),"‘","'"),"“",""""),"”","""")))),1,0)</f>
        <v>0</v>
      </c>
      <c r="AA486" s="1" t="n">
        <f aca="false">IF(ISNUMBER(SEARCH("An approved AI tool with a work account",TRIM(SUBSTITUTE(SUBSTITUTE(SUBSTITUTE(SUBSTITUTE(Answers!R486,"’","'"),"‘","'"),"“",""""),"”","""")))),1,0)</f>
        <v>0</v>
      </c>
      <c r="AB486" s="1" t="n">
        <f aca="false">IF(ISNUMBER(SEARCH("Hands-on training using my own work tasks",TRIM(SUBSTITUTE(SUBSTITUTE(SUBSTITUTE(SUBSTITUTE(Answers!R486,"’","'"),"‘","'"),"“",""""),"”","""")))),1,0)</f>
        <v>0</v>
      </c>
      <c r="AC486" s="1" t="n">
        <f aca="false">IF(ISNUMBER(SEARCH("Ready-made prompts and templates for common tasks",TRIM(SUBSTITUTE(SUBSTITUTE(SUBSTITUTE(SUBSTITUTE(Answers!R486,"’","'"),"‘","'"),"“",""""),"”","""")))),1,0)</f>
        <v>0</v>
      </c>
      <c r="AD486" s="1" t="n">
        <f aca="false">IF(ISNUMBER(SEARCH("Help setting up an AI agent for my role",TRIM(SUBSTITUTE(SUBSTITUTE(SUBSTITUTE(SUBSTITUTE(Answers!R486,"’","'"),"‘","'"),"“",""""),"”","""")))),1,0)</f>
        <v>0</v>
      </c>
      <c r="AE486" s="1" t="n">
        <f aca="false">IF(ISNUMBER(SEARCH("Examples from people in jobs like mine",TRIM(SUBSTITUTE(SUBSTITUTE(SUBSTITUTE(SUBSTITUTE(Answers!R486,"’","'"),"‘","'"),"“",""""),"”","""")))),1,0)</f>
        <v>0</v>
      </c>
      <c r="AF486" s="1" t="n">
        <f aca="false">IF(ISNUMBER(SEARCH("Time set aside to practice",TRIM(SUBSTITUTE(SUBSTITUTE(SUBSTITUTE(SUBSTITUTE(Answers!R486,"’","'"),"‘","'"),"“",""""),"”","""")))),1,0)</f>
        <v>0</v>
      </c>
      <c r="AG486" s="1" t="n">
        <f aca="false">IF(ISNUMBER(SEARCH("I don't need help right now",TRIM(SUBSTITUTE(SUBSTITUTE(SUBSTITUTE(SUBSTITUTE(Answers!R486,"’","'"),"‘","'"),"“",""""),"”","""")))),1,0)</f>
        <v>0</v>
      </c>
      <c r="AH486" s="1" t="str">
        <f aca="false">IF(Answers!R486="","",IF(Z486+AA486+AB486+AC486+AD486+AE486+AF486+AG486=0,"unread",""))</f>
        <v/>
      </c>
      <c r="AI486" s="1" t="n">
        <f aca="false">IF(OR(D486=5,E486=5),1,0)</f>
        <v>0</v>
      </c>
    </row>
    <row r="487" customFormat="false" ht="15" hidden="false" customHeight="true" outlineLevel="0" collapsed="false">
      <c r="A487" s="1" t="n">
        <f aca="false">Answers!T487</f>
        <v>0</v>
      </c>
      <c r="B487" s="1" t="str">
        <f aca="false">IF(Answers!A487="","",IFERROR(MATCH(TRIM(SUBSTITUTE(SUBSTITUTE(SUBSTITUTE(SUBSTITUTE(Answers!A487,"’","'"),"‘","'"),"“",""""),"”","""")),'Scoring key'!$B$10:$B$14,0),"unread"))</f>
        <v/>
      </c>
      <c r="C487" s="1" t="str">
        <f aca="false">IF(Answers!C487="","",IFERROR(MATCH(TRIM(SUBSTITUTE(SUBSTITUTE(SUBSTITUTE(SUBSTITUTE(Answers!C487,"’","'"),"‘","'"),"“",""""),"”","""")),'Scoring key'!$B$15:$B$19,0),"unread"))</f>
        <v/>
      </c>
      <c r="D487" s="1" t="str">
        <f aca="false">IF(Answers!D487="","",IFERROR(MATCH(TRIM(SUBSTITUTE(SUBSTITUTE(SUBSTITUTE(SUBSTITUTE(Answers!D487,"’","'"),"‘","'"),"“",""""),"”","""")),'Scoring key'!$B$20:$B$24,0),"unread"))</f>
        <v/>
      </c>
      <c r="E487" s="1" t="str">
        <f aca="false">IF(Answers!E487="","",IFERROR(MATCH(TRIM(SUBSTITUTE(SUBSTITUTE(SUBSTITUTE(SUBSTITUTE(Answers!E487,"’","'"),"‘","'"),"“",""""),"”","""")),'Scoring key'!$B$25:$B$29,0),"unread"))</f>
        <v/>
      </c>
      <c r="F487" s="1" t="str">
        <f aca="false">IF(Answers!L487="","",IFERROR(MATCH(TRIM(SUBSTITUTE(SUBSTITUTE(SUBSTITUTE(SUBSTITUTE(Answers!L487,"’","'"),"‘","'"),"“",""""),"”","""")),'Scoring key'!$B$30:$B$34,0),"unread"))</f>
        <v/>
      </c>
      <c r="G487" s="1" t="str">
        <f aca="false">IF(Answers!N487="","",IFERROR(MATCH(TRIM(SUBSTITUTE(SUBSTITUTE(SUBSTITUTE(SUBSTITUTE(Answers!N487,"’","'"),"‘","'"),"“",""""),"”","""")),'Scoring key'!$B$35:$B$38,0),"unread"))</f>
        <v/>
      </c>
      <c r="H487" s="1" t="str">
        <f aca="false">IF(Answers!O487="","",IFERROR(MATCH(TRIM(SUBSTITUTE(SUBSTITUTE(SUBSTITUTE(SUBSTITUTE(Answers!O487,"’","'"),"‘","'"),"“",""""),"”","""")),'Scoring key'!$B$39:$B$42,0),"unread"))</f>
        <v/>
      </c>
      <c r="I487" s="1" t="str">
        <f aca="false">IF(Answers!S487="","",IFERROR(MATCH(TRIM(SUBSTITUTE(SUBSTITUTE(SUBSTITUTE(SUBSTITUTE(Answers!S487,"’","'"),"‘","'"),"“",""""),"”","""")),'Scoring key'!$B$43:$B$46,0),"unread"))</f>
        <v/>
      </c>
      <c r="J487" s="1" t="str">
        <f aca="false">IF(ISNUMBER(B487),IF(INDEX('Scoring key'!$C$10:$C$14,B487)="","",INDEX('Scoring key'!$C$10:$C$14,B487)),"")</f>
        <v/>
      </c>
      <c r="K487" s="1" t="str">
        <f aca="false">IF(ISNUMBER(E487),IF(INDEX('Scoring key'!$C$25:$C$29,E487)="","",INDEX('Scoring key'!$C$25:$C$29,E487)),"")</f>
        <v/>
      </c>
      <c r="L487" s="1" t="str">
        <f aca="false">IF(ISNUMBER(F487),IF(INDEX('Scoring key'!$C$30:$C$34,F487)="","",INDEX('Scoring key'!$C$30:$C$34,F487)),"")</f>
        <v/>
      </c>
      <c r="M487" s="1" t="str">
        <f aca="false">IF(ISNUMBER(G487),IF(INDEX('Scoring key'!$C$35:$C$38,G487)="","",INDEX('Scoring key'!$C$35:$C$38,G487)),"")</f>
        <v/>
      </c>
      <c r="N487" s="1" t="str">
        <f aca="false">IF(ISNUMBER(H487),IF(INDEX('Scoring key'!$C$39:$C$42,H487)="","",INDEX('Scoring key'!$C$39:$C$42,H487)),"")</f>
        <v/>
      </c>
      <c r="O487" s="1" t="str">
        <f aca="false">IF(Answers!F487="","",IF(ISNUMBER(IFERROR(VALUE(Answers!F487),"")),IF(AND(VALUE(Answers!F487)&gt;=1,VALUE(Answers!F487)&lt;=5,VALUE(Answers!F487)=INT(VALUE(Answers!F487))),VALUE(Answers!F487),"unread"),IFERROR(MATCH(TRIM(SUBSTITUTE(SUBSTITUTE(SUBSTITUTE(SUBSTITUTE(Answers!F487,"’","'"),"‘","'"),"“",""""),"”","""")),'Scoring key'!$B$5:$B$9,0),"unread")))</f>
        <v/>
      </c>
      <c r="P487" s="1" t="str">
        <f aca="false">IF(Answers!G487="","",IF(ISNUMBER(IFERROR(VALUE(Answers!G487),"")),IF(AND(VALUE(Answers!G487)&gt;=1,VALUE(Answers!G487)&lt;=5,VALUE(Answers!G487)=INT(VALUE(Answers!G487))),VALUE(Answers!G487),"unread"),IFERROR(MATCH(TRIM(SUBSTITUTE(SUBSTITUTE(SUBSTITUTE(SUBSTITUTE(Answers!G487,"’","'"),"‘","'"),"“",""""),"”","""")),'Scoring key'!$B$5:$B$9,0),"unread")))</f>
        <v/>
      </c>
      <c r="Q487" s="1" t="str">
        <f aca="false">IF(Answers!H487="","",IF(ISNUMBER(IFERROR(VALUE(Answers!H487),"")),IF(AND(VALUE(Answers!H487)&gt;=1,VALUE(Answers!H487)&lt;=5,VALUE(Answers!H487)=INT(VALUE(Answers!H487))),VALUE(Answers!H487),"unread"),IFERROR(MATCH(TRIM(SUBSTITUTE(SUBSTITUTE(SUBSTITUTE(SUBSTITUTE(Answers!H487,"’","'"),"‘","'"),"“",""""),"”","""")),'Scoring key'!$B$5:$B$9,0),"unread")))</f>
        <v/>
      </c>
      <c r="R487" s="1" t="str">
        <f aca="false">IF(Answers!I487="","",IF(ISNUMBER(IFERROR(VALUE(Answers!I487),"")),IF(AND(VALUE(Answers!I487)&gt;=1,VALUE(Answers!I487)&lt;=5,VALUE(Answers!I487)=INT(VALUE(Answers!I487))),VALUE(Answers!I487),"unread"),IFERROR(MATCH(TRIM(SUBSTITUTE(SUBSTITUTE(SUBSTITUTE(SUBSTITUTE(Answers!I487,"’","'"),"‘","'"),"“",""""),"”","""")),'Scoring key'!$B$5:$B$9,0),"unread")))</f>
        <v/>
      </c>
      <c r="S487" s="1" t="str">
        <f aca="false">IF(Answers!J487="","",IF(ISNUMBER(IFERROR(VALUE(Answers!J487),"")),IF(AND(VALUE(Answers!J487)&gt;=1,VALUE(Answers!J487)&lt;=5,VALUE(Answers!J487)=INT(VALUE(Answers!J487))),VALUE(Answers!J487),"unread"),IFERROR(MATCH(TRIM(SUBSTITUTE(SUBSTITUTE(SUBSTITUTE(SUBSTITUTE(Answers!J487,"’","'"),"‘","'"),"“",""""),"”","""")),'Scoring key'!$B$5:$B$9,0),"unread")))</f>
        <v/>
      </c>
      <c r="T487" s="1" t="str">
        <f aca="false">IF(Answers!K487="","",IF(ISNUMBER(IFERROR(VALUE(Answers!K487),"")),IF(AND(VALUE(Answers!K487)&gt;=1,VALUE(Answers!K487)&lt;=5,VALUE(Answers!K487)=INT(VALUE(Answers!K487))),VALUE(Answers!K487),"unread"),IFERROR(MATCH(TRIM(SUBSTITUTE(SUBSTITUTE(SUBSTITUTE(SUBSTITUTE(Answers!K487,"’","'"),"‘","'"),"“",""""),"”","""")),'Scoring key'!$B$5:$B$9,0),"unread")))</f>
        <v/>
      </c>
      <c r="U487" s="1" t="str">
        <f aca="false">IF(Answers!M487="","",IF(ISNUMBER(IFERROR(VALUE(Answers!M487),"")),IF(AND(VALUE(Answers!M487)&gt;=1,VALUE(Answers!M487)&lt;=5,VALUE(Answers!M487)=INT(VALUE(Answers!M487))),VALUE(Answers!M487),"unread"),IFERROR(MATCH(TRIM(SUBSTITUTE(SUBSTITUTE(SUBSTITUTE(SUBSTITUTE(Answers!M487,"’","'"),"‘","'"),"“",""""),"”","""")),'Scoring key'!$B$5:$B$9,0),"unread")))</f>
        <v/>
      </c>
      <c r="V487" s="1" t="str">
        <f aca="false">IF(Answers!P487="","",IF(ISNUMBER(IFERROR(VALUE(Answers!P487),"")),IF(AND(VALUE(Answers!P487)&gt;=1,VALUE(Answers!P487)&lt;=5,VALUE(Answers!P487)=INT(VALUE(Answers!P487))),VALUE(Answers!P487),"unread"),IFERROR(MATCH(TRIM(SUBSTITUTE(SUBSTITUTE(SUBSTITUTE(SUBSTITUTE(Answers!P487,"’","'"),"‘","'"),"“",""""),"”","""")),'Scoring key'!$B$5:$B$9,0),"unread")))</f>
        <v/>
      </c>
      <c r="W487" s="1" t="str">
        <f aca="false">IF(Answers!Q487="","",IF(ISNUMBER(IFERROR(VALUE(Answers!Q487),"")),IF(AND(VALUE(Answers!Q487)&gt;=1,VALUE(Answers!Q487)&lt;=5,VALUE(Answers!Q487)=INT(VALUE(Answers!Q487))),VALUE(Answers!Q487),"unread"),IFERROR(MATCH(TRIM(SUBSTITUTE(SUBSTITUTE(SUBSTITUTE(SUBSTITUTE(Answers!Q487,"’","'"),"‘","'"),"“",""""),"”","""")),'Scoring key'!$B$5:$B$9,0),"unread")))</f>
        <v/>
      </c>
      <c r="X487" s="1" t="str">
        <f aca="false">IF(Answers!B487="","",ISNUMBER(SEARCH("Drafting or editing emails and documents",TRIM(SUBSTITUTE(SUBSTITUTE(SUBSTITUTE(SUBSTITUTE(Answers!B487,"’","'"),"‘","'"),"“",""""),"”",""""))))*1+ISNUMBER(SEARCH("Summarizing documents, threads or meetings",TRIM(SUBSTITUTE(SUBSTITUTE(SUBSTITUTE(SUBSTITUTE(Answers!B487,"’","'"),"‘","'"),"“",""""),"”",""""))))*1+ISNUMBER(SEARCH("Research, or explaining something unfamiliar",TRIM(SUBSTITUTE(SUBSTITUTE(SUBSTITUTE(SUBSTITUTE(Answers!B487,"’","'"),"‘","'"),"“",""""),"”",""""))))*1+ISNUMBER(SEARCH("Working with data or spreadsheets",TRIM(SUBSTITUTE(SUBSTITUTE(SUBSTITUTE(SUBSTITUTE(Answers!B487,"’","'"),"‘","'"),"“",""""),"”",""""))))*1+ISNUMBER(SEARCH("Writing or reviewing code or scripts",TRIM(SUBSTITUTE(SUBSTITUTE(SUBSTITUTE(SUBSTITUTE(Answers!B487,"’","'"),"‘","'"),"“",""""),"”",""""))))*1+ISNUMBER(SEARCH("Brainstorming or planning",TRIM(SUBSTITUTE(SUBSTITUTE(SUBSTITUTE(SUBSTITUTE(Answers!B487,"’","'"),"‘","'"),"“",""""),"”",""""))))*1+ISNUMBER(SEARCH("Something else",TRIM(SUBSTITUTE(SUBSTITUTE(SUBSTITUTE(SUBSTITUTE(Answers!B487,"’","'"),"‘","'"),"“",""""),"”",""""))))*1)</f>
        <v/>
      </c>
      <c r="Y487" s="1" t="str">
        <f aca="false">IF(X487="","",IF(X487=0,IF(ISNUMBER(SEARCH("I don't use AI tools for work",TRIM(SUBSTITUTE(SUBSTITUTE(SUBSTITUTE(SUBSTITUTE(Answers!B487,"’","'"),"‘","'"),"“",""""),"”","""")))),1,"unread"),MIN(X487+1,5)))</f>
        <v/>
      </c>
      <c r="Z487" s="1" t="n">
        <f aca="false">IF(ISNUMBER(SEARCH("Clear guidance on what's allowed and what information can go in",TRIM(SUBSTITUTE(SUBSTITUTE(SUBSTITUTE(SUBSTITUTE(Answers!R487,"’","'"),"‘","'"),"“",""""),"”","""")))),1,0)</f>
        <v>0</v>
      </c>
      <c r="AA487" s="1" t="n">
        <f aca="false">IF(ISNUMBER(SEARCH("An approved AI tool with a work account",TRIM(SUBSTITUTE(SUBSTITUTE(SUBSTITUTE(SUBSTITUTE(Answers!R487,"’","'"),"‘","'"),"“",""""),"”","""")))),1,0)</f>
        <v>0</v>
      </c>
      <c r="AB487" s="1" t="n">
        <f aca="false">IF(ISNUMBER(SEARCH("Hands-on training using my own work tasks",TRIM(SUBSTITUTE(SUBSTITUTE(SUBSTITUTE(SUBSTITUTE(Answers!R487,"’","'"),"‘","'"),"“",""""),"”","""")))),1,0)</f>
        <v>0</v>
      </c>
      <c r="AC487" s="1" t="n">
        <f aca="false">IF(ISNUMBER(SEARCH("Ready-made prompts and templates for common tasks",TRIM(SUBSTITUTE(SUBSTITUTE(SUBSTITUTE(SUBSTITUTE(Answers!R487,"’","'"),"‘","'"),"“",""""),"”","""")))),1,0)</f>
        <v>0</v>
      </c>
      <c r="AD487" s="1" t="n">
        <f aca="false">IF(ISNUMBER(SEARCH("Help setting up an AI agent for my role",TRIM(SUBSTITUTE(SUBSTITUTE(SUBSTITUTE(SUBSTITUTE(Answers!R487,"’","'"),"‘","'"),"“",""""),"”","""")))),1,0)</f>
        <v>0</v>
      </c>
      <c r="AE487" s="1" t="n">
        <f aca="false">IF(ISNUMBER(SEARCH("Examples from people in jobs like mine",TRIM(SUBSTITUTE(SUBSTITUTE(SUBSTITUTE(SUBSTITUTE(Answers!R487,"’","'"),"‘","'"),"“",""""),"”","""")))),1,0)</f>
        <v>0</v>
      </c>
      <c r="AF487" s="1" t="n">
        <f aca="false">IF(ISNUMBER(SEARCH("Time set aside to practice",TRIM(SUBSTITUTE(SUBSTITUTE(SUBSTITUTE(SUBSTITUTE(Answers!R487,"’","'"),"‘","'"),"“",""""),"”","""")))),1,0)</f>
        <v>0</v>
      </c>
      <c r="AG487" s="1" t="n">
        <f aca="false">IF(ISNUMBER(SEARCH("I don't need help right now",TRIM(SUBSTITUTE(SUBSTITUTE(SUBSTITUTE(SUBSTITUTE(Answers!R487,"’","'"),"‘","'"),"“",""""),"”","""")))),1,0)</f>
        <v>0</v>
      </c>
      <c r="AH487" s="1" t="str">
        <f aca="false">IF(Answers!R487="","",IF(Z487+AA487+AB487+AC487+AD487+AE487+AF487+AG487=0,"unread",""))</f>
        <v/>
      </c>
      <c r="AI487" s="1" t="n">
        <f aca="false">IF(OR(D487=5,E487=5),1,0)</f>
        <v>0</v>
      </c>
    </row>
    <row r="488" customFormat="false" ht="15" hidden="false" customHeight="true" outlineLevel="0" collapsed="false">
      <c r="A488" s="1" t="n">
        <f aca="false">Answers!T488</f>
        <v>0</v>
      </c>
      <c r="B488" s="1" t="str">
        <f aca="false">IF(Answers!A488="","",IFERROR(MATCH(TRIM(SUBSTITUTE(SUBSTITUTE(SUBSTITUTE(SUBSTITUTE(Answers!A488,"’","'"),"‘","'"),"“",""""),"”","""")),'Scoring key'!$B$10:$B$14,0),"unread"))</f>
        <v/>
      </c>
      <c r="C488" s="1" t="str">
        <f aca="false">IF(Answers!C488="","",IFERROR(MATCH(TRIM(SUBSTITUTE(SUBSTITUTE(SUBSTITUTE(SUBSTITUTE(Answers!C488,"’","'"),"‘","'"),"“",""""),"”","""")),'Scoring key'!$B$15:$B$19,0),"unread"))</f>
        <v/>
      </c>
      <c r="D488" s="1" t="str">
        <f aca="false">IF(Answers!D488="","",IFERROR(MATCH(TRIM(SUBSTITUTE(SUBSTITUTE(SUBSTITUTE(SUBSTITUTE(Answers!D488,"’","'"),"‘","'"),"“",""""),"”","""")),'Scoring key'!$B$20:$B$24,0),"unread"))</f>
        <v/>
      </c>
      <c r="E488" s="1" t="str">
        <f aca="false">IF(Answers!E488="","",IFERROR(MATCH(TRIM(SUBSTITUTE(SUBSTITUTE(SUBSTITUTE(SUBSTITUTE(Answers!E488,"’","'"),"‘","'"),"“",""""),"”","""")),'Scoring key'!$B$25:$B$29,0),"unread"))</f>
        <v/>
      </c>
      <c r="F488" s="1" t="str">
        <f aca="false">IF(Answers!L488="","",IFERROR(MATCH(TRIM(SUBSTITUTE(SUBSTITUTE(SUBSTITUTE(SUBSTITUTE(Answers!L488,"’","'"),"‘","'"),"“",""""),"”","""")),'Scoring key'!$B$30:$B$34,0),"unread"))</f>
        <v/>
      </c>
      <c r="G488" s="1" t="str">
        <f aca="false">IF(Answers!N488="","",IFERROR(MATCH(TRIM(SUBSTITUTE(SUBSTITUTE(SUBSTITUTE(SUBSTITUTE(Answers!N488,"’","'"),"‘","'"),"“",""""),"”","""")),'Scoring key'!$B$35:$B$38,0),"unread"))</f>
        <v/>
      </c>
      <c r="H488" s="1" t="str">
        <f aca="false">IF(Answers!O488="","",IFERROR(MATCH(TRIM(SUBSTITUTE(SUBSTITUTE(SUBSTITUTE(SUBSTITUTE(Answers!O488,"’","'"),"‘","'"),"“",""""),"”","""")),'Scoring key'!$B$39:$B$42,0),"unread"))</f>
        <v/>
      </c>
      <c r="I488" s="1" t="str">
        <f aca="false">IF(Answers!S488="","",IFERROR(MATCH(TRIM(SUBSTITUTE(SUBSTITUTE(SUBSTITUTE(SUBSTITUTE(Answers!S488,"’","'"),"‘","'"),"“",""""),"”","""")),'Scoring key'!$B$43:$B$46,0),"unread"))</f>
        <v/>
      </c>
      <c r="J488" s="1" t="str">
        <f aca="false">IF(ISNUMBER(B488),IF(INDEX('Scoring key'!$C$10:$C$14,B488)="","",INDEX('Scoring key'!$C$10:$C$14,B488)),"")</f>
        <v/>
      </c>
      <c r="K488" s="1" t="str">
        <f aca="false">IF(ISNUMBER(E488),IF(INDEX('Scoring key'!$C$25:$C$29,E488)="","",INDEX('Scoring key'!$C$25:$C$29,E488)),"")</f>
        <v/>
      </c>
      <c r="L488" s="1" t="str">
        <f aca="false">IF(ISNUMBER(F488),IF(INDEX('Scoring key'!$C$30:$C$34,F488)="","",INDEX('Scoring key'!$C$30:$C$34,F488)),"")</f>
        <v/>
      </c>
      <c r="M488" s="1" t="str">
        <f aca="false">IF(ISNUMBER(G488),IF(INDEX('Scoring key'!$C$35:$C$38,G488)="","",INDEX('Scoring key'!$C$35:$C$38,G488)),"")</f>
        <v/>
      </c>
      <c r="N488" s="1" t="str">
        <f aca="false">IF(ISNUMBER(H488),IF(INDEX('Scoring key'!$C$39:$C$42,H488)="","",INDEX('Scoring key'!$C$39:$C$42,H488)),"")</f>
        <v/>
      </c>
      <c r="O488" s="1" t="str">
        <f aca="false">IF(Answers!F488="","",IF(ISNUMBER(IFERROR(VALUE(Answers!F488),"")),IF(AND(VALUE(Answers!F488)&gt;=1,VALUE(Answers!F488)&lt;=5,VALUE(Answers!F488)=INT(VALUE(Answers!F488))),VALUE(Answers!F488),"unread"),IFERROR(MATCH(TRIM(SUBSTITUTE(SUBSTITUTE(SUBSTITUTE(SUBSTITUTE(Answers!F488,"’","'"),"‘","'"),"“",""""),"”","""")),'Scoring key'!$B$5:$B$9,0),"unread")))</f>
        <v/>
      </c>
      <c r="P488" s="1" t="str">
        <f aca="false">IF(Answers!G488="","",IF(ISNUMBER(IFERROR(VALUE(Answers!G488),"")),IF(AND(VALUE(Answers!G488)&gt;=1,VALUE(Answers!G488)&lt;=5,VALUE(Answers!G488)=INT(VALUE(Answers!G488))),VALUE(Answers!G488),"unread"),IFERROR(MATCH(TRIM(SUBSTITUTE(SUBSTITUTE(SUBSTITUTE(SUBSTITUTE(Answers!G488,"’","'"),"‘","'"),"“",""""),"”","""")),'Scoring key'!$B$5:$B$9,0),"unread")))</f>
        <v/>
      </c>
      <c r="Q488" s="1" t="str">
        <f aca="false">IF(Answers!H488="","",IF(ISNUMBER(IFERROR(VALUE(Answers!H488),"")),IF(AND(VALUE(Answers!H488)&gt;=1,VALUE(Answers!H488)&lt;=5,VALUE(Answers!H488)=INT(VALUE(Answers!H488))),VALUE(Answers!H488),"unread"),IFERROR(MATCH(TRIM(SUBSTITUTE(SUBSTITUTE(SUBSTITUTE(SUBSTITUTE(Answers!H488,"’","'"),"‘","'"),"“",""""),"”","""")),'Scoring key'!$B$5:$B$9,0),"unread")))</f>
        <v/>
      </c>
      <c r="R488" s="1" t="str">
        <f aca="false">IF(Answers!I488="","",IF(ISNUMBER(IFERROR(VALUE(Answers!I488),"")),IF(AND(VALUE(Answers!I488)&gt;=1,VALUE(Answers!I488)&lt;=5,VALUE(Answers!I488)=INT(VALUE(Answers!I488))),VALUE(Answers!I488),"unread"),IFERROR(MATCH(TRIM(SUBSTITUTE(SUBSTITUTE(SUBSTITUTE(SUBSTITUTE(Answers!I488,"’","'"),"‘","'"),"“",""""),"”","""")),'Scoring key'!$B$5:$B$9,0),"unread")))</f>
        <v/>
      </c>
      <c r="S488" s="1" t="str">
        <f aca="false">IF(Answers!J488="","",IF(ISNUMBER(IFERROR(VALUE(Answers!J488),"")),IF(AND(VALUE(Answers!J488)&gt;=1,VALUE(Answers!J488)&lt;=5,VALUE(Answers!J488)=INT(VALUE(Answers!J488))),VALUE(Answers!J488),"unread"),IFERROR(MATCH(TRIM(SUBSTITUTE(SUBSTITUTE(SUBSTITUTE(SUBSTITUTE(Answers!J488,"’","'"),"‘","'"),"“",""""),"”","""")),'Scoring key'!$B$5:$B$9,0),"unread")))</f>
        <v/>
      </c>
      <c r="T488" s="1" t="str">
        <f aca="false">IF(Answers!K488="","",IF(ISNUMBER(IFERROR(VALUE(Answers!K488),"")),IF(AND(VALUE(Answers!K488)&gt;=1,VALUE(Answers!K488)&lt;=5,VALUE(Answers!K488)=INT(VALUE(Answers!K488))),VALUE(Answers!K488),"unread"),IFERROR(MATCH(TRIM(SUBSTITUTE(SUBSTITUTE(SUBSTITUTE(SUBSTITUTE(Answers!K488,"’","'"),"‘","'"),"“",""""),"”","""")),'Scoring key'!$B$5:$B$9,0),"unread")))</f>
        <v/>
      </c>
      <c r="U488" s="1" t="str">
        <f aca="false">IF(Answers!M488="","",IF(ISNUMBER(IFERROR(VALUE(Answers!M488),"")),IF(AND(VALUE(Answers!M488)&gt;=1,VALUE(Answers!M488)&lt;=5,VALUE(Answers!M488)=INT(VALUE(Answers!M488))),VALUE(Answers!M488),"unread"),IFERROR(MATCH(TRIM(SUBSTITUTE(SUBSTITUTE(SUBSTITUTE(SUBSTITUTE(Answers!M488,"’","'"),"‘","'"),"“",""""),"”","""")),'Scoring key'!$B$5:$B$9,0),"unread")))</f>
        <v/>
      </c>
      <c r="V488" s="1" t="str">
        <f aca="false">IF(Answers!P488="","",IF(ISNUMBER(IFERROR(VALUE(Answers!P488),"")),IF(AND(VALUE(Answers!P488)&gt;=1,VALUE(Answers!P488)&lt;=5,VALUE(Answers!P488)=INT(VALUE(Answers!P488))),VALUE(Answers!P488),"unread"),IFERROR(MATCH(TRIM(SUBSTITUTE(SUBSTITUTE(SUBSTITUTE(SUBSTITUTE(Answers!P488,"’","'"),"‘","'"),"“",""""),"”","""")),'Scoring key'!$B$5:$B$9,0),"unread")))</f>
        <v/>
      </c>
      <c r="W488" s="1" t="str">
        <f aca="false">IF(Answers!Q488="","",IF(ISNUMBER(IFERROR(VALUE(Answers!Q488),"")),IF(AND(VALUE(Answers!Q488)&gt;=1,VALUE(Answers!Q488)&lt;=5,VALUE(Answers!Q488)=INT(VALUE(Answers!Q488))),VALUE(Answers!Q488),"unread"),IFERROR(MATCH(TRIM(SUBSTITUTE(SUBSTITUTE(SUBSTITUTE(SUBSTITUTE(Answers!Q488,"’","'"),"‘","'"),"“",""""),"”","""")),'Scoring key'!$B$5:$B$9,0),"unread")))</f>
        <v/>
      </c>
      <c r="X488" s="1" t="str">
        <f aca="false">IF(Answers!B488="","",ISNUMBER(SEARCH("Drafting or editing emails and documents",TRIM(SUBSTITUTE(SUBSTITUTE(SUBSTITUTE(SUBSTITUTE(Answers!B488,"’","'"),"‘","'"),"“",""""),"”",""""))))*1+ISNUMBER(SEARCH("Summarizing documents, threads or meetings",TRIM(SUBSTITUTE(SUBSTITUTE(SUBSTITUTE(SUBSTITUTE(Answers!B488,"’","'"),"‘","'"),"“",""""),"”",""""))))*1+ISNUMBER(SEARCH("Research, or explaining something unfamiliar",TRIM(SUBSTITUTE(SUBSTITUTE(SUBSTITUTE(SUBSTITUTE(Answers!B488,"’","'"),"‘","'"),"“",""""),"”",""""))))*1+ISNUMBER(SEARCH("Working with data or spreadsheets",TRIM(SUBSTITUTE(SUBSTITUTE(SUBSTITUTE(SUBSTITUTE(Answers!B488,"’","'"),"‘","'"),"“",""""),"”",""""))))*1+ISNUMBER(SEARCH("Writing or reviewing code or scripts",TRIM(SUBSTITUTE(SUBSTITUTE(SUBSTITUTE(SUBSTITUTE(Answers!B488,"’","'"),"‘","'"),"“",""""),"”",""""))))*1+ISNUMBER(SEARCH("Brainstorming or planning",TRIM(SUBSTITUTE(SUBSTITUTE(SUBSTITUTE(SUBSTITUTE(Answers!B488,"’","'"),"‘","'"),"“",""""),"”",""""))))*1+ISNUMBER(SEARCH("Something else",TRIM(SUBSTITUTE(SUBSTITUTE(SUBSTITUTE(SUBSTITUTE(Answers!B488,"’","'"),"‘","'"),"“",""""),"”",""""))))*1)</f>
        <v/>
      </c>
      <c r="Y488" s="1" t="str">
        <f aca="false">IF(X488="","",IF(X488=0,IF(ISNUMBER(SEARCH("I don't use AI tools for work",TRIM(SUBSTITUTE(SUBSTITUTE(SUBSTITUTE(SUBSTITUTE(Answers!B488,"’","'"),"‘","'"),"“",""""),"”","""")))),1,"unread"),MIN(X488+1,5)))</f>
        <v/>
      </c>
      <c r="Z488" s="1" t="n">
        <f aca="false">IF(ISNUMBER(SEARCH("Clear guidance on what's allowed and what information can go in",TRIM(SUBSTITUTE(SUBSTITUTE(SUBSTITUTE(SUBSTITUTE(Answers!R488,"’","'"),"‘","'"),"“",""""),"”","""")))),1,0)</f>
        <v>0</v>
      </c>
      <c r="AA488" s="1" t="n">
        <f aca="false">IF(ISNUMBER(SEARCH("An approved AI tool with a work account",TRIM(SUBSTITUTE(SUBSTITUTE(SUBSTITUTE(SUBSTITUTE(Answers!R488,"’","'"),"‘","'"),"“",""""),"”","""")))),1,0)</f>
        <v>0</v>
      </c>
      <c r="AB488" s="1" t="n">
        <f aca="false">IF(ISNUMBER(SEARCH("Hands-on training using my own work tasks",TRIM(SUBSTITUTE(SUBSTITUTE(SUBSTITUTE(SUBSTITUTE(Answers!R488,"’","'"),"‘","'"),"“",""""),"”","""")))),1,0)</f>
        <v>0</v>
      </c>
      <c r="AC488" s="1" t="n">
        <f aca="false">IF(ISNUMBER(SEARCH("Ready-made prompts and templates for common tasks",TRIM(SUBSTITUTE(SUBSTITUTE(SUBSTITUTE(SUBSTITUTE(Answers!R488,"’","'"),"‘","'"),"“",""""),"”","""")))),1,0)</f>
        <v>0</v>
      </c>
      <c r="AD488" s="1" t="n">
        <f aca="false">IF(ISNUMBER(SEARCH("Help setting up an AI agent for my role",TRIM(SUBSTITUTE(SUBSTITUTE(SUBSTITUTE(SUBSTITUTE(Answers!R488,"’","'"),"‘","'"),"“",""""),"”","""")))),1,0)</f>
        <v>0</v>
      </c>
      <c r="AE488" s="1" t="n">
        <f aca="false">IF(ISNUMBER(SEARCH("Examples from people in jobs like mine",TRIM(SUBSTITUTE(SUBSTITUTE(SUBSTITUTE(SUBSTITUTE(Answers!R488,"’","'"),"‘","'"),"“",""""),"”","""")))),1,0)</f>
        <v>0</v>
      </c>
      <c r="AF488" s="1" t="n">
        <f aca="false">IF(ISNUMBER(SEARCH("Time set aside to practice",TRIM(SUBSTITUTE(SUBSTITUTE(SUBSTITUTE(SUBSTITUTE(Answers!R488,"’","'"),"‘","'"),"“",""""),"”","""")))),1,0)</f>
        <v>0</v>
      </c>
      <c r="AG488" s="1" t="n">
        <f aca="false">IF(ISNUMBER(SEARCH("I don't need help right now",TRIM(SUBSTITUTE(SUBSTITUTE(SUBSTITUTE(SUBSTITUTE(Answers!R488,"’","'"),"‘","'"),"“",""""),"”","""")))),1,0)</f>
        <v>0</v>
      </c>
      <c r="AH488" s="1" t="str">
        <f aca="false">IF(Answers!R488="","",IF(Z488+AA488+AB488+AC488+AD488+AE488+AF488+AG488=0,"unread",""))</f>
        <v/>
      </c>
      <c r="AI488" s="1" t="n">
        <f aca="false">IF(OR(D488=5,E488=5),1,0)</f>
        <v>0</v>
      </c>
    </row>
    <row r="489" customFormat="false" ht="15" hidden="false" customHeight="true" outlineLevel="0" collapsed="false">
      <c r="A489" s="1" t="n">
        <f aca="false">Answers!T489</f>
        <v>0</v>
      </c>
      <c r="B489" s="1" t="str">
        <f aca="false">IF(Answers!A489="","",IFERROR(MATCH(TRIM(SUBSTITUTE(SUBSTITUTE(SUBSTITUTE(SUBSTITUTE(Answers!A489,"’","'"),"‘","'"),"“",""""),"”","""")),'Scoring key'!$B$10:$B$14,0),"unread"))</f>
        <v/>
      </c>
      <c r="C489" s="1" t="str">
        <f aca="false">IF(Answers!C489="","",IFERROR(MATCH(TRIM(SUBSTITUTE(SUBSTITUTE(SUBSTITUTE(SUBSTITUTE(Answers!C489,"’","'"),"‘","'"),"“",""""),"”","""")),'Scoring key'!$B$15:$B$19,0),"unread"))</f>
        <v/>
      </c>
      <c r="D489" s="1" t="str">
        <f aca="false">IF(Answers!D489="","",IFERROR(MATCH(TRIM(SUBSTITUTE(SUBSTITUTE(SUBSTITUTE(SUBSTITUTE(Answers!D489,"’","'"),"‘","'"),"“",""""),"”","""")),'Scoring key'!$B$20:$B$24,0),"unread"))</f>
        <v/>
      </c>
      <c r="E489" s="1" t="str">
        <f aca="false">IF(Answers!E489="","",IFERROR(MATCH(TRIM(SUBSTITUTE(SUBSTITUTE(SUBSTITUTE(SUBSTITUTE(Answers!E489,"’","'"),"‘","'"),"“",""""),"”","""")),'Scoring key'!$B$25:$B$29,0),"unread"))</f>
        <v/>
      </c>
      <c r="F489" s="1" t="str">
        <f aca="false">IF(Answers!L489="","",IFERROR(MATCH(TRIM(SUBSTITUTE(SUBSTITUTE(SUBSTITUTE(SUBSTITUTE(Answers!L489,"’","'"),"‘","'"),"“",""""),"”","""")),'Scoring key'!$B$30:$B$34,0),"unread"))</f>
        <v/>
      </c>
      <c r="G489" s="1" t="str">
        <f aca="false">IF(Answers!N489="","",IFERROR(MATCH(TRIM(SUBSTITUTE(SUBSTITUTE(SUBSTITUTE(SUBSTITUTE(Answers!N489,"’","'"),"‘","'"),"“",""""),"”","""")),'Scoring key'!$B$35:$B$38,0),"unread"))</f>
        <v/>
      </c>
      <c r="H489" s="1" t="str">
        <f aca="false">IF(Answers!O489="","",IFERROR(MATCH(TRIM(SUBSTITUTE(SUBSTITUTE(SUBSTITUTE(SUBSTITUTE(Answers!O489,"’","'"),"‘","'"),"“",""""),"”","""")),'Scoring key'!$B$39:$B$42,0),"unread"))</f>
        <v/>
      </c>
      <c r="I489" s="1" t="str">
        <f aca="false">IF(Answers!S489="","",IFERROR(MATCH(TRIM(SUBSTITUTE(SUBSTITUTE(SUBSTITUTE(SUBSTITUTE(Answers!S489,"’","'"),"‘","'"),"“",""""),"”","""")),'Scoring key'!$B$43:$B$46,0),"unread"))</f>
        <v/>
      </c>
      <c r="J489" s="1" t="str">
        <f aca="false">IF(ISNUMBER(B489),IF(INDEX('Scoring key'!$C$10:$C$14,B489)="","",INDEX('Scoring key'!$C$10:$C$14,B489)),"")</f>
        <v/>
      </c>
      <c r="K489" s="1" t="str">
        <f aca="false">IF(ISNUMBER(E489),IF(INDEX('Scoring key'!$C$25:$C$29,E489)="","",INDEX('Scoring key'!$C$25:$C$29,E489)),"")</f>
        <v/>
      </c>
      <c r="L489" s="1" t="str">
        <f aca="false">IF(ISNUMBER(F489),IF(INDEX('Scoring key'!$C$30:$C$34,F489)="","",INDEX('Scoring key'!$C$30:$C$34,F489)),"")</f>
        <v/>
      </c>
      <c r="M489" s="1" t="str">
        <f aca="false">IF(ISNUMBER(G489),IF(INDEX('Scoring key'!$C$35:$C$38,G489)="","",INDEX('Scoring key'!$C$35:$C$38,G489)),"")</f>
        <v/>
      </c>
      <c r="N489" s="1" t="str">
        <f aca="false">IF(ISNUMBER(H489),IF(INDEX('Scoring key'!$C$39:$C$42,H489)="","",INDEX('Scoring key'!$C$39:$C$42,H489)),"")</f>
        <v/>
      </c>
      <c r="O489" s="1" t="str">
        <f aca="false">IF(Answers!F489="","",IF(ISNUMBER(IFERROR(VALUE(Answers!F489),"")),IF(AND(VALUE(Answers!F489)&gt;=1,VALUE(Answers!F489)&lt;=5,VALUE(Answers!F489)=INT(VALUE(Answers!F489))),VALUE(Answers!F489),"unread"),IFERROR(MATCH(TRIM(SUBSTITUTE(SUBSTITUTE(SUBSTITUTE(SUBSTITUTE(Answers!F489,"’","'"),"‘","'"),"“",""""),"”","""")),'Scoring key'!$B$5:$B$9,0),"unread")))</f>
        <v/>
      </c>
      <c r="P489" s="1" t="str">
        <f aca="false">IF(Answers!G489="","",IF(ISNUMBER(IFERROR(VALUE(Answers!G489),"")),IF(AND(VALUE(Answers!G489)&gt;=1,VALUE(Answers!G489)&lt;=5,VALUE(Answers!G489)=INT(VALUE(Answers!G489))),VALUE(Answers!G489),"unread"),IFERROR(MATCH(TRIM(SUBSTITUTE(SUBSTITUTE(SUBSTITUTE(SUBSTITUTE(Answers!G489,"’","'"),"‘","'"),"“",""""),"”","""")),'Scoring key'!$B$5:$B$9,0),"unread")))</f>
        <v/>
      </c>
      <c r="Q489" s="1" t="str">
        <f aca="false">IF(Answers!H489="","",IF(ISNUMBER(IFERROR(VALUE(Answers!H489),"")),IF(AND(VALUE(Answers!H489)&gt;=1,VALUE(Answers!H489)&lt;=5,VALUE(Answers!H489)=INT(VALUE(Answers!H489))),VALUE(Answers!H489),"unread"),IFERROR(MATCH(TRIM(SUBSTITUTE(SUBSTITUTE(SUBSTITUTE(SUBSTITUTE(Answers!H489,"’","'"),"‘","'"),"“",""""),"”","""")),'Scoring key'!$B$5:$B$9,0),"unread")))</f>
        <v/>
      </c>
      <c r="R489" s="1" t="str">
        <f aca="false">IF(Answers!I489="","",IF(ISNUMBER(IFERROR(VALUE(Answers!I489),"")),IF(AND(VALUE(Answers!I489)&gt;=1,VALUE(Answers!I489)&lt;=5,VALUE(Answers!I489)=INT(VALUE(Answers!I489))),VALUE(Answers!I489),"unread"),IFERROR(MATCH(TRIM(SUBSTITUTE(SUBSTITUTE(SUBSTITUTE(SUBSTITUTE(Answers!I489,"’","'"),"‘","'"),"“",""""),"”","""")),'Scoring key'!$B$5:$B$9,0),"unread")))</f>
        <v/>
      </c>
      <c r="S489" s="1" t="str">
        <f aca="false">IF(Answers!J489="","",IF(ISNUMBER(IFERROR(VALUE(Answers!J489),"")),IF(AND(VALUE(Answers!J489)&gt;=1,VALUE(Answers!J489)&lt;=5,VALUE(Answers!J489)=INT(VALUE(Answers!J489))),VALUE(Answers!J489),"unread"),IFERROR(MATCH(TRIM(SUBSTITUTE(SUBSTITUTE(SUBSTITUTE(SUBSTITUTE(Answers!J489,"’","'"),"‘","'"),"“",""""),"”","""")),'Scoring key'!$B$5:$B$9,0),"unread")))</f>
        <v/>
      </c>
      <c r="T489" s="1" t="str">
        <f aca="false">IF(Answers!K489="","",IF(ISNUMBER(IFERROR(VALUE(Answers!K489),"")),IF(AND(VALUE(Answers!K489)&gt;=1,VALUE(Answers!K489)&lt;=5,VALUE(Answers!K489)=INT(VALUE(Answers!K489))),VALUE(Answers!K489),"unread"),IFERROR(MATCH(TRIM(SUBSTITUTE(SUBSTITUTE(SUBSTITUTE(SUBSTITUTE(Answers!K489,"’","'"),"‘","'"),"“",""""),"”","""")),'Scoring key'!$B$5:$B$9,0),"unread")))</f>
        <v/>
      </c>
      <c r="U489" s="1" t="str">
        <f aca="false">IF(Answers!M489="","",IF(ISNUMBER(IFERROR(VALUE(Answers!M489),"")),IF(AND(VALUE(Answers!M489)&gt;=1,VALUE(Answers!M489)&lt;=5,VALUE(Answers!M489)=INT(VALUE(Answers!M489))),VALUE(Answers!M489),"unread"),IFERROR(MATCH(TRIM(SUBSTITUTE(SUBSTITUTE(SUBSTITUTE(SUBSTITUTE(Answers!M489,"’","'"),"‘","'"),"“",""""),"”","""")),'Scoring key'!$B$5:$B$9,0),"unread")))</f>
        <v/>
      </c>
      <c r="V489" s="1" t="str">
        <f aca="false">IF(Answers!P489="","",IF(ISNUMBER(IFERROR(VALUE(Answers!P489),"")),IF(AND(VALUE(Answers!P489)&gt;=1,VALUE(Answers!P489)&lt;=5,VALUE(Answers!P489)=INT(VALUE(Answers!P489))),VALUE(Answers!P489),"unread"),IFERROR(MATCH(TRIM(SUBSTITUTE(SUBSTITUTE(SUBSTITUTE(SUBSTITUTE(Answers!P489,"’","'"),"‘","'"),"“",""""),"”","""")),'Scoring key'!$B$5:$B$9,0),"unread")))</f>
        <v/>
      </c>
      <c r="W489" s="1" t="str">
        <f aca="false">IF(Answers!Q489="","",IF(ISNUMBER(IFERROR(VALUE(Answers!Q489),"")),IF(AND(VALUE(Answers!Q489)&gt;=1,VALUE(Answers!Q489)&lt;=5,VALUE(Answers!Q489)=INT(VALUE(Answers!Q489))),VALUE(Answers!Q489),"unread"),IFERROR(MATCH(TRIM(SUBSTITUTE(SUBSTITUTE(SUBSTITUTE(SUBSTITUTE(Answers!Q489,"’","'"),"‘","'"),"“",""""),"”","""")),'Scoring key'!$B$5:$B$9,0),"unread")))</f>
        <v/>
      </c>
      <c r="X489" s="1" t="str">
        <f aca="false">IF(Answers!B489="","",ISNUMBER(SEARCH("Drafting or editing emails and documents",TRIM(SUBSTITUTE(SUBSTITUTE(SUBSTITUTE(SUBSTITUTE(Answers!B489,"’","'"),"‘","'"),"“",""""),"”",""""))))*1+ISNUMBER(SEARCH("Summarizing documents, threads or meetings",TRIM(SUBSTITUTE(SUBSTITUTE(SUBSTITUTE(SUBSTITUTE(Answers!B489,"’","'"),"‘","'"),"“",""""),"”",""""))))*1+ISNUMBER(SEARCH("Research, or explaining something unfamiliar",TRIM(SUBSTITUTE(SUBSTITUTE(SUBSTITUTE(SUBSTITUTE(Answers!B489,"’","'"),"‘","'"),"“",""""),"”",""""))))*1+ISNUMBER(SEARCH("Working with data or spreadsheets",TRIM(SUBSTITUTE(SUBSTITUTE(SUBSTITUTE(SUBSTITUTE(Answers!B489,"’","'"),"‘","'"),"“",""""),"”",""""))))*1+ISNUMBER(SEARCH("Writing or reviewing code or scripts",TRIM(SUBSTITUTE(SUBSTITUTE(SUBSTITUTE(SUBSTITUTE(Answers!B489,"’","'"),"‘","'"),"“",""""),"”",""""))))*1+ISNUMBER(SEARCH("Brainstorming or planning",TRIM(SUBSTITUTE(SUBSTITUTE(SUBSTITUTE(SUBSTITUTE(Answers!B489,"’","'"),"‘","'"),"“",""""),"”",""""))))*1+ISNUMBER(SEARCH("Something else",TRIM(SUBSTITUTE(SUBSTITUTE(SUBSTITUTE(SUBSTITUTE(Answers!B489,"’","'"),"‘","'"),"“",""""),"”",""""))))*1)</f>
        <v/>
      </c>
      <c r="Y489" s="1" t="str">
        <f aca="false">IF(X489="","",IF(X489=0,IF(ISNUMBER(SEARCH("I don't use AI tools for work",TRIM(SUBSTITUTE(SUBSTITUTE(SUBSTITUTE(SUBSTITUTE(Answers!B489,"’","'"),"‘","'"),"“",""""),"”","""")))),1,"unread"),MIN(X489+1,5)))</f>
        <v/>
      </c>
      <c r="Z489" s="1" t="n">
        <f aca="false">IF(ISNUMBER(SEARCH("Clear guidance on what's allowed and what information can go in",TRIM(SUBSTITUTE(SUBSTITUTE(SUBSTITUTE(SUBSTITUTE(Answers!R489,"’","'"),"‘","'"),"“",""""),"”","""")))),1,0)</f>
        <v>0</v>
      </c>
      <c r="AA489" s="1" t="n">
        <f aca="false">IF(ISNUMBER(SEARCH("An approved AI tool with a work account",TRIM(SUBSTITUTE(SUBSTITUTE(SUBSTITUTE(SUBSTITUTE(Answers!R489,"’","'"),"‘","'"),"“",""""),"”","""")))),1,0)</f>
        <v>0</v>
      </c>
      <c r="AB489" s="1" t="n">
        <f aca="false">IF(ISNUMBER(SEARCH("Hands-on training using my own work tasks",TRIM(SUBSTITUTE(SUBSTITUTE(SUBSTITUTE(SUBSTITUTE(Answers!R489,"’","'"),"‘","'"),"“",""""),"”","""")))),1,0)</f>
        <v>0</v>
      </c>
      <c r="AC489" s="1" t="n">
        <f aca="false">IF(ISNUMBER(SEARCH("Ready-made prompts and templates for common tasks",TRIM(SUBSTITUTE(SUBSTITUTE(SUBSTITUTE(SUBSTITUTE(Answers!R489,"’","'"),"‘","'"),"“",""""),"”","""")))),1,0)</f>
        <v>0</v>
      </c>
      <c r="AD489" s="1" t="n">
        <f aca="false">IF(ISNUMBER(SEARCH("Help setting up an AI agent for my role",TRIM(SUBSTITUTE(SUBSTITUTE(SUBSTITUTE(SUBSTITUTE(Answers!R489,"’","'"),"‘","'"),"“",""""),"”","""")))),1,0)</f>
        <v>0</v>
      </c>
      <c r="AE489" s="1" t="n">
        <f aca="false">IF(ISNUMBER(SEARCH("Examples from people in jobs like mine",TRIM(SUBSTITUTE(SUBSTITUTE(SUBSTITUTE(SUBSTITUTE(Answers!R489,"’","'"),"‘","'"),"“",""""),"”","""")))),1,0)</f>
        <v>0</v>
      </c>
      <c r="AF489" s="1" t="n">
        <f aca="false">IF(ISNUMBER(SEARCH("Time set aside to practice",TRIM(SUBSTITUTE(SUBSTITUTE(SUBSTITUTE(SUBSTITUTE(Answers!R489,"’","'"),"‘","'"),"“",""""),"”","""")))),1,0)</f>
        <v>0</v>
      </c>
      <c r="AG489" s="1" t="n">
        <f aca="false">IF(ISNUMBER(SEARCH("I don't need help right now",TRIM(SUBSTITUTE(SUBSTITUTE(SUBSTITUTE(SUBSTITUTE(Answers!R489,"’","'"),"‘","'"),"“",""""),"”","""")))),1,0)</f>
        <v>0</v>
      </c>
      <c r="AH489" s="1" t="str">
        <f aca="false">IF(Answers!R489="","",IF(Z489+AA489+AB489+AC489+AD489+AE489+AF489+AG489=0,"unread",""))</f>
        <v/>
      </c>
      <c r="AI489" s="1" t="n">
        <f aca="false">IF(OR(D489=5,E489=5),1,0)</f>
        <v>0</v>
      </c>
    </row>
    <row r="490" customFormat="false" ht="15" hidden="false" customHeight="true" outlineLevel="0" collapsed="false">
      <c r="A490" s="1" t="n">
        <f aca="false">Answers!T490</f>
        <v>0</v>
      </c>
      <c r="B490" s="1" t="str">
        <f aca="false">IF(Answers!A490="","",IFERROR(MATCH(TRIM(SUBSTITUTE(SUBSTITUTE(SUBSTITUTE(SUBSTITUTE(Answers!A490,"’","'"),"‘","'"),"“",""""),"”","""")),'Scoring key'!$B$10:$B$14,0),"unread"))</f>
        <v/>
      </c>
      <c r="C490" s="1" t="str">
        <f aca="false">IF(Answers!C490="","",IFERROR(MATCH(TRIM(SUBSTITUTE(SUBSTITUTE(SUBSTITUTE(SUBSTITUTE(Answers!C490,"’","'"),"‘","'"),"“",""""),"”","""")),'Scoring key'!$B$15:$B$19,0),"unread"))</f>
        <v/>
      </c>
      <c r="D490" s="1" t="str">
        <f aca="false">IF(Answers!D490="","",IFERROR(MATCH(TRIM(SUBSTITUTE(SUBSTITUTE(SUBSTITUTE(SUBSTITUTE(Answers!D490,"’","'"),"‘","'"),"“",""""),"”","""")),'Scoring key'!$B$20:$B$24,0),"unread"))</f>
        <v/>
      </c>
      <c r="E490" s="1" t="str">
        <f aca="false">IF(Answers!E490="","",IFERROR(MATCH(TRIM(SUBSTITUTE(SUBSTITUTE(SUBSTITUTE(SUBSTITUTE(Answers!E490,"’","'"),"‘","'"),"“",""""),"”","""")),'Scoring key'!$B$25:$B$29,0),"unread"))</f>
        <v/>
      </c>
      <c r="F490" s="1" t="str">
        <f aca="false">IF(Answers!L490="","",IFERROR(MATCH(TRIM(SUBSTITUTE(SUBSTITUTE(SUBSTITUTE(SUBSTITUTE(Answers!L490,"’","'"),"‘","'"),"“",""""),"”","""")),'Scoring key'!$B$30:$B$34,0),"unread"))</f>
        <v/>
      </c>
      <c r="G490" s="1" t="str">
        <f aca="false">IF(Answers!N490="","",IFERROR(MATCH(TRIM(SUBSTITUTE(SUBSTITUTE(SUBSTITUTE(SUBSTITUTE(Answers!N490,"’","'"),"‘","'"),"“",""""),"”","""")),'Scoring key'!$B$35:$B$38,0),"unread"))</f>
        <v/>
      </c>
      <c r="H490" s="1" t="str">
        <f aca="false">IF(Answers!O490="","",IFERROR(MATCH(TRIM(SUBSTITUTE(SUBSTITUTE(SUBSTITUTE(SUBSTITUTE(Answers!O490,"’","'"),"‘","'"),"“",""""),"”","""")),'Scoring key'!$B$39:$B$42,0),"unread"))</f>
        <v/>
      </c>
      <c r="I490" s="1" t="str">
        <f aca="false">IF(Answers!S490="","",IFERROR(MATCH(TRIM(SUBSTITUTE(SUBSTITUTE(SUBSTITUTE(SUBSTITUTE(Answers!S490,"’","'"),"‘","'"),"“",""""),"”","""")),'Scoring key'!$B$43:$B$46,0),"unread"))</f>
        <v/>
      </c>
      <c r="J490" s="1" t="str">
        <f aca="false">IF(ISNUMBER(B490),IF(INDEX('Scoring key'!$C$10:$C$14,B490)="","",INDEX('Scoring key'!$C$10:$C$14,B490)),"")</f>
        <v/>
      </c>
      <c r="K490" s="1" t="str">
        <f aca="false">IF(ISNUMBER(E490),IF(INDEX('Scoring key'!$C$25:$C$29,E490)="","",INDEX('Scoring key'!$C$25:$C$29,E490)),"")</f>
        <v/>
      </c>
      <c r="L490" s="1" t="str">
        <f aca="false">IF(ISNUMBER(F490),IF(INDEX('Scoring key'!$C$30:$C$34,F490)="","",INDEX('Scoring key'!$C$30:$C$34,F490)),"")</f>
        <v/>
      </c>
      <c r="M490" s="1" t="str">
        <f aca="false">IF(ISNUMBER(G490),IF(INDEX('Scoring key'!$C$35:$C$38,G490)="","",INDEX('Scoring key'!$C$35:$C$38,G490)),"")</f>
        <v/>
      </c>
      <c r="N490" s="1" t="str">
        <f aca="false">IF(ISNUMBER(H490),IF(INDEX('Scoring key'!$C$39:$C$42,H490)="","",INDEX('Scoring key'!$C$39:$C$42,H490)),"")</f>
        <v/>
      </c>
      <c r="O490" s="1" t="str">
        <f aca="false">IF(Answers!F490="","",IF(ISNUMBER(IFERROR(VALUE(Answers!F490),"")),IF(AND(VALUE(Answers!F490)&gt;=1,VALUE(Answers!F490)&lt;=5,VALUE(Answers!F490)=INT(VALUE(Answers!F490))),VALUE(Answers!F490),"unread"),IFERROR(MATCH(TRIM(SUBSTITUTE(SUBSTITUTE(SUBSTITUTE(SUBSTITUTE(Answers!F490,"’","'"),"‘","'"),"“",""""),"”","""")),'Scoring key'!$B$5:$B$9,0),"unread")))</f>
        <v/>
      </c>
      <c r="P490" s="1" t="str">
        <f aca="false">IF(Answers!G490="","",IF(ISNUMBER(IFERROR(VALUE(Answers!G490),"")),IF(AND(VALUE(Answers!G490)&gt;=1,VALUE(Answers!G490)&lt;=5,VALUE(Answers!G490)=INT(VALUE(Answers!G490))),VALUE(Answers!G490),"unread"),IFERROR(MATCH(TRIM(SUBSTITUTE(SUBSTITUTE(SUBSTITUTE(SUBSTITUTE(Answers!G490,"’","'"),"‘","'"),"“",""""),"”","""")),'Scoring key'!$B$5:$B$9,0),"unread")))</f>
        <v/>
      </c>
      <c r="Q490" s="1" t="str">
        <f aca="false">IF(Answers!H490="","",IF(ISNUMBER(IFERROR(VALUE(Answers!H490),"")),IF(AND(VALUE(Answers!H490)&gt;=1,VALUE(Answers!H490)&lt;=5,VALUE(Answers!H490)=INT(VALUE(Answers!H490))),VALUE(Answers!H490),"unread"),IFERROR(MATCH(TRIM(SUBSTITUTE(SUBSTITUTE(SUBSTITUTE(SUBSTITUTE(Answers!H490,"’","'"),"‘","'"),"“",""""),"”","""")),'Scoring key'!$B$5:$B$9,0),"unread")))</f>
        <v/>
      </c>
      <c r="R490" s="1" t="str">
        <f aca="false">IF(Answers!I490="","",IF(ISNUMBER(IFERROR(VALUE(Answers!I490),"")),IF(AND(VALUE(Answers!I490)&gt;=1,VALUE(Answers!I490)&lt;=5,VALUE(Answers!I490)=INT(VALUE(Answers!I490))),VALUE(Answers!I490),"unread"),IFERROR(MATCH(TRIM(SUBSTITUTE(SUBSTITUTE(SUBSTITUTE(SUBSTITUTE(Answers!I490,"’","'"),"‘","'"),"“",""""),"”","""")),'Scoring key'!$B$5:$B$9,0),"unread")))</f>
        <v/>
      </c>
      <c r="S490" s="1" t="str">
        <f aca="false">IF(Answers!J490="","",IF(ISNUMBER(IFERROR(VALUE(Answers!J490),"")),IF(AND(VALUE(Answers!J490)&gt;=1,VALUE(Answers!J490)&lt;=5,VALUE(Answers!J490)=INT(VALUE(Answers!J490))),VALUE(Answers!J490),"unread"),IFERROR(MATCH(TRIM(SUBSTITUTE(SUBSTITUTE(SUBSTITUTE(SUBSTITUTE(Answers!J490,"’","'"),"‘","'"),"“",""""),"”","""")),'Scoring key'!$B$5:$B$9,0),"unread")))</f>
        <v/>
      </c>
      <c r="T490" s="1" t="str">
        <f aca="false">IF(Answers!K490="","",IF(ISNUMBER(IFERROR(VALUE(Answers!K490),"")),IF(AND(VALUE(Answers!K490)&gt;=1,VALUE(Answers!K490)&lt;=5,VALUE(Answers!K490)=INT(VALUE(Answers!K490))),VALUE(Answers!K490),"unread"),IFERROR(MATCH(TRIM(SUBSTITUTE(SUBSTITUTE(SUBSTITUTE(SUBSTITUTE(Answers!K490,"’","'"),"‘","'"),"“",""""),"”","""")),'Scoring key'!$B$5:$B$9,0),"unread")))</f>
        <v/>
      </c>
      <c r="U490" s="1" t="str">
        <f aca="false">IF(Answers!M490="","",IF(ISNUMBER(IFERROR(VALUE(Answers!M490),"")),IF(AND(VALUE(Answers!M490)&gt;=1,VALUE(Answers!M490)&lt;=5,VALUE(Answers!M490)=INT(VALUE(Answers!M490))),VALUE(Answers!M490),"unread"),IFERROR(MATCH(TRIM(SUBSTITUTE(SUBSTITUTE(SUBSTITUTE(SUBSTITUTE(Answers!M490,"’","'"),"‘","'"),"“",""""),"”","""")),'Scoring key'!$B$5:$B$9,0),"unread")))</f>
        <v/>
      </c>
      <c r="V490" s="1" t="str">
        <f aca="false">IF(Answers!P490="","",IF(ISNUMBER(IFERROR(VALUE(Answers!P490),"")),IF(AND(VALUE(Answers!P490)&gt;=1,VALUE(Answers!P490)&lt;=5,VALUE(Answers!P490)=INT(VALUE(Answers!P490))),VALUE(Answers!P490),"unread"),IFERROR(MATCH(TRIM(SUBSTITUTE(SUBSTITUTE(SUBSTITUTE(SUBSTITUTE(Answers!P490,"’","'"),"‘","'"),"“",""""),"”","""")),'Scoring key'!$B$5:$B$9,0),"unread")))</f>
        <v/>
      </c>
      <c r="W490" s="1" t="str">
        <f aca="false">IF(Answers!Q490="","",IF(ISNUMBER(IFERROR(VALUE(Answers!Q490),"")),IF(AND(VALUE(Answers!Q490)&gt;=1,VALUE(Answers!Q490)&lt;=5,VALUE(Answers!Q490)=INT(VALUE(Answers!Q490))),VALUE(Answers!Q490),"unread"),IFERROR(MATCH(TRIM(SUBSTITUTE(SUBSTITUTE(SUBSTITUTE(SUBSTITUTE(Answers!Q490,"’","'"),"‘","'"),"“",""""),"”","""")),'Scoring key'!$B$5:$B$9,0),"unread")))</f>
        <v/>
      </c>
      <c r="X490" s="1" t="str">
        <f aca="false">IF(Answers!B490="","",ISNUMBER(SEARCH("Drafting or editing emails and documents",TRIM(SUBSTITUTE(SUBSTITUTE(SUBSTITUTE(SUBSTITUTE(Answers!B490,"’","'"),"‘","'"),"“",""""),"”",""""))))*1+ISNUMBER(SEARCH("Summarizing documents, threads or meetings",TRIM(SUBSTITUTE(SUBSTITUTE(SUBSTITUTE(SUBSTITUTE(Answers!B490,"’","'"),"‘","'"),"“",""""),"”",""""))))*1+ISNUMBER(SEARCH("Research, or explaining something unfamiliar",TRIM(SUBSTITUTE(SUBSTITUTE(SUBSTITUTE(SUBSTITUTE(Answers!B490,"’","'"),"‘","'"),"“",""""),"”",""""))))*1+ISNUMBER(SEARCH("Working with data or spreadsheets",TRIM(SUBSTITUTE(SUBSTITUTE(SUBSTITUTE(SUBSTITUTE(Answers!B490,"’","'"),"‘","'"),"“",""""),"”",""""))))*1+ISNUMBER(SEARCH("Writing or reviewing code or scripts",TRIM(SUBSTITUTE(SUBSTITUTE(SUBSTITUTE(SUBSTITUTE(Answers!B490,"’","'"),"‘","'"),"“",""""),"”",""""))))*1+ISNUMBER(SEARCH("Brainstorming or planning",TRIM(SUBSTITUTE(SUBSTITUTE(SUBSTITUTE(SUBSTITUTE(Answers!B490,"’","'"),"‘","'"),"“",""""),"”",""""))))*1+ISNUMBER(SEARCH("Something else",TRIM(SUBSTITUTE(SUBSTITUTE(SUBSTITUTE(SUBSTITUTE(Answers!B490,"’","'"),"‘","'"),"“",""""),"”",""""))))*1)</f>
        <v/>
      </c>
      <c r="Y490" s="1" t="str">
        <f aca="false">IF(X490="","",IF(X490=0,IF(ISNUMBER(SEARCH("I don't use AI tools for work",TRIM(SUBSTITUTE(SUBSTITUTE(SUBSTITUTE(SUBSTITUTE(Answers!B490,"’","'"),"‘","'"),"“",""""),"”","""")))),1,"unread"),MIN(X490+1,5)))</f>
        <v/>
      </c>
      <c r="Z490" s="1" t="n">
        <f aca="false">IF(ISNUMBER(SEARCH("Clear guidance on what's allowed and what information can go in",TRIM(SUBSTITUTE(SUBSTITUTE(SUBSTITUTE(SUBSTITUTE(Answers!R490,"’","'"),"‘","'"),"“",""""),"”","""")))),1,0)</f>
        <v>0</v>
      </c>
      <c r="AA490" s="1" t="n">
        <f aca="false">IF(ISNUMBER(SEARCH("An approved AI tool with a work account",TRIM(SUBSTITUTE(SUBSTITUTE(SUBSTITUTE(SUBSTITUTE(Answers!R490,"’","'"),"‘","'"),"“",""""),"”","""")))),1,0)</f>
        <v>0</v>
      </c>
      <c r="AB490" s="1" t="n">
        <f aca="false">IF(ISNUMBER(SEARCH("Hands-on training using my own work tasks",TRIM(SUBSTITUTE(SUBSTITUTE(SUBSTITUTE(SUBSTITUTE(Answers!R490,"’","'"),"‘","'"),"“",""""),"”","""")))),1,0)</f>
        <v>0</v>
      </c>
      <c r="AC490" s="1" t="n">
        <f aca="false">IF(ISNUMBER(SEARCH("Ready-made prompts and templates for common tasks",TRIM(SUBSTITUTE(SUBSTITUTE(SUBSTITUTE(SUBSTITUTE(Answers!R490,"’","'"),"‘","'"),"“",""""),"”","""")))),1,0)</f>
        <v>0</v>
      </c>
      <c r="AD490" s="1" t="n">
        <f aca="false">IF(ISNUMBER(SEARCH("Help setting up an AI agent for my role",TRIM(SUBSTITUTE(SUBSTITUTE(SUBSTITUTE(SUBSTITUTE(Answers!R490,"’","'"),"‘","'"),"“",""""),"”","""")))),1,0)</f>
        <v>0</v>
      </c>
      <c r="AE490" s="1" t="n">
        <f aca="false">IF(ISNUMBER(SEARCH("Examples from people in jobs like mine",TRIM(SUBSTITUTE(SUBSTITUTE(SUBSTITUTE(SUBSTITUTE(Answers!R490,"’","'"),"‘","'"),"“",""""),"”","""")))),1,0)</f>
        <v>0</v>
      </c>
      <c r="AF490" s="1" t="n">
        <f aca="false">IF(ISNUMBER(SEARCH("Time set aside to practice",TRIM(SUBSTITUTE(SUBSTITUTE(SUBSTITUTE(SUBSTITUTE(Answers!R490,"’","'"),"‘","'"),"“",""""),"”","""")))),1,0)</f>
        <v>0</v>
      </c>
      <c r="AG490" s="1" t="n">
        <f aca="false">IF(ISNUMBER(SEARCH("I don't need help right now",TRIM(SUBSTITUTE(SUBSTITUTE(SUBSTITUTE(SUBSTITUTE(Answers!R490,"’","'"),"‘","'"),"“",""""),"”","""")))),1,0)</f>
        <v>0</v>
      </c>
      <c r="AH490" s="1" t="str">
        <f aca="false">IF(Answers!R490="","",IF(Z490+AA490+AB490+AC490+AD490+AE490+AF490+AG490=0,"unread",""))</f>
        <v/>
      </c>
      <c r="AI490" s="1" t="n">
        <f aca="false">IF(OR(D490=5,E490=5),1,0)</f>
        <v>0</v>
      </c>
    </row>
    <row r="491" customFormat="false" ht="15" hidden="false" customHeight="true" outlineLevel="0" collapsed="false">
      <c r="A491" s="1" t="n">
        <f aca="false">Answers!T491</f>
        <v>0</v>
      </c>
      <c r="B491" s="1" t="str">
        <f aca="false">IF(Answers!A491="","",IFERROR(MATCH(TRIM(SUBSTITUTE(SUBSTITUTE(SUBSTITUTE(SUBSTITUTE(Answers!A491,"’","'"),"‘","'"),"“",""""),"”","""")),'Scoring key'!$B$10:$B$14,0),"unread"))</f>
        <v/>
      </c>
      <c r="C491" s="1" t="str">
        <f aca="false">IF(Answers!C491="","",IFERROR(MATCH(TRIM(SUBSTITUTE(SUBSTITUTE(SUBSTITUTE(SUBSTITUTE(Answers!C491,"’","'"),"‘","'"),"“",""""),"”","""")),'Scoring key'!$B$15:$B$19,0),"unread"))</f>
        <v/>
      </c>
      <c r="D491" s="1" t="str">
        <f aca="false">IF(Answers!D491="","",IFERROR(MATCH(TRIM(SUBSTITUTE(SUBSTITUTE(SUBSTITUTE(SUBSTITUTE(Answers!D491,"’","'"),"‘","'"),"“",""""),"”","""")),'Scoring key'!$B$20:$B$24,0),"unread"))</f>
        <v/>
      </c>
      <c r="E491" s="1" t="str">
        <f aca="false">IF(Answers!E491="","",IFERROR(MATCH(TRIM(SUBSTITUTE(SUBSTITUTE(SUBSTITUTE(SUBSTITUTE(Answers!E491,"’","'"),"‘","'"),"“",""""),"”","""")),'Scoring key'!$B$25:$B$29,0),"unread"))</f>
        <v/>
      </c>
      <c r="F491" s="1" t="str">
        <f aca="false">IF(Answers!L491="","",IFERROR(MATCH(TRIM(SUBSTITUTE(SUBSTITUTE(SUBSTITUTE(SUBSTITUTE(Answers!L491,"’","'"),"‘","'"),"“",""""),"”","""")),'Scoring key'!$B$30:$B$34,0),"unread"))</f>
        <v/>
      </c>
      <c r="G491" s="1" t="str">
        <f aca="false">IF(Answers!N491="","",IFERROR(MATCH(TRIM(SUBSTITUTE(SUBSTITUTE(SUBSTITUTE(SUBSTITUTE(Answers!N491,"’","'"),"‘","'"),"“",""""),"”","""")),'Scoring key'!$B$35:$B$38,0),"unread"))</f>
        <v/>
      </c>
      <c r="H491" s="1" t="str">
        <f aca="false">IF(Answers!O491="","",IFERROR(MATCH(TRIM(SUBSTITUTE(SUBSTITUTE(SUBSTITUTE(SUBSTITUTE(Answers!O491,"’","'"),"‘","'"),"“",""""),"”","""")),'Scoring key'!$B$39:$B$42,0),"unread"))</f>
        <v/>
      </c>
      <c r="I491" s="1" t="str">
        <f aca="false">IF(Answers!S491="","",IFERROR(MATCH(TRIM(SUBSTITUTE(SUBSTITUTE(SUBSTITUTE(SUBSTITUTE(Answers!S491,"’","'"),"‘","'"),"“",""""),"”","""")),'Scoring key'!$B$43:$B$46,0),"unread"))</f>
        <v/>
      </c>
      <c r="J491" s="1" t="str">
        <f aca="false">IF(ISNUMBER(B491),IF(INDEX('Scoring key'!$C$10:$C$14,B491)="","",INDEX('Scoring key'!$C$10:$C$14,B491)),"")</f>
        <v/>
      </c>
      <c r="K491" s="1" t="str">
        <f aca="false">IF(ISNUMBER(E491),IF(INDEX('Scoring key'!$C$25:$C$29,E491)="","",INDEX('Scoring key'!$C$25:$C$29,E491)),"")</f>
        <v/>
      </c>
      <c r="L491" s="1" t="str">
        <f aca="false">IF(ISNUMBER(F491),IF(INDEX('Scoring key'!$C$30:$C$34,F491)="","",INDEX('Scoring key'!$C$30:$C$34,F491)),"")</f>
        <v/>
      </c>
      <c r="M491" s="1" t="str">
        <f aca="false">IF(ISNUMBER(G491),IF(INDEX('Scoring key'!$C$35:$C$38,G491)="","",INDEX('Scoring key'!$C$35:$C$38,G491)),"")</f>
        <v/>
      </c>
      <c r="N491" s="1" t="str">
        <f aca="false">IF(ISNUMBER(H491),IF(INDEX('Scoring key'!$C$39:$C$42,H491)="","",INDEX('Scoring key'!$C$39:$C$42,H491)),"")</f>
        <v/>
      </c>
      <c r="O491" s="1" t="str">
        <f aca="false">IF(Answers!F491="","",IF(ISNUMBER(IFERROR(VALUE(Answers!F491),"")),IF(AND(VALUE(Answers!F491)&gt;=1,VALUE(Answers!F491)&lt;=5,VALUE(Answers!F491)=INT(VALUE(Answers!F491))),VALUE(Answers!F491),"unread"),IFERROR(MATCH(TRIM(SUBSTITUTE(SUBSTITUTE(SUBSTITUTE(SUBSTITUTE(Answers!F491,"’","'"),"‘","'"),"“",""""),"”","""")),'Scoring key'!$B$5:$B$9,0),"unread")))</f>
        <v/>
      </c>
      <c r="P491" s="1" t="str">
        <f aca="false">IF(Answers!G491="","",IF(ISNUMBER(IFERROR(VALUE(Answers!G491),"")),IF(AND(VALUE(Answers!G491)&gt;=1,VALUE(Answers!G491)&lt;=5,VALUE(Answers!G491)=INT(VALUE(Answers!G491))),VALUE(Answers!G491),"unread"),IFERROR(MATCH(TRIM(SUBSTITUTE(SUBSTITUTE(SUBSTITUTE(SUBSTITUTE(Answers!G491,"’","'"),"‘","'"),"“",""""),"”","""")),'Scoring key'!$B$5:$B$9,0),"unread")))</f>
        <v/>
      </c>
      <c r="Q491" s="1" t="str">
        <f aca="false">IF(Answers!H491="","",IF(ISNUMBER(IFERROR(VALUE(Answers!H491),"")),IF(AND(VALUE(Answers!H491)&gt;=1,VALUE(Answers!H491)&lt;=5,VALUE(Answers!H491)=INT(VALUE(Answers!H491))),VALUE(Answers!H491),"unread"),IFERROR(MATCH(TRIM(SUBSTITUTE(SUBSTITUTE(SUBSTITUTE(SUBSTITUTE(Answers!H491,"’","'"),"‘","'"),"“",""""),"”","""")),'Scoring key'!$B$5:$B$9,0),"unread")))</f>
        <v/>
      </c>
      <c r="R491" s="1" t="str">
        <f aca="false">IF(Answers!I491="","",IF(ISNUMBER(IFERROR(VALUE(Answers!I491),"")),IF(AND(VALUE(Answers!I491)&gt;=1,VALUE(Answers!I491)&lt;=5,VALUE(Answers!I491)=INT(VALUE(Answers!I491))),VALUE(Answers!I491),"unread"),IFERROR(MATCH(TRIM(SUBSTITUTE(SUBSTITUTE(SUBSTITUTE(SUBSTITUTE(Answers!I491,"’","'"),"‘","'"),"“",""""),"”","""")),'Scoring key'!$B$5:$B$9,0),"unread")))</f>
        <v/>
      </c>
      <c r="S491" s="1" t="str">
        <f aca="false">IF(Answers!J491="","",IF(ISNUMBER(IFERROR(VALUE(Answers!J491),"")),IF(AND(VALUE(Answers!J491)&gt;=1,VALUE(Answers!J491)&lt;=5,VALUE(Answers!J491)=INT(VALUE(Answers!J491))),VALUE(Answers!J491),"unread"),IFERROR(MATCH(TRIM(SUBSTITUTE(SUBSTITUTE(SUBSTITUTE(SUBSTITUTE(Answers!J491,"’","'"),"‘","'"),"“",""""),"”","""")),'Scoring key'!$B$5:$B$9,0),"unread")))</f>
        <v/>
      </c>
      <c r="T491" s="1" t="str">
        <f aca="false">IF(Answers!K491="","",IF(ISNUMBER(IFERROR(VALUE(Answers!K491),"")),IF(AND(VALUE(Answers!K491)&gt;=1,VALUE(Answers!K491)&lt;=5,VALUE(Answers!K491)=INT(VALUE(Answers!K491))),VALUE(Answers!K491),"unread"),IFERROR(MATCH(TRIM(SUBSTITUTE(SUBSTITUTE(SUBSTITUTE(SUBSTITUTE(Answers!K491,"’","'"),"‘","'"),"“",""""),"”","""")),'Scoring key'!$B$5:$B$9,0),"unread")))</f>
        <v/>
      </c>
      <c r="U491" s="1" t="str">
        <f aca="false">IF(Answers!M491="","",IF(ISNUMBER(IFERROR(VALUE(Answers!M491),"")),IF(AND(VALUE(Answers!M491)&gt;=1,VALUE(Answers!M491)&lt;=5,VALUE(Answers!M491)=INT(VALUE(Answers!M491))),VALUE(Answers!M491),"unread"),IFERROR(MATCH(TRIM(SUBSTITUTE(SUBSTITUTE(SUBSTITUTE(SUBSTITUTE(Answers!M491,"’","'"),"‘","'"),"“",""""),"”","""")),'Scoring key'!$B$5:$B$9,0),"unread")))</f>
        <v/>
      </c>
      <c r="V491" s="1" t="str">
        <f aca="false">IF(Answers!P491="","",IF(ISNUMBER(IFERROR(VALUE(Answers!P491),"")),IF(AND(VALUE(Answers!P491)&gt;=1,VALUE(Answers!P491)&lt;=5,VALUE(Answers!P491)=INT(VALUE(Answers!P491))),VALUE(Answers!P491),"unread"),IFERROR(MATCH(TRIM(SUBSTITUTE(SUBSTITUTE(SUBSTITUTE(SUBSTITUTE(Answers!P491,"’","'"),"‘","'"),"“",""""),"”","""")),'Scoring key'!$B$5:$B$9,0),"unread")))</f>
        <v/>
      </c>
      <c r="W491" s="1" t="str">
        <f aca="false">IF(Answers!Q491="","",IF(ISNUMBER(IFERROR(VALUE(Answers!Q491),"")),IF(AND(VALUE(Answers!Q491)&gt;=1,VALUE(Answers!Q491)&lt;=5,VALUE(Answers!Q491)=INT(VALUE(Answers!Q491))),VALUE(Answers!Q491),"unread"),IFERROR(MATCH(TRIM(SUBSTITUTE(SUBSTITUTE(SUBSTITUTE(SUBSTITUTE(Answers!Q491,"’","'"),"‘","'"),"“",""""),"”","""")),'Scoring key'!$B$5:$B$9,0),"unread")))</f>
        <v/>
      </c>
      <c r="X491" s="1" t="str">
        <f aca="false">IF(Answers!B491="","",ISNUMBER(SEARCH("Drafting or editing emails and documents",TRIM(SUBSTITUTE(SUBSTITUTE(SUBSTITUTE(SUBSTITUTE(Answers!B491,"’","'"),"‘","'"),"“",""""),"”",""""))))*1+ISNUMBER(SEARCH("Summarizing documents, threads or meetings",TRIM(SUBSTITUTE(SUBSTITUTE(SUBSTITUTE(SUBSTITUTE(Answers!B491,"’","'"),"‘","'"),"“",""""),"”",""""))))*1+ISNUMBER(SEARCH("Research, or explaining something unfamiliar",TRIM(SUBSTITUTE(SUBSTITUTE(SUBSTITUTE(SUBSTITUTE(Answers!B491,"’","'"),"‘","'"),"“",""""),"”",""""))))*1+ISNUMBER(SEARCH("Working with data or spreadsheets",TRIM(SUBSTITUTE(SUBSTITUTE(SUBSTITUTE(SUBSTITUTE(Answers!B491,"’","'"),"‘","'"),"“",""""),"”",""""))))*1+ISNUMBER(SEARCH("Writing or reviewing code or scripts",TRIM(SUBSTITUTE(SUBSTITUTE(SUBSTITUTE(SUBSTITUTE(Answers!B491,"’","'"),"‘","'"),"“",""""),"”",""""))))*1+ISNUMBER(SEARCH("Brainstorming or planning",TRIM(SUBSTITUTE(SUBSTITUTE(SUBSTITUTE(SUBSTITUTE(Answers!B491,"’","'"),"‘","'"),"“",""""),"”",""""))))*1+ISNUMBER(SEARCH("Something else",TRIM(SUBSTITUTE(SUBSTITUTE(SUBSTITUTE(SUBSTITUTE(Answers!B491,"’","'"),"‘","'"),"“",""""),"”",""""))))*1)</f>
        <v/>
      </c>
      <c r="Y491" s="1" t="str">
        <f aca="false">IF(X491="","",IF(X491=0,IF(ISNUMBER(SEARCH("I don't use AI tools for work",TRIM(SUBSTITUTE(SUBSTITUTE(SUBSTITUTE(SUBSTITUTE(Answers!B491,"’","'"),"‘","'"),"“",""""),"”","""")))),1,"unread"),MIN(X491+1,5)))</f>
        <v/>
      </c>
      <c r="Z491" s="1" t="n">
        <f aca="false">IF(ISNUMBER(SEARCH("Clear guidance on what's allowed and what information can go in",TRIM(SUBSTITUTE(SUBSTITUTE(SUBSTITUTE(SUBSTITUTE(Answers!R491,"’","'"),"‘","'"),"“",""""),"”","""")))),1,0)</f>
        <v>0</v>
      </c>
      <c r="AA491" s="1" t="n">
        <f aca="false">IF(ISNUMBER(SEARCH("An approved AI tool with a work account",TRIM(SUBSTITUTE(SUBSTITUTE(SUBSTITUTE(SUBSTITUTE(Answers!R491,"’","'"),"‘","'"),"“",""""),"”","""")))),1,0)</f>
        <v>0</v>
      </c>
      <c r="AB491" s="1" t="n">
        <f aca="false">IF(ISNUMBER(SEARCH("Hands-on training using my own work tasks",TRIM(SUBSTITUTE(SUBSTITUTE(SUBSTITUTE(SUBSTITUTE(Answers!R491,"’","'"),"‘","'"),"“",""""),"”","""")))),1,0)</f>
        <v>0</v>
      </c>
      <c r="AC491" s="1" t="n">
        <f aca="false">IF(ISNUMBER(SEARCH("Ready-made prompts and templates for common tasks",TRIM(SUBSTITUTE(SUBSTITUTE(SUBSTITUTE(SUBSTITUTE(Answers!R491,"’","'"),"‘","'"),"“",""""),"”","""")))),1,0)</f>
        <v>0</v>
      </c>
      <c r="AD491" s="1" t="n">
        <f aca="false">IF(ISNUMBER(SEARCH("Help setting up an AI agent for my role",TRIM(SUBSTITUTE(SUBSTITUTE(SUBSTITUTE(SUBSTITUTE(Answers!R491,"’","'"),"‘","'"),"“",""""),"”","""")))),1,0)</f>
        <v>0</v>
      </c>
      <c r="AE491" s="1" t="n">
        <f aca="false">IF(ISNUMBER(SEARCH("Examples from people in jobs like mine",TRIM(SUBSTITUTE(SUBSTITUTE(SUBSTITUTE(SUBSTITUTE(Answers!R491,"’","'"),"‘","'"),"“",""""),"”","""")))),1,0)</f>
        <v>0</v>
      </c>
      <c r="AF491" s="1" t="n">
        <f aca="false">IF(ISNUMBER(SEARCH("Time set aside to practice",TRIM(SUBSTITUTE(SUBSTITUTE(SUBSTITUTE(SUBSTITUTE(Answers!R491,"’","'"),"‘","'"),"“",""""),"”","""")))),1,0)</f>
        <v>0</v>
      </c>
      <c r="AG491" s="1" t="n">
        <f aca="false">IF(ISNUMBER(SEARCH("I don't need help right now",TRIM(SUBSTITUTE(SUBSTITUTE(SUBSTITUTE(SUBSTITUTE(Answers!R491,"’","'"),"‘","'"),"“",""""),"”","""")))),1,0)</f>
        <v>0</v>
      </c>
      <c r="AH491" s="1" t="str">
        <f aca="false">IF(Answers!R491="","",IF(Z491+AA491+AB491+AC491+AD491+AE491+AF491+AG491=0,"unread",""))</f>
        <v/>
      </c>
      <c r="AI491" s="1" t="n">
        <f aca="false">IF(OR(D491=5,E491=5),1,0)</f>
        <v>0</v>
      </c>
    </row>
    <row r="492" customFormat="false" ht="15" hidden="false" customHeight="true" outlineLevel="0" collapsed="false">
      <c r="A492" s="1" t="n">
        <f aca="false">Answers!T492</f>
        <v>0</v>
      </c>
      <c r="B492" s="1" t="str">
        <f aca="false">IF(Answers!A492="","",IFERROR(MATCH(TRIM(SUBSTITUTE(SUBSTITUTE(SUBSTITUTE(SUBSTITUTE(Answers!A492,"’","'"),"‘","'"),"“",""""),"”","""")),'Scoring key'!$B$10:$B$14,0),"unread"))</f>
        <v/>
      </c>
      <c r="C492" s="1" t="str">
        <f aca="false">IF(Answers!C492="","",IFERROR(MATCH(TRIM(SUBSTITUTE(SUBSTITUTE(SUBSTITUTE(SUBSTITUTE(Answers!C492,"’","'"),"‘","'"),"“",""""),"”","""")),'Scoring key'!$B$15:$B$19,0),"unread"))</f>
        <v/>
      </c>
      <c r="D492" s="1" t="str">
        <f aca="false">IF(Answers!D492="","",IFERROR(MATCH(TRIM(SUBSTITUTE(SUBSTITUTE(SUBSTITUTE(SUBSTITUTE(Answers!D492,"’","'"),"‘","'"),"“",""""),"”","""")),'Scoring key'!$B$20:$B$24,0),"unread"))</f>
        <v/>
      </c>
      <c r="E492" s="1" t="str">
        <f aca="false">IF(Answers!E492="","",IFERROR(MATCH(TRIM(SUBSTITUTE(SUBSTITUTE(SUBSTITUTE(SUBSTITUTE(Answers!E492,"’","'"),"‘","'"),"“",""""),"”","""")),'Scoring key'!$B$25:$B$29,0),"unread"))</f>
        <v/>
      </c>
      <c r="F492" s="1" t="str">
        <f aca="false">IF(Answers!L492="","",IFERROR(MATCH(TRIM(SUBSTITUTE(SUBSTITUTE(SUBSTITUTE(SUBSTITUTE(Answers!L492,"’","'"),"‘","'"),"“",""""),"”","""")),'Scoring key'!$B$30:$B$34,0),"unread"))</f>
        <v/>
      </c>
      <c r="G492" s="1" t="str">
        <f aca="false">IF(Answers!N492="","",IFERROR(MATCH(TRIM(SUBSTITUTE(SUBSTITUTE(SUBSTITUTE(SUBSTITUTE(Answers!N492,"’","'"),"‘","'"),"“",""""),"”","""")),'Scoring key'!$B$35:$B$38,0),"unread"))</f>
        <v/>
      </c>
      <c r="H492" s="1" t="str">
        <f aca="false">IF(Answers!O492="","",IFERROR(MATCH(TRIM(SUBSTITUTE(SUBSTITUTE(SUBSTITUTE(SUBSTITUTE(Answers!O492,"’","'"),"‘","'"),"“",""""),"”","""")),'Scoring key'!$B$39:$B$42,0),"unread"))</f>
        <v/>
      </c>
      <c r="I492" s="1" t="str">
        <f aca="false">IF(Answers!S492="","",IFERROR(MATCH(TRIM(SUBSTITUTE(SUBSTITUTE(SUBSTITUTE(SUBSTITUTE(Answers!S492,"’","'"),"‘","'"),"“",""""),"”","""")),'Scoring key'!$B$43:$B$46,0),"unread"))</f>
        <v/>
      </c>
      <c r="J492" s="1" t="str">
        <f aca="false">IF(ISNUMBER(B492),IF(INDEX('Scoring key'!$C$10:$C$14,B492)="","",INDEX('Scoring key'!$C$10:$C$14,B492)),"")</f>
        <v/>
      </c>
      <c r="K492" s="1" t="str">
        <f aca="false">IF(ISNUMBER(E492),IF(INDEX('Scoring key'!$C$25:$C$29,E492)="","",INDEX('Scoring key'!$C$25:$C$29,E492)),"")</f>
        <v/>
      </c>
      <c r="L492" s="1" t="str">
        <f aca="false">IF(ISNUMBER(F492),IF(INDEX('Scoring key'!$C$30:$C$34,F492)="","",INDEX('Scoring key'!$C$30:$C$34,F492)),"")</f>
        <v/>
      </c>
      <c r="M492" s="1" t="str">
        <f aca="false">IF(ISNUMBER(G492),IF(INDEX('Scoring key'!$C$35:$C$38,G492)="","",INDEX('Scoring key'!$C$35:$C$38,G492)),"")</f>
        <v/>
      </c>
      <c r="N492" s="1" t="str">
        <f aca="false">IF(ISNUMBER(H492),IF(INDEX('Scoring key'!$C$39:$C$42,H492)="","",INDEX('Scoring key'!$C$39:$C$42,H492)),"")</f>
        <v/>
      </c>
      <c r="O492" s="1" t="str">
        <f aca="false">IF(Answers!F492="","",IF(ISNUMBER(IFERROR(VALUE(Answers!F492),"")),IF(AND(VALUE(Answers!F492)&gt;=1,VALUE(Answers!F492)&lt;=5,VALUE(Answers!F492)=INT(VALUE(Answers!F492))),VALUE(Answers!F492),"unread"),IFERROR(MATCH(TRIM(SUBSTITUTE(SUBSTITUTE(SUBSTITUTE(SUBSTITUTE(Answers!F492,"’","'"),"‘","'"),"“",""""),"”","""")),'Scoring key'!$B$5:$B$9,0),"unread")))</f>
        <v/>
      </c>
      <c r="P492" s="1" t="str">
        <f aca="false">IF(Answers!G492="","",IF(ISNUMBER(IFERROR(VALUE(Answers!G492),"")),IF(AND(VALUE(Answers!G492)&gt;=1,VALUE(Answers!G492)&lt;=5,VALUE(Answers!G492)=INT(VALUE(Answers!G492))),VALUE(Answers!G492),"unread"),IFERROR(MATCH(TRIM(SUBSTITUTE(SUBSTITUTE(SUBSTITUTE(SUBSTITUTE(Answers!G492,"’","'"),"‘","'"),"“",""""),"”","""")),'Scoring key'!$B$5:$B$9,0),"unread")))</f>
        <v/>
      </c>
      <c r="Q492" s="1" t="str">
        <f aca="false">IF(Answers!H492="","",IF(ISNUMBER(IFERROR(VALUE(Answers!H492),"")),IF(AND(VALUE(Answers!H492)&gt;=1,VALUE(Answers!H492)&lt;=5,VALUE(Answers!H492)=INT(VALUE(Answers!H492))),VALUE(Answers!H492),"unread"),IFERROR(MATCH(TRIM(SUBSTITUTE(SUBSTITUTE(SUBSTITUTE(SUBSTITUTE(Answers!H492,"’","'"),"‘","'"),"“",""""),"”","""")),'Scoring key'!$B$5:$B$9,0),"unread")))</f>
        <v/>
      </c>
      <c r="R492" s="1" t="str">
        <f aca="false">IF(Answers!I492="","",IF(ISNUMBER(IFERROR(VALUE(Answers!I492),"")),IF(AND(VALUE(Answers!I492)&gt;=1,VALUE(Answers!I492)&lt;=5,VALUE(Answers!I492)=INT(VALUE(Answers!I492))),VALUE(Answers!I492),"unread"),IFERROR(MATCH(TRIM(SUBSTITUTE(SUBSTITUTE(SUBSTITUTE(SUBSTITUTE(Answers!I492,"’","'"),"‘","'"),"“",""""),"”","""")),'Scoring key'!$B$5:$B$9,0),"unread")))</f>
        <v/>
      </c>
      <c r="S492" s="1" t="str">
        <f aca="false">IF(Answers!J492="","",IF(ISNUMBER(IFERROR(VALUE(Answers!J492),"")),IF(AND(VALUE(Answers!J492)&gt;=1,VALUE(Answers!J492)&lt;=5,VALUE(Answers!J492)=INT(VALUE(Answers!J492))),VALUE(Answers!J492),"unread"),IFERROR(MATCH(TRIM(SUBSTITUTE(SUBSTITUTE(SUBSTITUTE(SUBSTITUTE(Answers!J492,"’","'"),"‘","'"),"“",""""),"”","""")),'Scoring key'!$B$5:$B$9,0),"unread")))</f>
        <v/>
      </c>
      <c r="T492" s="1" t="str">
        <f aca="false">IF(Answers!K492="","",IF(ISNUMBER(IFERROR(VALUE(Answers!K492),"")),IF(AND(VALUE(Answers!K492)&gt;=1,VALUE(Answers!K492)&lt;=5,VALUE(Answers!K492)=INT(VALUE(Answers!K492))),VALUE(Answers!K492),"unread"),IFERROR(MATCH(TRIM(SUBSTITUTE(SUBSTITUTE(SUBSTITUTE(SUBSTITUTE(Answers!K492,"’","'"),"‘","'"),"“",""""),"”","""")),'Scoring key'!$B$5:$B$9,0),"unread")))</f>
        <v/>
      </c>
      <c r="U492" s="1" t="str">
        <f aca="false">IF(Answers!M492="","",IF(ISNUMBER(IFERROR(VALUE(Answers!M492),"")),IF(AND(VALUE(Answers!M492)&gt;=1,VALUE(Answers!M492)&lt;=5,VALUE(Answers!M492)=INT(VALUE(Answers!M492))),VALUE(Answers!M492),"unread"),IFERROR(MATCH(TRIM(SUBSTITUTE(SUBSTITUTE(SUBSTITUTE(SUBSTITUTE(Answers!M492,"’","'"),"‘","'"),"“",""""),"”","""")),'Scoring key'!$B$5:$B$9,0),"unread")))</f>
        <v/>
      </c>
      <c r="V492" s="1" t="str">
        <f aca="false">IF(Answers!P492="","",IF(ISNUMBER(IFERROR(VALUE(Answers!P492),"")),IF(AND(VALUE(Answers!P492)&gt;=1,VALUE(Answers!P492)&lt;=5,VALUE(Answers!P492)=INT(VALUE(Answers!P492))),VALUE(Answers!P492),"unread"),IFERROR(MATCH(TRIM(SUBSTITUTE(SUBSTITUTE(SUBSTITUTE(SUBSTITUTE(Answers!P492,"’","'"),"‘","'"),"“",""""),"”","""")),'Scoring key'!$B$5:$B$9,0),"unread")))</f>
        <v/>
      </c>
      <c r="W492" s="1" t="str">
        <f aca="false">IF(Answers!Q492="","",IF(ISNUMBER(IFERROR(VALUE(Answers!Q492),"")),IF(AND(VALUE(Answers!Q492)&gt;=1,VALUE(Answers!Q492)&lt;=5,VALUE(Answers!Q492)=INT(VALUE(Answers!Q492))),VALUE(Answers!Q492),"unread"),IFERROR(MATCH(TRIM(SUBSTITUTE(SUBSTITUTE(SUBSTITUTE(SUBSTITUTE(Answers!Q492,"’","'"),"‘","'"),"“",""""),"”","""")),'Scoring key'!$B$5:$B$9,0),"unread")))</f>
        <v/>
      </c>
      <c r="X492" s="1" t="str">
        <f aca="false">IF(Answers!B492="","",ISNUMBER(SEARCH("Drafting or editing emails and documents",TRIM(SUBSTITUTE(SUBSTITUTE(SUBSTITUTE(SUBSTITUTE(Answers!B492,"’","'"),"‘","'"),"“",""""),"”",""""))))*1+ISNUMBER(SEARCH("Summarizing documents, threads or meetings",TRIM(SUBSTITUTE(SUBSTITUTE(SUBSTITUTE(SUBSTITUTE(Answers!B492,"’","'"),"‘","'"),"“",""""),"”",""""))))*1+ISNUMBER(SEARCH("Research, or explaining something unfamiliar",TRIM(SUBSTITUTE(SUBSTITUTE(SUBSTITUTE(SUBSTITUTE(Answers!B492,"’","'"),"‘","'"),"“",""""),"”",""""))))*1+ISNUMBER(SEARCH("Working with data or spreadsheets",TRIM(SUBSTITUTE(SUBSTITUTE(SUBSTITUTE(SUBSTITUTE(Answers!B492,"’","'"),"‘","'"),"“",""""),"”",""""))))*1+ISNUMBER(SEARCH("Writing or reviewing code or scripts",TRIM(SUBSTITUTE(SUBSTITUTE(SUBSTITUTE(SUBSTITUTE(Answers!B492,"’","'"),"‘","'"),"“",""""),"”",""""))))*1+ISNUMBER(SEARCH("Brainstorming or planning",TRIM(SUBSTITUTE(SUBSTITUTE(SUBSTITUTE(SUBSTITUTE(Answers!B492,"’","'"),"‘","'"),"“",""""),"”",""""))))*1+ISNUMBER(SEARCH("Something else",TRIM(SUBSTITUTE(SUBSTITUTE(SUBSTITUTE(SUBSTITUTE(Answers!B492,"’","'"),"‘","'"),"“",""""),"”",""""))))*1)</f>
        <v/>
      </c>
      <c r="Y492" s="1" t="str">
        <f aca="false">IF(X492="","",IF(X492=0,IF(ISNUMBER(SEARCH("I don't use AI tools for work",TRIM(SUBSTITUTE(SUBSTITUTE(SUBSTITUTE(SUBSTITUTE(Answers!B492,"’","'"),"‘","'"),"“",""""),"”","""")))),1,"unread"),MIN(X492+1,5)))</f>
        <v/>
      </c>
      <c r="Z492" s="1" t="n">
        <f aca="false">IF(ISNUMBER(SEARCH("Clear guidance on what's allowed and what information can go in",TRIM(SUBSTITUTE(SUBSTITUTE(SUBSTITUTE(SUBSTITUTE(Answers!R492,"’","'"),"‘","'"),"“",""""),"”","""")))),1,0)</f>
        <v>0</v>
      </c>
      <c r="AA492" s="1" t="n">
        <f aca="false">IF(ISNUMBER(SEARCH("An approved AI tool with a work account",TRIM(SUBSTITUTE(SUBSTITUTE(SUBSTITUTE(SUBSTITUTE(Answers!R492,"’","'"),"‘","'"),"“",""""),"”","""")))),1,0)</f>
        <v>0</v>
      </c>
      <c r="AB492" s="1" t="n">
        <f aca="false">IF(ISNUMBER(SEARCH("Hands-on training using my own work tasks",TRIM(SUBSTITUTE(SUBSTITUTE(SUBSTITUTE(SUBSTITUTE(Answers!R492,"’","'"),"‘","'"),"“",""""),"”","""")))),1,0)</f>
        <v>0</v>
      </c>
      <c r="AC492" s="1" t="n">
        <f aca="false">IF(ISNUMBER(SEARCH("Ready-made prompts and templates for common tasks",TRIM(SUBSTITUTE(SUBSTITUTE(SUBSTITUTE(SUBSTITUTE(Answers!R492,"’","'"),"‘","'"),"“",""""),"”","""")))),1,0)</f>
        <v>0</v>
      </c>
      <c r="AD492" s="1" t="n">
        <f aca="false">IF(ISNUMBER(SEARCH("Help setting up an AI agent for my role",TRIM(SUBSTITUTE(SUBSTITUTE(SUBSTITUTE(SUBSTITUTE(Answers!R492,"’","'"),"‘","'"),"“",""""),"”","""")))),1,0)</f>
        <v>0</v>
      </c>
      <c r="AE492" s="1" t="n">
        <f aca="false">IF(ISNUMBER(SEARCH("Examples from people in jobs like mine",TRIM(SUBSTITUTE(SUBSTITUTE(SUBSTITUTE(SUBSTITUTE(Answers!R492,"’","'"),"‘","'"),"“",""""),"”","""")))),1,0)</f>
        <v>0</v>
      </c>
      <c r="AF492" s="1" t="n">
        <f aca="false">IF(ISNUMBER(SEARCH("Time set aside to practice",TRIM(SUBSTITUTE(SUBSTITUTE(SUBSTITUTE(SUBSTITUTE(Answers!R492,"’","'"),"‘","'"),"“",""""),"”","""")))),1,0)</f>
        <v>0</v>
      </c>
      <c r="AG492" s="1" t="n">
        <f aca="false">IF(ISNUMBER(SEARCH("I don't need help right now",TRIM(SUBSTITUTE(SUBSTITUTE(SUBSTITUTE(SUBSTITUTE(Answers!R492,"’","'"),"‘","'"),"“",""""),"”","""")))),1,0)</f>
        <v>0</v>
      </c>
      <c r="AH492" s="1" t="str">
        <f aca="false">IF(Answers!R492="","",IF(Z492+AA492+AB492+AC492+AD492+AE492+AF492+AG492=0,"unread",""))</f>
        <v/>
      </c>
      <c r="AI492" s="1" t="n">
        <f aca="false">IF(OR(D492=5,E492=5),1,0)</f>
        <v>0</v>
      </c>
    </row>
    <row r="493" customFormat="false" ht="15" hidden="false" customHeight="true" outlineLevel="0" collapsed="false">
      <c r="A493" s="1" t="n">
        <f aca="false">Answers!T493</f>
        <v>0</v>
      </c>
      <c r="B493" s="1" t="str">
        <f aca="false">IF(Answers!A493="","",IFERROR(MATCH(TRIM(SUBSTITUTE(SUBSTITUTE(SUBSTITUTE(SUBSTITUTE(Answers!A493,"’","'"),"‘","'"),"“",""""),"”","""")),'Scoring key'!$B$10:$B$14,0),"unread"))</f>
        <v/>
      </c>
      <c r="C493" s="1" t="str">
        <f aca="false">IF(Answers!C493="","",IFERROR(MATCH(TRIM(SUBSTITUTE(SUBSTITUTE(SUBSTITUTE(SUBSTITUTE(Answers!C493,"’","'"),"‘","'"),"“",""""),"”","""")),'Scoring key'!$B$15:$B$19,0),"unread"))</f>
        <v/>
      </c>
      <c r="D493" s="1" t="str">
        <f aca="false">IF(Answers!D493="","",IFERROR(MATCH(TRIM(SUBSTITUTE(SUBSTITUTE(SUBSTITUTE(SUBSTITUTE(Answers!D493,"’","'"),"‘","'"),"“",""""),"”","""")),'Scoring key'!$B$20:$B$24,0),"unread"))</f>
        <v/>
      </c>
      <c r="E493" s="1" t="str">
        <f aca="false">IF(Answers!E493="","",IFERROR(MATCH(TRIM(SUBSTITUTE(SUBSTITUTE(SUBSTITUTE(SUBSTITUTE(Answers!E493,"’","'"),"‘","'"),"“",""""),"”","""")),'Scoring key'!$B$25:$B$29,0),"unread"))</f>
        <v/>
      </c>
      <c r="F493" s="1" t="str">
        <f aca="false">IF(Answers!L493="","",IFERROR(MATCH(TRIM(SUBSTITUTE(SUBSTITUTE(SUBSTITUTE(SUBSTITUTE(Answers!L493,"’","'"),"‘","'"),"“",""""),"”","""")),'Scoring key'!$B$30:$B$34,0),"unread"))</f>
        <v/>
      </c>
      <c r="G493" s="1" t="str">
        <f aca="false">IF(Answers!N493="","",IFERROR(MATCH(TRIM(SUBSTITUTE(SUBSTITUTE(SUBSTITUTE(SUBSTITUTE(Answers!N493,"’","'"),"‘","'"),"“",""""),"”","""")),'Scoring key'!$B$35:$B$38,0),"unread"))</f>
        <v/>
      </c>
      <c r="H493" s="1" t="str">
        <f aca="false">IF(Answers!O493="","",IFERROR(MATCH(TRIM(SUBSTITUTE(SUBSTITUTE(SUBSTITUTE(SUBSTITUTE(Answers!O493,"’","'"),"‘","'"),"“",""""),"”","""")),'Scoring key'!$B$39:$B$42,0),"unread"))</f>
        <v/>
      </c>
      <c r="I493" s="1" t="str">
        <f aca="false">IF(Answers!S493="","",IFERROR(MATCH(TRIM(SUBSTITUTE(SUBSTITUTE(SUBSTITUTE(SUBSTITUTE(Answers!S493,"’","'"),"‘","'"),"“",""""),"”","""")),'Scoring key'!$B$43:$B$46,0),"unread"))</f>
        <v/>
      </c>
      <c r="J493" s="1" t="str">
        <f aca="false">IF(ISNUMBER(B493),IF(INDEX('Scoring key'!$C$10:$C$14,B493)="","",INDEX('Scoring key'!$C$10:$C$14,B493)),"")</f>
        <v/>
      </c>
      <c r="K493" s="1" t="str">
        <f aca="false">IF(ISNUMBER(E493),IF(INDEX('Scoring key'!$C$25:$C$29,E493)="","",INDEX('Scoring key'!$C$25:$C$29,E493)),"")</f>
        <v/>
      </c>
      <c r="L493" s="1" t="str">
        <f aca="false">IF(ISNUMBER(F493),IF(INDEX('Scoring key'!$C$30:$C$34,F493)="","",INDEX('Scoring key'!$C$30:$C$34,F493)),"")</f>
        <v/>
      </c>
      <c r="M493" s="1" t="str">
        <f aca="false">IF(ISNUMBER(G493),IF(INDEX('Scoring key'!$C$35:$C$38,G493)="","",INDEX('Scoring key'!$C$35:$C$38,G493)),"")</f>
        <v/>
      </c>
      <c r="N493" s="1" t="str">
        <f aca="false">IF(ISNUMBER(H493),IF(INDEX('Scoring key'!$C$39:$C$42,H493)="","",INDEX('Scoring key'!$C$39:$C$42,H493)),"")</f>
        <v/>
      </c>
      <c r="O493" s="1" t="str">
        <f aca="false">IF(Answers!F493="","",IF(ISNUMBER(IFERROR(VALUE(Answers!F493),"")),IF(AND(VALUE(Answers!F493)&gt;=1,VALUE(Answers!F493)&lt;=5,VALUE(Answers!F493)=INT(VALUE(Answers!F493))),VALUE(Answers!F493),"unread"),IFERROR(MATCH(TRIM(SUBSTITUTE(SUBSTITUTE(SUBSTITUTE(SUBSTITUTE(Answers!F493,"’","'"),"‘","'"),"“",""""),"”","""")),'Scoring key'!$B$5:$B$9,0),"unread")))</f>
        <v/>
      </c>
      <c r="P493" s="1" t="str">
        <f aca="false">IF(Answers!G493="","",IF(ISNUMBER(IFERROR(VALUE(Answers!G493),"")),IF(AND(VALUE(Answers!G493)&gt;=1,VALUE(Answers!G493)&lt;=5,VALUE(Answers!G493)=INT(VALUE(Answers!G493))),VALUE(Answers!G493),"unread"),IFERROR(MATCH(TRIM(SUBSTITUTE(SUBSTITUTE(SUBSTITUTE(SUBSTITUTE(Answers!G493,"’","'"),"‘","'"),"“",""""),"”","""")),'Scoring key'!$B$5:$B$9,0),"unread")))</f>
        <v/>
      </c>
      <c r="Q493" s="1" t="str">
        <f aca="false">IF(Answers!H493="","",IF(ISNUMBER(IFERROR(VALUE(Answers!H493),"")),IF(AND(VALUE(Answers!H493)&gt;=1,VALUE(Answers!H493)&lt;=5,VALUE(Answers!H493)=INT(VALUE(Answers!H493))),VALUE(Answers!H493),"unread"),IFERROR(MATCH(TRIM(SUBSTITUTE(SUBSTITUTE(SUBSTITUTE(SUBSTITUTE(Answers!H493,"’","'"),"‘","'"),"“",""""),"”","""")),'Scoring key'!$B$5:$B$9,0),"unread")))</f>
        <v/>
      </c>
      <c r="R493" s="1" t="str">
        <f aca="false">IF(Answers!I493="","",IF(ISNUMBER(IFERROR(VALUE(Answers!I493),"")),IF(AND(VALUE(Answers!I493)&gt;=1,VALUE(Answers!I493)&lt;=5,VALUE(Answers!I493)=INT(VALUE(Answers!I493))),VALUE(Answers!I493),"unread"),IFERROR(MATCH(TRIM(SUBSTITUTE(SUBSTITUTE(SUBSTITUTE(SUBSTITUTE(Answers!I493,"’","'"),"‘","'"),"“",""""),"”","""")),'Scoring key'!$B$5:$B$9,0),"unread")))</f>
        <v/>
      </c>
      <c r="S493" s="1" t="str">
        <f aca="false">IF(Answers!J493="","",IF(ISNUMBER(IFERROR(VALUE(Answers!J493),"")),IF(AND(VALUE(Answers!J493)&gt;=1,VALUE(Answers!J493)&lt;=5,VALUE(Answers!J493)=INT(VALUE(Answers!J493))),VALUE(Answers!J493),"unread"),IFERROR(MATCH(TRIM(SUBSTITUTE(SUBSTITUTE(SUBSTITUTE(SUBSTITUTE(Answers!J493,"’","'"),"‘","'"),"“",""""),"”","""")),'Scoring key'!$B$5:$B$9,0),"unread")))</f>
        <v/>
      </c>
      <c r="T493" s="1" t="str">
        <f aca="false">IF(Answers!K493="","",IF(ISNUMBER(IFERROR(VALUE(Answers!K493),"")),IF(AND(VALUE(Answers!K493)&gt;=1,VALUE(Answers!K493)&lt;=5,VALUE(Answers!K493)=INT(VALUE(Answers!K493))),VALUE(Answers!K493),"unread"),IFERROR(MATCH(TRIM(SUBSTITUTE(SUBSTITUTE(SUBSTITUTE(SUBSTITUTE(Answers!K493,"’","'"),"‘","'"),"“",""""),"”","""")),'Scoring key'!$B$5:$B$9,0),"unread")))</f>
        <v/>
      </c>
      <c r="U493" s="1" t="str">
        <f aca="false">IF(Answers!M493="","",IF(ISNUMBER(IFERROR(VALUE(Answers!M493),"")),IF(AND(VALUE(Answers!M493)&gt;=1,VALUE(Answers!M493)&lt;=5,VALUE(Answers!M493)=INT(VALUE(Answers!M493))),VALUE(Answers!M493),"unread"),IFERROR(MATCH(TRIM(SUBSTITUTE(SUBSTITUTE(SUBSTITUTE(SUBSTITUTE(Answers!M493,"’","'"),"‘","'"),"“",""""),"”","""")),'Scoring key'!$B$5:$B$9,0),"unread")))</f>
        <v/>
      </c>
      <c r="V493" s="1" t="str">
        <f aca="false">IF(Answers!P493="","",IF(ISNUMBER(IFERROR(VALUE(Answers!P493),"")),IF(AND(VALUE(Answers!P493)&gt;=1,VALUE(Answers!P493)&lt;=5,VALUE(Answers!P493)=INT(VALUE(Answers!P493))),VALUE(Answers!P493),"unread"),IFERROR(MATCH(TRIM(SUBSTITUTE(SUBSTITUTE(SUBSTITUTE(SUBSTITUTE(Answers!P493,"’","'"),"‘","'"),"“",""""),"”","""")),'Scoring key'!$B$5:$B$9,0),"unread")))</f>
        <v/>
      </c>
      <c r="W493" s="1" t="str">
        <f aca="false">IF(Answers!Q493="","",IF(ISNUMBER(IFERROR(VALUE(Answers!Q493),"")),IF(AND(VALUE(Answers!Q493)&gt;=1,VALUE(Answers!Q493)&lt;=5,VALUE(Answers!Q493)=INT(VALUE(Answers!Q493))),VALUE(Answers!Q493),"unread"),IFERROR(MATCH(TRIM(SUBSTITUTE(SUBSTITUTE(SUBSTITUTE(SUBSTITUTE(Answers!Q493,"’","'"),"‘","'"),"“",""""),"”","""")),'Scoring key'!$B$5:$B$9,0),"unread")))</f>
        <v/>
      </c>
      <c r="X493" s="1" t="str">
        <f aca="false">IF(Answers!B493="","",ISNUMBER(SEARCH("Drafting or editing emails and documents",TRIM(SUBSTITUTE(SUBSTITUTE(SUBSTITUTE(SUBSTITUTE(Answers!B493,"’","'"),"‘","'"),"“",""""),"”",""""))))*1+ISNUMBER(SEARCH("Summarizing documents, threads or meetings",TRIM(SUBSTITUTE(SUBSTITUTE(SUBSTITUTE(SUBSTITUTE(Answers!B493,"’","'"),"‘","'"),"“",""""),"”",""""))))*1+ISNUMBER(SEARCH("Research, or explaining something unfamiliar",TRIM(SUBSTITUTE(SUBSTITUTE(SUBSTITUTE(SUBSTITUTE(Answers!B493,"’","'"),"‘","'"),"“",""""),"”",""""))))*1+ISNUMBER(SEARCH("Working with data or spreadsheets",TRIM(SUBSTITUTE(SUBSTITUTE(SUBSTITUTE(SUBSTITUTE(Answers!B493,"’","'"),"‘","'"),"“",""""),"”",""""))))*1+ISNUMBER(SEARCH("Writing or reviewing code or scripts",TRIM(SUBSTITUTE(SUBSTITUTE(SUBSTITUTE(SUBSTITUTE(Answers!B493,"’","'"),"‘","'"),"“",""""),"”",""""))))*1+ISNUMBER(SEARCH("Brainstorming or planning",TRIM(SUBSTITUTE(SUBSTITUTE(SUBSTITUTE(SUBSTITUTE(Answers!B493,"’","'"),"‘","'"),"“",""""),"”",""""))))*1+ISNUMBER(SEARCH("Something else",TRIM(SUBSTITUTE(SUBSTITUTE(SUBSTITUTE(SUBSTITUTE(Answers!B493,"’","'"),"‘","'"),"“",""""),"”",""""))))*1)</f>
        <v/>
      </c>
      <c r="Y493" s="1" t="str">
        <f aca="false">IF(X493="","",IF(X493=0,IF(ISNUMBER(SEARCH("I don't use AI tools for work",TRIM(SUBSTITUTE(SUBSTITUTE(SUBSTITUTE(SUBSTITUTE(Answers!B493,"’","'"),"‘","'"),"“",""""),"”","""")))),1,"unread"),MIN(X493+1,5)))</f>
        <v/>
      </c>
      <c r="Z493" s="1" t="n">
        <f aca="false">IF(ISNUMBER(SEARCH("Clear guidance on what's allowed and what information can go in",TRIM(SUBSTITUTE(SUBSTITUTE(SUBSTITUTE(SUBSTITUTE(Answers!R493,"’","'"),"‘","'"),"“",""""),"”","""")))),1,0)</f>
        <v>0</v>
      </c>
      <c r="AA493" s="1" t="n">
        <f aca="false">IF(ISNUMBER(SEARCH("An approved AI tool with a work account",TRIM(SUBSTITUTE(SUBSTITUTE(SUBSTITUTE(SUBSTITUTE(Answers!R493,"’","'"),"‘","'"),"“",""""),"”","""")))),1,0)</f>
        <v>0</v>
      </c>
      <c r="AB493" s="1" t="n">
        <f aca="false">IF(ISNUMBER(SEARCH("Hands-on training using my own work tasks",TRIM(SUBSTITUTE(SUBSTITUTE(SUBSTITUTE(SUBSTITUTE(Answers!R493,"’","'"),"‘","'"),"“",""""),"”","""")))),1,0)</f>
        <v>0</v>
      </c>
      <c r="AC493" s="1" t="n">
        <f aca="false">IF(ISNUMBER(SEARCH("Ready-made prompts and templates for common tasks",TRIM(SUBSTITUTE(SUBSTITUTE(SUBSTITUTE(SUBSTITUTE(Answers!R493,"’","'"),"‘","'"),"“",""""),"”","""")))),1,0)</f>
        <v>0</v>
      </c>
      <c r="AD493" s="1" t="n">
        <f aca="false">IF(ISNUMBER(SEARCH("Help setting up an AI agent for my role",TRIM(SUBSTITUTE(SUBSTITUTE(SUBSTITUTE(SUBSTITUTE(Answers!R493,"’","'"),"‘","'"),"“",""""),"”","""")))),1,0)</f>
        <v>0</v>
      </c>
      <c r="AE493" s="1" t="n">
        <f aca="false">IF(ISNUMBER(SEARCH("Examples from people in jobs like mine",TRIM(SUBSTITUTE(SUBSTITUTE(SUBSTITUTE(SUBSTITUTE(Answers!R493,"’","'"),"‘","'"),"“",""""),"”","""")))),1,0)</f>
        <v>0</v>
      </c>
      <c r="AF493" s="1" t="n">
        <f aca="false">IF(ISNUMBER(SEARCH("Time set aside to practice",TRIM(SUBSTITUTE(SUBSTITUTE(SUBSTITUTE(SUBSTITUTE(Answers!R493,"’","'"),"‘","'"),"“",""""),"”","""")))),1,0)</f>
        <v>0</v>
      </c>
      <c r="AG493" s="1" t="n">
        <f aca="false">IF(ISNUMBER(SEARCH("I don't need help right now",TRIM(SUBSTITUTE(SUBSTITUTE(SUBSTITUTE(SUBSTITUTE(Answers!R493,"’","'"),"‘","'"),"“",""""),"”","""")))),1,0)</f>
        <v>0</v>
      </c>
      <c r="AH493" s="1" t="str">
        <f aca="false">IF(Answers!R493="","",IF(Z493+AA493+AB493+AC493+AD493+AE493+AF493+AG493=0,"unread",""))</f>
        <v/>
      </c>
      <c r="AI493" s="1" t="n">
        <f aca="false">IF(OR(D493=5,E493=5),1,0)</f>
        <v>0</v>
      </c>
    </row>
    <row r="494" customFormat="false" ht="15" hidden="false" customHeight="true" outlineLevel="0" collapsed="false">
      <c r="A494" s="1" t="n">
        <f aca="false">Answers!T494</f>
        <v>0</v>
      </c>
      <c r="B494" s="1" t="str">
        <f aca="false">IF(Answers!A494="","",IFERROR(MATCH(TRIM(SUBSTITUTE(SUBSTITUTE(SUBSTITUTE(SUBSTITUTE(Answers!A494,"’","'"),"‘","'"),"“",""""),"”","""")),'Scoring key'!$B$10:$B$14,0),"unread"))</f>
        <v/>
      </c>
      <c r="C494" s="1" t="str">
        <f aca="false">IF(Answers!C494="","",IFERROR(MATCH(TRIM(SUBSTITUTE(SUBSTITUTE(SUBSTITUTE(SUBSTITUTE(Answers!C494,"’","'"),"‘","'"),"“",""""),"”","""")),'Scoring key'!$B$15:$B$19,0),"unread"))</f>
        <v/>
      </c>
      <c r="D494" s="1" t="str">
        <f aca="false">IF(Answers!D494="","",IFERROR(MATCH(TRIM(SUBSTITUTE(SUBSTITUTE(SUBSTITUTE(SUBSTITUTE(Answers!D494,"’","'"),"‘","'"),"“",""""),"”","""")),'Scoring key'!$B$20:$B$24,0),"unread"))</f>
        <v/>
      </c>
      <c r="E494" s="1" t="str">
        <f aca="false">IF(Answers!E494="","",IFERROR(MATCH(TRIM(SUBSTITUTE(SUBSTITUTE(SUBSTITUTE(SUBSTITUTE(Answers!E494,"’","'"),"‘","'"),"“",""""),"”","""")),'Scoring key'!$B$25:$B$29,0),"unread"))</f>
        <v/>
      </c>
      <c r="F494" s="1" t="str">
        <f aca="false">IF(Answers!L494="","",IFERROR(MATCH(TRIM(SUBSTITUTE(SUBSTITUTE(SUBSTITUTE(SUBSTITUTE(Answers!L494,"’","'"),"‘","'"),"“",""""),"”","""")),'Scoring key'!$B$30:$B$34,0),"unread"))</f>
        <v/>
      </c>
      <c r="G494" s="1" t="str">
        <f aca="false">IF(Answers!N494="","",IFERROR(MATCH(TRIM(SUBSTITUTE(SUBSTITUTE(SUBSTITUTE(SUBSTITUTE(Answers!N494,"’","'"),"‘","'"),"“",""""),"”","""")),'Scoring key'!$B$35:$B$38,0),"unread"))</f>
        <v/>
      </c>
      <c r="H494" s="1" t="str">
        <f aca="false">IF(Answers!O494="","",IFERROR(MATCH(TRIM(SUBSTITUTE(SUBSTITUTE(SUBSTITUTE(SUBSTITUTE(Answers!O494,"’","'"),"‘","'"),"“",""""),"”","""")),'Scoring key'!$B$39:$B$42,0),"unread"))</f>
        <v/>
      </c>
      <c r="I494" s="1" t="str">
        <f aca="false">IF(Answers!S494="","",IFERROR(MATCH(TRIM(SUBSTITUTE(SUBSTITUTE(SUBSTITUTE(SUBSTITUTE(Answers!S494,"’","'"),"‘","'"),"“",""""),"”","""")),'Scoring key'!$B$43:$B$46,0),"unread"))</f>
        <v/>
      </c>
      <c r="J494" s="1" t="str">
        <f aca="false">IF(ISNUMBER(B494),IF(INDEX('Scoring key'!$C$10:$C$14,B494)="","",INDEX('Scoring key'!$C$10:$C$14,B494)),"")</f>
        <v/>
      </c>
      <c r="K494" s="1" t="str">
        <f aca="false">IF(ISNUMBER(E494),IF(INDEX('Scoring key'!$C$25:$C$29,E494)="","",INDEX('Scoring key'!$C$25:$C$29,E494)),"")</f>
        <v/>
      </c>
      <c r="L494" s="1" t="str">
        <f aca="false">IF(ISNUMBER(F494),IF(INDEX('Scoring key'!$C$30:$C$34,F494)="","",INDEX('Scoring key'!$C$30:$C$34,F494)),"")</f>
        <v/>
      </c>
      <c r="M494" s="1" t="str">
        <f aca="false">IF(ISNUMBER(G494),IF(INDEX('Scoring key'!$C$35:$C$38,G494)="","",INDEX('Scoring key'!$C$35:$C$38,G494)),"")</f>
        <v/>
      </c>
      <c r="N494" s="1" t="str">
        <f aca="false">IF(ISNUMBER(H494),IF(INDEX('Scoring key'!$C$39:$C$42,H494)="","",INDEX('Scoring key'!$C$39:$C$42,H494)),"")</f>
        <v/>
      </c>
      <c r="O494" s="1" t="str">
        <f aca="false">IF(Answers!F494="","",IF(ISNUMBER(IFERROR(VALUE(Answers!F494),"")),IF(AND(VALUE(Answers!F494)&gt;=1,VALUE(Answers!F494)&lt;=5,VALUE(Answers!F494)=INT(VALUE(Answers!F494))),VALUE(Answers!F494),"unread"),IFERROR(MATCH(TRIM(SUBSTITUTE(SUBSTITUTE(SUBSTITUTE(SUBSTITUTE(Answers!F494,"’","'"),"‘","'"),"“",""""),"”","""")),'Scoring key'!$B$5:$B$9,0),"unread")))</f>
        <v/>
      </c>
      <c r="P494" s="1" t="str">
        <f aca="false">IF(Answers!G494="","",IF(ISNUMBER(IFERROR(VALUE(Answers!G494),"")),IF(AND(VALUE(Answers!G494)&gt;=1,VALUE(Answers!G494)&lt;=5,VALUE(Answers!G494)=INT(VALUE(Answers!G494))),VALUE(Answers!G494),"unread"),IFERROR(MATCH(TRIM(SUBSTITUTE(SUBSTITUTE(SUBSTITUTE(SUBSTITUTE(Answers!G494,"’","'"),"‘","'"),"“",""""),"”","""")),'Scoring key'!$B$5:$B$9,0),"unread")))</f>
        <v/>
      </c>
      <c r="Q494" s="1" t="str">
        <f aca="false">IF(Answers!H494="","",IF(ISNUMBER(IFERROR(VALUE(Answers!H494),"")),IF(AND(VALUE(Answers!H494)&gt;=1,VALUE(Answers!H494)&lt;=5,VALUE(Answers!H494)=INT(VALUE(Answers!H494))),VALUE(Answers!H494),"unread"),IFERROR(MATCH(TRIM(SUBSTITUTE(SUBSTITUTE(SUBSTITUTE(SUBSTITUTE(Answers!H494,"’","'"),"‘","'"),"“",""""),"”","""")),'Scoring key'!$B$5:$B$9,0),"unread")))</f>
        <v/>
      </c>
      <c r="R494" s="1" t="str">
        <f aca="false">IF(Answers!I494="","",IF(ISNUMBER(IFERROR(VALUE(Answers!I494),"")),IF(AND(VALUE(Answers!I494)&gt;=1,VALUE(Answers!I494)&lt;=5,VALUE(Answers!I494)=INT(VALUE(Answers!I494))),VALUE(Answers!I494),"unread"),IFERROR(MATCH(TRIM(SUBSTITUTE(SUBSTITUTE(SUBSTITUTE(SUBSTITUTE(Answers!I494,"’","'"),"‘","'"),"“",""""),"”","""")),'Scoring key'!$B$5:$B$9,0),"unread")))</f>
        <v/>
      </c>
      <c r="S494" s="1" t="str">
        <f aca="false">IF(Answers!J494="","",IF(ISNUMBER(IFERROR(VALUE(Answers!J494),"")),IF(AND(VALUE(Answers!J494)&gt;=1,VALUE(Answers!J494)&lt;=5,VALUE(Answers!J494)=INT(VALUE(Answers!J494))),VALUE(Answers!J494),"unread"),IFERROR(MATCH(TRIM(SUBSTITUTE(SUBSTITUTE(SUBSTITUTE(SUBSTITUTE(Answers!J494,"’","'"),"‘","'"),"“",""""),"”","""")),'Scoring key'!$B$5:$B$9,0),"unread")))</f>
        <v/>
      </c>
      <c r="T494" s="1" t="str">
        <f aca="false">IF(Answers!K494="","",IF(ISNUMBER(IFERROR(VALUE(Answers!K494),"")),IF(AND(VALUE(Answers!K494)&gt;=1,VALUE(Answers!K494)&lt;=5,VALUE(Answers!K494)=INT(VALUE(Answers!K494))),VALUE(Answers!K494),"unread"),IFERROR(MATCH(TRIM(SUBSTITUTE(SUBSTITUTE(SUBSTITUTE(SUBSTITUTE(Answers!K494,"’","'"),"‘","'"),"“",""""),"”","""")),'Scoring key'!$B$5:$B$9,0),"unread")))</f>
        <v/>
      </c>
      <c r="U494" s="1" t="str">
        <f aca="false">IF(Answers!M494="","",IF(ISNUMBER(IFERROR(VALUE(Answers!M494),"")),IF(AND(VALUE(Answers!M494)&gt;=1,VALUE(Answers!M494)&lt;=5,VALUE(Answers!M494)=INT(VALUE(Answers!M494))),VALUE(Answers!M494),"unread"),IFERROR(MATCH(TRIM(SUBSTITUTE(SUBSTITUTE(SUBSTITUTE(SUBSTITUTE(Answers!M494,"’","'"),"‘","'"),"“",""""),"”","""")),'Scoring key'!$B$5:$B$9,0),"unread")))</f>
        <v/>
      </c>
      <c r="V494" s="1" t="str">
        <f aca="false">IF(Answers!P494="","",IF(ISNUMBER(IFERROR(VALUE(Answers!P494),"")),IF(AND(VALUE(Answers!P494)&gt;=1,VALUE(Answers!P494)&lt;=5,VALUE(Answers!P494)=INT(VALUE(Answers!P494))),VALUE(Answers!P494),"unread"),IFERROR(MATCH(TRIM(SUBSTITUTE(SUBSTITUTE(SUBSTITUTE(SUBSTITUTE(Answers!P494,"’","'"),"‘","'"),"“",""""),"”","""")),'Scoring key'!$B$5:$B$9,0),"unread")))</f>
        <v/>
      </c>
      <c r="W494" s="1" t="str">
        <f aca="false">IF(Answers!Q494="","",IF(ISNUMBER(IFERROR(VALUE(Answers!Q494),"")),IF(AND(VALUE(Answers!Q494)&gt;=1,VALUE(Answers!Q494)&lt;=5,VALUE(Answers!Q494)=INT(VALUE(Answers!Q494))),VALUE(Answers!Q494),"unread"),IFERROR(MATCH(TRIM(SUBSTITUTE(SUBSTITUTE(SUBSTITUTE(SUBSTITUTE(Answers!Q494,"’","'"),"‘","'"),"“",""""),"”","""")),'Scoring key'!$B$5:$B$9,0),"unread")))</f>
        <v/>
      </c>
      <c r="X494" s="1" t="str">
        <f aca="false">IF(Answers!B494="","",ISNUMBER(SEARCH("Drafting or editing emails and documents",TRIM(SUBSTITUTE(SUBSTITUTE(SUBSTITUTE(SUBSTITUTE(Answers!B494,"’","'"),"‘","'"),"“",""""),"”",""""))))*1+ISNUMBER(SEARCH("Summarizing documents, threads or meetings",TRIM(SUBSTITUTE(SUBSTITUTE(SUBSTITUTE(SUBSTITUTE(Answers!B494,"’","'"),"‘","'"),"“",""""),"”",""""))))*1+ISNUMBER(SEARCH("Research, or explaining something unfamiliar",TRIM(SUBSTITUTE(SUBSTITUTE(SUBSTITUTE(SUBSTITUTE(Answers!B494,"’","'"),"‘","'"),"“",""""),"”",""""))))*1+ISNUMBER(SEARCH("Working with data or spreadsheets",TRIM(SUBSTITUTE(SUBSTITUTE(SUBSTITUTE(SUBSTITUTE(Answers!B494,"’","'"),"‘","'"),"“",""""),"”",""""))))*1+ISNUMBER(SEARCH("Writing or reviewing code or scripts",TRIM(SUBSTITUTE(SUBSTITUTE(SUBSTITUTE(SUBSTITUTE(Answers!B494,"’","'"),"‘","'"),"“",""""),"”",""""))))*1+ISNUMBER(SEARCH("Brainstorming or planning",TRIM(SUBSTITUTE(SUBSTITUTE(SUBSTITUTE(SUBSTITUTE(Answers!B494,"’","'"),"‘","'"),"“",""""),"”",""""))))*1+ISNUMBER(SEARCH("Something else",TRIM(SUBSTITUTE(SUBSTITUTE(SUBSTITUTE(SUBSTITUTE(Answers!B494,"’","'"),"‘","'"),"“",""""),"”",""""))))*1)</f>
        <v/>
      </c>
      <c r="Y494" s="1" t="str">
        <f aca="false">IF(X494="","",IF(X494=0,IF(ISNUMBER(SEARCH("I don't use AI tools for work",TRIM(SUBSTITUTE(SUBSTITUTE(SUBSTITUTE(SUBSTITUTE(Answers!B494,"’","'"),"‘","'"),"“",""""),"”","""")))),1,"unread"),MIN(X494+1,5)))</f>
        <v/>
      </c>
      <c r="Z494" s="1" t="n">
        <f aca="false">IF(ISNUMBER(SEARCH("Clear guidance on what's allowed and what information can go in",TRIM(SUBSTITUTE(SUBSTITUTE(SUBSTITUTE(SUBSTITUTE(Answers!R494,"’","'"),"‘","'"),"“",""""),"”","""")))),1,0)</f>
        <v>0</v>
      </c>
      <c r="AA494" s="1" t="n">
        <f aca="false">IF(ISNUMBER(SEARCH("An approved AI tool with a work account",TRIM(SUBSTITUTE(SUBSTITUTE(SUBSTITUTE(SUBSTITUTE(Answers!R494,"’","'"),"‘","'"),"“",""""),"”","""")))),1,0)</f>
        <v>0</v>
      </c>
      <c r="AB494" s="1" t="n">
        <f aca="false">IF(ISNUMBER(SEARCH("Hands-on training using my own work tasks",TRIM(SUBSTITUTE(SUBSTITUTE(SUBSTITUTE(SUBSTITUTE(Answers!R494,"’","'"),"‘","'"),"“",""""),"”","""")))),1,0)</f>
        <v>0</v>
      </c>
      <c r="AC494" s="1" t="n">
        <f aca="false">IF(ISNUMBER(SEARCH("Ready-made prompts and templates for common tasks",TRIM(SUBSTITUTE(SUBSTITUTE(SUBSTITUTE(SUBSTITUTE(Answers!R494,"’","'"),"‘","'"),"“",""""),"”","""")))),1,0)</f>
        <v>0</v>
      </c>
      <c r="AD494" s="1" t="n">
        <f aca="false">IF(ISNUMBER(SEARCH("Help setting up an AI agent for my role",TRIM(SUBSTITUTE(SUBSTITUTE(SUBSTITUTE(SUBSTITUTE(Answers!R494,"’","'"),"‘","'"),"“",""""),"”","""")))),1,0)</f>
        <v>0</v>
      </c>
      <c r="AE494" s="1" t="n">
        <f aca="false">IF(ISNUMBER(SEARCH("Examples from people in jobs like mine",TRIM(SUBSTITUTE(SUBSTITUTE(SUBSTITUTE(SUBSTITUTE(Answers!R494,"’","'"),"‘","'"),"“",""""),"”","""")))),1,0)</f>
        <v>0</v>
      </c>
      <c r="AF494" s="1" t="n">
        <f aca="false">IF(ISNUMBER(SEARCH("Time set aside to practice",TRIM(SUBSTITUTE(SUBSTITUTE(SUBSTITUTE(SUBSTITUTE(Answers!R494,"’","'"),"‘","'"),"“",""""),"”","""")))),1,0)</f>
        <v>0</v>
      </c>
      <c r="AG494" s="1" t="n">
        <f aca="false">IF(ISNUMBER(SEARCH("I don't need help right now",TRIM(SUBSTITUTE(SUBSTITUTE(SUBSTITUTE(SUBSTITUTE(Answers!R494,"’","'"),"‘","'"),"“",""""),"”","""")))),1,0)</f>
        <v>0</v>
      </c>
      <c r="AH494" s="1" t="str">
        <f aca="false">IF(Answers!R494="","",IF(Z494+AA494+AB494+AC494+AD494+AE494+AF494+AG494=0,"unread",""))</f>
        <v/>
      </c>
      <c r="AI494" s="1" t="n">
        <f aca="false">IF(OR(D494=5,E494=5),1,0)</f>
        <v>0</v>
      </c>
    </row>
    <row r="495" customFormat="false" ht="15" hidden="false" customHeight="true" outlineLevel="0" collapsed="false">
      <c r="A495" s="1" t="n">
        <f aca="false">Answers!T495</f>
        <v>0</v>
      </c>
      <c r="B495" s="1" t="str">
        <f aca="false">IF(Answers!A495="","",IFERROR(MATCH(TRIM(SUBSTITUTE(SUBSTITUTE(SUBSTITUTE(SUBSTITUTE(Answers!A495,"’","'"),"‘","'"),"“",""""),"”","""")),'Scoring key'!$B$10:$B$14,0),"unread"))</f>
        <v/>
      </c>
      <c r="C495" s="1" t="str">
        <f aca="false">IF(Answers!C495="","",IFERROR(MATCH(TRIM(SUBSTITUTE(SUBSTITUTE(SUBSTITUTE(SUBSTITUTE(Answers!C495,"’","'"),"‘","'"),"“",""""),"”","""")),'Scoring key'!$B$15:$B$19,0),"unread"))</f>
        <v/>
      </c>
      <c r="D495" s="1" t="str">
        <f aca="false">IF(Answers!D495="","",IFERROR(MATCH(TRIM(SUBSTITUTE(SUBSTITUTE(SUBSTITUTE(SUBSTITUTE(Answers!D495,"’","'"),"‘","'"),"“",""""),"”","""")),'Scoring key'!$B$20:$B$24,0),"unread"))</f>
        <v/>
      </c>
      <c r="E495" s="1" t="str">
        <f aca="false">IF(Answers!E495="","",IFERROR(MATCH(TRIM(SUBSTITUTE(SUBSTITUTE(SUBSTITUTE(SUBSTITUTE(Answers!E495,"’","'"),"‘","'"),"“",""""),"”","""")),'Scoring key'!$B$25:$B$29,0),"unread"))</f>
        <v/>
      </c>
      <c r="F495" s="1" t="str">
        <f aca="false">IF(Answers!L495="","",IFERROR(MATCH(TRIM(SUBSTITUTE(SUBSTITUTE(SUBSTITUTE(SUBSTITUTE(Answers!L495,"’","'"),"‘","'"),"“",""""),"”","""")),'Scoring key'!$B$30:$B$34,0),"unread"))</f>
        <v/>
      </c>
      <c r="G495" s="1" t="str">
        <f aca="false">IF(Answers!N495="","",IFERROR(MATCH(TRIM(SUBSTITUTE(SUBSTITUTE(SUBSTITUTE(SUBSTITUTE(Answers!N495,"’","'"),"‘","'"),"“",""""),"”","""")),'Scoring key'!$B$35:$B$38,0),"unread"))</f>
        <v/>
      </c>
      <c r="H495" s="1" t="str">
        <f aca="false">IF(Answers!O495="","",IFERROR(MATCH(TRIM(SUBSTITUTE(SUBSTITUTE(SUBSTITUTE(SUBSTITUTE(Answers!O495,"’","'"),"‘","'"),"“",""""),"”","""")),'Scoring key'!$B$39:$B$42,0),"unread"))</f>
        <v/>
      </c>
      <c r="I495" s="1" t="str">
        <f aca="false">IF(Answers!S495="","",IFERROR(MATCH(TRIM(SUBSTITUTE(SUBSTITUTE(SUBSTITUTE(SUBSTITUTE(Answers!S495,"’","'"),"‘","'"),"“",""""),"”","""")),'Scoring key'!$B$43:$B$46,0),"unread"))</f>
        <v/>
      </c>
      <c r="J495" s="1" t="str">
        <f aca="false">IF(ISNUMBER(B495),IF(INDEX('Scoring key'!$C$10:$C$14,B495)="","",INDEX('Scoring key'!$C$10:$C$14,B495)),"")</f>
        <v/>
      </c>
      <c r="K495" s="1" t="str">
        <f aca="false">IF(ISNUMBER(E495),IF(INDEX('Scoring key'!$C$25:$C$29,E495)="","",INDEX('Scoring key'!$C$25:$C$29,E495)),"")</f>
        <v/>
      </c>
      <c r="L495" s="1" t="str">
        <f aca="false">IF(ISNUMBER(F495),IF(INDEX('Scoring key'!$C$30:$C$34,F495)="","",INDEX('Scoring key'!$C$30:$C$34,F495)),"")</f>
        <v/>
      </c>
      <c r="M495" s="1" t="str">
        <f aca="false">IF(ISNUMBER(G495),IF(INDEX('Scoring key'!$C$35:$C$38,G495)="","",INDEX('Scoring key'!$C$35:$C$38,G495)),"")</f>
        <v/>
      </c>
      <c r="N495" s="1" t="str">
        <f aca="false">IF(ISNUMBER(H495),IF(INDEX('Scoring key'!$C$39:$C$42,H495)="","",INDEX('Scoring key'!$C$39:$C$42,H495)),"")</f>
        <v/>
      </c>
      <c r="O495" s="1" t="str">
        <f aca="false">IF(Answers!F495="","",IF(ISNUMBER(IFERROR(VALUE(Answers!F495),"")),IF(AND(VALUE(Answers!F495)&gt;=1,VALUE(Answers!F495)&lt;=5,VALUE(Answers!F495)=INT(VALUE(Answers!F495))),VALUE(Answers!F495),"unread"),IFERROR(MATCH(TRIM(SUBSTITUTE(SUBSTITUTE(SUBSTITUTE(SUBSTITUTE(Answers!F495,"’","'"),"‘","'"),"“",""""),"”","""")),'Scoring key'!$B$5:$B$9,0),"unread")))</f>
        <v/>
      </c>
      <c r="P495" s="1" t="str">
        <f aca="false">IF(Answers!G495="","",IF(ISNUMBER(IFERROR(VALUE(Answers!G495),"")),IF(AND(VALUE(Answers!G495)&gt;=1,VALUE(Answers!G495)&lt;=5,VALUE(Answers!G495)=INT(VALUE(Answers!G495))),VALUE(Answers!G495),"unread"),IFERROR(MATCH(TRIM(SUBSTITUTE(SUBSTITUTE(SUBSTITUTE(SUBSTITUTE(Answers!G495,"’","'"),"‘","'"),"“",""""),"”","""")),'Scoring key'!$B$5:$B$9,0),"unread")))</f>
        <v/>
      </c>
      <c r="Q495" s="1" t="str">
        <f aca="false">IF(Answers!H495="","",IF(ISNUMBER(IFERROR(VALUE(Answers!H495),"")),IF(AND(VALUE(Answers!H495)&gt;=1,VALUE(Answers!H495)&lt;=5,VALUE(Answers!H495)=INT(VALUE(Answers!H495))),VALUE(Answers!H495),"unread"),IFERROR(MATCH(TRIM(SUBSTITUTE(SUBSTITUTE(SUBSTITUTE(SUBSTITUTE(Answers!H495,"’","'"),"‘","'"),"“",""""),"”","""")),'Scoring key'!$B$5:$B$9,0),"unread")))</f>
        <v/>
      </c>
      <c r="R495" s="1" t="str">
        <f aca="false">IF(Answers!I495="","",IF(ISNUMBER(IFERROR(VALUE(Answers!I495),"")),IF(AND(VALUE(Answers!I495)&gt;=1,VALUE(Answers!I495)&lt;=5,VALUE(Answers!I495)=INT(VALUE(Answers!I495))),VALUE(Answers!I495),"unread"),IFERROR(MATCH(TRIM(SUBSTITUTE(SUBSTITUTE(SUBSTITUTE(SUBSTITUTE(Answers!I495,"’","'"),"‘","'"),"“",""""),"”","""")),'Scoring key'!$B$5:$B$9,0),"unread")))</f>
        <v/>
      </c>
      <c r="S495" s="1" t="str">
        <f aca="false">IF(Answers!J495="","",IF(ISNUMBER(IFERROR(VALUE(Answers!J495),"")),IF(AND(VALUE(Answers!J495)&gt;=1,VALUE(Answers!J495)&lt;=5,VALUE(Answers!J495)=INT(VALUE(Answers!J495))),VALUE(Answers!J495),"unread"),IFERROR(MATCH(TRIM(SUBSTITUTE(SUBSTITUTE(SUBSTITUTE(SUBSTITUTE(Answers!J495,"’","'"),"‘","'"),"“",""""),"”","""")),'Scoring key'!$B$5:$B$9,0),"unread")))</f>
        <v/>
      </c>
      <c r="T495" s="1" t="str">
        <f aca="false">IF(Answers!K495="","",IF(ISNUMBER(IFERROR(VALUE(Answers!K495),"")),IF(AND(VALUE(Answers!K495)&gt;=1,VALUE(Answers!K495)&lt;=5,VALUE(Answers!K495)=INT(VALUE(Answers!K495))),VALUE(Answers!K495),"unread"),IFERROR(MATCH(TRIM(SUBSTITUTE(SUBSTITUTE(SUBSTITUTE(SUBSTITUTE(Answers!K495,"’","'"),"‘","'"),"“",""""),"”","""")),'Scoring key'!$B$5:$B$9,0),"unread")))</f>
        <v/>
      </c>
      <c r="U495" s="1" t="str">
        <f aca="false">IF(Answers!M495="","",IF(ISNUMBER(IFERROR(VALUE(Answers!M495),"")),IF(AND(VALUE(Answers!M495)&gt;=1,VALUE(Answers!M495)&lt;=5,VALUE(Answers!M495)=INT(VALUE(Answers!M495))),VALUE(Answers!M495),"unread"),IFERROR(MATCH(TRIM(SUBSTITUTE(SUBSTITUTE(SUBSTITUTE(SUBSTITUTE(Answers!M495,"’","'"),"‘","'"),"“",""""),"”","""")),'Scoring key'!$B$5:$B$9,0),"unread")))</f>
        <v/>
      </c>
      <c r="V495" s="1" t="str">
        <f aca="false">IF(Answers!P495="","",IF(ISNUMBER(IFERROR(VALUE(Answers!P495),"")),IF(AND(VALUE(Answers!P495)&gt;=1,VALUE(Answers!P495)&lt;=5,VALUE(Answers!P495)=INT(VALUE(Answers!P495))),VALUE(Answers!P495),"unread"),IFERROR(MATCH(TRIM(SUBSTITUTE(SUBSTITUTE(SUBSTITUTE(SUBSTITUTE(Answers!P495,"’","'"),"‘","'"),"“",""""),"”","""")),'Scoring key'!$B$5:$B$9,0),"unread")))</f>
        <v/>
      </c>
      <c r="W495" s="1" t="str">
        <f aca="false">IF(Answers!Q495="","",IF(ISNUMBER(IFERROR(VALUE(Answers!Q495),"")),IF(AND(VALUE(Answers!Q495)&gt;=1,VALUE(Answers!Q495)&lt;=5,VALUE(Answers!Q495)=INT(VALUE(Answers!Q495))),VALUE(Answers!Q495),"unread"),IFERROR(MATCH(TRIM(SUBSTITUTE(SUBSTITUTE(SUBSTITUTE(SUBSTITUTE(Answers!Q495,"’","'"),"‘","'"),"“",""""),"”","""")),'Scoring key'!$B$5:$B$9,0),"unread")))</f>
        <v/>
      </c>
      <c r="X495" s="1" t="str">
        <f aca="false">IF(Answers!B495="","",ISNUMBER(SEARCH("Drafting or editing emails and documents",TRIM(SUBSTITUTE(SUBSTITUTE(SUBSTITUTE(SUBSTITUTE(Answers!B495,"’","'"),"‘","'"),"“",""""),"”",""""))))*1+ISNUMBER(SEARCH("Summarizing documents, threads or meetings",TRIM(SUBSTITUTE(SUBSTITUTE(SUBSTITUTE(SUBSTITUTE(Answers!B495,"’","'"),"‘","'"),"“",""""),"”",""""))))*1+ISNUMBER(SEARCH("Research, or explaining something unfamiliar",TRIM(SUBSTITUTE(SUBSTITUTE(SUBSTITUTE(SUBSTITUTE(Answers!B495,"’","'"),"‘","'"),"“",""""),"”",""""))))*1+ISNUMBER(SEARCH("Working with data or spreadsheets",TRIM(SUBSTITUTE(SUBSTITUTE(SUBSTITUTE(SUBSTITUTE(Answers!B495,"’","'"),"‘","'"),"“",""""),"”",""""))))*1+ISNUMBER(SEARCH("Writing or reviewing code or scripts",TRIM(SUBSTITUTE(SUBSTITUTE(SUBSTITUTE(SUBSTITUTE(Answers!B495,"’","'"),"‘","'"),"“",""""),"”",""""))))*1+ISNUMBER(SEARCH("Brainstorming or planning",TRIM(SUBSTITUTE(SUBSTITUTE(SUBSTITUTE(SUBSTITUTE(Answers!B495,"’","'"),"‘","'"),"“",""""),"”",""""))))*1+ISNUMBER(SEARCH("Something else",TRIM(SUBSTITUTE(SUBSTITUTE(SUBSTITUTE(SUBSTITUTE(Answers!B495,"’","'"),"‘","'"),"“",""""),"”",""""))))*1)</f>
        <v/>
      </c>
      <c r="Y495" s="1" t="str">
        <f aca="false">IF(X495="","",IF(X495=0,IF(ISNUMBER(SEARCH("I don't use AI tools for work",TRIM(SUBSTITUTE(SUBSTITUTE(SUBSTITUTE(SUBSTITUTE(Answers!B495,"’","'"),"‘","'"),"“",""""),"”","""")))),1,"unread"),MIN(X495+1,5)))</f>
        <v/>
      </c>
      <c r="Z495" s="1" t="n">
        <f aca="false">IF(ISNUMBER(SEARCH("Clear guidance on what's allowed and what information can go in",TRIM(SUBSTITUTE(SUBSTITUTE(SUBSTITUTE(SUBSTITUTE(Answers!R495,"’","'"),"‘","'"),"“",""""),"”","""")))),1,0)</f>
        <v>0</v>
      </c>
      <c r="AA495" s="1" t="n">
        <f aca="false">IF(ISNUMBER(SEARCH("An approved AI tool with a work account",TRIM(SUBSTITUTE(SUBSTITUTE(SUBSTITUTE(SUBSTITUTE(Answers!R495,"’","'"),"‘","'"),"“",""""),"”","""")))),1,0)</f>
        <v>0</v>
      </c>
      <c r="AB495" s="1" t="n">
        <f aca="false">IF(ISNUMBER(SEARCH("Hands-on training using my own work tasks",TRIM(SUBSTITUTE(SUBSTITUTE(SUBSTITUTE(SUBSTITUTE(Answers!R495,"’","'"),"‘","'"),"“",""""),"”","""")))),1,0)</f>
        <v>0</v>
      </c>
      <c r="AC495" s="1" t="n">
        <f aca="false">IF(ISNUMBER(SEARCH("Ready-made prompts and templates for common tasks",TRIM(SUBSTITUTE(SUBSTITUTE(SUBSTITUTE(SUBSTITUTE(Answers!R495,"’","'"),"‘","'"),"“",""""),"”","""")))),1,0)</f>
        <v>0</v>
      </c>
      <c r="AD495" s="1" t="n">
        <f aca="false">IF(ISNUMBER(SEARCH("Help setting up an AI agent for my role",TRIM(SUBSTITUTE(SUBSTITUTE(SUBSTITUTE(SUBSTITUTE(Answers!R495,"’","'"),"‘","'"),"“",""""),"”","""")))),1,0)</f>
        <v>0</v>
      </c>
      <c r="AE495" s="1" t="n">
        <f aca="false">IF(ISNUMBER(SEARCH("Examples from people in jobs like mine",TRIM(SUBSTITUTE(SUBSTITUTE(SUBSTITUTE(SUBSTITUTE(Answers!R495,"’","'"),"‘","'"),"“",""""),"”","""")))),1,0)</f>
        <v>0</v>
      </c>
      <c r="AF495" s="1" t="n">
        <f aca="false">IF(ISNUMBER(SEARCH("Time set aside to practice",TRIM(SUBSTITUTE(SUBSTITUTE(SUBSTITUTE(SUBSTITUTE(Answers!R495,"’","'"),"‘","'"),"“",""""),"”","""")))),1,0)</f>
        <v>0</v>
      </c>
      <c r="AG495" s="1" t="n">
        <f aca="false">IF(ISNUMBER(SEARCH("I don't need help right now",TRIM(SUBSTITUTE(SUBSTITUTE(SUBSTITUTE(SUBSTITUTE(Answers!R495,"’","'"),"‘","'"),"“",""""),"”","""")))),1,0)</f>
        <v>0</v>
      </c>
      <c r="AH495" s="1" t="str">
        <f aca="false">IF(Answers!R495="","",IF(Z495+AA495+AB495+AC495+AD495+AE495+AF495+AG495=0,"unread",""))</f>
        <v/>
      </c>
      <c r="AI495" s="1" t="n">
        <f aca="false">IF(OR(D495=5,E495=5),1,0)</f>
        <v>0</v>
      </c>
    </row>
    <row r="496" customFormat="false" ht="15" hidden="false" customHeight="true" outlineLevel="0" collapsed="false">
      <c r="A496" s="1" t="n">
        <f aca="false">Answers!T496</f>
        <v>0</v>
      </c>
      <c r="B496" s="1" t="str">
        <f aca="false">IF(Answers!A496="","",IFERROR(MATCH(TRIM(SUBSTITUTE(SUBSTITUTE(SUBSTITUTE(SUBSTITUTE(Answers!A496,"’","'"),"‘","'"),"“",""""),"”","""")),'Scoring key'!$B$10:$B$14,0),"unread"))</f>
        <v/>
      </c>
      <c r="C496" s="1" t="str">
        <f aca="false">IF(Answers!C496="","",IFERROR(MATCH(TRIM(SUBSTITUTE(SUBSTITUTE(SUBSTITUTE(SUBSTITUTE(Answers!C496,"’","'"),"‘","'"),"“",""""),"”","""")),'Scoring key'!$B$15:$B$19,0),"unread"))</f>
        <v/>
      </c>
      <c r="D496" s="1" t="str">
        <f aca="false">IF(Answers!D496="","",IFERROR(MATCH(TRIM(SUBSTITUTE(SUBSTITUTE(SUBSTITUTE(SUBSTITUTE(Answers!D496,"’","'"),"‘","'"),"“",""""),"”","""")),'Scoring key'!$B$20:$B$24,0),"unread"))</f>
        <v/>
      </c>
      <c r="E496" s="1" t="str">
        <f aca="false">IF(Answers!E496="","",IFERROR(MATCH(TRIM(SUBSTITUTE(SUBSTITUTE(SUBSTITUTE(SUBSTITUTE(Answers!E496,"’","'"),"‘","'"),"“",""""),"”","""")),'Scoring key'!$B$25:$B$29,0),"unread"))</f>
        <v/>
      </c>
      <c r="F496" s="1" t="str">
        <f aca="false">IF(Answers!L496="","",IFERROR(MATCH(TRIM(SUBSTITUTE(SUBSTITUTE(SUBSTITUTE(SUBSTITUTE(Answers!L496,"’","'"),"‘","'"),"“",""""),"”","""")),'Scoring key'!$B$30:$B$34,0),"unread"))</f>
        <v/>
      </c>
      <c r="G496" s="1" t="str">
        <f aca="false">IF(Answers!N496="","",IFERROR(MATCH(TRIM(SUBSTITUTE(SUBSTITUTE(SUBSTITUTE(SUBSTITUTE(Answers!N496,"’","'"),"‘","'"),"“",""""),"”","""")),'Scoring key'!$B$35:$B$38,0),"unread"))</f>
        <v/>
      </c>
      <c r="H496" s="1" t="str">
        <f aca="false">IF(Answers!O496="","",IFERROR(MATCH(TRIM(SUBSTITUTE(SUBSTITUTE(SUBSTITUTE(SUBSTITUTE(Answers!O496,"’","'"),"‘","'"),"“",""""),"”","""")),'Scoring key'!$B$39:$B$42,0),"unread"))</f>
        <v/>
      </c>
      <c r="I496" s="1" t="str">
        <f aca="false">IF(Answers!S496="","",IFERROR(MATCH(TRIM(SUBSTITUTE(SUBSTITUTE(SUBSTITUTE(SUBSTITUTE(Answers!S496,"’","'"),"‘","'"),"“",""""),"”","""")),'Scoring key'!$B$43:$B$46,0),"unread"))</f>
        <v/>
      </c>
      <c r="J496" s="1" t="str">
        <f aca="false">IF(ISNUMBER(B496),IF(INDEX('Scoring key'!$C$10:$C$14,B496)="","",INDEX('Scoring key'!$C$10:$C$14,B496)),"")</f>
        <v/>
      </c>
      <c r="K496" s="1" t="str">
        <f aca="false">IF(ISNUMBER(E496),IF(INDEX('Scoring key'!$C$25:$C$29,E496)="","",INDEX('Scoring key'!$C$25:$C$29,E496)),"")</f>
        <v/>
      </c>
      <c r="L496" s="1" t="str">
        <f aca="false">IF(ISNUMBER(F496),IF(INDEX('Scoring key'!$C$30:$C$34,F496)="","",INDEX('Scoring key'!$C$30:$C$34,F496)),"")</f>
        <v/>
      </c>
      <c r="M496" s="1" t="str">
        <f aca="false">IF(ISNUMBER(G496),IF(INDEX('Scoring key'!$C$35:$C$38,G496)="","",INDEX('Scoring key'!$C$35:$C$38,G496)),"")</f>
        <v/>
      </c>
      <c r="N496" s="1" t="str">
        <f aca="false">IF(ISNUMBER(H496),IF(INDEX('Scoring key'!$C$39:$C$42,H496)="","",INDEX('Scoring key'!$C$39:$C$42,H496)),"")</f>
        <v/>
      </c>
      <c r="O496" s="1" t="str">
        <f aca="false">IF(Answers!F496="","",IF(ISNUMBER(IFERROR(VALUE(Answers!F496),"")),IF(AND(VALUE(Answers!F496)&gt;=1,VALUE(Answers!F496)&lt;=5,VALUE(Answers!F496)=INT(VALUE(Answers!F496))),VALUE(Answers!F496),"unread"),IFERROR(MATCH(TRIM(SUBSTITUTE(SUBSTITUTE(SUBSTITUTE(SUBSTITUTE(Answers!F496,"’","'"),"‘","'"),"“",""""),"”","""")),'Scoring key'!$B$5:$B$9,0),"unread")))</f>
        <v/>
      </c>
      <c r="P496" s="1" t="str">
        <f aca="false">IF(Answers!G496="","",IF(ISNUMBER(IFERROR(VALUE(Answers!G496),"")),IF(AND(VALUE(Answers!G496)&gt;=1,VALUE(Answers!G496)&lt;=5,VALUE(Answers!G496)=INT(VALUE(Answers!G496))),VALUE(Answers!G496),"unread"),IFERROR(MATCH(TRIM(SUBSTITUTE(SUBSTITUTE(SUBSTITUTE(SUBSTITUTE(Answers!G496,"’","'"),"‘","'"),"“",""""),"”","""")),'Scoring key'!$B$5:$B$9,0),"unread")))</f>
        <v/>
      </c>
      <c r="Q496" s="1" t="str">
        <f aca="false">IF(Answers!H496="","",IF(ISNUMBER(IFERROR(VALUE(Answers!H496),"")),IF(AND(VALUE(Answers!H496)&gt;=1,VALUE(Answers!H496)&lt;=5,VALUE(Answers!H496)=INT(VALUE(Answers!H496))),VALUE(Answers!H496),"unread"),IFERROR(MATCH(TRIM(SUBSTITUTE(SUBSTITUTE(SUBSTITUTE(SUBSTITUTE(Answers!H496,"’","'"),"‘","'"),"“",""""),"”","""")),'Scoring key'!$B$5:$B$9,0),"unread")))</f>
        <v/>
      </c>
      <c r="R496" s="1" t="str">
        <f aca="false">IF(Answers!I496="","",IF(ISNUMBER(IFERROR(VALUE(Answers!I496),"")),IF(AND(VALUE(Answers!I496)&gt;=1,VALUE(Answers!I496)&lt;=5,VALUE(Answers!I496)=INT(VALUE(Answers!I496))),VALUE(Answers!I496),"unread"),IFERROR(MATCH(TRIM(SUBSTITUTE(SUBSTITUTE(SUBSTITUTE(SUBSTITUTE(Answers!I496,"’","'"),"‘","'"),"“",""""),"”","""")),'Scoring key'!$B$5:$B$9,0),"unread")))</f>
        <v/>
      </c>
      <c r="S496" s="1" t="str">
        <f aca="false">IF(Answers!J496="","",IF(ISNUMBER(IFERROR(VALUE(Answers!J496),"")),IF(AND(VALUE(Answers!J496)&gt;=1,VALUE(Answers!J496)&lt;=5,VALUE(Answers!J496)=INT(VALUE(Answers!J496))),VALUE(Answers!J496),"unread"),IFERROR(MATCH(TRIM(SUBSTITUTE(SUBSTITUTE(SUBSTITUTE(SUBSTITUTE(Answers!J496,"’","'"),"‘","'"),"“",""""),"”","""")),'Scoring key'!$B$5:$B$9,0),"unread")))</f>
        <v/>
      </c>
      <c r="T496" s="1" t="str">
        <f aca="false">IF(Answers!K496="","",IF(ISNUMBER(IFERROR(VALUE(Answers!K496),"")),IF(AND(VALUE(Answers!K496)&gt;=1,VALUE(Answers!K496)&lt;=5,VALUE(Answers!K496)=INT(VALUE(Answers!K496))),VALUE(Answers!K496),"unread"),IFERROR(MATCH(TRIM(SUBSTITUTE(SUBSTITUTE(SUBSTITUTE(SUBSTITUTE(Answers!K496,"’","'"),"‘","'"),"“",""""),"”","""")),'Scoring key'!$B$5:$B$9,0),"unread")))</f>
        <v/>
      </c>
      <c r="U496" s="1" t="str">
        <f aca="false">IF(Answers!M496="","",IF(ISNUMBER(IFERROR(VALUE(Answers!M496),"")),IF(AND(VALUE(Answers!M496)&gt;=1,VALUE(Answers!M496)&lt;=5,VALUE(Answers!M496)=INT(VALUE(Answers!M496))),VALUE(Answers!M496),"unread"),IFERROR(MATCH(TRIM(SUBSTITUTE(SUBSTITUTE(SUBSTITUTE(SUBSTITUTE(Answers!M496,"’","'"),"‘","'"),"“",""""),"”","""")),'Scoring key'!$B$5:$B$9,0),"unread")))</f>
        <v/>
      </c>
      <c r="V496" s="1" t="str">
        <f aca="false">IF(Answers!P496="","",IF(ISNUMBER(IFERROR(VALUE(Answers!P496),"")),IF(AND(VALUE(Answers!P496)&gt;=1,VALUE(Answers!P496)&lt;=5,VALUE(Answers!P496)=INT(VALUE(Answers!P496))),VALUE(Answers!P496),"unread"),IFERROR(MATCH(TRIM(SUBSTITUTE(SUBSTITUTE(SUBSTITUTE(SUBSTITUTE(Answers!P496,"’","'"),"‘","'"),"“",""""),"”","""")),'Scoring key'!$B$5:$B$9,0),"unread")))</f>
        <v/>
      </c>
      <c r="W496" s="1" t="str">
        <f aca="false">IF(Answers!Q496="","",IF(ISNUMBER(IFERROR(VALUE(Answers!Q496),"")),IF(AND(VALUE(Answers!Q496)&gt;=1,VALUE(Answers!Q496)&lt;=5,VALUE(Answers!Q496)=INT(VALUE(Answers!Q496))),VALUE(Answers!Q496),"unread"),IFERROR(MATCH(TRIM(SUBSTITUTE(SUBSTITUTE(SUBSTITUTE(SUBSTITUTE(Answers!Q496,"’","'"),"‘","'"),"“",""""),"”","""")),'Scoring key'!$B$5:$B$9,0),"unread")))</f>
        <v/>
      </c>
      <c r="X496" s="1" t="str">
        <f aca="false">IF(Answers!B496="","",ISNUMBER(SEARCH("Drafting or editing emails and documents",TRIM(SUBSTITUTE(SUBSTITUTE(SUBSTITUTE(SUBSTITUTE(Answers!B496,"’","'"),"‘","'"),"“",""""),"”",""""))))*1+ISNUMBER(SEARCH("Summarizing documents, threads or meetings",TRIM(SUBSTITUTE(SUBSTITUTE(SUBSTITUTE(SUBSTITUTE(Answers!B496,"’","'"),"‘","'"),"“",""""),"”",""""))))*1+ISNUMBER(SEARCH("Research, or explaining something unfamiliar",TRIM(SUBSTITUTE(SUBSTITUTE(SUBSTITUTE(SUBSTITUTE(Answers!B496,"’","'"),"‘","'"),"“",""""),"”",""""))))*1+ISNUMBER(SEARCH("Working with data or spreadsheets",TRIM(SUBSTITUTE(SUBSTITUTE(SUBSTITUTE(SUBSTITUTE(Answers!B496,"’","'"),"‘","'"),"“",""""),"”",""""))))*1+ISNUMBER(SEARCH("Writing or reviewing code or scripts",TRIM(SUBSTITUTE(SUBSTITUTE(SUBSTITUTE(SUBSTITUTE(Answers!B496,"’","'"),"‘","'"),"“",""""),"”",""""))))*1+ISNUMBER(SEARCH("Brainstorming or planning",TRIM(SUBSTITUTE(SUBSTITUTE(SUBSTITUTE(SUBSTITUTE(Answers!B496,"’","'"),"‘","'"),"“",""""),"”",""""))))*1+ISNUMBER(SEARCH("Something else",TRIM(SUBSTITUTE(SUBSTITUTE(SUBSTITUTE(SUBSTITUTE(Answers!B496,"’","'"),"‘","'"),"“",""""),"”",""""))))*1)</f>
        <v/>
      </c>
      <c r="Y496" s="1" t="str">
        <f aca="false">IF(X496="","",IF(X496=0,IF(ISNUMBER(SEARCH("I don't use AI tools for work",TRIM(SUBSTITUTE(SUBSTITUTE(SUBSTITUTE(SUBSTITUTE(Answers!B496,"’","'"),"‘","'"),"“",""""),"”","""")))),1,"unread"),MIN(X496+1,5)))</f>
        <v/>
      </c>
      <c r="Z496" s="1" t="n">
        <f aca="false">IF(ISNUMBER(SEARCH("Clear guidance on what's allowed and what information can go in",TRIM(SUBSTITUTE(SUBSTITUTE(SUBSTITUTE(SUBSTITUTE(Answers!R496,"’","'"),"‘","'"),"“",""""),"”","""")))),1,0)</f>
        <v>0</v>
      </c>
      <c r="AA496" s="1" t="n">
        <f aca="false">IF(ISNUMBER(SEARCH("An approved AI tool with a work account",TRIM(SUBSTITUTE(SUBSTITUTE(SUBSTITUTE(SUBSTITUTE(Answers!R496,"’","'"),"‘","'"),"“",""""),"”","""")))),1,0)</f>
        <v>0</v>
      </c>
      <c r="AB496" s="1" t="n">
        <f aca="false">IF(ISNUMBER(SEARCH("Hands-on training using my own work tasks",TRIM(SUBSTITUTE(SUBSTITUTE(SUBSTITUTE(SUBSTITUTE(Answers!R496,"’","'"),"‘","'"),"“",""""),"”","""")))),1,0)</f>
        <v>0</v>
      </c>
      <c r="AC496" s="1" t="n">
        <f aca="false">IF(ISNUMBER(SEARCH("Ready-made prompts and templates for common tasks",TRIM(SUBSTITUTE(SUBSTITUTE(SUBSTITUTE(SUBSTITUTE(Answers!R496,"’","'"),"‘","'"),"“",""""),"”","""")))),1,0)</f>
        <v>0</v>
      </c>
      <c r="AD496" s="1" t="n">
        <f aca="false">IF(ISNUMBER(SEARCH("Help setting up an AI agent for my role",TRIM(SUBSTITUTE(SUBSTITUTE(SUBSTITUTE(SUBSTITUTE(Answers!R496,"’","'"),"‘","'"),"“",""""),"”","""")))),1,0)</f>
        <v>0</v>
      </c>
      <c r="AE496" s="1" t="n">
        <f aca="false">IF(ISNUMBER(SEARCH("Examples from people in jobs like mine",TRIM(SUBSTITUTE(SUBSTITUTE(SUBSTITUTE(SUBSTITUTE(Answers!R496,"’","'"),"‘","'"),"“",""""),"”","""")))),1,0)</f>
        <v>0</v>
      </c>
      <c r="AF496" s="1" t="n">
        <f aca="false">IF(ISNUMBER(SEARCH("Time set aside to practice",TRIM(SUBSTITUTE(SUBSTITUTE(SUBSTITUTE(SUBSTITUTE(Answers!R496,"’","'"),"‘","'"),"“",""""),"”","""")))),1,0)</f>
        <v>0</v>
      </c>
      <c r="AG496" s="1" t="n">
        <f aca="false">IF(ISNUMBER(SEARCH("I don't need help right now",TRIM(SUBSTITUTE(SUBSTITUTE(SUBSTITUTE(SUBSTITUTE(Answers!R496,"’","'"),"‘","'"),"“",""""),"”","""")))),1,0)</f>
        <v>0</v>
      </c>
      <c r="AH496" s="1" t="str">
        <f aca="false">IF(Answers!R496="","",IF(Z496+AA496+AB496+AC496+AD496+AE496+AF496+AG496=0,"unread",""))</f>
        <v/>
      </c>
      <c r="AI496" s="1" t="n">
        <f aca="false">IF(OR(D496=5,E496=5),1,0)</f>
        <v>0</v>
      </c>
    </row>
    <row r="497" customFormat="false" ht="15" hidden="false" customHeight="true" outlineLevel="0" collapsed="false">
      <c r="A497" s="1" t="n">
        <f aca="false">Answers!T497</f>
        <v>0</v>
      </c>
      <c r="B497" s="1" t="str">
        <f aca="false">IF(Answers!A497="","",IFERROR(MATCH(TRIM(SUBSTITUTE(SUBSTITUTE(SUBSTITUTE(SUBSTITUTE(Answers!A497,"’","'"),"‘","'"),"“",""""),"”","""")),'Scoring key'!$B$10:$B$14,0),"unread"))</f>
        <v/>
      </c>
      <c r="C497" s="1" t="str">
        <f aca="false">IF(Answers!C497="","",IFERROR(MATCH(TRIM(SUBSTITUTE(SUBSTITUTE(SUBSTITUTE(SUBSTITUTE(Answers!C497,"’","'"),"‘","'"),"“",""""),"”","""")),'Scoring key'!$B$15:$B$19,0),"unread"))</f>
        <v/>
      </c>
      <c r="D497" s="1" t="str">
        <f aca="false">IF(Answers!D497="","",IFERROR(MATCH(TRIM(SUBSTITUTE(SUBSTITUTE(SUBSTITUTE(SUBSTITUTE(Answers!D497,"’","'"),"‘","'"),"“",""""),"”","""")),'Scoring key'!$B$20:$B$24,0),"unread"))</f>
        <v/>
      </c>
      <c r="E497" s="1" t="str">
        <f aca="false">IF(Answers!E497="","",IFERROR(MATCH(TRIM(SUBSTITUTE(SUBSTITUTE(SUBSTITUTE(SUBSTITUTE(Answers!E497,"’","'"),"‘","'"),"“",""""),"”","""")),'Scoring key'!$B$25:$B$29,0),"unread"))</f>
        <v/>
      </c>
      <c r="F497" s="1" t="str">
        <f aca="false">IF(Answers!L497="","",IFERROR(MATCH(TRIM(SUBSTITUTE(SUBSTITUTE(SUBSTITUTE(SUBSTITUTE(Answers!L497,"’","'"),"‘","'"),"“",""""),"”","""")),'Scoring key'!$B$30:$B$34,0),"unread"))</f>
        <v/>
      </c>
      <c r="G497" s="1" t="str">
        <f aca="false">IF(Answers!N497="","",IFERROR(MATCH(TRIM(SUBSTITUTE(SUBSTITUTE(SUBSTITUTE(SUBSTITUTE(Answers!N497,"’","'"),"‘","'"),"“",""""),"”","""")),'Scoring key'!$B$35:$B$38,0),"unread"))</f>
        <v/>
      </c>
      <c r="H497" s="1" t="str">
        <f aca="false">IF(Answers!O497="","",IFERROR(MATCH(TRIM(SUBSTITUTE(SUBSTITUTE(SUBSTITUTE(SUBSTITUTE(Answers!O497,"’","'"),"‘","'"),"“",""""),"”","""")),'Scoring key'!$B$39:$B$42,0),"unread"))</f>
        <v/>
      </c>
      <c r="I497" s="1" t="str">
        <f aca="false">IF(Answers!S497="","",IFERROR(MATCH(TRIM(SUBSTITUTE(SUBSTITUTE(SUBSTITUTE(SUBSTITUTE(Answers!S497,"’","'"),"‘","'"),"“",""""),"”","""")),'Scoring key'!$B$43:$B$46,0),"unread"))</f>
        <v/>
      </c>
      <c r="J497" s="1" t="str">
        <f aca="false">IF(ISNUMBER(B497),IF(INDEX('Scoring key'!$C$10:$C$14,B497)="","",INDEX('Scoring key'!$C$10:$C$14,B497)),"")</f>
        <v/>
      </c>
      <c r="K497" s="1" t="str">
        <f aca="false">IF(ISNUMBER(E497),IF(INDEX('Scoring key'!$C$25:$C$29,E497)="","",INDEX('Scoring key'!$C$25:$C$29,E497)),"")</f>
        <v/>
      </c>
      <c r="L497" s="1" t="str">
        <f aca="false">IF(ISNUMBER(F497),IF(INDEX('Scoring key'!$C$30:$C$34,F497)="","",INDEX('Scoring key'!$C$30:$C$34,F497)),"")</f>
        <v/>
      </c>
      <c r="M497" s="1" t="str">
        <f aca="false">IF(ISNUMBER(G497),IF(INDEX('Scoring key'!$C$35:$C$38,G497)="","",INDEX('Scoring key'!$C$35:$C$38,G497)),"")</f>
        <v/>
      </c>
      <c r="N497" s="1" t="str">
        <f aca="false">IF(ISNUMBER(H497),IF(INDEX('Scoring key'!$C$39:$C$42,H497)="","",INDEX('Scoring key'!$C$39:$C$42,H497)),"")</f>
        <v/>
      </c>
      <c r="O497" s="1" t="str">
        <f aca="false">IF(Answers!F497="","",IF(ISNUMBER(IFERROR(VALUE(Answers!F497),"")),IF(AND(VALUE(Answers!F497)&gt;=1,VALUE(Answers!F497)&lt;=5,VALUE(Answers!F497)=INT(VALUE(Answers!F497))),VALUE(Answers!F497),"unread"),IFERROR(MATCH(TRIM(SUBSTITUTE(SUBSTITUTE(SUBSTITUTE(SUBSTITUTE(Answers!F497,"’","'"),"‘","'"),"“",""""),"”","""")),'Scoring key'!$B$5:$B$9,0),"unread")))</f>
        <v/>
      </c>
      <c r="P497" s="1" t="str">
        <f aca="false">IF(Answers!G497="","",IF(ISNUMBER(IFERROR(VALUE(Answers!G497),"")),IF(AND(VALUE(Answers!G497)&gt;=1,VALUE(Answers!G497)&lt;=5,VALUE(Answers!G497)=INT(VALUE(Answers!G497))),VALUE(Answers!G497),"unread"),IFERROR(MATCH(TRIM(SUBSTITUTE(SUBSTITUTE(SUBSTITUTE(SUBSTITUTE(Answers!G497,"’","'"),"‘","'"),"“",""""),"”","""")),'Scoring key'!$B$5:$B$9,0),"unread")))</f>
        <v/>
      </c>
      <c r="Q497" s="1" t="str">
        <f aca="false">IF(Answers!H497="","",IF(ISNUMBER(IFERROR(VALUE(Answers!H497),"")),IF(AND(VALUE(Answers!H497)&gt;=1,VALUE(Answers!H497)&lt;=5,VALUE(Answers!H497)=INT(VALUE(Answers!H497))),VALUE(Answers!H497),"unread"),IFERROR(MATCH(TRIM(SUBSTITUTE(SUBSTITUTE(SUBSTITUTE(SUBSTITUTE(Answers!H497,"’","'"),"‘","'"),"“",""""),"”","""")),'Scoring key'!$B$5:$B$9,0),"unread")))</f>
        <v/>
      </c>
      <c r="R497" s="1" t="str">
        <f aca="false">IF(Answers!I497="","",IF(ISNUMBER(IFERROR(VALUE(Answers!I497),"")),IF(AND(VALUE(Answers!I497)&gt;=1,VALUE(Answers!I497)&lt;=5,VALUE(Answers!I497)=INT(VALUE(Answers!I497))),VALUE(Answers!I497),"unread"),IFERROR(MATCH(TRIM(SUBSTITUTE(SUBSTITUTE(SUBSTITUTE(SUBSTITUTE(Answers!I497,"’","'"),"‘","'"),"“",""""),"”","""")),'Scoring key'!$B$5:$B$9,0),"unread")))</f>
        <v/>
      </c>
      <c r="S497" s="1" t="str">
        <f aca="false">IF(Answers!J497="","",IF(ISNUMBER(IFERROR(VALUE(Answers!J497),"")),IF(AND(VALUE(Answers!J497)&gt;=1,VALUE(Answers!J497)&lt;=5,VALUE(Answers!J497)=INT(VALUE(Answers!J497))),VALUE(Answers!J497),"unread"),IFERROR(MATCH(TRIM(SUBSTITUTE(SUBSTITUTE(SUBSTITUTE(SUBSTITUTE(Answers!J497,"’","'"),"‘","'"),"“",""""),"”","""")),'Scoring key'!$B$5:$B$9,0),"unread")))</f>
        <v/>
      </c>
      <c r="T497" s="1" t="str">
        <f aca="false">IF(Answers!K497="","",IF(ISNUMBER(IFERROR(VALUE(Answers!K497),"")),IF(AND(VALUE(Answers!K497)&gt;=1,VALUE(Answers!K497)&lt;=5,VALUE(Answers!K497)=INT(VALUE(Answers!K497))),VALUE(Answers!K497),"unread"),IFERROR(MATCH(TRIM(SUBSTITUTE(SUBSTITUTE(SUBSTITUTE(SUBSTITUTE(Answers!K497,"’","'"),"‘","'"),"“",""""),"”","""")),'Scoring key'!$B$5:$B$9,0),"unread")))</f>
        <v/>
      </c>
      <c r="U497" s="1" t="str">
        <f aca="false">IF(Answers!M497="","",IF(ISNUMBER(IFERROR(VALUE(Answers!M497),"")),IF(AND(VALUE(Answers!M497)&gt;=1,VALUE(Answers!M497)&lt;=5,VALUE(Answers!M497)=INT(VALUE(Answers!M497))),VALUE(Answers!M497),"unread"),IFERROR(MATCH(TRIM(SUBSTITUTE(SUBSTITUTE(SUBSTITUTE(SUBSTITUTE(Answers!M497,"’","'"),"‘","'"),"“",""""),"”","""")),'Scoring key'!$B$5:$B$9,0),"unread")))</f>
        <v/>
      </c>
      <c r="V497" s="1" t="str">
        <f aca="false">IF(Answers!P497="","",IF(ISNUMBER(IFERROR(VALUE(Answers!P497),"")),IF(AND(VALUE(Answers!P497)&gt;=1,VALUE(Answers!P497)&lt;=5,VALUE(Answers!P497)=INT(VALUE(Answers!P497))),VALUE(Answers!P497),"unread"),IFERROR(MATCH(TRIM(SUBSTITUTE(SUBSTITUTE(SUBSTITUTE(SUBSTITUTE(Answers!P497,"’","'"),"‘","'"),"“",""""),"”","""")),'Scoring key'!$B$5:$B$9,0),"unread")))</f>
        <v/>
      </c>
      <c r="W497" s="1" t="str">
        <f aca="false">IF(Answers!Q497="","",IF(ISNUMBER(IFERROR(VALUE(Answers!Q497),"")),IF(AND(VALUE(Answers!Q497)&gt;=1,VALUE(Answers!Q497)&lt;=5,VALUE(Answers!Q497)=INT(VALUE(Answers!Q497))),VALUE(Answers!Q497),"unread"),IFERROR(MATCH(TRIM(SUBSTITUTE(SUBSTITUTE(SUBSTITUTE(SUBSTITUTE(Answers!Q497,"’","'"),"‘","'"),"“",""""),"”","""")),'Scoring key'!$B$5:$B$9,0),"unread")))</f>
        <v/>
      </c>
      <c r="X497" s="1" t="str">
        <f aca="false">IF(Answers!B497="","",ISNUMBER(SEARCH("Drafting or editing emails and documents",TRIM(SUBSTITUTE(SUBSTITUTE(SUBSTITUTE(SUBSTITUTE(Answers!B497,"’","'"),"‘","'"),"“",""""),"”",""""))))*1+ISNUMBER(SEARCH("Summarizing documents, threads or meetings",TRIM(SUBSTITUTE(SUBSTITUTE(SUBSTITUTE(SUBSTITUTE(Answers!B497,"’","'"),"‘","'"),"“",""""),"”",""""))))*1+ISNUMBER(SEARCH("Research, or explaining something unfamiliar",TRIM(SUBSTITUTE(SUBSTITUTE(SUBSTITUTE(SUBSTITUTE(Answers!B497,"’","'"),"‘","'"),"“",""""),"”",""""))))*1+ISNUMBER(SEARCH("Working with data or spreadsheets",TRIM(SUBSTITUTE(SUBSTITUTE(SUBSTITUTE(SUBSTITUTE(Answers!B497,"’","'"),"‘","'"),"“",""""),"”",""""))))*1+ISNUMBER(SEARCH("Writing or reviewing code or scripts",TRIM(SUBSTITUTE(SUBSTITUTE(SUBSTITUTE(SUBSTITUTE(Answers!B497,"’","'"),"‘","'"),"“",""""),"”",""""))))*1+ISNUMBER(SEARCH("Brainstorming or planning",TRIM(SUBSTITUTE(SUBSTITUTE(SUBSTITUTE(SUBSTITUTE(Answers!B497,"’","'"),"‘","'"),"“",""""),"”",""""))))*1+ISNUMBER(SEARCH("Something else",TRIM(SUBSTITUTE(SUBSTITUTE(SUBSTITUTE(SUBSTITUTE(Answers!B497,"’","'"),"‘","'"),"“",""""),"”",""""))))*1)</f>
        <v/>
      </c>
      <c r="Y497" s="1" t="str">
        <f aca="false">IF(X497="","",IF(X497=0,IF(ISNUMBER(SEARCH("I don't use AI tools for work",TRIM(SUBSTITUTE(SUBSTITUTE(SUBSTITUTE(SUBSTITUTE(Answers!B497,"’","'"),"‘","'"),"“",""""),"”","""")))),1,"unread"),MIN(X497+1,5)))</f>
        <v/>
      </c>
      <c r="Z497" s="1" t="n">
        <f aca="false">IF(ISNUMBER(SEARCH("Clear guidance on what's allowed and what information can go in",TRIM(SUBSTITUTE(SUBSTITUTE(SUBSTITUTE(SUBSTITUTE(Answers!R497,"’","'"),"‘","'"),"“",""""),"”","""")))),1,0)</f>
        <v>0</v>
      </c>
      <c r="AA497" s="1" t="n">
        <f aca="false">IF(ISNUMBER(SEARCH("An approved AI tool with a work account",TRIM(SUBSTITUTE(SUBSTITUTE(SUBSTITUTE(SUBSTITUTE(Answers!R497,"’","'"),"‘","'"),"“",""""),"”","""")))),1,0)</f>
        <v>0</v>
      </c>
      <c r="AB497" s="1" t="n">
        <f aca="false">IF(ISNUMBER(SEARCH("Hands-on training using my own work tasks",TRIM(SUBSTITUTE(SUBSTITUTE(SUBSTITUTE(SUBSTITUTE(Answers!R497,"’","'"),"‘","'"),"“",""""),"”","""")))),1,0)</f>
        <v>0</v>
      </c>
      <c r="AC497" s="1" t="n">
        <f aca="false">IF(ISNUMBER(SEARCH("Ready-made prompts and templates for common tasks",TRIM(SUBSTITUTE(SUBSTITUTE(SUBSTITUTE(SUBSTITUTE(Answers!R497,"’","'"),"‘","'"),"“",""""),"”","""")))),1,0)</f>
        <v>0</v>
      </c>
      <c r="AD497" s="1" t="n">
        <f aca="false">IF(ISNUMBER(SEARCH("Help setting up an AI agent for my role",TRIM(SUBSTITUTE(SUBSTITUTE(SUBSTITUTE(SUBSTITUTE(Answers!R497,"’","'"),"‘","'"),"“",""""),"”","""")))),1,0)</f>
        <v>0</v>
      </c>
      <c r="AE497" s="1" t="n">
        <f aca="false">IF(ISNUMBER(SEARCH("Examples from people in jobs like mine",TRIM(SUBSTITUTE(SUBSTITUTE(SUBSTITUTE(SUBSTITUTE(Answers!R497,"’","'"),"‘","'"),"“",""""),"”","""")))),1,0)</f>
        <v>0</v>
      </c>
      <c r="AF497" s="1" t="n">
        <f aca="false">IF(ISNUMBER(SEARCH("Time set aside to practice",TRIM(SUBSTITUTE(SUBSTITUTE(SUBSTITUTE(SUBSTITUTE(Answers!R497,"’","'"),"‘","'"),"“",""""),"”","""")))),1,0)</f>
        <v>0</v>
      </c>
      <c r="AG497" s="1" t="n">
        <f aca="false">IF(ISNUMBER(SEARCH("I don't need help right now",TRIM(SUBSTITUTE(SUBSTITUTE(SUBSTITUTE(SUBSTITUTE(Answers!R497,"’","'"),"‘","'"),"“",""""),"”","""")))),1,0)</f>
        <v>0</v>
      </c>
      <c r="AH497" s="1" t="str">
        <f aca="false">IF(Answers!R497="","",IF(Z497+AA497+AB497+AC497+AD497+AE497+AF497+AG497=0,"unread",""))</f>
        <v/>
      </c>
      <c r="AI497" s="1" t="n">
        <f aca="false">IF(OR(D497=5,E497=5),1,0)</f>
        <v>0</v>
      </c>
    </row>
    <row r="498" customFormat="false" ht="15" hidden="false" customHeight="true" outlineLevel="0" collapsed="false">
      <c r="A498" s="1" t="n">
        <f aca="false">Answers!T498</f>
        <v>0</v>
      </c>
      <c r="B498" s="1" t="str">
        <f aca="false">IF(Answers!A498="","",IFERROR(MATCH(TRIM(SUBSTITUTE(SUBSTITUTE(SUBSTITUTE(SUBSTITUTE(Answers!A498,"’","'"),"‘","'"),"“",""""),"”","""")),'Scoring key'!$B$10:$B$14,0),"unread"))</f>
        <v/>
      </c>
      <c r="C498" s="1" t="str">
        <f aca="false">IF(Answers!C498="","",IFERROR(MATCH(TRIM(SUBSTITUTE(SUBSTITUTE(SUBSTITUTE(SUBSTITUTE(Answers!C498,"’","'"),"‘","'"),"“",""""),"”","""")),'Scoring key'!$B$15:$B$19,0),"unread"))</f>
        <v/>
      </c>
      <c r="D498" s="1" t="str">
        <f aca="false">IF(Answers!D498="","",IFERROR(MATCH(TRIM(SUBSTITUTE(SUBSTITUTE(SUBSTITUTE(SUBSTITUTE(Answers!D498,"’","'"),"‘","'"),"“",""""),"”","""")),'Scoring key'!$B$20:$B$24,0),"unread"))</f>
        <v/>
      </c>
      <c r="E498" s="1" t="str">
        <f aca="false">IF(Answers!E498="","",IFERROR(MATCH(TRIM(SUBSTITUTE(SUBSTITUTE(SUBSTITUTE(SUBSTITUTE(Answers!E498,"’","'"),"‘","'"),"“",""""),"”","""")),'Scoring key'!$B$25:$B$29,0),"unread"))</f>
        <v/>
      </c>
      <c r="F498" s="1" t="str">
        <f aca="false">IF(Answers!L498="","",IFERROR(MATCH(TRIM(SUBSTITUTE(SUBSTITUTE(SUBSTITUTE(SUBSTITUTE(Answers!L498,"’","'"),"‘","'"),"“",""""),"”","""")),'Scoring key'!$B$30:$B$34,0),"unread"))</f>
        <v/>
      </c>
      <c r="G498" s="1" t="str">
        <f aca="false">IF(Answers!N498="","",IFERROR(MATCH(TRIM(SUBSTITUTE(SUBSTITUTE(SUBSTITUTE(SUBSTITUTE(Answers!N498,"’","'"),"‘","'"),"“",""""),"”","""")),'Scoring key'!$B$35:$B$38,0),"unread"))</f>
        <v/>
      </c>
      <c r="H498" s="1" t="str">
        <f aca="false">IF(Answers!O498="","",IFERROR(MATCH(TRIM(SUBSTITUTE(SUBSTITUTE(SUBSTITUTE(SUBSTITUTE(Answers!O498,"’","'"),"‘","'"),"“",""""),"”","""")),'Scoring key'!$B$39:$B$42,0),"unread"))</f>
        <v/>
      </c>
      <c r="I498" s="1" t="str">
        <f aca="false">IF(Answers!S498="","",IFERROR(MATCH(TRIM(SUBSTITUTE(SUBSTITUTE(SUBSTITUTE(SUBSTITUTE(Answers!S498,"’","'"),"‘","'"),"“",""""),"”","""")),'Scoring key'!$B$43:$B$46,0),"unread"))</f>
        <v/>
      </c>
      <c r="J498" s="1" t="str">
        <f aca="false">IF(ISNUMBER(B498),IF(INDEX('Scoring key'!$C$10:$C$14,B498)="","",INDEX('Scoring key'!$C$10:$C$14,B498)),"")</f>
        <v/>
      </c>
      <c r="K498" s="1" t="str">
        <f aca="false">IF(ISNUMBER(E498),IF(INDEX('Scoring key'!$C$25:$C$29,E498)="","",INDEX('Scoring key'!$C$25:$C$29,E498)),"")</f>
        <v/>
      </c>
      <c r="L498" s="1" t="str">
        <f aca="false">IF(ISNUMBER(F498),IF(INDEX('Scoring key'!$C$30:$C$34,F498)="","",INDEX('Scoring key'!$C$30:$C$34,F498)),"")</f>
        <v/>
      </c>
      <c r="M498" s="1" t="str">
        <f aca="false">IF(ISNUMBER(G498),IF(INDEX('Scoring key'!$C$35:$C$38,G498)="","",INDEX('Scoring key'!$C$35:$C$38,G498)),"")</f>
        <v/>
      </c>
      <c r="N498" s="1" t="str">
        <f aca="false">IF(ISNUMBER(H498),IF(INDEX('Scoring key'!$C$39:$C$42,H498)="","",INDEX('Scoring key'!$C$39:$C$42,H498)),"")</f>
        <v/>
      </c>
      <c r="O498" s="1" t="str">
        <f aca="false">IF(Answers!F498="","",IF(ISNUMBER(IFERROR(VALUE(Answers!F498),"")),IF(AND(VALUE(Answers!F498)&gt;=1,VALUE(Answers!F498)&lt;=5,VALUE(Answers!F498)=INT(VALUE(Answers!F498))),VALUE(Answers!F498),"unread"),IFERROR(MATCH(TRIM(SUBSTITUTE(SUBSTITUTE(SUBSTITUTE(SUBSTITUTE(Answers!F498,"’","'"),"‘","'"),"“",""""),"”","""")),'Scoring key'!$B$5:$B$9,0),"unread")))</f>
        <v/>
      </c>
      <c r="P498" s="1" t="str">
        <f aca="false">IF(Answers!G498="","",IF(ISNUMBER(IFERROR(VALUE(Answers!G498),"")),IF(AND(VALUE(Answers!G498)&gt;=1,VALUE(Answers!G498)&lt;=5,VALUE(Answers!G498)=INT(VALUE(Answers!G498))),VALUE(Answers!G498),"unread"),IFERROR(MATCH(TRIM(SUBSTITUTE(SUBSTITUTE(SUBSTITUTE(SUBSTITUTE(Answers!G498,"’","'"),"‘","'"),"“",""""),"”","""")),'Scoring key'!$B$5:$B$9,0),"unread")))</f>
        <v/>
      </c>
      <c r="Q498" s="1" t="str">
        <f aca="false">IF(Answers!H498="","",IF(ISNUMBER(IFERROR(VALUE(Answers!H498),"")),IF(AND(VALUE(Answers!H498)&gt;=1,VALUE(Answers!H498)&lt;=5,VALUE(Answers!H498)=INT(VALUE(Answers!H498))),VALUE(Answers!H498),"unread"),IFERROR(MATCH(TRIM(SUBSTITUTE(SUBSTITUTE(SUBSTITUTE(SUBSTITUTE(Answers!H498,"’","'"),"‘","'"),"“",""""),"”","""")),'Scoring key'!$B$5:$B$9,0),"unread")))</f>
        <v/>
      </c>
      <c r="R498" s="1" t="str">
        <f aca="false">IF(Answers!I498="","",IF(ISNUMBER(IFERROR(VALUE(Answers!I498),"")),IF(AND(VALUE(Answers!I498)&gt;=1,VALUE(Answers!I498)&lt;=5,VALUE(Answers!I498)=INT(VALUE(Answers!I498))),VALUE(Answers!I498),"unread"),IFERROR(MATCH(TRIM(SUBSTITUTE(SUBSTITUTE(SUBSTITUTE(SUBSTITUTE(Answers!I498,"’","'"),"‘","'"),"“",""""),"”","""")),'Scoring key'!$B$5:$B$9,0),"unread")))</f>
        <v/>
      </c>
      <c r="S498" s="1" t="str">
        <f aca="false">IF(Answers!J498="","",IF(ISNUMBER(IFERROR(VALUE(Answers!J498),"")),IF(AND(VALUE(Answers!J498)&gt;=1,VALUE(Answers!J498)&lt;=5,VALUE(Answers!J498)=INT(VALUE(Answers!J498))),VALUE(Answers!J498),"unread"),IFERROR(MATCH(TRIM(SUBSTITUTE(SUBSTITUTE(SUBSTITUTE(SUBSTITUTE(Answers!J498,"’","'"),"‘","'"),"“",""""),"”","""")),'Scoring key'!$B$5:$B$9,0),"unread")))</f>
        <v/>
      </c>
      <c r="T498" s="1" t="str">
        <f aca="false">IF(Answers!K498="","",IF(ISNUMBER(IFERROR(VALUE(Answers!K498),"")),IF(AND(VALUE(Answers!K498)&gt;=1,VALUE(Answers!K498)&lt;=5,VALUE(Answers!K498)=INT(VALUE(Answers!K498))),VALUE(Answers!K498),"unread"),IFERROR(MATCH(TRIM(SUBSTITUTE(SUBSTITUTE(SUBSTITUTE(SUBSTITUTE(Answers!K498,"’","'"),"‘","'"),"“",""""),"”","""")),'Scoring key'!$B$5:$B$9,0),"unread")))</f>
        <v/>
      </c>
      <c r="U498" s="1" t="str">
        <f aca="false">IF(Answers!M498="","",IF(ISNUMBER(IFERROR(VALUE(Answers!M498),"")),IF(AND(VALUE(Answers!M498)&gt;=1,VALUE(Answers!M498)&lt;=5,VALUE(Answers!M498)=INT(VALUE(Answers!M498))),VALUE(Answers!M498),"unread"),IFERROR(MATCH(TRIM(SUBSTITUTE(SUBSTITUTE(SUBSTITUTE(SUBSTITUTE(Answers!M498,"’","'"),"‘","'"),"“",""""),"”","""")),'Scoring key'!$B$5:$B$9,0),"unread")))</f>
        <v/>
      </c>
      <c r="V498" s="1" t="str">
        <f aca="false">IF(Answers!P498="","",IF(ISNUMBER(IFERROR(VALUE(Answers!P498),"")),IF(AND(VALUE(Answers!P498)&gt;=1,VALUE(Answers!P498)&lt;=5,VALUE(Answers!P498)=INT(VALUE(Answers!P498))),VALUE(Answers!P498),"unread"),IFERROR(MATCH(TRIM(SUBSTITUTE(SUBSTITUTE(SUBSTITUTE(SUBSTITUTE(Answers!P498,"’","'"),"‘","'"),"“",""""),"”","""")),'Scoring key'!$B$5:$B$9,0),"unread")))</f>
        <v/>
      </c>
      <c r="W498" s="1" t="str">
        <f aca="false">IF(Answers!Q498="","",IF(ISNUMBER(IFERROR(VALUE(Answers!Q498),"")),IF(AND(VALUE(Answers!Q498)&gt;=1,VALUE(Answers!Q498)&lt;=5,VALUE(Answers!Q498)=INT(VALUE(Answers!Q498))),VALUE(Answers!Q498),"unread"),IFERROR(MATCH(TRIM(SUBSTITUTE(SUBSTITUTE(SUBSTITUTE(SUBSTITUTE(Answers!Q498,"’","'"),"‘","'"),"“",""""),"”","""")),'Scoring key'!$B$5:$B$9,0),"unread")))</f>
        <v/>
      </c>
      <c r="X498" s="1" t="str">
        <f aca="false">IF(Answers!B498="","",ISNUMBER(SEARCH("Drafting or editing emails and documents",TRIM(SUBSTITUTE(SUBSTITUTE(SUBSTITUTE(SUBSTITUTE(Answers!B498,"’","'"),"‘","'"),"“",""""),"”",""""))))*1+ISNUMBER(SEARCH("Summarizing documents, threads or meetings",TRIM(SUBSTITUTE(SUBSTITUTE(SUBSTITUTE(SUBSTITUTE(Answers!B498,"’","'"),"‘","'"),"“",""""),"”",""""))))*1+ISNUMBER(SEARCH("Research, or explaining something unfamiliar",TRIM(SUBSTITUTE(SUBSTITUTE(SUBSTITUTE(SUBSTITUTE(Answers!B498,"’","'"),"‘","'"),"“",""""),"”",""""))))*1+ISNUMBER(SEARCH("Working with data or spreadsheets",TRIM(SUBSTITUTE(SUBSTITUTE(SUBSTITUTE(SUBSTITUTE(Answers!B498,"’","'"),"‘","'"),"“",""""),"”",""""))))*1+ISNUMBER(SEARCH("Writing or reviewing code or scripts",TRIM(SUBSTITUTE(SUBSTITUTE(SUBSTITUTE(SUBSTITUTE(Answers!B498,"’","'"),"‘","'"),"“",""""),"”",""""))))*1+ISNUMBER(SEARCH("Brainstorming or planning",TRIM(SUBSTITUTE(SUBSTITUTE(SUBSTITUTE(SUBSTITUTE(Answers!B498,"’","'"),"‘","'"),"“",""""),"”",""""))))*1+ISNUMBER(SEARCH("Something else",TRIM(SUBSTITUTE(SUBSTITUTE(SUBSTITUTE(SUBSTITUTE(Answers!B498,"’","'"),"‘","'"),"“",""""),"”",""""))))*1)</f>
        <v/>
      </c>
      <c r="Y498" s="1" t="str">
        <f aca="false">IF(X498="","",IF(X498=0,IF(ISNUMBER(SEARCH("I don't use AI tools for work",TRIM(SUBSTITUTE(SUBSTITUTE(SUBSTITUTE(SUBSTITUTE(Answers!B498,"’","'"),"‘","'"),"“",""""),"”","""")))),1,"unread"),MIN(X498+1,5)))</f>
        <v/>
      </c>
      <c r="Z498" s="1" t="n">
        <f aca="false">IF(ISNUMBER(SEARCH("Clear guidance on what's allowed and what information can go in",TRIM(SUBSTITUTE(SUBSTITUTE(SUBSTITUTE(SUBSTITUTE(Answers!R498,"’","'"),"‘","'"),"“",""""),"”","""")))),1,0)</f>
        <v>0</v>
      </c>
      <c r="AA498" s="1" t="n">
        <f aca="false">IF(ISNUMBER(SEARCH("An approved AI tool with a work account",TRIM(SUBSTITUTE(SUBSTITUTE(SUBSTITUTE(SUBSTITUTE(Answers!R498,"’","'"),"‘","'"),"“",""""),"”","""")))),1,0)</f>
        <v>0</v>
      </c>
      <c r="AB498" s="1" t="n">
        <f aca="false">IF(ISNUMBER(SEARCH("Hands-on training using my own work tasks",TRIM(SUBSTITUTE(SUBSTITUTE(SUBSTITUTE(SUBSTITUTE(Answers!R498,"’","'"),"‘","'"),"“",""""),"”","""")))),1,0)</f>
        <v>0</v>
      </c>
      <c r="AC498" s="1" t="n">
        <f aca="false">IF(ISNUMBER(SEARCH("Ready-made prompts and templates for common tasks",TRIM(SUBSTITUTE(SUBSTITUTE(SUBSTITUTE(SUBSTITUTE(Answers!R498,"’","'"),"‘","'"),"“",""""),"”","""")))),1,0)</f>
        <v>0</v>
      </c>
      <c r="AD498" s="1" t="n">
        <f aca="false">IF(ISNUMBER(SEARCH("Help setting up an AI agent for my role",TRIM(SUBSTITUTE(SUBSTITUTE(SUBSTITUTE(SUBSTITUTE(Answers!R498,"’","'"),"‘","'"),"“",""""),"”","""")))),1,0)</f>
        <v>0</v>
      </c>
      <c r="AE498" s="1" t="n">
        <f aca="false">IF(ISNUMBER(SEARCH("Examples from people in jobs like mine",TRIM(SUBSTITUTE(SUBSTITUTE(SUBSTITUTE(SUBSTITUTE(Answers!R498,"’","'"),"‘","'"),"“",""""),"”","""")))),1,0)</f>
        <v>0</v>
      </c>
      <c r="AF498" s="1" t="n">
        <f aca="false">IF(ISNUMBER(SEARCH("Time set aside to practice",TRIM(SUBSTITUTE(SUBSTITUTE(SUBSTITUTE(SUBSTITUTE(Answers!R498,"’","'"),"‘","'"),"“",""""),"”","""")))),1,0)</f>
        <v>0</v>
      </c>
      <c r="AG498" s="1" t="n">
        <f aca="false">IF(ISNUMBER(SEARCH("I don't need help right now",TRIM(SUBSTITUTE(SUBSTITUTE(SUBSTITUTE(SUBSTITUTE(Answers!R498,"’","'"),"‘","'"),"“",""""),"”","""")))),1,0)</f>
        <v>0</v>
      </c>
      <c r="AH498" s="1" t="str">
        <f aca="false">IF(Answers!R498="","",IF(Z498+AA498+AB498+AC498+AD498+AE498+AF498+AG498=0,"unread",""))</f>
        <v/>
      </c>
      <c r="AI498" s="1" t="n">
        <f aca="false">IF(OR(D498=5,E498=5),1,0)</f>
        <v>0</v>
      </c>
    </row>
    <row r="499" customFormat="false" ht="15" hidden="false" customHeight="true" outlineLevel="0" collapsed="false">
      <c r="A499" s="1" t="n">
        <f aca="false">Answers!T499</f>
        <v>0</v>
      </c>
      <c r="B499" s="1" t="str">
        <f aca="false">IF(Answers!A499="","",IFERROR(MATCH(TRIM(SUBSTITUTE(SUBSTITUTE(SUBSTITUTE(SUBSTITUTE(Answers!A499,"’","'"),"‘","'"),"“",""""),"”","""")),'Scoring key'!$B$10:$B$14,0),"unread"))</f>
        <v/>
      </c>
      <c r="C499" s="1" t="str">
        <f aca="false">IF(Answers!C499="","",IFERROR(MATCH(TRIM(SUBSTITUTE(SUBSTITUTE(SUBSTITUTE(SUBSTITUTE(Answers!C499,"’","'"),"‘","'"),"“",""""),"”","""")),'Scoring key'!$B$15:$B$19,0),"unread"))</f>
        <v/>
      </c>
      <c r="D499" s="1" t="str">
        <f aca="false">IF(Answers!D499="","",IFERROR(MATCH(TRIM(SUBSTITUTE(SUBSTITUTE(SUBSTITUTE(SUBSTITUTE(Answers!D499,"’","'"),"‘","'"),"“",""""),"”","""")),'Scoring key'!$B$20:$B$24,0),"unread"))</f>
        <v/>
      </c>
      <c r="E499" s="1" t="str">
        <f aca="false">IF(Answers!E499="","",IFERROR(MATCH(TRIM(SUBSTITUTE(SUBSTITUTE(SUBSTITUTE(SUBSTITUTE(Answers!E499,"’","'"),"‘","'"),"“",""""),"”","""")),'Scoring key'!$B$25:$B$29,0),"unread"))</f>
        <v/>
      </c>
      <c r="F499" s="1" t="str">
        <f aca="false">IF(Answers!L499="","",IFERROR(MATCH(TRIM(SUBSTITUTE(SUBSTITUTE(SUBSTITUTE(SUBSTITUTE(Answers!L499,"’","'"),"‘","'"),"“",""""),"”","""")),'Scoring key'!$B$30:$B$34,0),"unread"))</f>
        <v/>
      </c>
      <c r="G499" s="1" t="str">
        <f aca="false">IF(Answers!N499="","",IFERROR(MATCH(TRIM(SUBSTITUTE(SUBSTITUTE(SUBSTITUTE(SUBSTITUTE(Answers!N499,"’","'"),"‘","'"),"“",""""),"”","""")),'Scoring key'!$B$35:$B$38,0),"unread"))</f>
        <v/>
      </c>
      <c r="H499" s="1" t="str">
        <f aca="false">IF(Answers!O499="","",IFERROR(MATCH(TRIM(SUBSTITUTE(SUBSTITUTE(SUBSTITUTE(SUBSTITUTE(Answers!O499,"’","'"),"‘","'"),"“",""""),"”","""")),'Scoring key'!$B$39:$B$42,0),"unread"))</f>
        <v/>
      </c>
      <c r="I499" s="1" t="str">
        <f aca="false">IF(Answers!S499="","",IFERROR(MATCH(TRIM(SUBSTITUTE(SUBSTITUTE(SUBSTITUTE(SUBSTITUTE(Answers!S499,"’","'"),"‘","'"),"“",""""),"”","""")),'Scoring key'!$B$43:$B$46,0),"unread"))</f>
        <v/>
      </c>
      <c r="J499" s="1" t="str">
        <f aca="false">IF(ISNUMBER(B499),IF(INDEX('Scoring key'!$C$10:$C$14,B499)="","",INDEX('Scoring key'!$C$10:$C$14,B499)),"")</f>
        <v/>
      </c>
      <c r="K499" s="1" t="str">
        <f aca="false">IF(ISNUMBER(E499),IF(INDEX('Scoring key'!$C$25:$C$29,E499)="","",INDEX('Scoring key'!$C$25:$C$29,E499)),"")</f>
        <v/>
      </c>
      <c r="L499" s="1" t="str">
        <f aca="false">IF(ISNUMBER(F499),IF(INDEX('Scoring key'!$C$30:$C$34,F499)="","",INDEX('Scoring key'!$C$30:$C$34,F499)),"")</f>
        <v/>
      </c>
      <c r="M499" s="1" t="str">
        <f aca="false">IF(ISNUMBER(G499),IF(INDEX('Scoring key'!$C$35:$C$38,G499)="","",INDEX('Scoring key'!$C$35:$C$38,G499)),"")</f>
        <v/>
      </c>
      <c r="N499" s="1" t="str">
        <f aca="false">IF(ISNUMBER(H499),IF(INDEX('Scoring key'!$C$39:$C$42,H499)="","",INDEX('Scoring key'!$C$39:$C$42,H499)),"")</f>
        <v/>
      </c>
      <c r="O499" s="1" t="str">
        <f aca="false">IF(Answers!F499="","",IF(ISNUMBER(IFERROR(VALUE(Answers!F499),"")),IF(AND(VALUE(Answers!F499)&gt;=1,VALUE(Answers!F499)&lt;=5,VALUE(Answers!F499)=INT(VALUE(Answers!F499))),VALUE(Answers!F499),"unread"),IFERROR(MATCH(TRIM(SUBSTITUTE(SUBSTITUTE(SUBSTITUTE(SUBSTITUTE(Answers!F499,"’","'"),"‘","'"),"“",""""),"”","""")),'Scoring key'!$B$5:$B$9,0),"unread")))</f>
        <v/>
      </c>
      <c r="P499" s="1" t="str">
        <f aca="false">IF(Answers!G499="","",IF(ISNUMBER(IFERROR(VALUE(Answers!G499),"")),IF(AND(VALUE(Answers!G499)&gt;=1,VALUE(Answers!G499)&lt;=5,VALUE(Answers!G499)=INT(VALUE(Answers!G499))),VALUE(Answers!G499),"unread"),IFERROR(MATCH(TRIM(SUBSTITUTE(SUBSTITUTE(SUBSTITUTE(SUBSTITUTE(Answers!G499,"’","'"),"‘","'"),"“",""""),"”","""")),'Scoring key'!$B$5:$B$9,0),"unread")))</f>
        <v/>
      </c>
      <c r="Q499" s="1" t="str">
        <f aca="false">IF(Answers!H499="","",IF(ISNUMBER(IFERROR(VALUE(Answers!H499),"")),IF(AND(VALUE(Answers!H499)&gt;=1,VALUE(Answers!H499)&lt;=5,VALUE(Answers!H499)=INT(VALUE(Answers!H499))),VALUE(Answers!H499),"unread"),IFERROR(MATCH(TRIM(SUBSTITUTE(SUBSTITUTE(SUBSTITUTE(SUBSTITUTE(Answers!H499,"’","'"),"‘","'"),"“",""""),"”","""")),'Scoring key'!$B$5:$B$9,0),"unread")))</f>
        <v/>
      </c>
      <c r="R499" s="1" t="str">
        <f aca="false">IF(Answers!I499="","",IF(ISNUMBER(IFERROR(VALUE(Answers!I499),"")),IF(AND(VALUE(Answers!I499)&gt;=1,VALUE(Answers!I499)&lt;=5,VALUE(Answers!I499)=INT(VALUE(Answers!I499))),VALUE(Answers!I499),"unread"),IFERROR(MATCH(TRIM(SUBSTITUTE(SUBSTITUTE(SUBSTITUTE(SUBSTITUTE(Answers!I499,"’","'"),"‘","'"),"“",""""),"”","""")),'Scoring key'!$B$5:$B$9,0),"unread")))</f>
        <v/>
      </c>
      <c r="S499" s="1" t="str">
        <f aca="false">IF(Answers!J499="","",IF(ISNUMBER(IFERROR(VALUE(Answers!J499),"")),IF(AND(VALUE(Answers!J499)&gt;=1,VALUE(Answers!J499)&lt;=5,VALUE(Answers!J499)=INT(VALUE(Answers!J499))),VALUE(Answers!J499),"unread"),IFERROR(MATCH(TRIM(SUBSTITUTE(SUBSTITUTE(SUBSTITUTE(SUBSTITUTE(Answers!J499,"’","'"),"‘","'"),"“",""""),"”","""")),'Scoring key'!$B$5:$B$9,0),"unread")))</f>
        <v/>
      </c>
      <c r="T499" s="1" t="str">
        <f aca="false">IF(Answers!K499="","",IF(ISNUMBER(IFERROR(VALUE(Answers!K499),"")),IF(AND(VALUE(Answers!K499)&gt;=1,VALUE(Answers!K499)&lt;=5,VALUE(Answers!K499)=INT(VALUE(Answers!K499))),VALUE(Answers!K499),"unread"),IFERROR(MATCH(TRIM(SUBSTITUTE(SUBSTITUTE(SUBSTITUTE(SUBSTITUTE(Answers!K499,"’","'"),"‘","'"),"“",""""),"”","""")),'Scoring key'!$B$5:$B$9,0),"unread")))</f>
        <v/>
      </c>
      <c r="U499" s="1" t="str">
        <f aca="false">IF(Answers!M499="","",IF(ISNUMBER(IFERROR(VALUE(Answers!M499),"")),IF(AND(VALUE(Answers!M499)&gt;=1,VALUE(Answers!M499)&lt;=5,VALUE(Answers!M499)=INT(VALUE(Answers!M499))),VALUE(Answers!M499),"unread"),IFERROR(MATCH(TRIM(SUBSTITUTE(SUBSTITUTE(SUBSTITUTE(SUBSTITUTE(Answers!M499,"’","'"),"‘","'"),"“",""""),"”","""")),'Scoring key'!$B$5:$B$9,0),"unread")))</f>
        <v/>
      </c>
      <c r="V499" s="1" t="str">
        <f aca="false">IF(Answers!P499="","",IF(ISNUMBER(IFERROR(VALUE(Answers!P499),"")),IF(AND(VALUE(Answers!P499)&gt;=1,VALUE(Answers!P499)&lt;=5,VALUE(Answers!P499)=INT(VALUE(Answers!P499))),VALUE(Answers!P499),"unread"),IFERROR(MATCH(TRIM(SUBSTITUTE(SUBSTITUTE(SUBSTITUTE(SUBSTITUTE(Answers!P499,"’","'"),"‘","'"),"“",""""),"”","""")),'Scoring key'!$B$5:$B$9,0),"unread")))</f>
        <v/>
      </c>
      <c r="W499" s="1" t="str">
        <f aca="false">IF(Answers!Q499="","",IF(ISNUMBER(IFERROR(VALUE(Answers!Q499),"")),IF(AND(VALUE(Answers!Q499)&gt;=1,VALUE(Answers!Q499)&lt;=5,VALUE(Answers!Q499)=INT(VALUE(Answers!Q499))),VALUE(Answers!Q499),"unread"),IFERROR(MATCH(TRIM(SUBSTITUTE(SUBSTITUTE(SUBSTITUTE(SUBSTITUTE(Answers!Q499,"’","'"),"‘","'"),"“",""""),"”","""")),'Scoring key'!$B$5:$B$9,0),"unread")))</f>
        <v/>
      </c>
      <c r="X499" s="1" t="str">
        <f aca="false">IF(Answers!B499="","",ISNUMBER(SEARCH("Drafting or editing emails and documents",TRIM(SUBSTITUTE(SUBSTITUTE(SUBSTITUTE(SUBSTITUTE(Answers!B499,"’","'"),"‘","'"),"“",""""),"”",""""))))*1+ISNUMBER(SEARCH("Summarizing documents, threads or meetings",TRIM(SUBSTITUTE(SUBSTITUTE(SUBSTITUTE(SUBSTITUTE(Answers!B499,"’","'"),"‘","'"),"“",""""),"”",""""))))*1+ISNUMBER(SEARCH("Research, or explaining something unfamiliar",TRIM(SUBSTITUTE(SUBSTITUTE(SUBSTITUTE(SUBSTITUTE(Answers!B499,"’","'"),"‘","'"),"“",""""),"”",""""))))*1+ISNUMBER(SEARCH("Working with data or spreadsheets",TRIM(SUBSTITUTE(SUBSTITUTE(SUBSTITUTE(SUBSTITUTE(Answers!B499,"’","'"),"‘","'"),"“",""""),"”",""""))))*1+ISNUMBER(SEARCH("Writing or reviewing code or scripts",TRIM(SUBSTITUTE(SUBSTITUTE(SUBSTITUTE(SUBSTITUTE(Answers!B499,"’","'"),"‘","'"),"“",""""),"”",""""))))*1+ISNUMBER(SEARCH("Brainstorming or planning",TRIM(SUBSTITUTE(SUBSTITUTE(SUBSTITUTE(SUBSTITUTE(Answers!B499,"’","'"),"‘","'"),"“",""""),"”",""""))))*1+ISNUMBER(SEARCH("Something else",TRIM(SUBSTITUTE(SUBSTITUTE(SUBSTITUTE(SUBSTITUTE(Answers!B499,"’","'"),"‘","'"),"“",""""),"”",""""))))*1)</f>
        <v/>
      </c>
      <c r="Y499" s="1" t="str">
        <f aca="false">IF(X499="","",IF(X499=0,IF(ISNUMBER(SEARCH("I don't use AI tools for work",TRIM(SUBSTITUTE(SUBSTITUTE(SUBSTITUTE(SUBSTITUTE(Answers!B499,"’","'"),"‘","'"),"“",""""),"”","""")))),1,"unread"),MIN(X499+1,5)))</f>
        <v/>
      </c>
      <c r="Z499" s="1" t="n">
        <f aca="false">IF(ISNUMBER(SEARCH("Clear guidance on what's allowed and what information can go in",TRIM(SUBSTITUTE(SUBSTITUTE(SUBSTITUTE(SUBSTITUTE(Answers!R499,"’","'"),"‘","'"),"“",""""),"”","""")))),1,0)</f>
        <v>0</v>
      </c>
      <c r="AA499" s="1" t="n">
        <f aca="false">IF(ISNUMBER(SEARCH("An approved AI tool with a work account",TRIM(SUBSTITUTE(SUBSTITUTE(SUBSTITUTE(SUBSTITUTE(Answers!R499,"’","'"),"‘","'"),"“",""""),"”","""")))),1,0)</f>
        <v>0</v>
      </c>
      <c r="AB499" s="1" t="n">
        <f aca="false">IF(ISNUMBER(SEARCH("Hands-on training using my own work tasks",TRIM(SUBSTITUTE(SUBSTITUTE(SUBSTITUTE(SUBSTITUTE(Answers!R499,"’","'"),"‘","'"),"“",""""),"”","""")))),1,0)</f>
        <v>0</v>
      </c>
      <c r="AC499" s="1" t="n">
        <f aca="false">IF(ISNUMBER(SEARCH("Ready-made prompts and templates for common tasks",TRIM(SUBSTITUTE(SUBSTITUTE(SUBSTITUTE(SUBSTITUTE(Answers!R499,"’","'"),"‘","'"),"“",""""),"”","""")))),1,0)</f>
        <v>0</v>
      </c>
      <c r="AD499" s="1" t="n">
        <f aca="false">IF(ISNUMBER(SEARCH("Help setting up an AI agent for my role",TRIM(SUBSTITUTE(SUBSTITUTE(SUBSTITUTE(SUBSTITUTE(Answers!R499,"’","'"),"‘","'"),"“",""""),"”","""")))),1,0)</f>
        <v>0</v>
      </c>
      <c r="AE499" s="1" t="n">
        <f aca="false">IF(ISNUMBER(SEARCH("Examples from people in jobs like mine",TRIM(SUBSTITUTE(SUBSTITUTE(SUBSTITUTE(SUBSTITUTE(Answers!R499,"’","'"),"‘","'"),"“",""""),"”","""")))),1,0)</f>
        <v>0</v>
      </c>
      <c r="AF499" s="1" t="n">
        <f aca="false">IF(ISNUMBER(SEARCH("Time set aside to practice",TRIM(SUBSTITUTE(SUBSTITUTE(SUBSTITUTE(SUBSTITUTE(Answers!R499,"’","'"),"‘","'"),"“",""""),"”","""")))),1,0)</f>
        <v>0</v>
      </c>
      <c r="AG499" s="1" t="n">
        <f aca="false">IF(ISNUMBER(SEARCH("I don't need help right now",TRIM(SUBSTITUTE(SUBSTITUTE(SUBSTITUTE(SUBSTITUTE(Answers!R499,"’","'"),"‘","'"),"“",""""),"”","""")))),1,0)</f>
        <v>0</v>
      </c>
      <c r="AH499" s="1" t="str">
        <f aca="false">IF(Answers!R499="","",IF(Z499+AA499+AB499+AC499+AD499+AE499+AF499+AG499=0,"unread",""))</f>
        <v/>
      </c>
      <c r="AI499" s="1" t="n">
        <f aca="false">IF(OR(D499=5,E499=5),1,0)</f>
        <v>0</v>
      </c>
    </row>
    <row r="500" customFormat="false" ht="15" hidden="false" customHeight="true" outlineLevel="0" collapsed="false">
      <c r="A500" s="1" t="n">
        <f aca="false">Answers!T500</f>
        <v>0</v>
      </c>
      <c r="B500" s="1" t="str">
        <f aca="false">IF(Answers!A500="","",IFERROR(MATCH(TRIM(SUBSTITUTE(SUBSTITUTE(SUBSTITUTE(SUBSTITUTE(Answers!A500,"’","'"),"‘","'"),"“",""""),"”","""")),'Scoring key'!$B$10:$B$14,0),"unread"))</f>
        <v/>
      </c>
      <c r="C500" s="1" t="str">
        <f aca="false">IF(Answers!C500="","",IFERROR(MATCH(TRIM(SUBSTITUTE(SUBSTITUTE(SUBSTITUTE(SUBSTITUTE(Answers!C500,"’","'"),"‘","'"),"“",""""),"”","""")),'Scoring key'!$B$15:$B$19,0),"unread"))</f>
        <v/>
      </c>
      <c r="D500" s="1" t="str">
        <f aca="false">IF(Answers!D500="","",IFERROR(MATCH(TRIM(SUBSTITUTE(SUBSTITUTE(SUBSTITUTE(SUBSTITUTE(Answers!D500,"’","'"),"‘","'"),"“",""""),"”","""")),'Scoring key'!$B$20:$B$24,0),"unread"))</f>
        <v/>
      </c>
      <c r="E500" s="1" t="str">
        <f aca="false">IF(Answers!E500="","",IFERROR(MATCH(TRIM(SUBSTITUTE(SUBSTITUTE(SUBSTITUTE(SUBSTITUTE(Answers!E500,"’","'"),"‘","'"),"“",""""),"”","""")),'Scoring key'!$B$25:$B$29,0),"unread"))</f>
        <v/>
      </c>
      <c r="F500" s="1" t="str">
        <f aca="false">IF(Answers!L500="","",IFERROR(MATCH(TRIM(SUBSTITUTE(SUBSTITUTE(SUBSTITUTE(SUBSTITUTE(Answers!L500,"’","'"),"‘","'"),"“",""""),"”","""")),'Scoring key'!$B$30:$B$34,0),"unread"))</f>
        <v/>
      </c>
      <c r="G500" s="1" t="str">
        <f aca="false">IF(Answers!N500="","",IFERROR(MATCH(TRIM(SUBSTITUTE(SUBSTITUTE(SUBSTITUTE(SUBSTITUTE(Answers!N500,"’","'"),"‘","'"),"“",""""),"”","""")),'Scoring key'!$B$35:$B$38,0),"unread"))</f>
        <v/>
      </c>
      <c r="H500" s="1" t="str">
        <f aca="false">IF(Answers!O500="","",IFERROR(MATCH(TRIM(SUBSTITUTE(SUBSTITUTE(SUBSTITUTE(SUBSTITUTE(Answers!O500,"’","'"),"‘","'"),"“",""""),"”","""")),'Scoring key'!$B$39:$B$42,0),"unread"))</f>
        <v/>
      </c>
      <c r="I500" s="1" t="str">
        <f aca="false">IF(Answers!S500="","",IFERROR(MATCH(TRIM(SUBSTITUTE(SUBSTITUTE(SUBSTITUTE(SUBSTITUTE(Answers!S500,"’","'"),"‘","'"),"“",""""),"”","""")),'Scoring key'!$B$43:$B$46,0),"unread"))</f>
        <v/>
      </c>
      <c r="J500" s="1" t="str">
        <f aca="false">IF(ISNUMBER(B500),IF(INDEX('Scoring key'!$C$10:$C$14,B500)="","",INDEX('Scoring key'!$C$10:$C$14,B500)),"")</f>
        <v/>
      </c>
      <c r="K500" s="1" t="str">
        <f aca="false">IF(ISNUMBER(E500),IF(INDEX('Scoring key'!$C$25:$C$29,E500)="","",INDEX('Scoring key'!$C$25:$C$29,E500)),"")</f>
        <v/>
      </c>
      <c r="L500" s="1" t="str">
        <f aca="false">IF(ISNUMBER(F500),IF(INDEX('Scoring key'!$C$30:$C$34,F500)="","",INDEX('Scoring key'!$C$30:$C$34,F500)),"")</f>
        <v/>
      </c>
      <c r="M500" s="1" t="str">
        <f aca="false">IF(ISNUMBER(G500),IF(INDEX('Scoring key'!$C$35:$C$38,G500)="","",INDEX('Scoring key'!$C$35:$C$38,G500)),"")</f>
        <v/>
      </c>
      <c r="N500" s="1" t="str">
        <f aca="false">IF(ISNUMBER(H500),IF(INDEX('Scoring key'!$C$39:$C$42,H500)="","",INDEX('Scoring key'!$C$39:$C$42,H500)),"")</f>
        <v/>
      </c>
      <c r="O500" s="1" t="str">
        <f aca="false">IF(Answers!F500="","",IF(ISNUMBER(IFERROR(VALUE(Answers!F500),"")),IF(AND(VALUE(Answers!F500)&gt;=1,VALUE(Answers!F500)&lt;=5,VALUE(Answers!F500)=INT(VALUE(Answers!F500))),VALUE(Answers!F500),"unread"),IFERROR(MATCH(TRIM(SUBSTITUTE(SUBSTITUTE(SUBSTITUTE(SUBSTITUTE(Answers!F500,"’","'"),"‘","'"),"“",""""),"”","""")),'Scoring key'!$B$5:$B$9,0),"unread")))</f>
        <v/>
      </c>
      <c r="P500" s="1" t="str">
        <f aca="false">IF(Answers!G500="","",IF(ISNUMBER(IFERROR(VALUE(Answers!G500),"")),IF(AND(VALUE(Answers!G500)&gt;=1,VALUE(Answers!G500)&lt;=5,VALUE(Answers!G500)=INT(VALUE(Answers!G500))),VALUE(Answers!G500),"unread"),IFERROR(MATCH(TRIM(SUBSTITUTE(SUBSTITUTE(SUBSTITUTE(SUBSTITUTE(Answers!G500,"’","'"),"‘","'"),"“",""""),"”","""")),'Scoring key'!$B$5:$B$9,0),"unread")))</f>
        <v/>
      </c>
      <c r="Q500" s="1" t="str">
        <f aca="false">IF(Answers!H500="","",IF(ISNUMBER(IFERROR(VALUE(Answers!H500),"")),IF(AND(VALUE(Answers!H500)&gt;=1,VALUE(Answers!H500)&lt;=5,VALUE(Answers!H500)=INT(VALUE(Answers!H500))),VALUE(Answers!H500),"unread"),IFERROR(MATCH(TRIM(SUBSTITUTE(SUBSTITUTE(SUBSTITUTE(SUBSTITUTE(Answers!H500,"’","'"),"‘","'"),"“",""""),"”","""")),'Scoring key'!$B$5:$B$9,0),"unread")))</f>
        <v/>
      </c>
      <c r="R500" s="1" t="str">
        <f aca="false">IF(Answers!I500="","",IF(ISNUMBER(IFERROR(VALUE(Answers!I500),"")),IF(AND(VALUE(Answers!I500)&gt;=1,VALUE(Answers!I500)&lt;=5,VALUE(Answers!I500)=INT(VALUE(Answers!I500))),VALUE(Answers!I500),"unread"),IFERROR(MATCH(TRIM(SUBSTITUTE(SUBSTITUTE(SUBSTITUTE(SUBSTITUTE(Answers!I500,"’","'"),"‘","'"),"“",""""),"”","""")),'Scoring key'!$B$5:$B$9,0),"unread")))</f>
        <v/>
      </c>
      <c r="S500" s="1" t="str">
        <f aca="false">IF(Answers!J500="","",IF(ISNUMBER(IFERROR(VALUE(Answers!J500),"")),IF(AND(VALUE(Answers!J500)&gt;=1,VALUE(Answers!J500)&lt;=5,VALUE(Answers!J500)=INT(VALUE(Answers!J500))),VALUE(Answers!J500),"unread"),IFERROR(MATCH(TRIM(SUBSTITUTE(SUBSTITUTE(SUBSTITUTE(SUBSTITUTE(Answers!J500,"’","'"),"‘","'"),"“",""""),"”","""")),'Scoring key'!$B$5:$B$9,0),"unread")))</f>
        <v/>
      </c>
      <c r="T500" s="1" t="str">
        <f aca="false">IF(Answers!K500="","",IF(ISNUMBER(IFERROR(VALUE(Answers!K500),"")),IF(AND(VALUE(Answers!K500)&gt;=1,VALUE(Answers!K500)&lt;=5,VALUE(Answers!K500)=INT(VALUE(Answers!K500))),VALUE(Answers!K500),"unread"),IFERROR(MATCH(TRIM(SUBSTITUTE(SUBSTITUTE(SUBSTITUTE(SUBSTITUTE(Answers!K500,"’","'"),"‘","'"),"“",""""),"”","""")),'Scoring key'!$B$5:$B$9,0),"unread")))</f>
        <v/>
      </c>
      <c r="U500" s="1" t="str">
        <f aca="false">IF(Answers!M500="","",IF(ISNUMBER(IFERROR(VALUE(Answers!M500),"")),IF(AND(VALUE(Answers!M500)&gt;=1,VALUE(Answers!M500)&lt;=5,VALUE(Answers!M500)=INT(VALUE(Answers!M500))),VALUE(Answers!M500),"unread"),IFERROR(MATCH(TRIM(SUBSTITUTE(SUBSTITUTE(SUBSTITUTE(SUBSTITUTE(Answers!M500,"’","'"),"‘","'"),"“",""""),"”","""")),'Scoring key'!$B$5:$B$9,0),"unread")))</f>
        <v/>
      </c>
      <c r="V500" s="1" t="str">
        <f aca="false">IF(Answers!P500="","",IF(ISNUMBER(IFERROR(VALUE(Answers!P500),"")),IF(AND(VALUE(Answers!P500)&gt;=1,VALUE(Answers!P500)&lt;=5,VALUE(Answers!P500)=INT(VALUE(Answers!P500))),VALUE(Answers!P500),"unread"),IFERROR(MATCH(TRIM(SUBSTITUTE(SUBSTITUTE(SUBSTITUTE(SUBSTITUTE(Answers!P500,"’","'"),"‘","'"),"“",""""),"”","""")),'Scoring key'!$B$5:$B$9,0),"unread")))</f>
        <v/>
      </c>
      <c r="W500" s="1" t="str">
        <f aca="false">IF(Answers!Q500="","",IF(ISNUMBER(IFERROR(VALUE(Answers!Q500),"")),IF(AND(VALUE(Answers!Q500)&gt;=1,VALUE(Answers!Q500)&lt;=5,VALUE(Answers!Q500)=INT(VALUE(Answers!Q500))),VALUE(Answers!Q500),"unread"),IFERROR(MATCH(TRIM(SUBSTITUTE(SUBSTITUTE(SUBSTITUTE(SUBSTITUTE(Answers!Q500,"’","'"),"‘","'"),"“",""""),"”","""")),'Scoring key'!$B$5:$B$9,0),"unread")))</f>
        <v/>
      </c>
      <c r="X500" s="1" t="str">
        <f aca="false">IF(Answers!B500="","",ISNUMBER(SEARCH("Drafting or editing emails and documents",TRIM(SUBSTITUTE(SUBSTITUTE(SUBSTITUTE(SUBSTITUTE(Answers!B500,"’","'"),"‘","'"),"“",""""),"”",""""))))*1+ISNUMBER(SEARCH("Summarizing documents, threads or meetings",TRIM(SUBSTITUTE(SUBSTITUTE(SUBSTITUTE(SUBSTITUTE(Answers!B500,"’","'"),"‘","'"),"“",""""),"”",""""))))*1+ISNUMBER(SEARCH("Research, or explaining something unfamiliar",TRIM(SUBSTITUTE(SUBSTITUTE(SUBSTITUTE(SUBSTITUTE(Answers!B500,"’","'"),"‘","'"),"“",""""),"”",""""))))*1+ISNUMBER(SEARCH("Working with data or spreadsheets",TRIM(SUBSTITUTE(SUBSTITUTE(SUBSTITUTE(SUBSTITUTE(Answers!B500,"’","'"),"‘","'"),"“",""""),"”",""""))))*1+ISNUMBER(SEARCH("Writing or reviewing code or scripts",TRIM(SUBSTITUTE(SUBSTITUTE(SUBSTITUTE(SUBSTITUTE(Answers!B500,"’","'"),"‘","'"),"“",""""),"”",""""))))*1+ISNUMBER(SEARCH("Brainstorming or planning",TRIM(SUBSTITUTE(SUBSTITUTE(SUBSTITUTE(SUBSTITUTE(Answers!B500,"’","'"),"‘","'"),"“",""""),"”",""""))))*1+ISNUMBER(SEARCH("Something else",TRIM(SUBSTITUTE(SUBSTITUTE(SUBSTITUTE(SUBSTITUTE(Answers!B500,"’","'"),"‘","'"),"“",""""),"”",""""))))*1)</f>
        <v/>
      </c>
      <c r="Y500" s="1" t="str">
        <f aca="false">IF(X500="","",IF(X500=0,IF(ISNUMBER(SEARCH("I don't use AI tools for work",TRIM(SUBSTITUTE(SUBSTITUTE(SUBSTITUTE(SUBSTITUTE(Answers!B500,"’","'"),"‘","'"),"“",""""),"”","""")))),1,"unread"),MIN(X500+1,5)))</f>
        <v/>
      </c>
      <c r="Z500" s="1" t="n">
        <f aca="false">IF(ISNUMBER(SEARCH("Clear guidance on what's allowed and what information can go in",TRIM(SUBSTITUTE(SUBSTITUTE(SUBSTITUTE(SUBSTITUTE(Answers!R500,"’","'"),"‘","'"),"“",""""),"”","""")))),1,0)</f>
        <v>0</v>
      </c>
      <c r="AA500" s="1" t="n">
        <f aca="false">IF(ISNUMBER(SEARCH("An approved AI tool with a work account",TRIM(SUBSTITUTE(SUBSTITUTE(SUBSTITUTE(SUBSTITUTE(Answers!R500,"’","'"),"‘","'"),"“",""""),"”","""")))),1,0)</f>
        <v>0</v>
      </c>
      <c r="AB500" s="1" t="n">
        <f aca="false">IF(ISNUMBER(SEARCH("Hands-on training using my own work tasks",TRIM(SUBSTITUTE(SUBSTITUTE(SUBSTITUTE(SUBSTITUTE(Answers!R500,"’","'"),"‘","'"),"“",""""),"”","""")))),1,0)</f>
        <v>0</v>
      </c>
      <c r="AC500" s="1" t="n">
        <f aca="false">IF(ISNUMBER(SEARCH("Ready-made prompts and templates for common tasks",TRIM(SUBSTITUTE(SUBSTITUTE(SUBSTITUTE(SUBSTITUTE(Answers!R500,"’","'"),"‘","'"),"“",""""),"”","""")))),1,0)</f>
        <v>0</v>
      </c>
      <c r="AD500" s="1" t="n">
        <f aca="false">IF(ISNUMBER(SEARCH("Help setting up an AI agent for my role",TRIM(SUBSTITUTE(SUBSTITUTE(SUBSTITUTE(SUBSTITUTE(Answers!R500,"’","'"),"‘","'"),"“",""""),"”","""")))),1,0)</f>
        <v>0</v>
      </c>
      <c r="AE500" s="1" t="n">
        <f aca="false">IF(ISNUMBER(SEARCH("Examples from people in jobs like mine",TRIM(SUBSTITUTE(SUBSTITUTE(SUBSTITUTE(SUBSTITUTE(Answers!R500,"’","'"),"‘","'"),"“",""""),"”","""")))),1,0)</f>
        <v>0</v>
      </c>
      <c r="AF500" s="1" t="n">
        <f aca="false">IF(ISNUMBER(SEARCH("Time set aside to practice",TRIM(SUBSTITUTE(SUBSTITUTE(SUBSTITUTE(SUBSTITUTE(Answers!R500,"’","'"),"‘","'"),"“",""""),"”","""")))),1,0)</f>
        <v>0</v>
      </c>
      <c r="AG500" s="1" t="n">
        <f aca="false">IF(ISNUMBER(SEARCH("I don't need help right now",TRIM(SUBSTITUTE(SUBSTITUTE(SUBSTITUTE(SUBSTITUTE(Answers!R500,"’","'"),"‘","'"),"“",""""),"”","""")))),1,0)</f>
        <v>0</v>
      </c>
      <c r="AH500" s="1" t="str">
        <f aca="false">IF(Answers!R500="","",IF(Z500+AA500+AB500+AC500+AD500+AE500+AF500+AG500=0,"unread",""))</f>
        <v/>
      </c>
      <c r="AI500" s="1" t="n">
        <f aca="false">IF(OR(D500=5,E500=5),1,0)</f>
        <v>0</v>
      </c>
    </row>
    <row r="501" customFormat="false" ht="15" hidden="false" customHeight="true" outlineLevel="0" collapsed="false">
      <c r="A501" s="1" t="n">
        <f aca="false">Answers!T501</f>
        <v>0</v>
      </c>
      <c r="B501" s="1" t="str">
        <f aca="false">IF(Answers!A501="","",IFERROR(MATCH(TRIM(SUBSTITUTE(SUBSTITUTE(SUBSTITUTE(SUBSTITUTE(Answers!A501,"’","'"),"‘","'"),"“",""""),"”","""")),'Scoring key'!$B$10:$B$14,0),"unread"))</f>
        <v/>
      </c>
      <c r="C501" s="1" t="str">
        <f aca="false">IF(Answers!C501="","",IFERROR(MATCH(TRIM(SUBSTITUTE(SUBSTITUTE(SUBSTITUTE(SUBSTITUTE(Answers!C501,"’","'"),"‘","'"),"“",""""),"”","""")),'Scoring key'!$B$15:$B$19,0),"unread"))</f>
        <v/>
      </c>
      <c r="D501" s="1" t="str">
        <f aca="false">IF(Answers!D501="","",IFERROR(MATCH(TRIM(SUBSTITUTE(SUBSTITUTE(SUBSTITUTE(SUBSTITUTE(Answers!D501,"’","'"),"‘","'"),"“",""""),"”","""")),'Scoring key'!$B$20:$B$24,0),"unread"))</f>
        <v/>
      </c>
      <c r="E501" s="1" t="str">
        <f aca="false">IF(Answers!E501="","",IFERROR(MATCH(TRIM(SUBSTITUTE(SUBSTITUTE(SUBSTITUTE(SUBSTITUTE(Answers!E501,"’","'"),"‘","'"),"“",""""),"”","""")),'Scoring key'!$B$25:$B$29,0),"unread"))</f>
        <v/>
      </c>
      <c r="F501" s="1" t="str">
        <f aca="false">IF(Answers!L501="","",IFERROR(MATCH(TRIM(SUBSTITUTE(SUBSTITUTE(SUBSTITUTE(SUBSTITUTE(Answers!L501,"’","'"),"‘","'"),"“",""""),"”","""")),'Scoring key'!$B$30:$B$34,0),"unread"))</f>
        <v/>
      </c>
      <c r="G501" s="1" t="str">
        <f aca="false">IF(Answers!N501="","",IFERROR(MATCH(TRIM(SUBSTITUTE(SUBSTITUTE(SUBSTITUTE(SUBSTITUTE(Answers!N501,"’","'"),"‘","'"),"“",""""),"”","""")),'Scoring key'!$B$35:$B$38,0),"unread"))</f>
        <v/>
      </c>
      <c r="H501" s="1" t="str">
        <f aca="false">IF(Answers!O501="","",IFERROR(MATCH(TRIM(SUBSTITUTE(SUBSTITUTE(SUBSTITUTE(SUBSTITUTE(Answers!O501,"’","'"),"‘","'"),"“",""""),"”","""")),'Scoring key'!$B$39:$B$42,0),"unread"))</f>
        <v/>
      </c>
      <c r="I501" s="1" t="str">
        <f aca="false">IF(Answers!S501="","",IFERROR(MATCH(TRIM(SUBSTITUTE(SUBSTITUTE(SUBSTITUTE(SUBSTITUTE(Answers!S501,"’","'"),"‘","'"),"“",""""),"”","""")),'Scoring key'!$B$43:$B$46,0),"unread"))</f>
        <v/>
      </c>
      <c r="J501" s="1" t="str">
        <f aca="false">IF(ISNUMBER(B501),IF(INDEX('Scoring key'!$C$10:$C$14,B501)="","",INDEX('Scoring key'!$C$10:$C$14,B501)),"")</f>
        <v/>
      </c>
      <c r="K501" s="1" t="str">
        <f aca="false">IF(ISNUMBER(E501),IF(INDEX('Scoring key'!$C$25:$C$29,E501)="","",INDEX('Scoring key'!$C$25:$C$29,E501)),"")</f>
        <v/>
      </c>
      <c r="L501" s="1" t="str">
        <f aca="false">IF(ISNUMBER(F501),IF(INDEX('Scoring key'!$C$30:$C$34,F501)="","",INDEX('Scoring key'!$C$30:$C$34,F501)),"")</f>
        <v/>
      </c>
      <c r="M501" s="1" t="str">
        <f aca="false">IF(ISNUMBER(G501),IF(INDEX('Scoring key'!$C$35:$C$38,G501)="","",INDEX('Scoring key'!$C$35:$C$38,G501)),"")</f>
        <v/>
      </c>
      <c r="N501" s="1" t="str">
        <f aca="false">IF(ISNUMBER(H501),IF(INDEX('Scoring key'!$C$39:$C$42,H501)="","",INDEX('Scoring key'!$C$39:$C$42,H501)),"")</f>
        <v/>
      </c>
      <c r="O501" s="1" t="str">
        <f aca="false">IF(Answers!F501="","",IF(ISNUMBER(IFERROR(VALUE(Answers!F501),"")),IF(AND(VALUE(Answers!F501)&gt;=1,VALUE(Answers!F501)&lt;=5,VALUE(Answers!F501)=INT(VALUE(Answers!F501))),VALUE(Answers!F501),"unread"),IFERROR(MATCH(TRIM(SUBSTITUTE(SUBSTITUTE(SUBSTITUTE(SUBSTITUTE(Answers!F501,"’","'"),"‘","'"),"“",""""),"”","""")),'Scoring key'!$B$5:$B$9,0),"unread")))</f>
        <v/>
      </c>
      <c r="P501" s="1" t="str">
        <f aca="false">IF(Answers!G501="","",IF(ISNUMBER(IFERROR(VALUE(Answers!G501),"")),IF(AND(VALUE(Answers!G501)&gt;=1,VALUE(Answers!G501)&lt;=5,VALUE(Answers!G501)=INT(VALUE(Answers!G501))),VALUE(Answers!G501),"unread"),IFERROR(MATCH(TRIM(SUBSTITUTE(SUBSTITUTE(SUBSTITUTE(SUBSTITUTE(Answers!G501,"’","'"),"‘","'"),"“",""""),"”","""")),'Scoring key'!$B$5:$B$9,0),"unread")))</f>
        <v/>
      </c>
      <c r="Q501" s="1" t="str">
        <f aca="false">IF(Answers!H501="","",IF(ISNUMBER(IFERROR(VALUE(Answers!H501),"")),IF(AND(VALUE(Answers!H501)&gt;=1,VALUE(Answers!H501)&lt;=5,VALUE(Answers!H501)=INT(VALUE(Answers!H501))),VALUE(Answers!H501),"unread"),IFERROR(MATCH(TRIM(SUBSTITUTE(SUBSTITUTE(SUBSTITUTE(SUBSTITUTE(Answers!H501,"’","'"),"‘","'"),"“",""""),"”","""")),'Scoring key'!$B$5:$B$9,0),"unread")))</f>
        <v/>
      </c>
      <c r="R501" s="1" t="str">
        <f aca="false">IF(Answers!I501="","",IF(ISNUMBER(IFERROR(VALUE(Answers!I501),"")),IF(AND(VALUE(Answers!I501)&gt;=1,VALUE(Answers!I501)&lt;=5,VALUE(Answers!I501)=INT(VALUE(Answers!I501))),VALUE(Answers!I501),"unread"),IFERROR(MATCH(TRIM(SUBSTITUTE(SUBSTITUTE(SUBSTITUTE(SUBSTITUTE(Answers!I501,"’","'"),"‘","'"),"“",""""),"”","""")),'Scoring key'!$B$5:$B$9,0),"unread")))</f>
        <v/>
      </c>
      <c r="S501" s="1" t="str">
        <f aca="false">IF(Answers!J501="","",IF(ISNUMBER(IFERROR(VALUE(Answers!J501),"")),IF(AND(VALUE(Answers!J501)&gt;=1,VALUE(Answers!J501)&lt;=5,VALUE(Answers!J501)=INT(VALUE(Answers!J501))),VALUE(Answers!J501),"unread"),IFERROR(MATCH(TRIM(SUBSTITUTE(SUBSTITUTE(SUBSTITUTE(SUBSTITUTE(Answers!J501,"’","'"),"‘","'"),"“",""""),"”","""")),'Scoring key'!$B$5:$B$9,0),"unread")))</f>
        <v/>
      </c>
      <c r="T501" s="1" t="str">
        <f aca="false">IF(Answers!K501="","",IF(ISNUMBER(IFERROR(VALUE(Answers!K501),"")),IF(AND(VALUE(Answers!K501)&gt;=1,VALUE(Answers!K501)&lt;=5,VALUE(Answers!K501)=INT(VALUE(Answers!K501))),VALUE(Answers!K501),"unread"),IFERROR(MATCH(TRIM(SUBSTITUTE(SUBSTITUTE(SUBSTITUTE(SUBSTITUTE(Answers!K501,"’","'"),"‘","'"),"“",""""),"”","""")),'Scoring key'!$B$5:$B$9,0),"unread")))</f>
        <v/>
      </c>
      <c r="U501" s="1" t="str">
        <f aca="false">IF(Answers!M501="","",IF(ISNUMBER(IFERROR(VALUE(Answers!M501),"")),IF(AND(VALUE(Answers!M501)&gt;=1,VALUE(Answers!M501)&lt;=5,VALUE(Answers!M501)=INT(VALUE(Answers!M501))),VALUE(Answers!M501),"unread"),IFERROR(MATCH(TRIM(SUBSTITUTE(SUBSTITUTE(SUBSTITUTE(SUBSTITUTE(Answers!M501,"’","'"),"‘","'"),"“",""""),"”","""")),'Scoring key'!$B$5:$B$9,0),"unread")))</f>
        <v/>
      </c>
      <c r="V501" s="1" t="str">
        <f aca="false">IF(Answers!P501="","",IF(ISNUMBER(IFERROR(VALUE(Answers!P501),"")),IF(AND(VALUE(Answers!P501)&gt;=1,VALUE(Answers!P501)&lt;=5,VALUE(Answers!P501)=INT(VALUE(Answers!P501))),VALUE(Answers!P501),"unread"),IFERROR(MATCH(TRIM(SUBSTITUTE(SUBSTITUTE(SUBSTITUTE(SUBSTITUTE(Answers!P501,"’","'"),"‘","'"),"“",""""),"”","""")),'Scoring key'!$B$5:$B$9,0),"unread")))</f>
        <v/>
      </c>
      <c r="W501" s="1" t="str">
        <f aca="false">IF(Answers!Q501="","",IF(ISNUMBER(IFERROR(VALUE(Answers!Q501),"")),IF(AND(VALUE(Answers!Q501)&gt;=1,VALUE(Answers!Q501)&lt;=5,VALUE(Answers!Q501)=INT(VALUE(Answers!Q501))),VALUE(Answers!Q501),"unread"),IFERROR(MATCH(TRIM(SUBSTITUTE(SUBSTITUTE(SUBSTITUTE(SUBSTITUTE(Answers!Q501,"’","'"),"‘","'"),"“",""""),"”","""")),'Scoring key'!$B$5:$B$9,0),"unread")))</f>
        <v/>
      </c>
      <c r="X501" s="1" t="str">
        <f aca="false">IF(Answers!B501="","",ISNUMBER(SEARCH("Drafting or editing emails and documents",TRIM(SUBSTITUTE(SUBSTITUTE(SUBSTITUTE(SUBSTITUTE(Answers!B501,"’","'"),"‘","'"),"“",""""),"”",""""))))*1+ISNUMBER(SEARCH("Summarizing documents, threads or meetings",TRIM(SUBSTITUTE(SUBSTITUTE(SUBSTITUTE(SUBSTITUTE(Answers!B501,"’","'"),"‘","'"),"“",""""),"”",""""))))*1+ISNUMBER(SEARCH("Research, or explaining something unfamiliar",TRIM(SUBSTITUTE(SUBSTITUTE(SUBSTITUTE(SUBSTITUTE(Answers!B501,"’","'"),"‘","'"),"“",""""),"”",""""))))*1+ISNUMBER(SEARCH("Working with data or spreadsheets",TRIM(SUBSTITUTE(SUBSTITUTE(SUBSTITUTE(SUBSTITUTE(Answers!B501,"’","'"),"‘","'"),"“",""""),"”",""""))))*1+ISNUMBER(SEARCH("Writing or reviewing code or scripts",TRIM(SUBSTITUTE(SUBSTITUTE(SUBSTITUTE(SUBSTITUTE(Answers!B501,"’","'"),"‘","'"),"“",""""),"”",""""))))*1+ISNUMBER(SEARCH("Brainstorming or planning",TRIM(SUBSTITUTE(SUBSTITUTE(SUBSTITUTE(SUBSTITUTE(Answers!B501,"’","'"),"‘","'"),"“",""""),"”",""""))))*1+ISNUMBER(SEARCH("Something else",TRIM(SUBSTITUTE(SUBSTITUTE(SUBSTITUTE(SUBSTITUTE(Answers!B501,"’","'"),"‘","'"),"“",""""),"”",""""))))*1)</f>
        <v/>
      </c>
      <c r="Y501" s="1" t="str">
        <f aca="false">IF(X501="","",IF(X501=0,IF(ISNUMBER(SEARCH("I don't use AI tools for work",TRIM(SUBSTITUTE(SUBSTITUTE(SUBSTITUTE(SUBSTITUTE(Answers!B501,"’","'"),"‘","'"),"“",""""),"”","""")))),1,"unread"),MIN(X501+1,5)))</f>
        <v/>
      </c>
      <c r="Z501" s="1" t="n">
        <f aca="false">IF(ISNUMBER(SEARCH("Clear guidance on what's allowed and what information can go in",TRIM(SUBSTITUTE(SUBSTITUTE(SUBSTITUTE(SUBSTITUTE(Answers!R501,"’","'"),"‘","'"),"“",""""),"”","""")))),1,0)</f>
        <v>0</v>
      </c>
      <c r="AA501" s="1" t="n">
        <f aca="false">IF(ISNUMBER(SEARCH("An approved AI tool with a work account",TRIM(SUBSTITUTE(SUBSTITUTE(SUBSTITUTE(SUBSTITUTE(Answers!R501,"’","'"),"‘","'"),"“",""""),"”","""")))),1,0)</f>
        <v>0</v>
      </c>
      <c r="AB501" s="1" t="n">
        <f aca="false">IF(ISNUMBER(SEARCH("Hands-on training using my own work tasks",TRIM(SUBSTITUTE(SUBSTITUTE(SUBSTITUTE(SUBSTITUTE(Answers!R501,"’","'"),"‘","'"),"“",""""),"”","""")))),1,0)</f>
        <v>0</v>
      </c>
      <c r="AC501" s="1" t="n">
        <f aca="false">IF(ISNUMBER(SEARCH("Ready-made prompts and templates for common tasks",TRIM(SUBSTITUTE(SUBSTITUTE(SUBSTITUTE(SUBSTITUTE(Answers!R501,"’","'"),"‘","'"),"“",""""),"”","""")))),1,0)</f>
        <v>0</v>
      </c>
      <c r="AD501" s="1" t="n">
        <f aca="false">IF(ISNUMBER(SEARCH("Help setting up an AI agent for my role",TRIM(SUBSTITUTE(SUBSTITUTE(SUBSTITUTE(SUBSTITUTE(Answers!R501,"’","'"),"‘","'"),"“",""""),"”","""")))),1,0)</f>
        <v>0</v>
      </c>
      <c r="AE501" s="1" t="n">
        <f aca="false">IF(ISNUMBER(SEARCH("Examples from people in jobs like mine",TRIM(SUBSTITUTE(SUBSTITUTE(SUBSTITUTE(SUBSTITUTE(Answers!R501,"’","'"),"‘","'"),"“",""""),"”","""")))),1,0)</f>
        <v>0</v>
      </c>
      <c r="AF501" s="1" t="n">
        <f aca="false">IF(ISNUMBER(SEARCH("Time set aside to practice",TRIM(SUBSTITUTE(SUBSTITUTE(SUBSTITUTE(SUBSTITUTE(Answers!R501,"’","'"),"‘","'"),"“",""""),"”","""")))),1,0)</f>
        <v>0</v>
      </c>
      <c r="AG501" s="1" t="n">
        <f aca="false">IF(ISNUMBER(SEARCH("I don't need help right now",TRIM(SUBSTITUTE(SUBSTITUTE(SUBSTITUTE(SUBSTITUTE(Answers!R501,"’","'"),"‘","'"),"“",""""),"”","""")))),1,0)</f>
        <v>0</v>
      </c>
      <c r="AH501" s="1" t="str">
        <f aca="false">IF(Answers!R501="","",IF(Z501+AA501+AB501+AC501+AD501+AE501+AF501+AG501=0,"unread",""))</f>
        <v/>
      </c>
      <c r="AI501" s="1" t="n">
        <f aca="false">IF(OR(D501=5,E501=5),1,0)</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n">
        <f aca="false">IFERROR(MATCH("*how often do you use an AI tool for work*",Responses!$A$1:$AZ$1,0),"")</f>
        <v>1</v>
      </c>
      <c r="B1" s="0" t="n">
        <f aca="false">IFERROR(MATCH("*What do you use AI tools for at work*",Responses!$A$1:$AZ$1,0),"")</f>
        <v>2</v>
      </c>
      <c r="C1" s="0" t="n">
        <f aca="false">IFERROR(MATCH("*Which account do you usually use*",Responses!$A$1:$AZ$1,0),"")</f>
        <v>3</v>
      </c>
      <c r="D1" s="0" t="n">
        <f aca="false">IFERROR(MATCH("*sure was approved*",Responses!$A$1:$AZ$1,0),"")</f>
        <v>4</v>
      </c>
      <c r="E1" s="0" t="n">
        <f aca="false">IFERROR(MATCH("*how often does work content go into it*",Responses!$A$1:$AZ$1,0),"")</f>
        <v>5</v>
      </c>
      <c r="F1" s="0" t="n">
        <f aca="false">IFERROR(MATCH("*comfortable using AI tools in my work*",Responses!$A$1:$AZ$1,0),"")</f>
        <v>6</v>
      </c>
      <c r="G1" s="0" t="n">
        <f aca="false">IFERROR(MATCH("*could save me real time*",Responses!$A$1:$AZ$1,0),"")</f>
        <v>7</v>
      </c>
      <c r="H1" s="0" t="n">
        <f aca="false">IFERROR(MATCH("*concerns about how AI will change my role*",Responses!$A$1:$AZ$1,0),"")</f>
        <v>8</v>
      </c>
      <c r="I1" s="0" t="n">
        <f aca="false">IFERROR(MATCH("*telling my manager how I use AI*",Responses!$A$1:$AZ$1,0),"")</f>
        <v>9</v>
      </c>
      <c r="J1" s="0" t="n">
        <f aca="false">IFERROR(MATCH("*useful within one or two tries*",Responses!$A$1:$AZ$1,0),"")</f>
        <v>10</v>
      </c>
      <c r="K1" s="0" t="n">
        <f aca="false">IFERROR(MATCH("*background on my role and the task*",Responses!$A$1:$AZ$1,0),"")</f>
        <v>11</v>
      </c>
      <c r="L1" s="0" t="n">
        <f aca="false">IFERROR(MATCH("*includes a statistic*",Responses!$A$1:$AZ$1,0),"")</f>
        <v>12</v>
      </c>
      <c r="M1" s="0" t="n">
        <f aca="false">IFERROR(MATCH("*list the kinds of information*",Responses!$A$1:$AZ$1,0),"")</f>
        <v>13</v>
      </c>
      <c r="N1" s="0" t="n">
        <f aca="false">IFERROR(MATCH("*replying to a customer complaint*",Responses!$A$1:$AZ$1,0),"")</f>
        <v>14</v>
      </c>
      <c r="O1" s="0" t="n">
        <f aca="false">IFERROR(MATCH("*policy or guidance on using AI tools*",Responses!$A$1:$AZ$1,0),"")</f>
        <v>15</v>
      </c>
      <c r="P1" s="0" t="n">
        <f aca="false">IFERROR(MATCH("*allowed to use for work*",Responses!$A$1:$AZ$1,0),"")</f>
        <v>16</v>
      </c>
      <c r="Q1" s="0" t="n">
        <f aca="false">IFERROR(MATCH("*know who to ask*",Responses!$A$1:$AZ$1,0),"")</f>
        <v>17</v>
      </c>
      <c r="R1" s="0" t="n">
        <f aca="false">IFERROR(MATCH("*would help you most*",Responses!$A$1:$AZ$1,0),"")</f>
        <v>18</v>
      </c>
      <c r="S1" s="0" t="n">
        <f aca="false">IFERROR(MATCH("*most like to learn*",Responses!$A$1:$AZ$1,0),"")</f>
        <v>19</v>
      </c>
      <c r="T1" s="0" t="s">
        <v>182</v>
      </c>
    </row>
    <row r="2" customFormat="false" ht="15" hidden="false" customHeight="false" outlineLevel="0" collapsed="false">
      <c r="A2" s="0" t="str">
        <f aca="false">IF(A$1="","",IF(INDEX(Responses!$A$2:$AZ$2,1,A$1)="","",INDEX(Responses!$A$2:$AZ$2,1,A$1)))</f>
        <v/>
      </c>
      <c r="B2" s="0" t="str">
        <f aca="false">IF(B$1="","",IF(INDEX(Responses!$A$2:$AZ$2,1,B$1)="","",INDEX(Responses!$A$2:$AZ$2,1,B$1)))</f>
        <v/>
      </c>
      <c r="C2" s="0" t="str">
        <f aca="false">IF(C$1="","",IF(INDEX(Responses!$A$2:$AZ$2,1,C$1)="","",INDEX(Responses!$A$2:$AZ$2,1,C$1)))</f>
        <v/>
      </c>
      <c r="D2" s="0" t="str">
        <f aca="false">IF(D$1="","",IF(INDEX(Responses!$A$2:$AZ$2,1,D$1)="","",INDEX(Responses!$A$2:$AZ$2,1,D$1)))</f>
        <v/>
      </c>
      <c r="E2" s="0" t="str">
        <f aca="false">IF(E$1="","",IF(INDEX(Responses!$A$2:$AZ$2,1,E$1)="","",INDEX(Responses!$A$2:$AZ$2,1,E$1)))</f>
        <v/>
      </c>
      <c r="F2" s="0" t="str">
        <f aca="false">IF(F$1="","",IF(INDEX(Responses!$A$2:$AZ$2,1,F$1)="","",INDEX(Responses!$A$2:$AZ$2,1,F$1)))</f>
        <v/>
      </c>
      <c r="G2" s="0" t="str">
        <f aca="false">IF(G$1="","",IF(INDEX(Responses!$A$2:$AZ$2,1,G$1)="","",INDEX(Responses!$A$2:$AZ$2,1,G$1)))</f>
        <v/>
      </c>
      <c r="H2" s="0" t="str">
        <f aca="false">IF(H$1="","",IF(INDEX(Responses!$A$2:$AZ$2,1,H$1)="","",INDEX(Responses!$A$2:$AZ$2,1,H$1)))</f>
        <v/>
      </c>
      <c r="I2" s="0" t="str">
        <f aca="false">IF(I$1="","",IF(INDEX(Responses!$A$2:$AZ$2,1,I$1)="","",INDEX(Responses!$A$2:$AZ$2,1,I$1)))</f>
        <v/>
      </c>
      <c r="J2" s="0" t="str">
        <f aca="false">IF(J$1="","",IF(INDEX(Responses!$A$2:$AZ$2,1,J$1)="","",INDEX(Responses!$A$2:$AZ$2,1,J$1)))</f>
        <v/>
      </c>
      <c r="K2" s="0" t="str">
        <f aca="false">IF(K$1="","",IF(INDEX(Responses!$A$2:$AZ$2,1,K$1)="","",INDEX(Responses!$A$2:$AZ$2,1,K$1)))</f>
        <v/>
      </c>
      <c r="L2" s="0" t="str">
        <f aca="false">IF(L$1="","",IF(INDEX(Responses!$A$2:$AZ$2,1,L$1)="","",INDEX(Responses!$A$2:$AZ$2,1,L$1)))</f>
        <v/>
      </c>
      <c r="M2" s="0" t="str">
        <f aca="false">IF(M$1="","",IF(INDEX(Responses!$A$2:$AZ$2,1,M$1)="","",INDEX(Responses!$A$2:$AZ$2,1,M$1)))</f>
        <v/>
      </c>
      <c r="N2" s="0" t="str">
        <f aca="false">IF(N$1="","",IF(INDEX(Responses!$A$2:$AZ$2,1,N$1)="","",INDEX(Responses!$A$2:$AZ$2,1,N$1)))</f>
        <v/>
      </c>
      <c r="O2" s="0" t="str">
        <f aca="false">IF(O$1="","",IF(INDEX(Responses!$A$2:$AZ$2,1,O$1)="","",INDEX(Responses!$A$2:$AZ$2,1,O$1)))</f>
        <v/>
      </c>
      <c r="P2" s="0" t="str">
        <f aca="false">IF(P$1="","",IF(INDEX(Responses!$A$2:$AZ$2,1,P$1)="","",INDEX(Responses!$A$2:$AZ$2,1,P$1)))</f>
        <v/>
      </c>
      <c r="Q2" s="0" t="str">
        <f aca="false">IF(Q$1="","",IF(INDEX(Responses!$A$2:$AZ$2,1,Q$1)="","",INDEX(Responses!$A$2:$AZ$2,1,Q$1)))</f>
        <v/>
      </c>
      <c r="R2" s="0" t="str">
        <f aca="false">IF(R$1="","",IF(INDEX(Responses!$A$2:$AZ$2,1,R$1)="","",INDEX(Responses!$A$2:$AZ$2,1,R$1)))</f>
        <v/>
      </c>
      <c r="S2" s="0" t="str">
        <f aca="false">IF(S$1="","",IF(INDEX(Responses!$A$2:$AZ$2,1,S$1)="","",INDEX(Responses!$A$2:$AZ$2,1,S$1)))</f>
        <v/>
      </c>
      <c r="T2" s="0" t="n">
        <f aca="false">IF(LEN(A2&amp;B2&amp;C2&amp;D2&amp;E2&amp;F2&amp;G2&amp;H2&amp;I2&amp;J2&amp;K2&amp;L2&amp;M2&amp;N2&amp;O2&amp;P2&amp;Q2&amp;R2&amp;S2)&gt;0,1,0)</f>
        <v>0</v>
      </c>
    </row>
    <row r="3" customFormat="false" ht="15" hidden="false" customHeight="false" outlineLevel="0" collapsed="false">
      <c r="A3" s="0" t="str">
        <f aca="false">IF(A$1="","",IF(INDEX(Responses!$A$3:$AZ$3,1,A$1)="","",INDEX(Responses!$A$3:$AZ$3,1,A$1)))</f>
        <v/>
      </c>
      <c r="B3" s="0" t="str">
        <f aca="false">IF(B$1="","",IF(INDEX(Responses!$A$3:$AZ$3,1,B$1)="","",INDEX(Responses!$A$3:$AZ$3,1,B$1)))</f>
        <v/>
      </c>
      <c r="C3" s="0" t="str">
        <f aca="false">IF(C$1="","",IF(INDEX(Responses!$A$3:$AZ$3,1,C$1)="","",INDEX(Responses!$A$3:$AZ$3,1,C$1)))</f>
        <v/>
      </c>
      <c r="D3" s="0" t="str">
        <f aca="false">IF(D$1="","",IF(INDEX(Responses!$A$3:$AZ$3,1,D$1)="","",INDEX(Responses!$A$3:$AZ$3,1,D$1)))</f>
        <v/>
      </c>
      <c r="E3" s="0" t="str">
        <f aca="false">IF(E$1="","",IF(INDEX(Responses!$A$3:$AZ$3,1,E$1)="","",INDEX(Responses!$A$3:$AZ$3,1,E$1)))</f>
        <v/>
      </c>
      <c r="F3" s="0" t="str">
        <f aca="false">IF(F$1="","",IF(INDEX(Responses!$A$3:$AZ$3,1,F$1)="","",INDEX(Responses!$A$3:$AZ$3,1,F$1)))</f>
        <v/>
      </c>
      <c r="G3" s="0" t="str">
        <f aca="false">IF(G$1="","",IF(INDEX(Responses!$A$3:$AZ$3,1,G$1)="","",INDEX(Responses!$A$3:$AZ$3,1,G$1)))</f>
        <v/>
      </c>
      <c r="H3" s="0" t="str">
        <f aca="false">IF(H$1="","",IF(INDEX(Responses!$A$3:$AZ$3,1,H$1)="","",INDEX(Responses!$A$3:$AZ$3,1,H$1)))</f>
        <v/>
      </c>
      <c r="I3" s="0" t="str">
        <f aca="false">IF(I$1="","",IF(INDEX(Responses!$A$3:$AZ$3,1,I$1)="","",INDEX(Responses!$A$3:$AZ$3,1,I$1)))</f>
        <v/>
      </c>
      <c r="J3" s="0" t="str">
        <f aca="false">IF(J$1="","",IF(INDEX(Responses!$A$3:$AZ$3,1,J$1)="","",INDEX(Responses!$A$3:$AZ$3,1,J$1)))</f>
        <v/>
      </c>
      <c r="K3" s="0" t="str">
        <f aca="false">IF(K$1="","",IF(INDEX(Responses!$A$3:$AZ$3,1,K$1)="","",INDEX(Responses!$A$3:$AZ$3,1,K$1)))</f>
        <v/>
      </c>
      <c r="L3" s="0" t="str">
        <f aca="false">IF(L$1="","",IF(INDEX(Responses!$A$3:$AZ$3,1,L$1)="","",INDEX(Responses!$A$3:$AZ$3,1,L$1)))</f>
        <v/>
      </c>
      <c r="M3" s="0" t="str">
        <f aca="false">IF(M$1="","",IF(INDEX(Responses!$A$3:$AZ$3,1,M$1)="","",INDEX(Responses!$A$3:$AZ$3,1,M$1)))</f>
        <v/>
      </c>
      <c r="N3" s="0" t="str">
        <f aca="false">IF(N$1="","",IF(INDEX(Responses!$A$3:$AZ$3,1,N$1)="","",INDEX(Responses!$A$3:$AZ$3,1,N$1)))</f>
        <v/>
      </c>
      <c r="O3" s="0" t="str">
        <f aca="false">IF(O$1="","",IF(INDEX(Responses!$A$3:$AZ$3,1,O$1)="","",INDEX(Responses!$A$3:$AZ$3,1,O$1)))</f>
        <v/>
      </c>
      <c r="P3" s="0" t="str">
        <f aca="false">IF(P$1="","",IF(INDEX(Responses!$A$3:$AZ$3,1,P$1)="","",INDEX(Responses!$A$3:$AZ$3,1,P$1)))</f>
        <v/>
      </c>
      <c r="Q3" s="0" t="str">
        <f aca="false">IF(Q$1="","",IF(INDEX(Responses!$A$3:$AZ$3,1,Q$1)="","",INDEX(Responses!$A$3:$AZ$3,1,Q$1)))</f>
        <v/>
      </c>
      <c r="R3" s="0" t="str">
        <f aca="false">IF(R$1="","",IF(INDEX(Responses!$A$3:$AZ$3,1,R$1)="","",INDEX(Responses!$A$3:$AZ$3,1,R$1)))</f>
        <v/>
      </c>
      <c r="S3" s="0" t="str">
        <f aca="false">IF(S$1="","",IF(INDEX(Responses!$A$3:$AZ$3,1,S$1)="","",INDEX(Responses!$A$3:$AZ$3,1,S$1)))</f>
        <v/>
      </c>
      <c r="T3" s="0" t="n">
        <f aca="false">IF(LEN(A3&amp;B3&amp;C3&amp;D3&amp;E3&amp;F3&amp;G3&amp;H3&amp;I3&amp;J3&amp;K3&amp;L3&amp;M3&amp;N3&amp;O3&amp;P3&amp;Q3&amp;R3&amp;S3)&gt;0,1,0)</f>
        <v>0</v>
      </c>
    </row>
    <row r="4" customFormat="false" ht="15" hidden="false" customHeight="false" outlineLevel="0" collapsed="false">
      <c r="A4" s="0" t="str">
        <f aca="false">IF(A$1="","",IF(INDEX(Responses!$A$4:$AZ$4,1,A$1)="","",INDEX(Responses!$A$4:$AZ$4,1,A$1)))</f>
        <v/>
      </c>
      <c r="B4" s="0" t="str">
        <f aca="false">IF(B$1="","",IF(INDEX(Responses!$A$4:$AZ$4,1,B$1)="","",INDEX(Responses!$A$4:$AZ$4,1,B$1)))</f>
        <v/>
      </c>
      <c r="C4" s="0" t="str">
        <f aca="false">IF(C$1="","",IF(INDEX(Responses!$A$4:$AZ$4,1,C$1)="","",INDEX(Responses!$A$4:$AZ$4,1,C$1)))</f>
        <v/>
      </c>
      <c r="D4" s="0" t="str">
        <f aca="false">IF(D$1="","",IF(INDEX(Responses!$A$4:$AZ$4,1,D$1)="","",INDEX(Responses!$A$4:$AZ$4,1,D$1)))</f>
        <v/>
      </c>
      <c r="E4" s="0" t="str">
        <f aca="false">IF(E$1="","",IF(INDEX(Responses!$A$4:$AZ$4,1,E$1)="","",INDEX(Responses!$A$4:$AZ$4,1,E$1)))</f>
        <v/>
      </c>
      <c r="F4" s="0" t="str">
        <f aca="false">IF(F$1="","",IF(INDEX(Responses!$A$4:$AZ$4,1,F$1)="","",INDEX(Responses!$A$4:$AZ$4,1,F$1)))</f>
        <v/>
      </c>
      <c r="G4" s="0" t="str">
        <f aca="false">IF(G$1="","",IF(INDEX(Responses!$A$4:$AZ$4,1,G$1)="","",INDEX(Responses!$A$4:$AZ$4,1,G$1)))</f>
        <v/>
      </c>
      <c r="H4" s="0" t="str">
        <f aca="false">IF(H$1="","",IF(INDEX(Responses!$A$4:$AZ$4,1,H$1)="","",INDEX(Responses!$A$4:$AZ$4,1,H$1)))</f>
        <v/>
      </c>
      <c r="I4" s="0" t="str">
        <f aca="false">IF(I$1="","",IF(INDEX(Responses!$A$4:$AZ$4,1,I$1)="","",INDEX(Responses!$A$4:$AZ$4,1,I$1)))</f>
        <v/>
      </c>
      <c r="J4" s="0" t="str">
        <f aca="false">IF(J$1="","",IF(INDEX(Responses!$A$4:$AZ$4,1,J$1)="","",INDEX(Responses!$A$4:$AZ$4,1,J$1)))</f>
        <v/>
      </c>
      <c r="K4" s="0" t="str">
        <f aca="false">IF(K$1="","",IF(INDEX(Responses!$A$4:$AZ$4,1,K$1)="","",INDEX(Responses!$A$4:$AZ$4,1,K$1)))</f>
        <v/>
      </c>
      <c r="L4" s="0" t="str">
        <f aca="false">IF(L$1="","",IF(INDEX(Responses!$A$4:$AZ$4,1,L$1)="","",INDEX(Responses!$A$4:$AZ$4,1,L$1)))</f>
        <v/>
      </c>
      <c r="M4" s="0" t="str">
        <f aca="false">IF(M$1="","",IF(INDEX(Responses!$A$4:$AZ$4,1,M$1)="","",INDEX(Responses!$A$4:$AZ$4,1,M$1)))</f>
        <v/>
      </c>
      <c r="N4" s="0" t="str">
        <f aca="false">IF(N$1="","",IF(INDEX(Responses!$A$4:$AZ$4,1,N$1)="","",INDEX(Responses!$A$4:$AZ$4,1,N$1)))</f>
        <v/>
      </c>
      <c r="O4" s="0" t="str">
        <f aca="false">IF(O$1="","",IF(INDEX(Responses!$A$4:$AZ$4,1,O$1)="","",INDEX(Responses!$A$4:$AZ$4,1,O$1)))</f>
        <v/>
      </c>
      <c r="P4" s="0" t="str">
        <f aca="false">IF(P$1="","",IF(INDEX(Responses!$A$4:$AZ$4,1,P$1)="","",INDEX(Responses!$A$4:$AZ$4,1,P$1)))</f>
        <v/>
      </c>
      <c r="Q4" s="0" t="str">
        <f aca="false">IF(Q$1="","",IF(INDEX(Responses!$A$4:$AZ$4,1,Q$1)="","",INDEX(Responses!$A$4:$AZ$4,1,Q$1)))</f>
        <v/>
      </c>
      <c r="R4" s="0" t="str">
        <f aca="false">IF(R$1="","",IF(INDEX(Responses!$A$4:$AZ$4,1,R$1)="","",INDEX(Responses!$A$4:$AZ$4,1,R$1)))</f>
        <v/>
      </c>
      <c r="S4" s="0" t="str">
        <f aca="false">IF(S$1="","",IF(INDEX(Responses!$A$4:$AZ$4,1,S$1)="","",INDEX(Responses!$A$4:$AZ$4,1,S$1)))</f>
        <v/>
      </c>
      <c r="T4" s="0" t="n">
        <f aca="false">IF(LEN(A4&amp;B4&amp;C4&amp;D4&amp;E4&amp;F4&amp;G4&amp;H4&amp;I4&amp;J4&amp;K4&amp;L4&amp;M4&amp;N4&amp;O4&amp;P4&amp;Q4&amp;R4&amp;S4)&gt;0,1,0)</f>
        <v>0</v>
      </c>
    </row>
    <row r="5" customFormat="false" ht="15" hidden="false" customHeight="false" outlineLevel="0" collapsed="false">
      <c r="A5" s="0" t="str">
        <f aca="false">IF(A$1="","",IF(INDEX(Responses!$A$5:$AZ$5,1,A$1)="","",INDEX(Responses!$A$5:$AZ$5,1,A$1)))</f>
        <v/>
      </c>
      <c r="B5" s="0" t="str">
        <f aca="false">IF(B$1="","",IF(INDEX(Responses!$A$5:$AZ$5,1,B$1)="","",INDEX(Responses!$A$5:$AZ$5,1,B$1)))</f>
        <v/>
      </c>
      <c r="C5" s="0" t="str">
        <f aca="false">IF(C$1="","",IF(INDEX(Responses!$A$5:$AZ$5,1,C$1)="","",INDEX(Responses!$A$5:$AZ$5,1,C$1)))</f>
        <v/>
      </c>
      <c r="D5" s="0" t="str">
        <f aca="false">IF(D$1="","",IF(INDEX(Responses!$A$5:$AZ$5,1,D$1)="","",INDEX(Responses!$A$5:$AZ$5,1,D$1)))</f>
        <v/>
      </c>
      <c r="E5" s="0" t="str">
        <f aca="false">IF(E$1="","",IF(INDEX(Responses!$A$5:$AZ$5,1,E$1)="","",INDEX(Responses!$A$5:$AZ$5,1,E$1)))</f>
        <v/>
      </c>
      <c r="F5" s="0" t="str">
        <f aca="false">IF(F$1="","",IF(INDEX(Responses!$A$5:$AZ$5,1,F$1)="","",INDEX(Responses!$A$5:$AZ$5,1,F$1)))</f>
        <v/>
      </c>
      <c r="G5" s="0" t="str">
        <f aca="false">IF(G$1="","",IF(INDEX(Responses!$A$5:$AZ$5,1,G$1)="","",INDEX(Responses!$A$5:$AZ$5,1,G$1)))</f>
        <v/>
      </c>
      <c r="H5" s="0" t="str">
        <f aca="false">IF(H$1="","",IF(INDEX(Responses!$A$5:$AZ$5,1,H$1)="","",INDEX(Responses!$A$5:$AZ$5,1,H$1)))</f>
        <v/>
      </c>
      <c r="I5" s="0" t="str">
        <f aca="false">IF(I$1="","",IF(INDEX(Responses!$A$5:$AZ$5,1,I$1)="","",INDEX(Responses!$A$5:$AZ$5,1,I$1)))</f>
        <v/>
      </c>
      <c r="J5" s="0" t="str">
        <f aca="false">IF(J$1="","",IF(INDEX(Responses!$A$5:$AZ$5,1,J$1)="","",INDEX(Responses!$A$5:$AZ$5,1,J$1)))</f>
        <v/>
      </c>
      <c r="K5" s="0" t="str">
        <f aca="false">IF(K$1="","",IF(INDEX(Responses!$A$5:$AZ$5,1,K$1)="","",INDEX(Responses!$A$5:$AZ$5,1,K$1)))</f>
        <v/>
      </c>
      <c r="L5" s="0" t="str">
        <f aca="false">IF(L$1="","",IF(INDEX(Responses!$A$5:$AZ$5,1,L$1)="","",INDEX(Responses!$A$5:$AZ$5,1,L$1)))</f>
        <v/>
      </c>
      <c r="M5" s="0" t="str">
        <f aca="false">IF(M$1="","",IF(INDEX(Responses!$A$5:$AZ$5,1,M$1)="","",INDEX(Responses!$A$5:$AZ$5,1,M$1)))</f>
        <v/>
      </c>
      <c r="N5" s="0" t="str">
        <f aca="false">IF(N$1="","",IF(INDEX(Responses!$A$5:$AZ$5,1,N$1)="","",INDEX(Responses!$A$5:$AZ$5,1,N$1)))</f>
        <v/>
      </c>
      <c r="O5" s="0" t="str">
        <f aca="false">IF(O$1="","",IF(INDEX(Responses!$A$5:$AZ$5,1,O$1)="","",INDEX(Responses!$A$5:$AZ$5,1,O$1)))</f>
        <v/>
      </c>
      <c r="P5" s="0" t="str">
        <f aca="false">IF(P$1="","",IF(INDEX(Responses!$A$5:$AZ$5,1,P$1)="","",INDEX(Responses!$A$5:$AZ$5,1,P$1)))</f>
        <v/>
      </c>
      <c r="Q5" s="0" t="str">
        <f aca="false">IF(Q$1="","",IF(INDEX(Responses!$A$5:$AZ$5,1,Q$1)="","",INDEX(Responses!$A$5:$AZ$5,1,Q$1)))</f>
        <v/>
      </c>
      <c r="R5" s="0" t="str">
        <f aca="false">IF(R$1="","",IF(INDEX(Responses!$A$5:$AZ$5,1,R$1)="","",INDEX(Responses!$A$5:$AZ$5,1,R$1)))</f>
        <v/>
      </c>
      <c r="S5" s="0" t="str">
        <f aca="false">IF(S$1="","",IF(INDEX(Responses!$A$5:$AZ$5,1,S$1)="","",INDEX(Responses!$A$5:$AZ$5,1,S$1)))</f>
        <v/>
      </c>
      <c r="T5" s="0" t="n">
        <f aca="false">IF(LEN(A5&amp;B5&amp;C5&amp;D5&amp;E5&amp;F5&amp;G5&amp;H5&amp;I5&amp;J5&amp;K5&amp;L5&amp;M5&amp;N5&amp;O5&amp;P5&amp;Q5&amp;R5&amp;S5)&gt;0,1,0)</f>
        <v>0</v>
      </c>
    </row>
    <row r="6" customFormat="false" ht="15" hidden="false" customHeight="false" outlineLevel="0" collapsed="false">
      <c r="A6" s="0" t="str">
        <f aca="false">IF(A$1="","",IF(INDEX(Responses!$A$6:$AZ$6,1,A$1)="","",INDEX(Responses!$A$6:$AZ$6,1,A$1)))</f>
        <v/>
      </c>
      <c r="B6" s="0" t="str">
        <f aca="false">IF(B$1="","",IF(INDEX(Responses!$A$6:$AZ$6,1,B$1)="","",INDEX(Responses!$A$6:$AZ$6,1,B$1)))</f>
        <v/>
      </c>
      <c r="C6" s="0" t="str">
        <f aca="false">IF(C$1="","",IF(INDEX(Responses!$A$6:$AZ$6,1,C$1)="","",INDEX(Responses!$A$6:$AZ$6,1,C$1)))</f>
        <v/>
      </c>
      <c r="D6" s="0" t="str">
        <f aca="false">IF(D$1="","",IF(INDEX(Responses!$A$6:$AZ$6,1,D$1)="","",INDEX(Responses!$A$6:$AZ$6,1,D$1)))</f>
        <v/>
      </c>
      <c r="E6" s="0" t="str">
        <f aca="false">IF(E$1="","",IF(INDEX(Responses!$A$6:$AZ$6,1,E$1)="","",INDEX(Responses!$A$6:$AZ$6,1,E$1)))</f>
        <v/>
      </c>
      <c r="F6" s="0" t="str">
        <f aca="false">IF(F$1="","",IF(INDEX(Responses!$A$6:$AZ$6,1,F$1)="","",INDEX(Responses!$A$6:$AZ$6,1,F$1)))</f>
        <v/>
      </c>
      <c r="G6" s="0" t="str">
        <f aca="false">IF(G$1="","",IF(INDEX(Responses!$A$6:$AZ$6,1,G$1)="","",INDEX(Responses!$A$6:$AZ$6,1,G$1)))</f>
        <v/>
      </c>
      <c r="H6" s="0" t="str">
        <f aca="false">IF(H$1="","",IF(INDEX(Responses!$A$6:$AZ$6,1,H$1)="","",INDEX(Responses!$A$6:$AZ$6,1,H$1)))</f>
        <v/>
      </c>
      <c r="I6" s="0" t="str">
        <f aca="false">IF(I$1="","",IF(INDEX(Responses!$A$6:$AZ$6,1,I$1)="","",INDEX(Responses!$A$6:$AZ$6,1,I$1)))</f>
        <v/>
      </c>
      <c r="J6" s="0" t="str">
        <f aca="false">IF(J$1="","",IF(INDEX(Responses!$A$6:$AZ$6,1,J$1)="","",INDEX(Responses!$A$6:$AZ$6,1,J$1)))</f>
        <v/>
      </c>
      <c r="K6" s="0" t="str">
        <f aca="false">IF(K$1="","",IF(INDEX(Responses!$A$6:$AZ$6,1,K$1)="","",INDEX(Responses!$A$6:$AZ$6,1,K$1)))</f>
        <v/>
      </c>
      <c r="L6" s="0" t="str">
        <f aca="false">IF(L$1="","",IF(INDEX(Responses!$A$6:$AZ$6,1,L$1)="","",INDEX(Responses!$A$6:$AZ$6,1,L$1)))</f>
        <v/>
      </c>
      <c r="M6" s="0" t="str">
        <f aca="false">IF(M$1="","",IF(INDEX(Responses!$A$6:$AZ$6,1,M$1)="","",INDEX(Responses!$A$6:$AZ$6,1,M$1)))</f>
        <v/>
      </c>
      <c r="N6" s="0" t="str">
        <f aca="false">IF(N$1="","",IF(INDEX(Responses!$A$6:$AZ$6,1,N$1)="","",INDEX(Responses!$A$6:$AZ$6,1,N$1)))</f>
        <v/>
      </c>
      <c r="O6" s="0" t="str">
        <f aca="false">IF(O$1="","",IF(INDEX(Responses!$A$6:$AZ$6,1,O$1)="","",INDEX(Responses!$A$6:$AZ$6,1,O$1)))</f>
        <v/>
      </c>
      <c r="P6" s="0" t="str">
        <f aca="false">IF(P$1="","",IF(INDEX(Responses!$A$6:$AZ$6,1,P$1)="","",INDEX(Responses!$A$6:$AZ$6,1,P$1)))</f>
        <v/>
      </c>
      <c r="Q6" s="0" t="str">
        <f aca="false">IF(Q$1="","",IF(INDEX(Responses!$A$6:$AZ$6,1,Q$1)="","",INDEX(Responses!$A$6:$AZ$6,1,Q$1)))</f>
        <v/>
      </c>
      <c r="R6" s="0" t="str">
        <f aca="false">IF(R$1="","",IF(INDEX(Responses!$A$6:$AZ$6,1,R$1)="","",INDEX(Responses!$A$6:$AZ$6,1,R$1)))</f>
        <v/>
      </c>
      <c r="S6" s="0" t="str">
        <f aca="false">IF(S$1="","",IF(INDEX(Responses!$A$6:$AZ$6,1,S$1)="","",INDEX(Responses!$A$6:$AZ$6,1,S$1)))</f>
        <v/>
      </c>
      <c r="T6" s="0" t="n">
        <f aca="false">IF(LEN(A6&amp;B6&amp;C6&amp;D6&amp;E6&amp;F6&amp;G6&amp;H6&amp;I6&amp;J6&amp;K6&amp;L6&amp;M6&amp;N6&amp;O6&amp;P6&amp;Q6&amp;R6&amp;S6)&gt;0,1,0)</f>
        <v>0</v>
      </c>
    </row>
    <row r="7" customFormat="false" ht="15" hidden="false" customHeight="false" outlineLevel="0" collapsed="false">
      <c r="A7" s="0" t="str">
        <f aca="false">IF(A$1="","",IF(INDEX(Responses!$A$7:$AZ$7,1,A$1)="","",INDEX(Responses!$A$7:$AZ$7,1,A$1)))</f>
        <v/>
      </c>
      <c r="B7" s="0" t="str">
        <f aca="false">IF(B$1="","",IF(INDEX(Responses!$A$7:$AZ$7,1,B$1)="","",INDEX(Responses!$A$7:$AZ$7,1,B$1)))</f>
        <v/>
      </c>
      <c r="C7" s="0" t="str">
        <f aca="false">IF(C$1="","",IF(INDEX(Responses!$A$7:$AZ$7,1,C$1)="","",INDEX(Responses!$A$7:$AZ$7,1,C$1)))</f>
        <v/>
      </c>
      <c r="D7" s="0" t="str">
        <f aca="false">IF(D$1="","",IF(INDEX(Responses!$A$7:$AZ$7,1,D$1)="","",INDEX(Responses!$A$7:$AZ$7,1,D$1)))</f>
        <v/>
      </c>
      <c r="E7" s="0" t="str">
        <f aca="false">IF(E$1="","",IF(INDEX(Responses!$A$7:$AZ$7,1,E$1)="","",INDEX(Responses!$A$7:$AZ$7,1,E$1)))</f>
        <v/>
      </c>
      <c r="F7" s="0" t="str">
        <f aca="false">IF(F$1="","",IF(INDEX(Responses!$A$7:$AZ$7,1,F$1)="","",INDEX(Responses!$A$7:$AZ$7,1,F$1)))</f>
        <v/>
      </c>
      <c r="G7" s="0" t="str">
        <f aca="false">IF(G$1="","",IF(INDEX(Responses!$A$7:$AZ$7,1,G$1)="","",INDEX(Responses!$A$7:$AZ$7,1,G$1)))</f>
        <v/>
      </c>
      <c r="H7" s="0" t="str">
        <f aca="false">IF(H$1="","",IF(INDEX(Responses!$A$7:$AZ$7,1,H$1)="","",INDEX(Responses!$A$7:$AZ$7,1,H$1)))</f>
        <v/>
      </c>
      <c r="I7" s="0" t="str">
        <f aca="false">IF(I$1="","",IF(INDEX(Responses!$A$7:$AZ$7,1,I$1)="","",INDEX(Responses!$A$7:$AZ$7,1,I$1)))</f>
        <v/>
      </c>
      <c r="J7" s="0" t="str">
        <f aca="false">IF(J$1="","",IF(INDEX(Responses!$A$7:$AZ$7,1,J$1)="","",INDEX(Responses!$A$7:$AZ$7,1,J$1)))</f>
        <v/>
      </c>
      <c r="K7" s="0" t="str">
        <f aca="false">IF(K$1="","",IF(INDEX(Responses!$A$7:$AZ$7,1,K$1)="","",INDEX(Responses!$A$7:$AZ$7,1,K$1)))</f>
        <v/>
      </c>
      <c r="L7" s="0" t="str">
        <f aca="false">IF(L$1="","",IF(INDEX(Responses!$A$7:$AZ$7,1,L$1)="","",INDEX(Responses!$A$7:$AZ$7,1,L$1)))</f>
        <v/>
      </c>
      <c r="M7" s="0" t="str">
        <f aca="false">IF(M$1="","",IF(INDEX(Responses!$A$7:$AZ$7,1,M$1)="","",INDEX(Responses!$A$7:$AZ$7,1,M$1)))</f>
        <v/>
      </c>
      <c r="N7" s="0" t="str">
        <f aca="false">IF(N$1="","",IF(INDEX(Responses!$A$7:$AZ$7,1,N$1)="","",INDEX(Responses!$A$7:$AZ$7,1,N$1)))</f>
        <v/>
      </c>
      <c r="O7" s="0" t="str">
        <f aca="false">IF(O$1="","",IF(INDEX(Responses!$A$7:$AZ$7,1,O$1)="","",INDEX(Responses!$A$7:$AZ$7,1,O$1)))</f>
        <v/>
      </c>
      <c r="P7" s="0" t="str">
        <f aca="false">IF(P$1="","",IF(INDEX(Responses!$A$7:$AZ$7,1,P$1)="","",INDEX(Responses!$A$7:$AZ$7,1,P$1)))</f>
        <v/>
      </c>
      <c r="Q7" s="0" t="str">
        <f aca="false">IF(Q$1="","",IF(INDEX(Responses!$A$7:$AZ$7,1,Q$1)="","",INDEX(Responses!$A$7:$AZ$7,1,Q$1)))</f>
        <v/>
      </c>
      <c r="R7" s="0" t="str">
        <f aca="false">IF(R$1="","",IF(INDEX(Responses!$A$7:$AZ$7,1,R$1)="","",INDEX(Responses!$A$7:$AZ$7,1,R$1)))</f>
        <v/>
      </c>
      <c r="S7" s="0" t="str">
        <f aca="false">IF(S$1="","",IF(INDEX(Responses!$A$7:$AZ$7,1,S$1)="","",INDEX(Responses!$A$7:$AZ$7,1,S$1)))</f>
        <v/>
      </c>
      <c r="T7" s="0" t="n">
        <f aca="false">IF(LEN(A7&amp;B7&amp;C7&amp;D7&amp;E7&amp;F7&amp;G7&amp;H7&amp;I7&amp;J7&amp;K7&amp;L7&amp;M7&amp;N7&amp;O7&amp;P7&amp;Q7&amp;R7&amp;S7)&gt;0,1,0)</f>
        <v>0</v>
      </c>
    </row>
    <row r="8" customFormat="false" ht="15" hidden="false" customHeight="false" outlineLevel="0" collapsed="false">
      <c r="A8" s="0" t="str">
        <f aca="false">IF(A$1="","",IF(INDEX(Responses!$A$8:$AZ$8,1,A$1)="","",INDEX(Responses!$A$8:$AZ$8,1,A$1)))</f>
        <v/>
      </c>
      <c r="B8" s="0" t="str">
        <f aca="false">IF(B$1="","",IF(INDEX(Responses!$A$8:$AZ$8,1,B$1)="","",INDEX(Responses!$A$8:$AZ$8,1,B$1)))</f>
        <v/>
      </c>
      <c r="C8" s="0" t="str">
        <f aca="false">IF(C$1="","",IF(INDEX(Responses!$A$8:$AZ$8,1,C$1)="","",INDEX(Responses!$A$8:$AZ$8,1,C$1)))</f>
        <v/>
      </c>
      <c r="D8" s="0" t="str">
        <f aca="false">IF(D$1="","",IF(INDEX(Responses!$A$8:$AZ$8,1,D$1)="","",INDEX(Responses!$A$8:$AZ$8,1,D$1)))</f>
        <v/>
      </c>
      <c r="E8" s="0" t="str">
        <f aca="false">IF(E$1="","",IF(INDEX(Responses!$A$8:$AZ$8,1,E$1)="","",INDEX(Responses!$A$8:$AZ$8,1,E$1)))</f>
        <v/>
      </c>
      <c r="F8" s="0" t="str">
        <f aca="false">IF(F$1="","",IF(INDEX(Responses!$A$8:$AZ$8,1,F$1)="","",INDEX(Responses!$A$8:$AZ$8,1,F$1)))</f>
        <v/>
      </c>
      <c r="G8" s="0" t="str">
        <f aca="false">IF(G$1="","",IF(INDEX(Responses!$A$8:$AZ$8,1,G$1)="","",INDEX(Responses!$A$8:$AZ$8,1,G$1)))</f>
        <v/>
      </c>
      <c r="H8" s="0" t="str">
        <f aca="false">IF(H$1="","",IF(INDEX(Responses!$A$8:$AZ$8,1,H$1)="","",INDEX(Responses!$A$8:$AZ$8,1,H$1)))</f>
        <v/>
      </c>
      <c r="I8" s="0" t="str">
        <f aca="false">IF(I$1="","",IF(INDEX(Responses!$A$8:$AZ$8,1,I$1)="","",INDEX(Responses!$A$8:$AZ$8,1,I$1)))</f>
        <v/>
      </c>
      <c r="J8" s="0" t="str">
        <f aca="false">IF(J$1="","",IF(INDEX(Responses!$A$8:$AZ$8,1,J$1)="","",INDEX(Responses!$A$8:$AZ$8,1,J$1)))</f>
        <v/>
      </c>
      <c r="K8" s="0" t="str">
        <f aca="false">IF(K$1="","",IF(INDEX(Responses!$A$8:$AZ$8,1,K$1)="","",INDEX(Responses!$A$8:$AZ$8,1,K$1)))</f>
        <v/>
      </c>
      <c r="L8" s="0" t="str">
        <f aca="false">IF(L$1="","",IF(INDEX(Responses!$A$8:$AZ$8,1,L$1)="","",INDEX(Responses!$A$8:$AZ$8,1,L$1)))</f>
        <v/>
      </c>
      <c r="M8" s="0" t="str">
        <f aca="false">IF(M$1="","",IF(INDEX(Responses!$A$8:$AZ$8,1,M$1)="","",INDEX(Responses!$A$8:$AZ$8,1,M$1)))</f>
        <v/>
      </c>
      <c r="N8" s="0" t="str">
        <f aca="false">IF(N$1="","",IF(INDEX(Responses!$A$8:$AZ$8,1,N$1)="","",INDEX(Responses!$A$8:$AZ$8,1,N$1)))</f>
        <v/>
      </c>
      <c r="O8" s="0" t="str">
        <f aca="false">IF(O$1="","",IF(INDEX(Responses!$A$8:$AZ$8,1,O$1)="","",INDEX(Responses!$A$8:$AZ$8,1,O$1)))</f>
        <v/>
      </c>
      <c r="P8" s="0" t="str">
        <f aca="false">IF(P$1="","",IF(INDEX(Responses!$A$8:$AZ$8,1,P$1)="","",INDEX(Responses!$A$8:$AZ$8,1,P$1)))</f>
        <v/>
      </c>
      <c r="Q8" s="0" t="str">
        <f aca="false">IF(Q$1="","",IF(INDEX(Responses!$A$8:$AZ$8,1,Q$1)="","",INDEX(Responses!$A$8:$AZ$8,1,Q$1)))</f>
        <v/>
      </c>
      <c r="R8" s="0" t="str">
        <f aca="false">IF(R$1="","",IF(INDEX(Responses!$A$8:$AZ$8,1,R$1)="","",INDEX(Responses!$A$8:$AZ$8,1,R$1)))</f>
        <v/>
      </c>
      <c r="S8" s="0" t="str">
        <f aca="false">IF(S$1="","",IF(INDEX(Responses!$A$8:$AZ$8,1,S$1)="","",INDEX(Responses!$A$8:$AZ$8,1,S$1)))</f>
        <v/>
      </c>
      <c r="T8" s="0" t="n">
        <f aca="false">IF(LEN(A8&amp;B8&amp;C8&amp;D8&amp;E8&amp;F8&amp;G8&amp;H8&amp;I8&amp;J8&amp;K8&amp;L8&amp;M8&amp;N8&amp;O8&amp;P8&amp;Q8&amp;R8&amp;S8)&gt;0,1,0)</f>
        <v>0</v>
      </c>
    </row>
    <row r="9" customFormat="false" ht="15" hidden="false" customHeight="false" outlineLevel="0" collapsed="false">
      <c r="A9" s="0" t="str">
        <f aca="false">IF(A$1="","",IF(INDEX(Responses!$A$9:$AZ$9,1,A$1)="","",INDEX(Responses!$A$9:$AZ$9,1,A$1)))</f>
        <v/>
      </c>
      <c r="B9" s="0" t="str">
        <f aca="false">IF(B$1="","",IF(INDEX(Responses!$A$9:$AZ$9,1,B$1)="","",INDEX(Responses!$A$9:$AZ$9,1,B$1)))</f>
        <v/>
      </c>
      <c r="C9" s="0" t="str">
        <f aca="false">IF(C$1="","",IF(INDEX(Responses!$A$9:$AZ$9,1,C$1)="","",INDEX(Responses!$A$9:$AZ$9,1,C$1)))</f>
        <v/>
      </c>
      <c r="D9" s="0" t="str">
        <f aca="false">IF(D$1="","",IF(INDEX(Responses!$A$9:$AZ$9,1,D$1)="","",INDEX(Responses!$A$9:$AZ$9,1,D$1)))</f>
        <v/>
      </c>
      <c r="E9" s="0" t="str">
        <f aca="false">IF(E$1="","",IF(INDEX(Responses!$A$9:$AZ$9,1,E$1)="","",INDEX(Responses!$A$9:$AZ$9,1,E$1)))</f>
        <v/>
      </c>
      <c r="F9" s="0" t="str">
        <f aca="false">IF(F$1="","",IF(INDEX(Responses!$A$9:$AZ$9,1,F$1)="","",INDEX(Responses!$A$9:$AZ$9,1,F$1)))</f>
        <v/>
      </c>
      <c r="G9" s="0" t="str">
        <f aca="false">IF(G$1="","",IF(INDEX(Responses!$A$9:$AZ$9,1,G$1)="","",INDEX(Responses!$A$9:$AZ$9,1,G$1)))</f>
        <v/>
      </c>
      <c r="H9" s="0" t="str">
        <f aca="false">IF(H$1="","",IF(INDEX(Responses!$A$9:$AZ$9,1,H$1)="","",INDEX(Responses!$A$9:$AZ$9,1,H$1)))</f>
        <v/>
      </c>
      <c r="I9" s="0" t="str">
        <f aca="false">IF(I$1="","",IF(INDEX(Responses!$A$9:$AZ$9,1,I$1)="","",INDEX(Responses!$A$9:$AZ$9,1,I$1)))</f>
        <v/>
      </c>
      <c r="J9" s="0" t="str">
        <f aca="false">IF(J$1="","",IF(INDEX(Responses!$A$9:$AZ$9,1,J$1)="","",INDEX(Responses!$A$9:$AZ$9,1,J$1)))</f>
        <v/>
      </c>
      <c r="K9" s="0" t="str">
        <f aca="false">IF(K$1="","",IF(INDEX(Responses!$A$9:$AZ$9,1,K$1)="","",INDEX(Responses!$A$9:$AZ$9,1,K$1)))</f>
        <v/>
      </c>
      <c r="L9" s="0" t="str">
        <f aca="false">IF(L$1="","",IF(INDEX(Responses!$A$9:$AZ$9,1,L$1)="","",INDEX(Responses!$A$9:$AZ$9,1,L$1)))</f>
        <v/>
      </c>
      <c r="M9" s="0" t="str">
        <f aca="false">IF(M$1="","",IF(INDEX(Responses!$A$9:$AZ$9,1,M$1)="","",INDEX(Responses!$A$9:$AZ$9,1,M$1)))</f>
        <v/>
      </c>
      <c r="N9" s="0" t="str">
        <f aca="false">IF(N$1="","",IF(INDEX(Responses!$A$9:$AZ$9,1,N$1)="","",INDEX(Responses!$A$9:$AZ$9,1,N$1)))</f>
        <v/>
      </c>
      <c r="O9" s="0" t="str">
        <f aca="false">IF(O$1="","",IF(INDEX(Responses!$A$9:$AZ$9,1,O$1)="","",INDEX(Responses!$A$9:$AZ$9,1,O$1)))</f>
        <v/>
      </c>
      <c r="P9" s="0" t="str">
        <f aca="false">IF(P$1="","",IF(INDEX(Responses!$A$9:$AZ$9,1,P$1)="","",INDEX(Responses!$A$9:$AZ$9,1,P$1)))</f>
        <v/>
      </c>
      <c r="Q9" s="0" t="str">
        <f aca="false">IF(Q$1="","",IF(INDEX(Responses!$A$9:$AZ$9,1,Q$1)="","",INDEX(Responses!$A$9:$AZ$9,1,Q$1)))</f>
        <v/>
      </c>
      <c r="R9" s="0" t="str">
        <f aca="false">IF(R$1="","",IF(INDEX(Responses!$A$9:$AZ$9,1,R$1)="","",INDEX(Responses!$A$9:$AZ$9,1,R$1)))</f>
        <v/>
      </c>
      <c r="S9" s="0" t="str">
        <f aca="false">IF(S$1="","",IF(INDEX(Responses!$A$9:$AZ$9,1,S$1)="","",INDEX(Responses!$A$9:$AZ$9,1,S$1)))</f>
        <v/>
      </c>
      <c r="T9" s="0" t="n">
        <f aca="false">IF(LEN(A9&amp;B9&amp;C9&amp;D9&amp;E9&amp;F9&amp;G9&amp;H9&amp;I9&amp;J9&amp;K9&amp;L9&amp;M9&amp;N9&amp;O9&amp;P9&amp;Q9&amp;R9&amp;S9)&gt;0,1,0)</f>
        <v>0</v>
      </c>
    </row>
    <row r="10" customFormat="false" ht="15" hidden="false" customHeight="false" outlineLevel="0" collapsed="false">
      <c r="A10" s="0" t="str">
        <f aca="false">IF(A$1="","",IF(INDEX(Responses!$A$10:$AZ$10,1,A$1)="","",INDEX(Responses!$A$10:$AZ$10,1,A$1)))</f>
        <v/>
      </c>
      <c r="B10" s="0" t="str">
        <f aca="false">IF(B$1="","",IF(INDEX(Responses!$A$10:$AZ$10,1,B$1)="","",INDEX(Responses!$A$10:$AZ$10,1,B$1)))</f>
        <v/>
      </c>
      <c r="C10" s="0" t="str">
        <f aca="false">IF(C$1="","",IF(INDEX(Responses!$A$10:$AZ$10,1,C$1)="","",INDEX(Responses!$A$10:$AZ$10,1,C$1)))</f>
        <v/>
      </c>
      <c r="D10" s="0" t="str">
        <f aca="false">IF(D$1="","",IF(INDEX(Responses!$A$10:$AZ$10,1,D$1)="","",INDEX(Responses!$A$10:$AZ$10,1,D$1)))</f>
        <v/>
      </c>
      <c r="E10" s="0" t="str">
        <f aca="false">IF(E$1="","",IF(INDEX(Responses!$A$10:$AZ$10,1,E$1)="","",INDEX(Responses!$A$10:$AZ$10,1,E$1)))</f>
        <v/>
      </c>
      <c r="F10" s="0" t="str">
        <f aca="false">IF(F$1="","",IF(INDEX(Responses!$A$10:$AZ$10,1,F$1)="","",INDEX(Responses!$A$10:$AZ$10,1,F$1)))</f>
        <v/>
      </c>
      <c r="G10" s="0" t="str">
        <f aca="false">IF(G$1="","",IF(INDEX(Responses!$A$10:$AZ$10,1,G$1)="","",INDEX(Responses!$A$10:$AZ$10,1,G$1)))</f>
        <v/>
      </c>
      <c r="H10" s="0" t="str">
        <f aca="false">IF(H$1="","",IF(INDEX(Responses!$A$10:$AZ$10,1,H$1)="","",INDEX(Responses!$A$10:$AZ$10,1,H$1)))</f>
        <v/>
      </c>
      <c r="I10" s="0" t="str">
        <f aca="false">IF(I$1="","",IF(INDEX(Responses!$A$10:$AZ$10,1,I$1)="","",INDEX(Responses!$A$10:$AZ$10,1,I$1)))</f>
        <v/>
      </c>
      <c r="J10" s="0" t="str">
        <f aca="false">IF(J$1="","",IF(INDEX(Responses!$A$10:$AZ$10,1,J$1)="","",INDEX(Responses!$A$10:$AZ$10,1,J$1)))</f>
        <v/>
      </c>
      <c r="K10" s="0" t="str">
        <f aca="false">IF(K$1="","",IF(INDEX(Responses!$A$10:$AZ$10,1,K$1)="","",INDEX(Responses!$A$10:$AZ$10,1,K$1)))</f>
        <v/>
      </c>
      <c r="L10" s="0" t="str">
        <f aca="false">IF(L$1="","",IF(INDEX(Responses!$A$10:$AZ$10,1,L$1)="","",INDEX(Responses!$A$10:$AZ$10,1,L$1)))</f>
        <v/>
      </c>
      <c r="M10" s="0" t="str">
        <f aca="false">IF(M$1="","",IF(INDEX(Responses!$A$10:$AZ$10,1,M$1)="","",INDEX(Responses!$A$10:$AZ$10,1,M$1)))</f>
        <v/>
      </c>
      <c r="N10" s="0" t="str">
        <f aca="false">IF(N$1="","",IF(INDEX(Responses!$A$10:$AZ$10,1,N$1)="","",INDEX(Responses!$A$10:$AZ$10,1,N$1)))</f>
        <v/>
      </c>
      <c r="O10" s="0" t="str">
        <f aca="false">IF(O$1="","",IF(INDEX(Responses!$A$10:$AZ$10,1,O$1)="","",INDEX(Responses!$A$10:$AZ$10,1,O$1)))</f>
        <v/>
      </c>
      <c r="P10" s="0" t="str">
        <f aca="false">IF(P$1="","",IF(INDEX(Responses!$A$10:$AZ$10,1,P$1)="","",INDEX(Responses!$A$10:$AZ$10,1,P$1)))</f>
        <v/>
      </c>
      <c r="Q10" s="0" t="str">
        <f aca="false">IF(Q$1="","",IF(INDEX(Responses!$A$10:$AZ$10,1,Q$1)="","",INDEX(Responses!$A$10:$AZ$10,1,Q$1)))</f>
        <v/>
      </c>
      <c r="R10" s="0" t="str">
        <f aca="false">IF(R$1="","",IF(INDEX(Responses!$A$10:$AZ$10,1,R$1)="","",INDEX(Responses!$A$10:$AZ$10,1,R$1)))</f>
        <v/>
      </c>
      <c r="S10" s="0" t="str">
        <f aca="false">IF(S$1="","",IF(INDEX(Responses!$A$10:$AZ$10,1,S$1)="","",INDEX(Responses!$A$10:$AZ$10,1,S$1)))</f>
        <v/>
      </c>
      <c r="T10" s="0" t="n">
        <f aca="false">IF(LEN(A10&amp;B10&amp;C10&amp;D10&amp;E10&amp;F10&amp;G10&amp;H10&amp;I10&amp;J10&amp;K10&amp;L10&amp;M10&amp;N10&amp;O10&amp;P10&amp;Q10&amp;R10&amp;S10)&gt;0,1,0)</f>
        <v>0</v>
      </c>
    </row>
    <row r="11" customFormat="false" ht="15" hidden="false" customHeight="false" outlineLevel="0" collapsed="false">
      <c r="A11" s="0" t="str">
        <f aca="false">IF(A$1="","",IF(INDEX(Responses!$A$11:$AZ$11,1,A$1)="","",INDEX(Responses!$A$11:$AZ$11,1,A$1)))</f>
        <v/>
      </c>
      <c r="B11" s="0" t="str">
        <f aca="false">IF(B$1="","",IF(INDEX(Responses!$A$11:$AZ$11,1,B$1)="","",INDEX(Responses!$A$11:$AZ$11,1,B$1)))</f>
        <v/>
      </c>
      <c r="C11" s="0" t="str">
        <f aca="false">IF(C$1="","",IF(INDEX(Responses!$A$11:$AZ$11,1,C$1)="","",INDEX(Responses!$A$11:$AZ$11,1,C$1)))</f>
        <v/>
      </c>
      <c r="D11" s="0" t="str">
        <f aca="false">IF(D$1="","",IF(INDEX(Responses!$A$11:$AZ$11,1,D$1)="","",INDEX(Responses!$A$11:$AZ$11,1,D$1)))</f>
        <v/>
      </c>
      <c r="E11" s="0" t="str">
        <f aca="false">IF(E$1="","",IF(INDEX(Responses!$A$11:$AZ$11,1,E$1)="","",INDEX(Responses!$A$11:$AZ$11,1,E$1)))</f>
        <v/>
      </c>
      <c r="F11" s="0" t="str">
        <f aca="false">IF(F$1="","",IF(INDEX(Responses!$A$11:$AZ$11,1,F$1)="","",INDEX(Responses!$A$11:$AZ$11,1,F$1)))</f>
        <v/>
      </c>
      <c r="G11" s="0" t="str">
        <f aca="false">IF(G$1="","",IF(INDEX(Responses!$A$11:$AZ$11,1,G$1)="","",INDEX(Responses!$A$11:$AZ$11,1,G$1)))</f>
        <v/>
      </c>
      <c r="H11" s="0" t="str">
        <f aca="false">IF(H$1="","",IF(INDEX(Responses!$A$11:$AZ$11,1,H$1)="","",INDEX(Responses!$A$11:$AZ$11,1,H$1)))</f>
        <v/>
      </c>
      <c r="I11" s="0" t="str">
        <f aca="false">IF(I$1="","",IF(INDEX(Responses!$A$11:$AZ$11,1,I$1)="","",INDEX(Responses!$A$11:$AZ$11,1,I$1)))</f>
        <v/>
      </c>
      <c r="J11" s="0" t="str">
        <f aca="false">IF(J$1="","",IF(INDEX(Responses!$A$11:$AZ$11,1,J$1)="","",INDEX(Responses!$A$11:$AZ$11,1,J$1)))</f>
        <v/>
      </c>
      <c r="K11" s="0" t="str">
        <f aca="false">IF(K$1="","",IF(INDEX(Responses!$A$11:$AZ$11,1,K$1)="","",INDEX(Responses!$A$11:$AZ$11,1,K$1)))</f>
        <v/>
      </c>
      <c r="L11" s="0" t="str">
        <f aca="false">IF(L$1="","",IF(INDEX(Responses!$A$11:$AZ$11,1,L$1)="","",INDEX(Responses!$A$11:$AZ$11,1,L$1)))</f>
        <v/>
      </c>
      <c r="M11" s="0" t="str">
        <f aca="false">IF(M$1="","",IF(INDEX(Responses!$A$11:$AZ$11,1,M$1)="","",INDEX(Responses!$A$11:$AZ$11,1,M$1)))</f>
        <v/>
      </c>
      <c r="N11" s="0" t="str">
        <f aca="false">IF(N$1="","",IF(INDEX(Responses!$A$11:$AZ$11,1,N$1)="","",INDEX(Responses!$A$11:$AZ$11,1,N$1)))</f>
        <v/>
      </c>
      <c r="O11" s="0" t="str">
        <f aca="false">IF(O$1="","",IF(INDEX(Responses!$A$11:$AZ$11,1,O$1)="","",INDEX(Responses!$A$11:$AZ$11,1,O$1)))</f>
        <v/>
      </c>
      <c r="P11" s="0" t="str">
        <f aca="false">IF(P$1="","",IF(INDEX(Responses!$A$11:$AZ$11,1,P$1)="","",INDEX(Responses!$A$11:$AZ$11,1,P$1)))</f>
        <v/>
      </c>
      <c r="Q11" s="0" t="str">
        <f aca="false">IF(Q$1="","",IF(INDEX(Responses!$A$11:$AZ$11,1,Q$1)="","",INDEX(Responses!$A$11:$AZ$11,1,Q$1)))</f>
        <v/>
      </c>
      <c r="R11" s="0" t="str">
        <f aca="false">IF(R$1="","",IF(INDEX(Responses!$A$11:$AZ$11,1,R$1)="","",INDEX(Responses!$A$11:$AZ$11,1,R$1)))</f>
        <v/>
      </c>
      <c r="S11" s="0" t="str">
        <f aca="false">IF(S$1="","",IF(INDEX(Responses!$A$11:$AZ$11,1,S$1)="","",INDEX(Responses!$A$11:$AZ$11,1,S$1)))</f>
        <v/>
      </c>
      <c r="T11" s="0" t="n">
        <f aca="false">IF(LEN(A11&amp;B11&amp;C11&amp;D11&amp;E11&amp;F11&amp;G11&amp;H11&amp;I11&amp;J11&amp;K11&amp;L11&amp;M11&amp;N11&amp;O11&amp;P11&amp;Q11&amp;R11&amp;S11)&gt;0,1,0)</f>
        <v>0</v>
      </c>
    </row>
    <row r="12" customFormat="false" ht="15" hidden="false" customHeight="false" outlineLevel="0" collapsed="false">
      <c r="A12" s="0" t="str">
        <f aca="false">IF(A$1="","",IF(INDEX(Responses!$A$12:$AZ$12,1,A$1)="","",INDEX(Responses!$A$12:$AZ$12,1,A$1)))</f>
        <v/>
      </c>
      <c r="B12" s="0" t="str">
        <f aca="false">IF(B$1="","",IF(INDEX(Responses!$A$12:$AZ$12,1,B$1)="","",INDEX(Responses!$A$12:$AZ$12,1,B$1)))</f>
        <v/>
      </c>
      <c r="C12" s="0" t="str">
        <f aca="false">IF(C$1="","",IF(INDEX(Responses!$A$12:$AZ$12,1,C$1)="","",INDEX(Responses!$A$12:$AZ$12,1,C$1)))</f>
        <v/>
      </c>
      <c r="D12" s="0" t="str">
        <f aca="false">IF(D$1="","",IF(INDEX(Responses!$A$12:$AZ$12,1,D$1)="","",INDEX(Responses!$A$12:$AZ$12,1,D$1)))</f>
        <v/>
      </c>
      <c r="E12" s="0" t="str">
        <f aca="false">IF(E$1="","",IF(INDEX(Responses!$A$12:$AZ$12,1,E$1)="","",INDEX(Responses!$A$12:$AZ$12,1,E$1)))</f>
        <v/>
      </c>
      <c r="F12" s="0" t="str">
        <f aca="false">IF(F$1="","",IF(INDEX(Responses!$A$12:$AZ$12,1,F$1)="","",INDEX(Responses!$A$12:$AZ$12,1,F$1)))</f>
        <v/>
      </c>
      <c r="G12" s="0" t="str">
        <f aca="false">IF(G$1="","",IF(INDEX(Responses!$A$12:$AZ$12,1,G$1)="","",INDEX(Responses!$A$12:$AZ$12,1,G$1)))</f>
        <v/>
      </c>
      <c r="H12" s="0" t="str">
        <f aca="false">IF(H$1="","",IF(INDEX(Responses!$A$12:$AZ$12,1,H$1)="","",INDEX(Responses!$A$12:$AZ$12,1,H$1)))</f>
        <v/>
      </c>
      <c r="I12" s="0" t="str">
        <f aca="false">IF(I$1="","",IF(INDEX(Responses!$A$12:$AZ$12,1,I$1)="","",INDEX(Responses!$A$12:$AZ$12,1,I$1)))</f>
        <v/>
      </c>
      <c r="J12" s="0" t="str">
        <f aca="false">IF(J$1="","",IF(INDEX(Responses!$A$12:$AZ$12,1,J$1)="","",INDEX(Responses!$A$12:$AZ$12,1,J$1)))</f>
        <v/>
      </c>
      <c r="K12" s="0" t="str">
        <f aca="false">IF(K$1="","",IF(INDEX(Responses!$A$12:$AZ$12,1,K$1)="","",INDEX(Responses!$A$12:$AZ$12,1,K$1)))</f>
        <v/>
      </c>
      <c r="L12" s="0" t="str">
        <f aca="false">IF(L$1="","",IF(INDEX(Responses!$A$12:$AZ$12,1,L$1)="","",INDEX(Responses!$A$12:$AZ$12,1,L$1)))</f>
        <v/>
      </c>
      <c r="M12" s="0" t="str">
        <f aca="false">IF(M$1="","",IF(INDEX(Responses!$A$12:$AZ$12,1,M$1)="","",INDEX(Responses!$A$12:$AZ$12,1,M$1)))</f>
        <v/>
      </c>
      <c r="N12" s="0" t="str">
        <f aca="false">IF(N$1="","",IF(INDEX(Responses!$A$12:$AZ$12,1,N$1)="","",INDEX(Responses!$A$12:$AZ$12,1,N$1)))</f>
        <v/>
      </c>
      <c r="O12" s="0" t="str">
        <f aca="false">IF(O$1="","",IF(INDEX(Responses!$A$12:$AZ$12,1,O$1)="","",INDEX(Responses!$A$12:$AZ$12,1,O$1)))</f>
        <v/>
      </c>
      <c r="P12" s="0" t="str">
        <f aca="false">IF(P$1="","",IF(INDEX(Responses!$A$12:$AZ$12,1,P$1)="","",INDEX(Responses!$A$12:$AZ$12,1,P$1)))</f>
        <v/>
      </c>
      <c r="Q12" s="0" t="str">
        <f aca="false">IF(Q$1="","",IF(INDEX(Responses!$A$12:$AZ$12,1,Q$1)="","",INDEX(Responses!$A$12:$AZ$12,1,Q$1)))</f>
        <v/>
      </c>
      <c r="R12" s="0" t="str">
        <f aca="false">IF(R$1="","",IF(INDEX(Responses!$A$12:$AZ$12,1,R$1)="","",INDEX(Responses!$A$12:$AZ$12,1,R$1)))</f>
        <v/>
      </c>
      <c r="S12" s="0" t="str">
        <f aca="false">IF(S$1="","",IF(INDEX(Responses!$A$12:$AZ$12,1,S$1)="","",INDEX(Responses!$A$12:$AZ$12,1,S$1)))</f>
        <v/>
      </c>
      <c r="T12" s="0" t="n">
        <f aca="false">IF(LEN(A12&amp;B12&amp;C12&amp;D12&amp;E12&amp;F12&amp;G12&amp;H12&amp;I12&amp;J12&amp;K12&amp;L12&amp;M12&amp;N12&amp;O12&amp;P12&amp;Q12&amp;R12&amp;S12)&gt;0,1,0)</f>
        <v>0</v>
      </c>
    </row>
    <row r="13" customFormat="false" ht="15" hidden="false" customHeight="false" outlineLevel="0" collapsed="false">
      <c r="A13" s="0" t="str">
        <f aca="false">IF(A$1="","",IF(INDEX(Responses!$A$13:$AZ$13,1,A$1)="","",INDEX(Responses!$A$13:$AZ$13,1,A$1)))</f>
        <v/>
      </c>
      <c r="B13" s="0" t="str">
        <f aca="false">IF(B$1="","",IF(INDEX(Responses!$A$13:$AZ$13,1,B$1)="","",INDEX(Responses!$A$13:$AZ$13,1,B$1)))</f>
        <v/>
      </c>
      <c r="C13" s="0" t="str">
        <f aca="false">IF(C$1="","",IF(INDEX(Responses!$A$13:$AZ$13,1,C$1)="","",INDEX(Responses!$A$13:$AZ$13,1,C$1)))</f>
        <v/>
      </c>
      <c r="D13" s="0" t="str">
        <f aca="false">IF(D$1="","",IF(INDEX(Responses!$A$13:$AZ$13,1,D$1)="","",INDEX(Responses!$A$13:$AZ$13,1,D$1)))</f>
        <v/>
      </c>
      <c r="E13" s="0" t="str">
        <f aca="false">IF(E$1="","",IF(INDEX(Responses!$A$13:$AZ$13,1,E$1)="","",INDEX(Responses!$A$13:$AZ$13,1,E$1)))</f>
        <v/>
      </c>
      <c r="F13" s="0" t="str">
        <f aca="false">IF(F$1="","",IF(INDEX(Responses!$A$13:$AZ$13,1,F$1)="","",INDEX(Responses!$A$13:$AZ$13,1,F$1)))</f>
        <v/>
      </c>
      <c r="G13" s="0" t="str">
        <f aca="false">IF(G$1="","",IF(INDEX(Responses!$A$13:$AZ$13,1,G$1)="","",INDEX(Responses!$A$13:$AZ$13,1,G$1)))</f>
        <v/>
      </c>
      <c r="H13" s="0" t="str">
        <f aca="false">IF(H$1="","",IF(INDEX(Responses!$A$13:$AZ$13,1,H$1)="","",INDEX(Responses!$A$13:$AZ$13,1,H$1)))</f>
        <v/>
      </c>
      <c r="I13" s="0" t="str">
        <f aca="false">IF(I$1="","",IF(INDEX(Responses!$A$13:$AZ$13,1,I$1)="","",INDEX(Responses!$A$13:$AZ$13,1,I$1)))</f>
        <v/>
      </c>
      <c r="J13" s="0" t="str">
        <f aca="false">IF(J$1="","",IF(INDEX(Responses!$A$13:$AZ$13,1,J$1)="","",INDEX(Responses!$A$13:$AZ$13,1,J$1)))</f>
        <v/>
      </c>
      <c r="K13" s="0" t="str">
        <f aca="false">IF(K$1="","",IF(INDEX(Responses!$A$13:$AZ$13,1,K$1)="","",INDEX(Responses!$A$13:$AZ$13,1,K$1)))</f>
        <v/>
      </c>
      <c r="L13" s="0" t="str">
        <f aca="false">IF(L$1="","",IF(INDEX(Responses!$A$13:$AZ$13,1,L$1)="","",INDEX(Responses!$A$13:$AZ$13,1,L$1)))</f>
        <v/>
      </c>
      <c r="M13" s="0" t="str">
        <f aca="false">IF(M$1="","",IF(INDEX(Responses!$A$13:$AZ$13,1,M$1)="","",INDEX(Responses!$A$13:$AZ$13,1,M$1)))</f>
        <v/>
      </c>
      <c r="N13" s="0" t="str">
        <f aca="false">IF(N$1="","",IF(INDEX(Responses!$A$13:$AZ$13,1,N$1)="","",INDEX(Responses!$A$13:$AZ$13,1,N$1)))</f>
        <v/>
      </c>
      <c r="O13" s="0" t="str">
        <f aca="false">IF(O$1="","",IF(INDEX(Responses!$A$13:$AZ$13,1,O$1)="","",INDEX(Responses!$A$13:$AZ$13,1,O$1)))</f>
        <v/>
      </c>
      <c r="P13" s="0" t="str">
        <f aca="false">IF(P$1="","",IF(INDEX(Responses!$A$13:$AZ$13,1,P$1)="","",INDEX(Responses!$A$13:$AZ$13,1,P$1)))</f>
        <v/>
      </c>
      <c r="Q13" s="0" t="str">
        <f aca="false">IF(Q$1="","",IF(INDEX(Responses!$A$13:$AZ$13,1,Q$1)="","",INDEX(Responses!$A$13:$AZ$13,1,Q$1)))</f>
        <v/>
      </c>
      <c r="R13" s="0" t="str">
        <f aca="false">IF(R$1="","",IF(INDEX(Responses!$A$13:$AZ$13,1,R$1)="","",INDEX(Responses!$A$13:$AZ$13,1,R$1)))</f>
        <v/>
      </c>
      <c r="S13" s="0" t="str">
        <f aca="false">IF(S$1="","",IF(INDEX(Responses!$A$13:$AZ$13,1,S$1)="","",INDEX(Responses!$A$13:$AZ$13,1,S$1)))</f>
        <v/>
      </c>
      <c r="T13" s="0" t="n">
        <f aca="false">IF(LEN(A13&amp;B13&amp;C13&amp;D13&amp;E13&amp;F13&amp;G13&amp;H13&amp;I13&amp;J13&amp;K13&amp;L13&amp;M13&amp;N13&amp;O13&amp;P13&amp;Q13&amp;R13&amp;S13)&gt;0,1,0)</f>
        <v>0</v>
      </c>
    </row>
    <row r="14" customFormat="false" ht="15" hidden="false" customHeight="false" outlineLevel="0" collapsed="false">
      <c r="A14" s="0" t="str">
        <f aca="false">IF(A$1="","",IF(INDEX(Responses!$A$14:$AZ$14,1,A$1)="","",INDEX(Responses!$A$14:$AZ$14,1,A$1)))</f>
        <v/>
      </c>
      <c r="B14" s="0" t="str">
        <f aca="false">IF(B$1="","",IF(INDEX(Responses!$A$14:$AZ$14,1,B$1)="","",INDEX(Responses!$A$14:$AZ$14,1,B$1)))</f>
        <v/>
      </c>
      <c r="C14" s="0" t="str">
        <f aca="false">IF(C$1="","",IF(INDEX(Responses!$A$14:$AZ$14,1,C$1)="","",INDEX(Responses!$A$14:$AZ$14,1,C$1)))</f>
        <v/>
      </c>
      <c r="D14" s="0" t="str">
        <f aca="false">IF(D$1="","",IF(INDEX(Responses!$A$14:$AZ$14,1,D$1)="","",INDEX(Responses!$A$14:$AZ$14,1,D$1)))</f>
        <v/>
      </c>
      <c r="E14" s="0" t="str">
        <f aca="false">IF(E$1="","",IF(INDEX(Responses!$A$14:$AZ$14,1,E$1)="","",INDEX(Responses!$A$14:$AZ$14,1,E$1)))</f>
        <v/>
      </c>
      <c r="F14" s="0" t="str">
        <f aca="false">IF(F$1="","",IF(INDEX(Responses!$A$14:$AZ$14,1,F$1)="","",INDEX(Responses!$A$14:$AZ$14,1,F$1)))</f>
        <v/>
      </c>
      <c r="G14" s="0" t="str">
        <f aca="false">IF(G$1="","",IF(INDEX(Responses!$A$14:$AZ$14,1,G$1)="","",INDEX(Responses!$A$14:$AZ$14,1,G$1)))</f>
        <v/>
      </c>
      <c r="H14" s="0" t="str">
        <f aca="false">IF(H$1="","",IF(INDEX(Responses!$A$14:$AZ$14,1,H$1)="","",INDEX(Responses!$A$14:$AZ$14,1,H$1)))</f>
        <v/>
      </c>
      <c r="I14" s="0" t="str">
        <f aca="false">IF(I$1="","",IF(INDEX(Responses!$A$14:$AZ$14,1,I$1)="","",INDEX(Responses!$A$14:$AZ$14,1,I$1)))</f>
        <v/>
      </c>
      <c r="J14" s="0" t="str">
        <f aca="false">IF(J$1="","",IF(INDEX(Responses!$A$14:$AZ$14,1,J$1)="","",INDEX(Responses!$A$14:$AZ$14,1,J$1)))</f>
        <v/>
      </c>
      <c r="K14" s="0" t="str">
        <f aca="false">IF(K$1="","",IF(INDEX(Responses!$A$14:$AZ$14,1,K$1)="","",INDEX(Responses!$A$14:$AZ$14,1,K$1)))</f>
        <v/>
      </c>
      <c r="L14" s="0" t="str">
        <f aca="false">IF(L$1="","",IF(INDEX(Responses!$A$14:$AZ$14,1,L$1)="","",INDEX(Responses!$A$14:$AZ$14,1,L$1)))</f>
        <v/>
      </c>
      <c r="M14" s="0" t="str">
        <f aca="false">IF(M$1="","",IF(INDEX(Responses!$A$14:$AZ$14,1,M$1)="","",INDEX(Responses!$A$14:$AZ$14,1,M$1)))</f>
        <v/>
      </c>
      <c r="N14" s="0" t="str">
        <f aca="false">IF(N$1="","",IF(INDEX(Responses!$A$14:$AZ$14,1,N$1)="","",INDEX(Responses!$A$14:$AZ$14,1,N$1)))</f>
        <v/>
      </c>
      <c r="O14" s="0" t="str">
        <f aca="false">IF(O$1="","",IF(INDEX(Responses!$A$14:$AZ$14,1,O$1)="","",INDEX(Responses!$A$14:$AZ$14,1,O$1)))</f>
        <v/>
      </c>
      <c r="P14" s="0" t="str">
        <f aca="false">IF(P$1="","",IF(INDEX(Responses!$A$14:$AZ$14,1,P$1)="","",INDEX(Responses!$A$14:$AZ$14,1,P$1)))</f>
        <v/>
      </c>
      <c r="Q14" s="0" t="str">
        <f aca="false">IF(Q$1="","",IF(INDEX(Responses!$A$14:$AZ$14,1,Q$1)="","",INDEX(Responses!$A$14:$AZ$14,1,Q$1)))</f>
        <v/>
      </c>
      <c r="R14" s="0" t="str">
        <f aca="false">IF(R$1="","",IF(INDEX(Responses!$A$14:$AZ$14,1,R$1)="","",INDEX(Responses!$A$14:$AZ$14,1,R$1)))</f>
        <v/>
      </c>
      <c r="S14" s="0" t="str">
        <f aca="false">IF(S$1="","",IF(INDEX(Responses!$A$14:$AZ$14,1,S$1)="","",INDEX(Responses!$A$14:$AZ$14,1,S$1)))</f>
        <v/>
      </c>
      <c r="T14" s="0" t="n">
        <f aca="false">IF(LEN(A14&amp;B14&amp;C14&amp;D14&amp;E14&amp;F14&amp;G14&amp;H14&amp;I14&amp;J14&amp;K14&amp;L14&amp;M14&amp;N14&amp;O14&amp;P14&amp;Q14&amp;R14&amp;S14)&gt;0,1,0)</f>
        <v>0</v>
      </c>
    </row>
    <row r="15" customFormat="false" ht="15" hidden="false" customHeight="false" outlineLevel="0" collapsed="false">
      <c r="A15" s="0" t="str">
        <f aca="false">IF(A$1="","",IF(INDEX(Responses!$A$15:$AZ$15,1,A$1)="","",INDEX(Responses!$A$15:$AZ$15,1,A$1)))</f>
        <v/>
      </c>
      <c r="B15" s="0" t="str">
        <f aca="false">IF(B$1="","",IF(INDEX(Responses!$A$15:$AZ$15,1,B$1)="","",INDEX(Responses!$A$15:$AZ$15,1,B$1)))</f>
        <v/>
      </c>
      <c r="C15" s="0" t="str">
        <f aca="false">IF(C$1="","",IF(INDEX(Responses!$A$15:$AZ$15,1,C$1)="","",INDEX(Responses!$A$15:$AZ$15,1,C$1)))</f>
        <v/>
      </c>
      <c r="D15" s="0" t="str">
        <f aca="false">IF(D$1="","",IF(INDEX(Responses!$A$15:$AZ$15,1,D$1)="","",INDEX(Responses!$A$15:$AZ$15,1,D$1)))</f>
        <v/>
      </c>
      <c r="E15" s="0" t="str">
        <f aca="false">IF(E$1="","",IF(INDEX(Responses!$A$15:$AZ$15,1,E$1)="","",INDEX(Responses!$A$15:$AZ$15,1,E$1)))</f>
        <v/>
      </c>
      <c r="F15" s="0" t="str">
        <f aca="false">IF(F$1="","",IF(INDEX(Responses!$A$15:$AZ$15,1,F$1)="","",INDEX(Responses!$A$15:$AZ$15,1,F$1)))</f>
        <v/>
      </c>
      <c r="G15" s="0" t="str">
        <f aca="false">IF(G$1="","",IF(INDEX(Responses!$A$15:$AZ$15,1,G$1)="","",INDEX(Responses!$A$15:$AZ$15,1,G$1)))</f>
        <v/>
      </c>
      <c r="H15" s="0" t="str">
        <f aca="false">IF(H$1="","",IF(INDEX(Responses!$A$15:$AZ$15,1,H$1)="","",INDEX(Responses!$A$15:$AZ$15,1,H$1)))</f>
        <v/>
      </c>
      <c r="I15" s="0" t="str">
        <f aca="false">IF(I$1="","",IF(INDEX(Responses!$A$15:$AZ$15,1,I$1)="","",INDEX(Responses!$A$15:$AZ$15,1,I$1)))</f>
        <v/>
      </c>
      <c r="J15" s="0" t="str">
        <f aca="false">IF(J$1="","",IF(INDEX(Responses!$A$15:$AZ$15,1,J$1)="","",INDEX(Responses!$A$15:$AZ$15,1,J$1)))</f>
        <v/>
      </c>
      <c r="K15" s="0" t="str">
        <f aca="false">IF(K$1="","",IF(INDEX(Responses!$A$15:$AZ$15,1,K$1)="","",INDEX(Responses!$A$15:$AZ$15,1,K$1)))</f>
        <v/>
      </c>
      <c r="L15" s="0" t="str">
        <f aca="false">IF(L$1="","",IF(INDEX(Responses!$A$15:$AZ$15,1,L$1)="","",INDEX(Responses!$A$15:$AZ$15,1,L$1)))</f>
        <v/>
      </c>
      <c r="M15" s="0" t="str">
        <f aca="false">IF(M$1="","",IF(INDEX(Responses!$A$15:$AZ$15,1,M$1)="","",INDEX(Responses!$A$15:$AZ$15,1,M$1)))</f>
        <v/>
      </c>
      <c r="N15" s="0" t="str">
        <f aca="false">IF(N$1="","",IF(INDEX(Responses!$A$15:$AZ$15,1,N$1)="","",INDEX(Responses!$A$15:$AZ$15,1,N$1)))</f>
        <v/>
      </c>
      <c r="O15" s="0" t="str">
        <f aca="false">IF(O$1="","",IF(INDEX(Responses!$A$15:$AZ$15,1,O$1)="","",INDEX(Responses!$A$15:$AZ$15,1,O$1)))</f>
        <v/>
      </c>
      <c r="P15" s="0" t="str">
        <f aca="false">IF(P$1="","",IF(INDEX(Responses!$A$15:$AZ$15,1,P$1)="","",INDEX(Responses!$A$15:$AZ$15,1,P$1)))</f>
        <v/>
      </c>
      <c r="Q15" s="0" t="str">
        <f aca="false">IF(Q$1="","",IF(INDEX(Responses!$A$15:$AZ$15,1,Q$1)="","",INDEX(Responses!$A$15:$AZ$15,1,Q$1)))</f>
        <v/>
      </c>
      <c r="R15" s="0" t="str">
        <f aca="false">IF(R$1="","",IF(INDEX(Responses!$A$15:$AZ$15,1,R$1)="","",INDEX(Responses!$A$15:$AZ$15,1,R$1)))</f>
        <v/>
      </c>
      <c r="S15" s="0" t="str">
        <f aca="false">IF(S$1="","",IF(INDEX(Responses!$A$15:$AZ$15,1,S$1)="","",INDEX(Responses!$A$15:$AZ$15,1,S$1)))</f>
        <v/>
      </c>
      <c r="T15" s="0" t="n">
        <f aca="false">IF(LEN(A15&amp;B15&amp;C15&amp;D15&amp;E15&amp;F15&amp;G15&amp;H15&amp;I15&amp;J15&amp;K15&amp;L15&amp;M15&amp;N15&amp;O15&amp;P15&amp;Q15&amp;R15&amp;S15)&gt;0,1,0)</f>
        <v>0</v>
      </c>
    </row>
    <row r="16" customFormat="false" ht="15" hidden="false" customHeight="false" outlineLevel="0" collapsed="false">
      <c r="A16" s="0" t="str">
        <f aca="false">IF(A$1="","",IF(INDEX(Responses!$A$16:$AZ$16,1,A$1)="","",INDEX(Responses!$A$16:$AZ$16,1,A$1)))</f>
        <v/>
      </c>
      <c r="B16" s="0" t="str">
        <f aca="false">IF(B$1="","",IF(INDEX(Responses!$A$16:$AZ$16,1,B$1)="","",INDEX(Responses!$A$16:$AZ$16,1,B$1)))</f>
        <v/>
      </c>
      <c r="C16" s="0" t="str">
        <f aca="false">IF(C$1="","",IF(INDEX(Responses!$A$16:$AZ$16,1,C$1)="","",INDEX(Responses!$A$16:$AZ$16,1,C$1)))</f>
        <v/>
      </c>
      <c r="D16" s="0" t="str">
        <f aca="false">IF(D$1="","",IF(INDEX(Responses!$A$16:$AZ$16,1,D$1)="","",INDEX(Responses!$A$16:$AZ$16,1,D$1)))</f>
        <v/>
      </c>
      <c r="E16" s="0" t="str">
        <f aca="false">IF(E$1="","",IF(INDEX(Responses!$A$16:$AZ$16,1,E$1)="","",INDEX(Responses!$A$16:$AZ$16,1,E$1)))</f>
        <v/>
      </c>
      <c r="F16" s="0" t="str">
        <f aca="false">IF(F$1="","",IF(INDEX(Responses!$A$16:$AZ$16,1,F$1)="","",INDEX(Responses!$A$16:$AZ$16,1,F$1)))</f>
        <v/>
      </c>
      <c r="G16" s="0" t="str">
        <f aca="false">IF(G$1="","",IF(INDEX(Responses!$A$16:$AZ$16,1,G$1)="","",INDEX(Responses!$A$16:$AZ$16,1,G$1)))</f>
        <v/>
      </c>
      <c r="H16" s="0" t="str">
        <f aca="false">IF(H$1="","",IF(INDEX(Responses!$A$16:$AZ$16,1,H$1)="","",INDEX(Responses!$A$16:$AZ$16,1,H$1)))</f>
        <v/>
      </c>
      <c r="I16" s="0" t="str">
        <f aca="false">IF(I$1="","",IF(INDEX(Responses!$A$16:$AZ$16,1,I$1)="","",INDEX(Responses!$A$16:$AZ$16,1,I$1)))</f>
        <v/>
      </c>
      <c r="J16" s="0" t="str">
        <f aca="false">IF(J$1="","",IF(INDEX(Responses!$A$16:$AZ$16,1,J$1)="","",INDEX(Responses!$A$16:$AZ$16,1,J$1)))</f>
        <v/>
      </c>
      <c r="K16" s="0" t="str">
        <f aca="false">IF(K$1="","",IF(INDEX(Responses!$A$16:$AZ$16,1,K$1)="","",INDEX(Responses!$A$16:$AZ$16,1,K$1)))</f>
        <v/>
      </c>
      <c r="L16" s="0" t="str">
        <f aca="false">IF(L$1="","",IF(INDEX(Responses!$A$16:$AZ$16,1,L$1)="","",INDEX(Responses!$A$16:$AZ$16,1,L$1)))</f>
        <v/>
      </c>
      <c r="M16" s="0" t="str">
        <f aca="false">IF(M$1="","",IF(INDEX(Responses!$A$16:$AZ$16,1,M$1)="","",INDEX(Responses!$A$16:$AZ$16,1,M$1)))</f>
        <v/>
      </c>
      <c r="N16" s="0" t="str">
        <f aca="false">IF(N$1="","",IF(INDEX(Responses!$A$16:$AZ$16,1,N$1)="","",INDEX(Responses!$A$16:$AZ$16,1,N$1)))</f>
        <v/>
      </c>
      <c r="O16" s="0" t="str">
        <f aca="false">IF(O$1="","",IF(INDEX(Responses!$A$16:$AZ$16,1,O$1)="","",INDEX(Responses!$A$16:$AZ$16,1,O$1)))</f>
        <v/>
      </c>
      <c r="P16" s="0" t="str">
        <f aca="false">IF(P$1="","",IF(INDEX(Responses!$A$16:$AZ$16,1,P$1)="","",INDEX(Responses!$A$16:$AZ$16,1,P$1)))</f>
        <v/>
      </c>
      <c r="Q16" s="0" t="str">
        <f aca="false">IF(Q$1="","",IF(INDEX(Responses!$A$16:$AZ$16,1,Q$1)="","",INDEX(Responses!$A$16:$AZ$16,1,Q$1)))</f>
        <v/>
      </c>
      <c r="R16" s="0" t="str">
        <f aca="false">IF(R$1="","",IF(INDEX(Responses!$A$16:$AZ$16,1,R$1)="","",INDEX(Responses!$A$16:$AZ$16,1,R$1)))</f>
        <v/>
      </c>
      <c r="S16" s="0" t="str">
        <f aca="false">IF(S$1="","",IF(INDEX(Responses!$A$16:$AZ$16,1,S$1)="","",INDEX(Responses!$A$16:$AZ$16,1,S$1)))</f>
        <v/>
      </c>
      <c r="T16" s="0" t="n">
        <f aca="false">IF(LEN(A16&amp;B16&amp;C16&amp;D16&amp;E16&amp;F16&amp;G16&amp;H16&amp;I16&amp;J16&amp;K16&amp;L16&amp;M16&amp;N16&amp;O16&amp;P16&amp;Q16&amp;R16&amp;S16)&gt;0,1,0)</f>
        <v>0</v>
      </c>
    </row>
    <row r="17" customFormat="false" ht="15" hidden="false" customHeight="false" outlineLevel="0" collapsed="false">
      <c r="A17" s="0" t="str">
        <f aca="false">IF(A$1="","",IF(INDEX(Responses!$A$17:$AZ$17,1,A$1)="","",INDEX(Responses!$A$17:$AZ$17,1,A$1)))</f>
        <v/>
      </c>
      <c r="B17" s="0" t="str">
        <f aca="false">IF(B$1="","",IF(INDEX(Responses!$A$17:$AZ$17,1,B$1)="","",INDEX(Responses!$A$17:$AZ$17,1,B$1)))</f>
        <v/>
      </c>
      <c r="C17" s="0" t="str">
        <f aca="false">IF(C$1="","",IF(INDEX(Responses!$A$17:$AZ$17,1,C$1)="","",INDEX(Responses!$A$17:$AZ$17,1,C$1)))</f>
        <v/>
      </c>
      <c r="D17" s="0" t="str">
        <f aca="false">IF(D$1="","",IF(INDEX(Responses!$A$17:$AZ$17,1,D$1)="","",INDEX(Responses!$A$17:$AZ$17,1,D$1)))</f>
        <v/>
      </c>
      <c r="E17" s="0" t="str">
        <f aca="false">IF(E$1="","",IF(INDEX(Responses!$A$17:$AZ$17,1,E$1)="","",INDEX(Responses!$A$17:$AZ$17,1,E$1)))</f>
        <v/>
      </c>
      <c r="F17" s="0" t="str">
        <f aca="false">IF(F$1="","",IF(INDEX(Responses!$A$17:$AZ$17,1,F$1)="","",INDEX(Responses!$A$17:$AZ$17,1,F$1)))</f>
        <v/>
      </c>
      <c r="G17" s="0" t="str">
        <f aca="false">IF(G$1="","",IF(INDEX(Responses!$A$17:$AZ$17,1,G$1)="","",INDEX(Responses!$A$17:$AZ$17,1,G$1)))</f>
        <v/>
      </c>
      <c r="H17" s="0" t="str">
        <f aca="false">IF(H$1="","",IF(INDEX(Responses!$A$17:$AZ$17,1,H$1)="","",INDEX(Responses!$A$17:$AZ$17,1,H$1)))</f>
        <v/>
      </c>
      <c r="I17" s="0" t="str">
        <f aca="false">IF(I$1="","",IF(INDEX(Responses!$A$17:$AZ$17,1,I$1)="","",INDEX(Responses!$A$17:$AZ$17,1,I$1)))</f>
        <v/>
      </c>
      <c r="J17" s="0" t="str">
        <f aca="false">IF(J$1="","",IF(INDEX(Responses!$A$17:$AZ$17,1,J$1)="","",INDEX(Responses!$A$17:$AZ$17,1,J$1)))</f>
        <v/>
      </c>
      <c r="K17" s="0" t="str">
        <f aca="false">IF(K$1="","",IF(INDEX(Responses!$A$17:$AZ$17,1,K$1)="","",INDEX(Responses!$A$17:$AZ$17,1,K$1)))</f>
        <v/>
      </c>
      <c r="L17" s="0" t="str">
        <f aca="false">IF(L$1="","",IF(INDEX(Responses!$A$17:$AZ$17,1,L$1)="","",INDEX(Responses!$A$17:$AZ$17,1,L$1)))</f>
        <v/>
      </c>
      <c r="M17" s="0" t="str">
        <f aca="false">IF(M$1="","",IF(INDEX(Responses!$A$17:$AZ$17,1,M$1)="","",INDEX(Responses!$A$17:$AZ$17,1,M$1)))</f>
        <v/>
      </c>
      <c r="N17" s="0" t="str">
        <f aca="false">IF(N$1="","",IF(INDEX(Responses!$A$17:$AZ$17,1,N$1)="","",INDEX(Responses!$A$17:$AZ$17,1,N$1)))</f>
        <v/>
      </c>
      <c r="O17" s="0" t="str">
        <f aca="false">IF(O$1="","",IF(INDEX(Responses!$A$17:$AZ$17,1,O$1)="","",INDEX(Responses!$A$17:$AZ$17,1,O$1)))</f>
        <v/>
      </c>
      <c r="P17" s="0" t="str">
        <f aca="false">IF(P$1="","",IF(INDEX(Responses!$A$17:$AZ$17,1,P$1)="","",INDEX(Responses!$A$17:$AZ$17,1,P$1)))</f>
        <v/>
      </c>
      <c r="Q17" s="0" t="str">
        <f aca="false">IF(Q$1="","",IF(INDEX(Responses!$A$17:$AZ$17,1,Q$1)="","",INDEX(Responses!$A$17:$AZ$17,1,Q$1)))</f>
        <v/>
      </c>
      <c r="R17" s="0" t="str">
        <f aca="false">IF(R$1="","",IF(INDEX(Responses!$A$17:$AZ$17,1,R$1)="","",INDEX(Responses!$A$17:$AZ$17,1,R$1)))</f>
        <v/>
      </c>
      <c r="S17" s="0" t="str">
        <f aca="false">IF(S$1="","",IF(INDEX(Responses!$A$17:$AZ$17,1,S$1)="","",INDEX(Responses!$A$17:$AZ$17,1,S$1)))</f>
        <v/>
      </c>
      <c r="T17" s="0" t="n">
        <f aca="false">IF(LEN(A17&amp;B17&amp;C17&amp;D17&amp;E17&amp;F17&amp;G17&amp;H17&amp;I17&amp;J17&amp;K17&amp;L17&amp;M17&amp;N17&amp;O17&amp;P17&amp;Q17&amp;R17&amp;S17)&gt;0,1,0)</f>
        <v>0</v>
      </c>
    </row>
    <row r="18" customFormat="false" ht="15" hidden="false" customHeight="false" outlineLevel="0" collapsed="false">
      <c r="A18" s="0" t="str">
        <f aca="false">IF(A$1="","",IF(INDEX(Responses!$A$18:$AZ$18,1,A$1)="","",INDEX(Responses!$A$18:$AZ$18,1,A$1)))</f>
        <v/>
      </c>
      <c r="B18" s="0" t="str">
        <f aca="false">IF(B$1="","",IF(INDEX(Responses!$A$18:$AZ$18,1,B$1)="","",INDEX(Responses!$A$18:$AZ$18,1,B$1)))</f>
        <v/>
      </c>
      <c r="C18" s="0" t="str">
        <f aca="false">IF(C$1="","",IF(INDEX(Responses!$A$18:$AZ$18,1,C$1)="","",INDEX(Responses!$A$18:$AZ$18,1,C$1)))</f>
        <v/>
      </c>
      <c r="D18" s="0" t="str">
        <f aca="false">IF(D$1="","",IF(INDEX(Responses!$A$18:$AZ$18,1,D$1)="","",INDEX(Responses!$A$18:$AZ$18,1,D$1)))</f>
        <v/>
      </c>
      <c r="E18" s="0" t="str">
        <f aca="false">IF(E$1="","",IF(INDEX(Responses!$A$18:$AZ$18,1,E$1)="","",INDEX(Responses!$A$18:$AZ$18,1,E$1)))</f>
        <v/>
      </c>
      <c r="F18" s="0" t="str">
        <f aca="false">IF(F$1="","",IF(INDEX(Responses!$A$18:$AZ$18,1,F$1)="","",INDEX(Responses!$A$18:$AZ$18,1,F$1)))</f>
        <v/>
      </c>
      <c r="G18" s="0" t="str">
        <f aca="false">IF(G$1="","",IF(INDEX(Responses!$A$18:$AZ$18,1,G$1)="","",INDEX(Responses!$A$18:$AZ$18,1,G$1)))</f>
        <v/>
      </c>
      <c r="H18" s="0" t="str">
        <f aca="false">IF(H$1="","",IF(INDEX(Responses!$A$18:$AZ$18,1,H$1)="","",INDEX(Responses!$A$18:$AZ$18,1,H$1)))</f>
        <v/>
      </c>
      <c r="I18" s="0" t="str">
        <f aca="false">IF(I$1="","",IF(INDEX(Responses!$A$18:$AZ$18,1,I$1)="","",INDEX(Responses!$A$18:$AZ$18,1,I$1)))</f>
        <v/>
      </c>
      <c r="J18" s="0" t="str">
        <f aca="false">IF(J$1="","",IF(INDEX(Responses!$A$18:$AZ$18,1,J$1)="","",INDEX(Responses!$A$18:$AZ$18,1,J$1)))</f>
        <v/>
      </c>
      <c r="K18" s="0" t="str">
        <f aca="false">IF(K$1="","",IF(INDEX(Responses!$A$18:$AZ$18,1,K$1)="","",INDEX(Responses!$A$18:$AZ$18,1,K$1)))</f>
        <v/>
      </c>
      <c r="L18" s="0" t="str">
        <f aca="false">IF(L$1="","",IF(INDEX(Responses!$A$18:$AZ$18,1,L$1)="","",INDEX(Responses!$A$18:$AZ$18,1,L$1)))</f>
        <v/>
      </c>
      <c r="M18" s="0" t="str">
        <f aca="false">IF(M$1="","",IF(INDEX(Responses!$A$18:$AZ$18,1,M$1)="","",INDEX(Responses!$A$18:$AZ$18,1,M$1)))</f>
        <v/>
      </c>
      <c r="N18" s="0" t="str">
        <f aca="false">IF(N$1="","",IF(INDEX(Responses!$A$18:$AZ$18,1,N$1)="","",INDEX(Responses!$A$18:$AZ$18,1,N$1)))</f>
        <v/>
      </c>
      <c r="O18" s="0" t="str">
        <f aca="false">IF(O$1="","",IF(INDEX(Responses!$A$18:$AZ$18,1,O$1)="","",INDEX(Responses!$A$18:$AZ$18,1,O$1)))</f>
        <v/>
      </c>
      <c r="P18" s="0" t="str">
        <f aca="false">IF(P$1="","",IF(INDEX(Responses!$A$18:$AZ$18,1,P$1)="","",INDEX(Responses!$A$18:$AZ$18,1,P$1)))</f>
        <v/>
      </c>
      <c r="Q18" s="0" t="str">
        <f aca="false">IF(Q$1="","",IF(INDEX(Responses!$A$18:$AZ$18,1,Q$1)="","",INDEX(Responses!$A$18:$AZ$18,1,Q$1)))</f>
        <v/>
      </c>
      <c r="R18" s="0" t="str">
        <f aca="false">IF(R$1="","",IF(INDEX(Responses!$A$18:$AZ$18,1,R$1)="","",INDEX(Responses!$A$18:$AZ$18,1,R$1)))</f>
        <v/>
      </c>
      <c r="S18" s="0" t="str">
        <f aca="false">IF(S$1="","",IF(INDEX(Responses!$A$18:$AZ$18,1,S$1)="","",INDEX(Responses!$A$18:$AZ$18,1,S$1)))</f>
        <v/>
      </c>
      <c r="T18" s="0" t="n">
        <f aca="false">IF(LEN(A18&amp;B18&amp;C18&amp;D18&amp;E18&amp;F18&amp;G18&amp;H18&amp;I18&amp;J18&amp;K18&amp;L18&amp;M18&amp;N18&amp;O18&amp;P18&amp;Q18&amp;R18&amp;S18)&gt;0,1,0)</f>
        <v>0</v>
      </c>
    </row>
    <row r="19" customFormat="false" ht="15" hidden="false" customHeight="false" outlineLevel="0" collapsed="false">
      <c r="A19" s="0" t="str">
        <f aca="false">IF(A$1="","",IF(INDEX(Responses!$A$19:$AZ$19,1,A$1)="","",INDEX(Responses!$A$19:$AZ$19,1,A$1)))</f>
        <v/>
      </c>
      <c r="B19" s="0" t="str">
        <f aca="false">IF(B$1="","",IF(INDEX(Responses!$A$19:$AZ$19,1,B$1)="","",INDEX(Responses!$A$19:$AZ$19,1,B$1)))</f>
        <v/>
      </c>
      <c r="C19" s="0" t="str">
        <f aca="false">IF(C$1="","",IF(INDEX(Responses!$A$19:$AZ$19,1,C$1)="","",INDEX(Responses!$A$19:$AZ$19,1,C$1)))</f>
        <v/>
      </c>
      <c r="D19" s="0" t="str">
        <f aca="false">IF(D$1="","",IF(INDEX(Responses!$A$19:$AZ$19,1,D$1)="","",INDEX(Responses!$A$19:$AZ$19,1,D$1)))</f>
        <v/>
      </c>
      <c r="E19" s="0" t="str">
        <f aca="false">IF(E$1="","",IF(INDEX(Responses!$A$19:$AZ$19,1,E$1)="","",INDEX(Responses!$A$19:$AZ$19,1,E$1)))</f>
        <v/>
      </c>
      <c r="F19" s="0" t="str">
        <f aca="false">IF(F$1="","",IF(INDEX(Responses!$A$19:$AZ$19,1,F$1)="","",INDEX(Responses!$A$19:$AZ$19,1,F$1)))</f>
        <v/>
      </c>
      <c r="G19" s="0" t="str">
        <f aca="false">IF(G$1="","",IF(INDEX(Responses!$A$19:$AZ$19,1,G$1)="","",INDEX(Responses!$A$19:$AZ$19,1,G$1)))</f>
        <v/>
      </c>
      <c r="H19" s="0" t="str">
        <f aca="false">IF(H$1="","",IF(INDEX(Responses!$A$19:$AZ$19,1,H$1)="","",INDEX(Responses!$A$19:$AZ$19,1,H$1)))</f>
        <v/>
      </c>
      <c r="I19" s="0" t="str">
        <f aca="false">IF(I$1="","",IF(INDEX(Responses!$A$19:$AZ$19,1,I$1)="","",INDEX(Responses!$A$19:$AZ$19,1,I$1)))</f>
        <v/>
      </c>
      <c r="J19" s="0" t="str">
        <f aca="false">IF(J$1="","",IF(INDEX(Responses!$A$19:$AZ$19,1,J$1)="","",INDEX(Responses!$A$19:$AZ$19,1,J$1)))</f>
        <v/>
      </c>
      <c r="K19" s="0" t="str">
        <f aca="false">IF(K$1="","",IF(INDEX(Responses!$A$19:$AZ$19,1,K$1)="","",INDEX(Responses!$A$19:$AZ$19,1,K$1)))</f>
        <v/>
      </c>
      <c r="L19" s="0" t="str">
        <f aca="false">IF(L$1="","",IF(INDEX(Responses!$A$19:$AZ$19,1,L$1)="","",INDEX(Responses!$A$19:$AZ$19,1,L$1)))</f>
        <v/>
      </c>
      <c r="M19" s="0" t="str">
        <f aca="false">IF(M$1="","",IF(INDEX(Responses!$A$19:$AZ$19,1,M$1)="","",INDEX(Responses!$A$19:$AZ$19,1,M$1)))</f>
        <v/>
      </c>
      <c r="N19" s="0" t="str">
        <f aca="false">IF(N$1="","",IF(INDEX(Responses!$A$19:$AZ$19,1,N$1)="","",INDEX(Responses!$A$19:$AZ$19,1,N$1)))</f>
        <v/>
      </c>
      <c r="O19" s="0" t="str">
        <f aca="false">IF(O$1="","",IF(INDEX(Responses!$A$19:$AZ$19,1,O$1)="","",INDEX(Responses!$A$19:$AZ$19,1,O$1)))</f>
        <v/>
      </c>
      <c r="P19" s="0" t="str">
        <f aca="false">IF(P$1="","",IF(INDEX(Responses!$A$19:$AZ$19,1,P$1)="","",INDEX(Responses!$A$19:$AZ$19,1,P$1)))</f>
        <v/>
      </c>
      <c r="Q19" s="0" t="str">
        <f aca="false">IF(Q$1="","",IF(INDEX(Responses!$A$19:$AZ$19,1,Q$1)="","",INDEX(Responses!$A$19:$AZ$19,1,Q$1)))</f>
        <v/>
      </c>
      <c r="R19" s="0" t="str">
        <f aca="false">IF(R$1="","",IF(INDEX(Responses!$A$19:$AZ$19,1,R$1)="","",INDEX(Responses!$A$19:$AZ$19,1,R$1)))</f>
        <v/>
      </c>
      <c r="S19" s="0" t="str">
        <f aca="false">IF(S$1="","",IF(INDEX(Responses!$A$19:$AZ$19,1,S$1)="","",INDEX(Responses!$A$19:$AZ$19,1,S$1)))</f>
        <v/>
      </c>
      <c r="T19" s="0" t="n">
        <f aca="false">IF(LEN(A19&amp;B19&amp;C19&amp;D19&amp;E19&amp;F19&amp;G19&amp;H19&amp;I19&amp;J19&amp;K19&amp;L19&amp;M19&amp;N19&amp;O19&amp;P19&amp;Q19&amp;R19&amp;S19)&gt;0,1,0)</f>
        <v>0</v>
      </c>
    </row>
    <row r="20" customFormat="false" ht="15" hidden="false" customHeight="false" outlineLevel="0" collapsed="false">
      <c r="A20" s="0" t="str">
        <f aca="false">IF(A$1="","",IF(INDEX(Responses!$A$20:$AZ$20,1,A$1)="","",INDEX(Responses!$A$20:$AZ$20,1,A$1)))</f>
        <v/>
      </c>
      <c r="B20" s="0" t="str">
        <f aca="false">IF(B$1="","",IF(INDEX(Responses!$A$20:$AZ$20,1,B$1)="","",INDEX(Responses!$A$20:$AZ$20,1,B$1)))</f>
        <v/>
      </c>
      <c r="C20" s="0" t="str">
        <f aca="false">IF(C$1="","",IF(INDEX(Responses!$A$20:$AZ$20,1,C$1)="","",INDEX(Responses!$A$20:$AZ$20,1,C$1)))</f>
        <v/>
      </c>
      <c r="D20" s="0" t="str">
        <f aca="false">IF(D$1="","",IF(INDEX(Responses!$A$20:$AZ$20,1,D$1)="","",INDEX(Responses!$A$20:$AZ$20,1,D$1)))</f>
        <v/>
      </c>
      <c r="E20" s="0" t="str">
        <f aca="false">IF(E$1="","",IF(INDEX(Responses!$A$20:$AZ$20,1,E$1)="","",INDEX(Responses!$A$20:$AZ$20,1,E$1)))</f>
        <v/>
      </c>
      <c r="F20" s="0" t="str">
        <f aca="false">IF(F$1="","",IF(INDEX(Responses!$A$20:$AZ$20,1,F$1)="","",INDEX(Responses!$A$20:$AZ$20,1,F$1)))</f>
        <v/>
      </c>
      <c r="G20" s="0" t="str">
        <f aca="false">IF(G$1="","",IF(INDEX(Responses!$A$20:$AZ$20,1,G$1)="","",INDEX(Responses!$A$20:$AZ$20,1,G$1)))</f>
        <v/>
      </c>
      <c r="H20" s="0" t="str">
        <f aca="false">IF(H$1="","",IF(INDEX(Responses!$A$20:$AZ$20,1,H$1)="","",INDEX(Responses!$A$20:$AZ$20,1,H$1)))</f>
        <v/>
      </c>
      <c r="I20" s="0" t="str">
        <f aca="false">IF(I$1="","",IF(INDEX(Responses!$A$20:$AZ$20,1,I$1)="","",INDEX(Responses!$A$20:$AZ$20,1,I$1)))</f>
        <v/>
      </c>
      <c r="J20" s="0" t="str">
        <f aca="false">IF(J$1="","",IF(INDEX(Responses!$A$20:$AZ$20,1,J$1)="","",INDEX(Responses!$A$20:$AZ$20,1,J$1)))</f>
        <v/>
      </c>
      <c r="K20" s="0" t="str">
        <f aca="false">IF(K$1="","",IF(INDEX(Responses!$A$20:$AZ$20,1,K$1)="","",INDEX(Responses!$A$20:$AZ$20,1,K$1)))</f>
        <v/>
      </c>
      <c r="L20" s="0" t="str">
        <f aca="false">IF(L$1="","",IF(INDEX(Responses!$A$20:$AZ$20,1,L$1)="","",INDEX(Responses!$A$20:$AZ$20,1,L$1)))</f>
        <v/>
      </c>
      <c r="M20" s="0" t="str">
        <f aca="false">IF(M$1="","",IF(INDEX(Responses!$A$20:$AZ$20,1,M$1)="","",INDEX(Responses!$A$20:$AZ$20,1,M$1)))</f>
        <v/>
      </c>
      <c r="N20" s="0" t="str">
        <f aca="false">IF(N$1="","",IF(INDEX(Responses!$A$20:$AZ$20,1,N$1)="","",INDEX(Responses!$A$20:$AZ$20,1,N$1)))</f>
        <v/>
      </c>
      <c r="O20" s="0" t="str">
        <f aca="false">IF(O$1="","",IF(INDEX(Responses!$A$20:$AZ$20,1,O$1)="","",INDEX(Responses!$A$20:$AZ$20,1,O$1)))</f>
        <v/>
      </c>
      <c r="P20" s="0" t="str">
        <f aca="false">IF(P$1="","",IF(INDEX(Responses!$A$20:$AZ$20,1,P$1)="","",INDEX(Responses!$A$20:$AZ$20,1,P$1)))</f>
        <v/>
      </c>
      <c r="Q20" s="0" t="str">
        <f aca="false">IF(Q$1="","",IF(INDEX(Responses!$A$20:$AZ$20,1,Q$1)="","",INDEX(Responses!$A$20:$AZ$20,1,Q$1)))</f>
        <v/>
      </c>
      <c r="R20" s="0" t="str">
        <f aca="false">IF(R$1="","",IF(INDEX(Responses!$A$20:$AZ$20,1,R$1)="","",INDEX(Responses!$A$20:$AZ$20,1,R$1)))</f>
        <v/>
      </c>
      <c r="S20" s="0" t="str">
        <f aca="false">IF(S$1="","",IF(INDEX(Responses!$A$20:$AZ$20,1,S$1)="","",INDEX(Responses!$A$20:$AZ$20,1,S$1)))</f>
        <v/>
      </c>
      <c r="T20" s="0" t="n">
        <f aca="false">IF(LEN(A20&amp;B20&amp;C20&amp;D20&amp;E20&amp;F20&amp;G20&amp;H20&amp;I20&amp;J20&amp;K20&amp;L20&amp;M20&amp;N20&amp;O20&amp;P20&amp;Q20&amp;R20&amp;S20)&gt;0,1,0)</f>
        <v>0</v>
      </c>
    </row>
    <row r="21" customFormat="false" ht="15" hidden="false" customHeight="false" outlineLevel="0" collapsed="false">
      <c r="A21" s="0" t="str">
        <f aca="false">IF(A$1="","",IF(INDEX(Responses!$A$21:$AZ$21,1,A$1)="","",INDEX(Responses!$A$21:$AZ$21,1,A$1)))</f>
        <v/>
      </c>
      <c r="B21" s="0" t="str">
        <f aca="false">IF(B$1="","",IF(INDEX(Responses!$A$21:$AZ$21,1,B$1)="","",INDEX(Responses!$A$21:$AZ$21,1,B$1)))</f>
        <v/>
      </c>
      <c r="C21" s="0" t="str">
        <f aca="false">IF(C$1="","",IF(INDEX(Responses!$A$21:$AZ$21,1,C$1)="","",INDEX(Responses!$A$21:$AZ$21,1,C$1)))</f>
        <v/>
      </c>
      <c r="D21" s="0" t="str">
        <f aca="false">IF(D$1="","",IF(INDEX(Responses!$A$21:$AZ$21,1,D$1)="","",INDEX(Responses!$A$21:$AZ$21,1,D$1)))</f>
        <v/>
      </c>
      <c r="E21" s="0" t="str">
        <f aca="false">IF(E$1="","",IF(INDEX(Responses!$A$21:$AZ$21,1,E$1)="","",INDEX(Responses!$A$21:$AZ$21,1,E$1)))</f>
        <v/>
      </c>
      <c r="F21" s="0" t="str">
        <f aca="false">IF(F$1="","",IF(INDEX(Responses!$A$21:$AZ$21,1,F$1)="","",INDEX(Responses!$A$21:$AZ$21,1,F$1)))</f>
        <v/>
      </c>
      <c r="G21" s="0" t="str">
        <f aca="false">IF(G$1="","",IF(INDEX(Responses!$A$21:$AZ$21,1,G$1)="","",INDEX(Responses!$A$21:$AZ$21,1,G$1)))</f>
        <v/>
      </c>
      <c r="H21" s="0" t="str">
        <f aca="false">IF(H$1="","",IF(INDEX(Responses!$A$21:$AZ$21,1,H$1)="","",INDEX(Responses!$A$21:$AZ$21,1,H$1)))</f>
        <v/>
      </c>
      <c r="I21" s="0" t="str">
        <f aca="false">IF(I$1="","",IF(INDEX(Responses!$A$21:$AZ$21,1,I$1)="","",INDEX(Responses!$A$21:$AZ$21,1,I$1)))</f>
        <v/>
      </c>
      <c r="J21" s="0" t="str">
        <f aca="false">IF(J$1="","",IF(INDEX(Responses!$A$21:$AZ$21,1,J$1)="","",INDEX(Responses!$A$21:$AZ$21,1,J$1)))</f>
        <v/>
      </c>
      <c r="K21" s="0" t="str">
        <f aca="false">IF(K$1="","",IF(INDEX(Responses!$A$21:$AZ$21,1,K$1)="","",INDEX(Responses!$A$21:$AZ$21,1,K$1)))</f>
        <v/>
      </c>
      <c r="L21" s="0" t="str">
        <f aca="false">IF(L$1="","",IF(INDEX(Responses!$A$21:$AZ$21,1,L$1)="","",INDEX(Responses!$A$21:$AZ$21,1,L$1)))</f>
        <v/>
      </c>
      <c r="M21" s="0" t="str">
        <f aca="false">IF(M$1="","",IF(INDEX(Responses!$A$21:$AZ$21,1,M$1)="","",INDEX(Responses!$A$21:$AZ$21,1,M$1)))</f>
        <v/>
      </c>
      <c r="N21" s="0" t="str">
        <f aca="false">IF(N$1="","",IF(INDEX(Responses!$A$21:$AZ$21,1,N$1)="","",INDEX(Responses!$A$21:$AZ$21,1,N$1)))</f>
        <v/>
      </c>
      <c r="O21" s="0" t="str">
        <f aca="false">IF(O$1="","",IF(INDEX(Responses!$A$21:$AZ$21,1,O$1)="","",INDEX(Responses!$A$21:$AZ$21,1,O$1)))</f>
        <v/>
      </c>
      <c r="P21" s="0" t="str">
        <f aca="false">IF(P$1="","",IF(INDEX(Responses!$A$21:$AZ$21,1,P$1)="","",INDEX(Responses!$A$21:$AZ$21,1,P$1)))</f>
        <v/>
      </c>
      <c r="Q21" s="0" t="str">
        <f aca="false">IF(Q$1="","",IF(INDEX(Responses!$A$21:$AZ$21,1,Q$1)="","",INDEX(Responses!$A$21:$AZ$21,1,Q$1)))</f>
        <v/>
      </c>
      <c r="R21" s="0" t="str">
        <f aca="false">IF(R$1="","",IF(INDEX(Responses!$A$21:$AZ$21,1,R$1)="","",INDEX(Responses!$A$21:$AZ$21,1,R$1)))</f>
        <v/>
      </c>
      <c r="S21" s="0" t="str">
        <f aca="false">IF(S$1="","",IF(INDEX(Responses!$A$21:$AZ$21,1,S$1)="","",INDEX(Responses!$A$21:$AZ$21,1,S$1)))</f>
        <v/>
      </c>
      <c r="T21" s="0" t="n">
        <f aca="false">IF(LEN(A21&amp;B21&amp;C21&amp;D21&amp;E21&amp;F21&amp;G21&amp;H21&amp;I21&amp;J21&amp;K21&amp;L21&amp;M21&amp;N21&amp;O21&amp;P21&amp;Q21&amp;R21&amp;S21)&gt;0,1,0)</f>
        <v>0</v>
      </c>
    </row>
    <row r="22" customFormat="false" ht="15" hidden="false" customHeight="false" outlineLevel="0" collapsed="false">
      <c r="A22" s="0" t="str">
        <f aca="false">IF(A$1="","",IF(INDEX(Responses!$A$22:$AZ$22,1,A$1)="","",INDEX(Responses!$A$22:$AZ$22,1,A$1)))</f>
        <v/>
      </c>
      <c r="B22" s="0" t="str">
        <f aca="false">IF(B$1="","",IF(INDEX(Responses!$A$22:$AZ$22,1,B$1)="","",INDEX(Responses!$A$22:$AZ$22,1,B$1)))</f>
        <v/>
      </c>
      <c r="C22" s="0" t="str">
        <f aca="false">IF(C$1="","",IF(INDEX(Responses!$A$22:$AZ$22,1,C$1)="","",INDEX(Responses!$A$22:$AZ$22,1,C$1)))</f>
        <v/>
      </c>
      <c r="D22" s="0" t="str">
        <f aca="false">IF(D$1="","",IF(INDEX(Responses!$A$22:$AZ$22,1,D$1)="","",INDEX(Responses!$A$22:$AZ$22,1,D$1)))</f>
        <v/>
      </c>
      <c r="E22" s="0" t="str">
        <f aca="false">IF(E$1="","",IF(INDEX(Responses!$A$22:$AZ$22,1,E$1)="","",INDEX(Responses!$A$22:$AZ$22,1,E$1)))</f>
        <v/>
      </c>
      <c r="F22" s="0" t="str">
        <f aca="false">IF(F$1="","",IF(INDEX(Responses!$A$22:$AZ$22,1,F$1)="","",INDEX(Responses!$A$22:$AZ$22,1,F$1)))</f>
        <v/>
      </c>
      <c r="G22" s="0" t="str">
        <f aca="false">IF(G$1="","",IF(INDEX(Responses!$A$22:$AZ$22,1,G$1)="","",INDEX(Responses!$A$22:$AZ$22,1,G$1)))</f>
        <v/>
      </c>
      <c r="H22" s="0" t="str">
        <f aca="false">IF(H$1="","",IF(INDEX(Responses!$A$22:$AZ$22,1,H$1)="","",INDEX(Responses!$A$22:$AZ$22,1,H$1)))</f>
        <v/>
      </c>
      <c r="I22" s="0" t="str">
        <f aca="false">IF(I$1="","",IF(INDEX(Responses!$A$22:$AZ$22,1,I$1)="","",INDEX(Responses!$A$22:$AZ$22,1,I$1)))</f>
        <v/>
      </c>
      <c r="J22" s="0" t="str">
        <f aca="false">IF(J$1="","",IF(INDEX(Responses!$A$22:$AZ$22,1,J$1)="","",INDEX(Responses!$A$22:$AZ$22,1,J$1)))</f>
        <v/>
      </c>
      <c r="K22" s="0" t="str">
        <f aca="false">IF(K$1="","",IF(INDEX(Responses!$A$22:$AZ$22,1,K$1)="","",INDEX(Responses!$A$22:$AZ$22,1,K$1)))</f>
        <v/>
      </c>
      <c r="L22" s="0" t="str">
        <f aca="false">IF(L$1="","",IF(INDEX(Responses!$A$22:$AZ$22,1,L$1)="","",INDEX(Responses!$A$22:$AZ$22,1,L$1)))</f>
        <v/>
      </c>
      <c r="M22" s="0" t="str">
        <f aca="false">IF(M$1="","",IF(INDEX(Responses!$A$22:$AZ$22,1,M$1)="","",INDEX(Responses!$A$22:$AZ$22,1,M$1)))</f>
        <v/>
      </c>
      <c r="N22" s="0" t="str">
        <f aca="false">IF(N$1="","",IF(INDEX(Responses!$A$22:$AZ$22,1,N$1)="","",INDEX(Responses!$A$22:$AZ$22,1,N$1)))</f>
        <v/>
      </c>
      <c r="O22" s="0" t="str">
        <f aca="false">IF(O$1="","",IF(INDEX(Responses!$A$22:$AZ$22,1,O$1)="","",INDEX(Responses!$A$22:$AZ$22,1,O$1)))</f>
        <v/>
      </c>
      <c r="P22" s="0" t="str">
        <f aca="false">IF(P$1="","",IF(INDEX(Responses!$A$22:$AZ$22,1,P$1)="","",INDEX(Responses!$A$22:$AZ$22,1,P$1)))</f>
        <v/>
      </c>
      <c r="Q22" s="0" t="str">
        <f aca="false">IF(Q$1="","",IF(INDEX(Responses!$A$22:$AZ$22,1,Q$1)="","",INDEX(Responses!$A$22:$AZ$22,1,Q$1)))</f>
        <v/>
      </c>
      <c r="R22" s="0" t="str">
        <f aca="false">IF(R$1="","",IF(INDEX(Responses!$A$22:$AZ$22,1,R$1)="","",INDEX(Responses!$A$22:$AZ$22,1,R$1)))</f>
        <v/>
      </c>
      <c r="S22" s="0" t="str">
        <f aca="false">IF(S$1="","",IF(INDEX(Responses!$A$22:$AZ$22,1,S$1)="","",INDEX(Responses!$A$22:$AZ$22,1,S$1)))</f>
        <v/>
      </c>
      <c r="T22" s="0" t="n">
        <f aca="false">IF(LEN(A22&amp;B22&amp;C22&amp;D22&amp;E22&amp;F22&amp;G22&amp;H22&amp;I22&amp;J22&amp;K22&amp;L22&amp;M22&amp;N22&amp;O22&amp;P22&amp;Q22&amp;R22&amp;S22)&gt;0,1,0)</f>
        <v>0</v>
      </c>
    </row>
    <row r="23" customFormat="false" ht="15" hidden="false" customHeight="false" outlineLevel="0" collapsed="false">
      <c r="A23" s="0" t="str">
        <f aca="false">IF(A$1="","",IF(INDEX(Responses!$A$23:$AZ$23,1,A$1)="","",INDEX(Responses!$A$23:$AZ$23,1,A$1)))</f>
        <v/>
      </c>
      <c r="B23" s="0" t="str">
        <f aca="false">IF(B$1="","",IF(INDEX(Responses!$A$23:$AZ$23,1,B$1)="","",INDEX(Responses!$A$23:$AZ$23,1,B$1)))</f>
        <v/>
      </c>
      <c r="C23" s="0" t="str">
        <f aca="false">IF(C$1="","",IF(INDEX(Responses!$A$23:$AZ$23,1,C$1)="","",INDEX(Responses!$A$23:$AZ$23,1,C$1)))</f>
        <v/>
      </c>
      <c r="D23" s="0" t="str">
        <f aca="false">IF(D$1="","",IF(INDEX(Responses!$A$23:$AZ$23,1,D$1)="","",INDEX(Responses!$A$23:$AZ$23,1,D$1)))</f>
        <v/>
      </c>
      <c r="E23" s="0" t="str">
        <f aca="false">IF(E$1="","",IF(INDEX(Responses!$A$23:$AZ$23,1,E$1)="","",INDEX(Responses!$A$23:$AZ$23,1,E$1)))</f>
        <v/>
      </c>
      <c r="F23" s="0" t="str">
        <f aca="false">IF(F$1="","",IF(INDEX(Responses!$A$23:$AZ$23,1,F$1)="","",INDEX(Responses!$A$23:$AZ$23,1,F$1)))</f>
        <v/>
      </c>
      <c r="G23" s="0" t="str">
        <f aca="false">IF(G$1="","",IF(INDEX(Responses!$A$23:$AZ$23,1,G$1)="","",INDEX(Responses!$A$23:$AZ$23,1,G$1)))</f>
        <v/>
      </c>
      <c r="H23" s="0" t="str">
        <f aca="false">IF(H$1="","",IF(INDEX(Responses!$A$23:$AZ$23,1,H$1)="","",INDEX(Responses!$A$23:$AZ$23,1,H$1)))</f>
        <v/>
      </c>
      <c r="I23" s="0" t="str">
        <f aca="false">IF(I$1="","",IF(INDEX(Responses!$A$23:$AZ$23,1,I$1)="","",INDEX(Responses!$A$23:$AZ$23,1,I$1)))</f>
        <v/>
      </c>
      <c r="J23" s="0" t="str">
        <f aca="false">IF(J$1="","",IF(INDEX(Responses!$A$23:$AZ$23,1,J$1)="","",INDEX(Responses!$A$23:$AZ$23,1,J$1)))</f>
        <v/>
      </c>
      <c r="K23" s="0" t="str">
        <f aca="false">IF(K$1="","",IF(INDEX(Responses!$A$23:$AZ$23,1,K$1)="","",INDEX(Responses!$A$23:$AZ$23,1,K$1)))</f>
        <v/>
      </c>
      <c r="L23" s="0" t="str">
        <f aca="false">IF(L$1="","",IF(INDEX(Responses!$A$23:$AZ$23,1,L$1)="","",INDEX(Responses!$A$23:$AZ$23,1,L$1)))</f>
        <v/>
      </c>
      <c r="M23" s="0" t="str">
        <f aca="false">IF(M$1="","",IF(INDEX(Responses!$A$23:$AZ$23,1,M$1)="","",INDEX(Responses!$A$23:$AZ$23,1,M$1)))</f>
        <v/>
      </c>
      <c r="N23" s="0" t="str">
        <f aca="false">IF(N$1="","",IF(INDEX(Responses!$A$23:$AZ$23,1,N$1)="","",INDEX(Responses!$A$23:$AZ$23,1,N$1)))</f>
        <v/>
      </c>
      <c r="O23" s="0" t="str">
        <f aca="false">IF(O$1="","",IF(INDEX(Responses!$A$23:$AZ$23,1,O$1)="","",INDEX(Responses!$A$23:$AZ$23,1,O$1)))</f>
        <v/>
      </c>
      <c r="P23" s="0" t="str">
        <f aca="false">IF(P$1="","",IF(INDEX(Responses!$A$23:$AZ$23,1,P$1)="","",INDEX(Responses!$A$23:$AZ$23,1,P$1)))</f>
        <v/>
      </c>
      <c r="Q23" s="0" t="str">
        <f aca="false">IF(Q$1="","",IF(INDEX(Responses!$A$23:$AZ$23,1,Q$1)="","",INDEX(Responses!$A$23:$AZ$23,1,Q$1)))</f>
        <v/>
      </c>
      <c r="R23" s="0" t="str">
        <f aca="false">IF(R$1="","",IF(INDEX(Responses!$A$23:$AZ$23,1,R$1)="","",INDEX(Responses!$A$23:$AZ$23,1,R$1)))</f>
        <v/>
      </c>
      <c r="S23" s="0" t="str">
        <f aca="false">IF(S$1="","",IF(INDEX(Responses!$A$23:$AZ$23,1,S$1)="","",INDEX(Responses!$A$23:$AZ$23,1,S$1)))</f>
        <v/>
      </c>
      <c r="T23" s="0" t="n">
        <f aca="false">IF(LEN(A23&amp;B23&amp;C23&amp;D23&amp;E23&amp;F23&amp;G23&amp;H23&amp;I23&amp;J23&amp;K23&amp;L23&amp;M23&amp;N23&amp;O23&amp;P23&amp;Q23&amp;R23&amp;S23)&gt;0,1,0)</f>
        <v>0</v>
      </c>
    </row>
    <row r="24" customFormat="false" ht="15" hidden="false" customHeight="false" outlineLevel="0" collapsed="false">
      <c r="A24" s="0" t="str">
        <f aca="false">IF(A$1="","",IF(INDEX(Responses!$A$24:$AZ$24,1,A$1)="","",INDEX(Responses!$A$24:$AZ$24,1,A$1)))</f>
        <v/>
      </c>
      <c r="B24" s="0" t="str">
        <f aca="false">IF(B$1="","",IF(INDEX(Responses!$A$24:$AZ$24,1,B$1)="","",INDEX(Responses!$A$24:$AZ$24,1,B$1)))</f>
        <v/>
      </c>
      <c r="C24" s="0" t="str">
        <f aca="false">IF(C$1="","",IF(INDEX(Responses!$A$24:$AZ$24,1,C$1)="","",INDEX(Responses!$A$24:$AZ$24,1,C$1)))</f>
        <v/>
      </c>
      <c r="D24" s="0" t="str">
        <f aca="false">IF(D$1="","",IF(INDEX(Responses!$A$24:$AZ$24,1,D$1)="","",INDEX(Responses!$A$24:$AZ$24,1,D$1)))</f>
        <v/>
      </c>
      <c r="E24" s="0" t="str">
        <f aca="false">IF(E$1="","",IF(INDEX(Responses!$A$24:$AZ$24,1,E$1)="","",INDEX(Responses!$A$24:$AZ$24,1,E$1)))</f>
        <v/>
      </c>
      <c r="F24" s="0" t="str">
        <f aca="false">IF(F$1="","",IF(INDEX(Responses!$A$24:$AZ$24,1,F$1)="","",INDEX(Responses!$A$24:$AZ$24,1,F$1)))</f>
        <v/>
      </c>
      <c r="G24" s="0" t="str">
        <f aca="false">IF(G$1="","",IF(INDEX(Responses!$A$24:$AZ$24,1,G$1)="","",INDEX(Responses!$A$24:$AZ$24,1,G$1)))</f>
        <v/>
      </c>
      <c r="H24" s="0" t="str">
        <f aca="false">IF(H$1="","",IF(INDEX(Responses!$A$24:$AZ$24,1,H$1)="","",INDEX(Responses!$A$24:$AZ$24,1,H$1)))</f>
        <v/>
      </c>
      <c r="I24" s="0" t="str">
        <f aca="false">IF(I$1="","",IF(INDEX(Responses!$A$24:$AZ$24,1,I$1)="","",INDEX(Responses!$A$24:$AZ$24,1,I$1)))</f>
        <v/>
      </c>
      <c r="J24" s="0" t="str">
        <f aca="false">IF(J$1="","",IF(INDEX(Responses!$A$24:$AZ$24,1,J$1)="","",INDEX(Responses!$A$24:$AZ$24,1,J$1)))</f>
        <v/>
      </c>
      <c r="K24" s="0" t="str">
        <f aca="false">IF(K$1="","",IF(INDEX(Responses!$A$24:$AZ$24,1,K$1)="","",INDEX(Responses!$A$24:$AZ$24,1,K$1)))</f>
        <v/>
      </c>
      <c r="L24" s="0" t="str">
        <f aca="false">IF(L$1="","",IF(INDEX(Responses!$A$24:$AZ$24,1,L$1)="","",INDEX(Responses!$A$24:$AZ$24,1,L$1)))</f>
        <v/>
      </c>
      <c r="M24" s="0" t="str">
        <f aca="false">IF(M$1="","",IF(INDEX(Responses!$A$24:$AZ$24,1,M$1)="","",INDEX(Responses!$A$24:$AZ$24,1,M$1)))</f>
        <v/>
      </c>
      <c r="N24" s="0" t="str">
        <f aca="false">IF(N$1="","",IF(INDEX(Responses!$A$24:$AZ$24,1,N$1)="","",INDEX(Responses!$A$24:$AZ$24,1,N$1)))</f>
        <v/>
      </c>
      <c r="O24" s="0" t="str">
        <f aca="false">IF(O$1="","",IF(INDEX(Responses!$A$24:$AZ$24,1,O$1)="","",INDEX(Responses!$A$24:$AZ$24,1,O$1)))</f>
        <v/>
      </c>
      <c r="P24" s="0" t="str">
        <f aca="false">IF(P$1="","",IF(INDEX(Responses!$A$24:$AZ$24,1,P$1)="","",INDEX(Responses!$A$24:$AZ$24,1,P$1)))</f>
        <v/>
      </c>
      <c r="Q24" s="0" t="str">
        <f aca="false">IF(Q$1="","",IF(INDEX(Responses!$A$24:$AZ$24,1,Q$1)="","",INDEX(Responses!$A$24:$AZ$24,1,Q$1)))</f>
        <v/>
      </c>
      <c r="R24" s="0" t="str">
        <f aca="false">IF(R$1="","",IF(INDEX(Responses!$A$24:$AZ$24,1,R$1)="","",INDEX(Responses!$A$24:$AZ$24,1,R$1)))</f>
        <v/>
      </c>
      <c r="S24" s="0" t="str">
        <f aca="false">IF(S$1="","",IF(INDEX(Responses!$A$24:$AZ$24,1,S$1)="","",INDEX(Responses!$A$24:$AZ$24,1,S$1)))</f>
        <v/>
      </c>
      <c r="T24" s="0" t="n">
        <f aca="false">IF(LEN(A24&amp;B24&amp;C24&amp;D24&amp;E24&amp;F24&amp;G24&amp;H24&amp;I24&amp;J24&amp;K24&amp;L24&amp;M24&amp;N24&amp;O24&amp;P24&amp;Q24&amp;R24&amp;S24)&gt;0,1,0)</f>
        <v>0</v>
      </c>
    </row>
    <row r="25" customFormat="false" ht="15" hidden="false" customHeight="false" outlineLevel="0" collapsed="false">
      <c r="A25" s="0" t="str">
        <f aca="false">IF(A$1="","",IF(INDEX(Responses!$A$25:$AZ$25,1,A$1)="","",INDEX(Responses!$A$25:$AZ$25,1,A$1)))</f>
        <v/>
      </c>
      <c r="B25" s="0" t="str">
        <f aca="false">IF(B$1="","",IF(INDEX(Responses!$A$25:$AZ$25,1,B$1)="","",INDEX(Responses!$A$25:$AZ$25,1,B$1)))</f>
        <v/>
      </c>
      <c r="C25" s="0" t="str">
        <f aca="false">IF(C$1="","",IF(INDEX(Responses!$A$25:$AZ$25,1,C$1)="","",INDEX(Responses!$A$25:$AZ$25,1,C$1)))</f>
        <v/>
      </c>
      <c r="D25" s="0" t="str">
        <f aca="false">IF(D$1="","",IF(INDEX(Responses!$A$25:$AZ$25,1,D$1)="","",INDEX(Responses!$A$25:$AZ$25,1,D$1)))</f>
        <v/>
      </c>
      <c r="E25" s="0" t="str">
        <f aca="false">IF(E$1="","",IF(INDEX(Responses!$A$25:$AZ$25,1,E$1)="","",INDEX(Responses!$A$25:$AZ$25,1,E$1)))</f>
        <v/>
      </c>
      <c r="F25" s="0" t="str">
        <f aca="false">IF(F$1="","",IF(INDEX(Responses!$A$25:$AZ$25,1,F$1)="","",INDEX(Responses!$A$25:$AZ$25,1,F$1)))</f>
        <v/>
      </c>
      <c r="G25" s="0" t="str">
        <f aca="false">IF(G$1="","",IF(INDEX(Responses!$A$25:$AZ$25,1,G$1)="","",INDEX(Responses!$A$25:$AZ$25,1,G$1)))</f>
        <v/>
      </c>
      <c r="H25" s="0" t="str">
        <f aca="false">IF(H$1="","",IF(INDEX(Responses!$A$25:$AZ$25,1,H$1)="","",INDEX(Responses!$A$25:$AZ$25,1,H$1)))</f>
        <v/>
      </c>
      <c r="I25" s="0" t="str">
        <f aca="false">IF(I$1="","",IF(INDEX(Responses!$A$25:$AZ$25,1,I$1)="","",INDEX(Responses!$A$25:$AZ$25,1,I$1)))</f>
        <v/>
      </c>
      <c r="J25" s="0" t="str">
        <f aca="false">IF(J$1="","",IF(INDEX(Responses!$A$25:$AZ$25,1,J$1)="","",INDEX(Responses!$A$25:$AZ$25,1,J$1)))</f>
        <v/>
      </c>
      <c r="K25" s="0" t="str">
        <f aca="false">IF(K$1="","",IF(INDEX(Responses!$A$25:$AZ$25,1,K$1)="","",INDEX(Responses!$A$25:$AZ$25,1,K$1)))</f>
        <v/>
      </c>
      <c r="L25" s="0" t="str">
        <f aca="false">IF(L$1="","",IF(INDEX(Responses!$A$25:$AZ$25,1,L$1)="","",INDEX(Responses!$A$25:$AZ$25,1,L$1)))</f>
        <v/>
      </c>
      <c r="M25" s="0" t="str">
        <f aca="false">IF(M$1="","",IF(INDEX(Responses!$A$25:$AZ$25,1,M$1)="","",INDEX(Responses!$A$25:$AZ$25,1,M$1)))</f>
        <v/>
      </c>
      <c r="N25" s="0" t="str">
        <f aca="false">IF(N$1="","",IF(INDEX(Responses!$A$25:$AZ$25,1,N$1)="","",INDEX(Responses!$A$25:$AZ$25,1,N$1)))</f>
        <v/>
      </c>
      <c r="O25" s="0" t="str">
        <f aca="false">IF(O$1="","",IF(INDEX(Responses!$A$25:$AZ$25,1,O$1)="","",INDEX(Responses!$A$25:$AZ$25,1,O$1)))</f>
        <v/>
      </c>
      <c r="P25" s="0" t="str">
        <f aca="false">IF(P$1="","",IF(INDEX(Responses!$A$25:$AZ$25,1,P$1)="","",INDEX(Responses!$A$25:$AZ$25,1,P$1)))</f>
        <v/>
      </c>
      <c r="Q25" s="0" t="str">
        <f aca="false">IF(Q$1="","",IF(INDEX(Responses!$A$25:$AZ$25,1,Q$1)="","",INDEX(Responses!$A$25:$AZ$25,1,Q$1)))</f>
        <v/>
      </c>
      <c r="R25" s="0" t="str">
        <f aca="false">IF(R$1="","",IF(INDEX(Responses!$A$25:$AZ$25,1,R$1)="","",INDEX(Responses!$A$25:$AZ$25,1,R$1)))</f>
        <v/>
      </c>
      <c r="S25" s="0" t="str">
        <f aca="false">IF(S$1="","",IF(INDEX(Responses!$A$25:$AZ$25,1,S$1)="","",INDEX(Responses!$A$25:$AZ$25,1,S$1)))</f>
        <v/>
      </c>
      <c r="T25" s="0" t="n">
        <f aca="false">IF(LEN(A25&amp;B25&amp;C25&amp;D25&amp;E25&amp;F25&amp;G25&amp;H25&amp;I25&amp;J25&amp;K25&amp;L25&amp;M25&amp;N25&amp;O25&amp;P25&amp;Q25&amp;R25&amp;S25)&gt;0,1,0)</f>
        <v>0</v>
      </c>
    </row>
    <row r="26" customFormat="false" ht="15" hidden="false" customHeight="false" outlineLevel="0" collapsed="false">
      <c r="A26" s="0" t="str">
        <f aca="false">IF(A$1="","",IF(INDEX(Responses!$A$26:$AZ$26,1,A$1)="","",INDEX(Responses!$A$26:$AZ$26,1,A$1)))</f>
        <v/>
      </c>
      <c r="B26" s="0" t="str">
        <f aca="false">IF(B$1="","",IF(INDEX(Responses!$A$26:$AZ$26,1,B$1)="","",INDEX(Responses!$A$26:$AZ$26,1,B$1)))</f>
        <v/>
      </c>
      <c r="C26" s="0" t="str">
        <f aca="false">IF(C$1="","",IF(INDEX(Responses!$A$26:$AZ$26,1,C$1)="","",INDEX(Responses!$A$26:$AZ$26,1,C$1)))</f>
        <v/>
      </c>
      <c r="D26" s="0" t="str">
        <f aca="false">IF(D$1="","",IF(INDEX(Responses!$A$26:$AZ$26,1,D$1)="","",INDEX(Responses!$A$26:$AZ$26,1,D$1)))</f>
        <v/>
      </c>
      <c r="E26" s="0" t="str">
        <f aca="false">IF(E$1="","",IF(INDEX(Responses!$A$26:$AZ$26,1,E$1)="","",INDEX(Responses!$A$26:$AZ$26,1,E$1)))</f>
        <v/>
      </c>
      <c r="F26" s="0" t="str">
        <f aca="false">IF(F$1="","",IF(INDEX(Responses!$A$26:$AZ$26,1,F$1)="","",INDEX(Responses!$A$26:$AZ$26,1,F$1)))</f>
        <v/>
      </c>
      <c r="G26" s="0" t="str">
        <f aca="false">IF(G$1="","",IF(INDEX(Responses!$A$26:$AZ$26,1,G$1)="","",INDEX(Responses!$A$26:$AZ$26,1,G$1)))</f>
        <v/>
      </c>
      <c r="H26" s="0" t="str">
        <f aca="false">IF(H$1="","",IF(INDEX(Responses!$A$26:$AZ$26,1,H$1)="","",INDEX(Responses!$A$26:$AZ$26,1,H$1)))</f>
        <v/>
      </c>
      <c r="I26" s="0" t="str">
        <f aca="false">IF(I$1="","",IF(INDEX(Responses!$A$26:$AZ$26,1,I$1)="","",INDEX(Responses!$A$26:$AZ$26,1,I$1)))</f>
        <v/>
      </c>
      <c r="J26" s="0" t="str">
        <f aca="false">IF(J$1="","",IF(INDEX(Responses!$A$26:$AZ$26,1,J$1)="","",INDEX(Responses!$A$26:$AZ$26,1,J$1)))</f>
        <v/>
      </c>
      <c r="K26" s="0" t="str">
        <f aca="false">IF(K$1="","",IF(INDEX(Responses!$A$26:$AZ$26,1,K$1)="","",INDEX(Responses!$A$26:$AZ$26,1,K$1)))</f>
        <v/>
      </c>
      <c r="L26" s="0" t="str">
        <f aca="false">IF(L$1="","",IF(INDEX(Responses!$A$26:$AZ$26,1,L$1)="","",INDEX(Responses!$A$26:$AZ$26,1,L$1)))</f>
        <v/>
      </c>
      <c r="M26" s="0" t="str">
        <f aca="false">IF(M$1="","",IF(INDEX(Responses!$A$26:$AZ$26,1,M$1)="","",INDEX(Responses!$A$26:$AZ$26,1,M$1)))</f>
        <v/>
      </c>
      <c r="N26" s="0" t="str">
        <f aca="false">IF(N$1="","",IF(INDEX(Responses!$A$26:$AZ$26,1,N$1)="","",INDEX(Responses!$A$26:$AZ$26,1,N$1)))</f>
        <v/>
      </c>
      <c r="O26" s="0" t="str">
        <f aca="false">IF(O$1="","",IF(INDEX(Responses!$A$26:$AZ$26,1,O$1)="","",INDEX(Responses!$A$26:$AZ$26,1,O$1)))</f>
        <v/>
      </c>
      <c r="P26" s="0" t="str">
        <f aca="false">IF(P$1="","",IF(INDEX(Responses!$A$26:$AZ$26,1,P$1)="","",INDEX(Responses!$A$26:$AZ$26,1,P$1)))</f>
        <v/>
      </c>
      <c r="Q26" s="0" t="str">
        <f aca="false">IF(Q$1="","",IF(INDEX(Responses!$A$26:$AZ$26,1,Q$1)="","",INDEX(Responses!$A$26:$AZ$26,1,Q$1)))</f>
        <v/>
      </c>
      <c r="R26" s="0" t="str">
        <f aca="false">IF(R$1="","",IF(INDEX(Responses!$A$26:$AZ$26,1,R$1)="","",INDEX(Responses!$A$26:$AZ$26,1,R$1)))</f>
        <v/>
      </c>
      <c r="S26" s="0" t="str">
        <f aca="false">IF(S$1="","",IF(INDEX(Responses!$A$26:$AZ$26,1,S$1)="","",INDEX(Responses!$A$26:$AZ$26,1,S$1)))</f>
        <v/>
      </c>
      <c r="T26" s="0" t="n">
        <f aca="false">IF(LEN(A26&amp;B26&amp;C26&amp;D26&amp;E26&amp;F26&amp;G26&amp;H26&amp;I26&amp;J26&amp;K26&amp;L26&amp;M26&amp;N26&amp;O26&amp;P26&amp;Q26&amp;R26&amp;S26)&gt;0,1,0)</f>
        <v>0</v>
      </c>
    </row>
    <row r="27" customFormat="false" ht="15" hidden="false" customHeight="false" outlineLevel="0" collapsed="false">
      <c r="A27" s="0" t="str">
        <f aca="false">IF(A$1="","",IF(INDEX(Responses!$A$27:$AZ$27,1,A$1)="","",INDEX(Responses!$A$27:$AZ$27,1,A$1)))</f>
        <v/>
      </c>
      <c r="B27" s="0" t="str">
        <f aca="false">IF(B$1="","",IF(INDEX(Responses!$A$27:$AZ$27,1,B$1)="","",INDEX(Responses!$A$27:$AZ$27,1,B$1)))</f>
        <v/>
      </c>
      <c r="C27" s="0" t="str">
        <f aca="false">IF(C$1="","",IF(INDEX(Responses!$A$27:$AZ$27,1,C$1)="","",INDEX(Responses!$A$27:$AZ$27,1,C$1)))</f>
        <v/>
      </c>
      <c r="D27" s="0" t="str">
        <f aca="false">IF(D$1="","",IF(INDEX(Responses!$A$27:$AZ$27,1,D$1)="","",INDEX(Responses!$A$27:$AZ$27,1,D$1)))</f>
        <v/>
      </c>
      <c r="E27" s="0" t="str">
        <f aca="false">IF(E$1="","",IF(INDEX(Responses!$A$27:$AZ$27,1,E$1)="","",INDEX(Responses!$A$27:$AZ$27,1,E$1)))</f>
        <v/>
      </c>
      <c r="F27" s="0" t="str">
        <f aca="false">IF(F$1="","",IF(INDEX(Responses!$A$27:$AZ$27,1,F$1)="","",INDEX(Responses!$A$27:$AZ$27,1,F$1)))</f>
        <v/>
      </c>
      <c r="G27" s="0" t="str">
        <f aca="false">IF(G$1="","",IF(INDEX(Responses!$A$27:$AZ$27,1,G$1)="","",INDEX(Responses!$A$27:$AZ$27,1,G$1)))</f>
        <v/>
      </c>
      <c r="H27" s="0" t="str">
        <f aca="false">IF(H$1="","",IF(INDEX(Responses!$A$27:$AZ$27,1,H$1)="","",INDEX(Responses!$A$27:$AZ$27,1,H$1)))</f>
        <v/>
      </c>
      <c r="I27" s="0" t="str">
        <f aca="false">IF(I$1="","",IF(INDEX(Responses!$A$27:$AZ$27,1,I$1)="","",INDEX(Responses!$A$27:$AZ$27,1,I$1)))</f>
        <v/>
      </c>
      <c r="J27" s="0" t="str">
        <f aca="false">IF(J$1="","",IF(INDEX(Responses!$A$27:$AZ$27,1,J$1)="","",INDEX(Responses!$A$27:$AZ$27,1,J$1)))</f>
        <v/>
      </c>
      <c r="K27" s="0" t="str">
        <f aca="false">IF(K$1="","",IF(INDEX(Responses!$A$27:$AZ$27,1,K$1)="","",INDEX(Responses!$A$27:$AZ$27,1,K$1)))</f>
        <v/>
      </c>
      <c r="L27" s="0" t="str">
        <f aca="false">IF(L$1="","",IF(INDEX(Responses!$A$27:$AZ$27,1,L$1)="","",INDEX(Responses!$A$27:$AZ$27,1,L$1)))</f>
        <v/>
      </c>
      <c r="M27" s="0" t="str">
        <f aca="false">IF(M$1="","",IF(INDEX(Responses!$A$27:$AZ$27,1,M$1)="","",INDEX(Responses!$A$27:$AZ$27,1,M$1)))</f>
        <v/>
      </c>
      <c r="N27" s="0" t="str">
        <f aca="false">IF(N$1="","",IF(INDEX(Responses!$A$27:$AZ$27,1,N$1)="","",INDEX(Responses!$A$27:$AZ$27,1,N$1)))</f>
        <v/>
      </c>
      <c r="O27" s="0" t="str">
        <f aca="false">IF(O$1="","",IF(INDEX(Responses!$A$27:$AZ$27,1,O$1)="","",INDEX(Responses!$A$27:$AZ$27,1,O$1)))</f>
        <v/>
      </c>
      <c r="P27" s="0" t="str">
        <f aca="false">IF(P$1="","",IF(INDEX(Responses!$A$27:$AZ$27,1,P$1)="","",INDEX(Responses!$A$27:$AZ$27,1,P$1)))</f>
        <v/>
      </c>
      <c r="Q27" s="0" t="str">
        <f aca="false">IF(Q$1="","",IF(INDEX(Responses!$A$27:$AZ$27,1,Q$1)="","",INDEX(Responses!$A$27:$AZ$27,1,Q$1)))</f>
        <v/>
      </c>
      <c r="R27" s="0" t="str">
        <f aca="false">IF(R$1="","",IF(INDEX(Responses!$A$27:$AZ$27,1,R$1)="","",INDEX(Responses!$A$27:$AZ$27,1,R$1)))</f>
        <v/>
      </c>
      <c r="S27" s="0" t="str">
        <f aca="false">IF(S$1="","",IF(INDEX(Responses!$A$27:$AZ$27,1,S$1)="","",INDEX(Responses!$A$27:$AZ$27,1,S$1)))</f>
        <v/>
      </c>
      <c r="T27" s="0" t="n">
        <f aca="false">IF(LEN(A27&amp;B27&amp;C27&amp;D27&amp;E27&amp;F27&amp;G27&amp;H27&amp;I27&amp;J27&amp;K27&amp;L27&amp;M27&amp;N27&amp;O27&amp;P27&amp;Q27&amp;R27&amp;S27)&gt;0,1,0)</f>
        <v>0</v>
      </c>
    </row>
    <row r="28" customFormat="false" ht="15" hidden="false" customHeight="false" outlineLevel="0" collapsed="false">
      <c r="A28" s="0" t="str">
        <f aca="false">IF(A$1="","",IF(INDEX(Responses!$A$28:$AZ$28,1,A$1)="","",INDEX(Responses!$A$28:$AZ$28,1,A$1)))</f>
        <v/>
      </c>
      <c r="B28" s="0" t="str">
        <f aca="false">IF(B$1="","",IF(INDEX(Responses!$A$28:$AZ$28,1,B$1)="","",INDEX(Responses!$A$28:$AZ$28,1,B$1)))</f>
        <v/>
      </c>
      <c r="C28" s="0" t="str">
        <f aca="false">IF(C$1="","",IF(INDEX(Responses!$A$28:$AZ$28,1,C$1)="","",INDEX(Responses!$A$28:$AZ$28,1,C$1)))</f>
        <v/>
      </c>
      <c r="D28" s="0" t="str">
        <f aca="false">IF(D$1="","",IF(INDEX(Responses!$A$28:$AZ$28,1,D$1)="","",INDEX(Responses!$A$28:$AZ$28,1,D$1)))</f>
        <v/>
      </c>
      <c r="E28" s="0" t="str">
        <f aca="false">IF(E$1="","",IF(INDEX(Responses!$A$28:$AZ$28,1,E$1)="","",INDEX(Responses!$A$28:$AZ$28,1,E$1)))</f>
        <v/>
      </c>
      <c r="F28" s="0" t="str">
        <f aca="false">IF(F$1="","",IF(INDEX(Responses!$A$28:$AZ$28,1,F$1)="","",INDEX(Responses!$A$28:$AZ$28,1,F$1)))</f>
        <v/>
      </c>
      <c r="G28" s="0" t="str">
        <f aca="false">IF(G$1="","",IF(INDEX(Responses!$A$28:$AZ$28,1,G$1)="","",INDEX(Responses!$A$28:$AZ$28,1,G$1)))</f>
        <v/>
      </c>
      <c r="H28" s="0" t="str">
        <f aca="false">IF(H$1="","",IF(INDEX(Responses!$A$28:$AZ$28,1,H$1)="","",INDEX(Responses!$A$28:$AZ$28,1,H$1)))</f>
        <v/>
      </c>
      <c r="I28" s="0" t="str">
        <f aca="false">IF(I$1="","",IF(INDEX(Responses!$A$28:$AZ$28,1,I$1)="","",INDEX(Responses!$A$28:$AZ$28,1,I$1)))</f>
        <v/>
      </c>
      <c r="J28" s="0" t="str">
        <f aca="false">IF(J$1="","",IF(INDEX(Responses!$A$28:$AZ$28,1,J$1)="","",INDEX(Responses!$A$28:$AZ$28,1,J$1)))</f>
        <v/>
      </c>
      <c r="K28" s="0" t="str">
        <f aca="false">IF(K$1="","",IF(INDEX(Responses!$A$28:$AZ$28,1,K$1)="","",INDEX(Responses!$A$28:$AZ$28,1,K$1)))</f>
        <v/>
      </c>
      <c r="L28" s="0" t="str">
        <f aca="false">IF(L$1="","",IF(INDEX(Responses!$A$28:$AZ$28,1,L$1)="","",INDEX(Responses!$A$28:$AZ$28,1,L$1)))</f>
        <v/>
      </c>
      <c r="M28" s="0" t="str">
        <f aca="false">IF(M$1="","",IF(INDEX(Responses!$A$28:$AZ$28,1,M$1)="","",INDEX(Responses!$A$28:$AZ$28,1,M$1)))</f>
        <v/>
      </c>
      <c r="N28" s="0" t="str">
        <f aca="false">IF(N$1="","",IF(INDEX(Responses!$A$28:$AZ$28,1,N$1)="","",INDEX(Responses!$A$28:$AZ$28,1,N$1)))</f>
        <v/>
      </c>
      <c r="O28" s="0" t="str">
        <f aca="false">IF(O$1="","",IF(INDEX(Responses!$A$28:$AZ$28,1,O$1)="","",INDEX(Responses!$A$28:$AZ$28,1,O$1)))</f>
        <v/>
      </c>
      <c r="P28" s="0" t="str">
        <f aca="false">IF(P$1="","",IF(INDEX(Responses!$A$28:$AZ$28,1,P$1)="","",INDEX(Responses!$A$28:$AZ$28,1,P$1)))</f>
        <v/>
      </c>
      <c r="Q28" s="0" t="str">
        <f aca="false">IF(Q$1="","",IF(INDEX(Responses!$A$28:$AZ$28,1,Q$1)="","",INDEX(Responses!$A$28:$AZ$28,1,Q$1)))</f>
        <v/>
      </c>
      <c r="R28" s="0" t="str">
        <f aca="false">IF(R$1="","",IF(INDEX(Responses!$A$28:$AZ$28,1,R$1)="","",INDEX(Responses!$A$28:$AZ$28,1,R$1)))</f>
        <v/>
      </c>
      <c r="S28" s="0" t="str">
        <f aca="false">IF(S$1="","",IF(INDEX(Responses!$A$28:$AZ$28,1,S$1)="","",INDEX(Responses!$A$28:$AZ$28,1,S$1)))</f>
        <v/>
      </c>
      <c r="T28" s="0" t="n">
        <f aca="false">IF(LEN(A28&amp;B28&amp;C28&amp;D28&amp;E28&amp;F28&amp;G28&amp;H28&amp;I28&amp;J28&amp;K28&amp;L28&amp;M28&amp;N28&amp;O28&amp;P28&amp;Q28&amp;R28&amp;S28)&gt;0,1,0)</f>
        <v>0</v>
      </c>
    </row>
    <row r="29" customFormat="false" ht="15" hidden="false" customHeight="false" outlineLevel="0" collapsed="false">
      <c r="A29" s="0" t="str">
        <f aca="false">IF(A$1="","",IF(INDEX(Responses!$A$29:$AZ$29,1,A$1)="","",INDEX(Responses!$A$29:$AZ$29,1,A$1)))</f>
        <v/>
      </c>
      <c r="B29" s="0" t="str">
        <f aca="false">IF(B$1="","",IF(INDEX(Responses!$A$29:$AZ$29,1,B$1)="","",INDEX(Responses!$A$29:$AZ$29,1,B$1)))</f>
        <v/>
      </c>
      <c r="C29" s="0" t="str">
        <f aca="false">IF(C$1="","",IF(INDEX(Responses!$A$29:$AZ$29,1,C$1)="","",INDEX(Responses!$A$29:$AZ$29,1,C$1)))</f>
        <v/>
      </c>
      <c r="D29" s="0" t="str">
        <f aca="false">IF(D$1="","",IF(INDEX(Responses!$A$29:$AZ$29,1,D$1)="","",INDEX(Responses!$A$29:$AZ$29,1,D$1)))</f>
        <v/>
      </c>
      <c r="E29" s="0" t="str">
        <f aca="false">IF(E$1="","",IF(INDEX(Responses!$A$29:$AZ$29,1,E$1)="","",INDEX(Responses!$A$29:$AZ$29,1,E$1)))</f>
        <v/>
      </c>
      <c r="F29" s="0" t="str">
        <f aca="false">IF(F$1="","",IF(INDEX(Responses!$A$29:$AZ$29,1,F$1)="","",INDEX(Responses!$A$29:$AZ$29,1,F$1)))</f>
        <v/>
      </c>
      <c r="G29" s="0" t="str">
        <f aca="false">IF(G$1="","",IF(INDEX(Responses!$A$29:$AZ$29,1,G$1)="","",INDEX(Responses!$A$29:$AZ$29,1,G$1)))</f>
        <v/>
      </c>
      <c r="H29" s="0" t="str">
        <f aca="false">IF(H$1="","",IF(INDEX(Responses!$A$29:$AZ$29,1,H$1)="","",INDEX(Responses!$A$29:$AZ$29,1,H$1)))</f>
        <v/>
      </c>
      <c r="I29" s="0" t="str">
        <f aca="false">IF(I$1="","",IF(INDEX(Responses!$A$29:$AZ$29,1,I$1)="","",INDEX(Responses!$A$29:$AZ$29,1,I$1)))</f>
        <v/>
      </c>
      <c r="J29" s="0" t="str">
        <f aca="false">IF(J$1="","",IF(INDEX(Responses!$A$29:$AZ$29,1,J$1)="","",INDEX(Responses!$A$29:$AZ$29,1,J$1)))</f>
        <v/>
      </c>
      <c r="K29" s="0" t="str">
        <f aca="false">IF(K$1="","",IF(INDEX(Responses!$A$29:$AZ$29,1,K$1)="","",INDEX(Responses!$A$29:$AZ$29,1,K$1)))</f>
        <v/>
      </c>
      <c r="L29" s="0" t="str">
        <f aca="false">IF(L$1="","",IF(INDEX(Responses!$A$29:$AZ$29,1,L$1)="","",INDEX(Responses!$A$29:$AZ$29,1,L$1)))</f>
        <v/>
      </c>
      <c r="M29" s="0" t="str">
        <f aca="false">IF(M$1="","",IF(INDEX(Responses!$A$29:$AZ$29,1,M$1)="","",INDEX(Responses!$A$29:$AZ$29,1,M$1)))</f>
        <v/>
      </c>
      <c r="N29" s="0" t="str">
        <f aca="false">IF(N$1="","",IF(INDEX(Responses!$A$29:$AZ$29,1,N$1)="","",INDEX(Responses!$A$29:$AZ$29,1,N$1)))</f>
        <v/>
      </c>
      <c r="O29" s="0" t="str">
        <f aca="false">IF(O$1="","",IF(INDEX(Responses!$A$29:$AZ$29,1,O$1)="","",INDEX(Responses!$A$29:$AZ$29,1,O$1)))</f>
        <v/>
      </c>
      <c r="P29" s="0" t="str">
        <f aca="false">IF(P$1="","",IF(INDEX(Responses!$A$29:$AZ$29,1,P$1)="","",INDEX(Responses!$A$29:$AZ$29,1,P$1)))</f>
        <v/>
      </c>
      <c r="Q29" s="0" t="str">
        <f aca="false">IF(Q$1="","",IF(INDEX(Responses!$A$29:$AZ$29,1,Q$1)="","",INDEX(Responses!$A$29:$AZ$29,1,Q$1)))</f>
        <v/>
      </c>
      <c r="R29" s="0" t="str">
        <f aca="false">IF(R$1="","",IF(INDEX(Responses!$A$29:$AZ$29,1,R$1)="","",INDEX(Responses!$A$29:$AZ$29,1,R$1)))</f>
        <v/>
      </c>
      <c r="S29" s="0" t="str">
        <f aca="false">IF(S$1="","",IF(INDEX(Responses!$A$29:$AZ$29,1,S$1)="","",INDEX(Responses!$A$29:$AZ$29,1,S$1)))</f>
        <v/>
      </c>
      <c r="T29" s="0" t="n">
        <f aca="false">IF(LEN(A29&amp;B29&amp;C29&amp;D29&amp;E29&amp;F29&amp;G29&amp;H29&amp;I29&amp;J29&amp;K29&amp;L29&amp;M29&amp;N29&amp;O29&amp;P29&amp;Q29&amp;R29&amp;S29)&gt;0,1,0)</f>
        <v>0</v>
      </c>
    </row>
    <row r="30" customFormat="false" ht="15" hidden="false" customHeight="false" outlineLevel="0" collapsed="false">
      <c r="A30" s="0" t="str">
        <f aca="false">IF(A$1="","",IF(INDEX(Responses!$A$30:$AZ$30,1,A$1)="","",INDEX(Responses!$A$30:$AZ$30,1,A$1)))</f>
        <v/>
      </c>
      <c r="B30" s="0" t="str">
        <f aca="false">IF(B$1="","",IF(INDEX(Responses!$A$30:$AZ$30,1,B$1)="","",INDEX(Responses!$A$30:$AZ$30,1,B$1)))</f>
        <v/>
      </c>
      <c r="C30" s="0" t="str">
        <f aca="false">IF(C$1="","",IF(INDEX(Responses!$A$30:$AZ$30,1,C$1)="","",INDEX(Responses!$A$30:$AZ$30,1,C$1)))</f>
        <v/>
      </c>
      <c r="D30" s="0" t="str">
        <f aca="false">IF(D$1="","",IF(INDEX(Responses!$A$30:$AZ$30,1,D$1)="","",INDEX(Responses!$A$30:$AZ$30,1,D$1)))</f>
        <v/>
      </c>
      <c r="E30" s="0" t="str">
        <f aca="false">IF(E$1="","",IF(INDEX(Responses!$A$30:$AZ$30,1,E$1)="","",INDEX(Responses!$A$30:$AZ$30,1,E$1)))</f>
        <v/>
      </c>
      <c r="F30" s="0" t="str">
        <f aca="false">IF(F$1="","",IF(INDEX(Responses!$A$30:$AZ$30,1,F$1)="","",INDEX(Responses!$A$30:$AZ$30,1,F$1)))</f>
        <v/>
      </c>
      <c r="G30" s="0" t="str">
        <f aca="false">IF(G$1="","",IF(INDEX(Responses!$A$30:$AZ$30,1,G$1)="","",INDEX(Responses!$A$30:$AZ$30,1,G$1)))</f>
        <v/>
      </c>
      <c r="H30" s="0" t="str">
        <f aca="false">IF(H$1="","",IF(INDEX(Responses!$A$30:$AZ$30,1,H$1)="","",INDEX(Responses!$A$30:$AZ$30,1,H$1)))</f>
        <v/>
      </c>
      <c r="I30" s="0" t="str">
        <f aca="false">IF(I$1="","",IF(INDEX(Responses!$A$30:$AZ$30,1,I$1)="","",INDEX(Responses!$A$30:$AZ$30,1,I$1)))</f>
        <v/>
      </c>
      <c r="J30" s="0" t="str">
        <f aca="false">IF(J$1="","",IF(INDEX(Responses!$A$30:$AZ$30,1,J$1)="","",INDEX(Responses!$A$30:$AZ$30,1,J$1)))</f>
        <v/>
      </c>
      <c r="K30" s="0" t="str">
        <f aca="false">IF(K$1="","",IF(INDEX(Responses!$A$30:$AZ$30,1,K$1)="","",INDEX(Responses!$A$30:$AZ$30,1,K$1)))</f>
        <v/>
      </c>
      <c r="L30" s="0" t="str">
        <f aca="false">IF(L$1="","",IF(INDEX(Responses!$A$30:$AZ$30,1,L$1)="","",INDEX(Responses!$A$30:$AZ$30,1,L$1)))</f>
        <v/>
      </c>
      <c r="M30" s="0" t="str">
        <f aca="false">IF(M$1="","",IF(INDEX(Responses!$A$30:$AZ$30,1,M$1)="","",INDEX(Responses!$A$30:$AZ$30,1,M$1)))</f>
        <v/>
      </c>
      <c r="N30" s="0" t="str">
        <f aca="false">IF(N$1="","",IF(INDEX(Responses!$A$30:$AZ$30,1,N$1)="","",INDEX(Responses!$A$30:$AZ$30,1,N$1)))</f>
        <v/>
      </c>
      <c r="O30" s="0" t="str">
        <f aca="false">IF(O$1="","",IF(INDEX(Responses!$A$30:$AZ$30,1,O$1)="","",INDEX(Responses!$A$30:$AZ$30,1,O$1)))</f>
        <v/>
      </c>
      <c r="P30" s="0" t="str">
        <f aca="false">IF(P$1="","",IF(INDEX(Responses!$A$30:$AZ$30,1,P$1)="","",INDEX(Responses!$A$30:$AZ$30,1,P$1)))</f>
        <v/>
      </c>
      <c r="Q30" s="0" t="str">
        <f aca="false">IF(Q$1="","",IF(INDEX(Responses!$A$30:$AZ$30,1,Q$1)="","",INDEX(Responses!$A$30:$AZ$30,1,Q$1)))</f>
        <v/>
      </c>
      <c r="R30" s="0" t="str">
        <f aca="false">IF(R$1="","",IF(INDEX(Responses!$A$30:$AZ$30,1,R$1)="","",INDEX(Responses!$A$30:$AZ$30,1,R$1)))</f>
        <v/>
      </c>
      <c r="S30" s="0" t="str">
        <f aca="false">IF(S$1="","",IF(INDEX(Responses!$A$30:$AZ$30,1,S$1)="","",INDEX(Responses!$A$30:$AZ$30,1,S$1)))</f>
        <v/>
      </c>
      <c r="T30" s="0" t="n">
        <f aca="false">IF(LEN(A30&amp;B30&amp;C30&amp;D30&amp;E30&amp;F30&amp;G30&amp;H30&amp;I30&amp;J30&amp;K30&amp;L30&amp;M30&amp;N30&amp;O30&amp;P30&amp;Q30&amp;R30&amp;S30)&gt;0,1,0)</f>
        <v>0</v>
      </c>
    </row>
    <row r="31" customFormat="false" ht="15" hidden="false" customHeight="false" outlineLevel="0" collapsed="false">
      <c r="A31" s="0" t="str">
        <f aca="false">IF(A$1="","",IF(INDEX(Responses!$A$31:$AZ$31,1,A$1)="","",INDEX(Responses!$A$31:$AZ$31,1,A$1)))</f>
        <v/>
      </c>
      <c r="B31" s="0" t="str">
        <f aca="false">IF(B$1="","",IF(INDEX(Responses!$A$31:$AZ$31,1,B$1)="","",INDEX(Responses!$A$31:$AZ$31,1,B$1)))</f>
        <v/>
      </c>
      <c r="C31" s="0" t="str">
        <f aca="false">IF(C$1="","",IF(INDEX(Responses!$A$31:$AZ$31,1,C$1)="","",INDEX(Responses!$A$31:$AZ$31,1,C$1)))</f>
        <v/>
      </c>
      <c r="D31" s="0" t="str">
        <f aca="false">IF(D$1="","",IF(INDEX(Responses!$A$31:$AZ$31,1,D$1)="","",INDEX(Responses!$A$31:$AZ$31,1,D$1)))</f>
        <v/>
      </c>
      <c r="E31" s="0" t="str">
        <f aca="false">IF(E$1="","",IF(INDEX(Responses!$A$31:$AZ$31,1,E$1)="","",INDEX(Responses!$A$31:$AZ$31,1,E$1)))</f>
        <v/>
      </c>
      <c r="F31" s="0" t="str">
        <f aca="false">IF(F$1="","",IF(INDEX(Responses!$A$31:$AZ$31,1,F$1)="","",INDEX(Responses!$A$31:$AZ$31,1,F$1)))</f>
        <v/>
      </c>
      <c r="G31" s="0" t="str">
        <f aca="false">IF(G$1="","",IF(INDEX(Responses!$A$31:$AZ$31,1,G$1)="","",INDEX(Responses!$A$31:$AZ$31,1,G$1)))</f>
        <v/>
      </c>
      <c r="H31" s="0" t="str">
        <f aca="false">IF(H$1="","",IF(INDEX(Responses!$A$31:$AZ$31,1,H$1)="","",INDEX(Responses!$A$31:$AZ$31,1,H$1)))</f>
        <v/>
      </c>
      <c r="I31" s="0" t="str">
        <f aca="false">IF(I$1="","",IF(INDEX(Responses!$A$31:$AZ$31,1,I$1)="","",INDEX(Responses!$A$31:$AZ$31,1,I$1)))</f>
        <v/>
      </c>
      <c r="J31" s="0" t="str">
        <f aca="false">IF(J$1="","",IF(INDEX(Responses!$A$31:$AZ$31,1,J$1)="","",INDEX(Responses!$A$31:$AZ$31,1,J$1)))</f>
        <v/>
      </c>
      <c r="K31" s="0" t="str">
        <f aca="false">IF(K$1="","",IF(INDEX(Responses!$A$31:$AZ$31,1,K$1)="","",INDEX(Responses!$A$31:$AZ$31,1,K$1)))</f>
        <v/>
      </c>
      <c r="L31" s="0" t="str">
        <f aca="false">IF(L$1="","",IF(INDEX(Responses!$A$31:$AZ$31,1,L$1)="","",INDEX(Responses!$A$31:$AZ$31,1,L$1)))</f>
        <v/>
      </c>
      <c r="M31" s="0" t="str">
        <f aca="false">IF(M$1="","",IF(INDEX(Responses!$A$31:$AZ$31,1,M$1)="","",INDEX(Responses!$A$31:$AZ$31,1,M$1)))</f>
        <v/>
      </c>
      <c r="N31" s="0" t="str">
        <f aca="false">IF(N$1="","",IF(INDEX(Responses!$A$31:$AZ$31,1,N$1)="","",INDEX(Responses!$A$31:$AZ$31,1,N$1)))</f>
        <v/>
      </c>
      <c r="O31" s="0" t="str">
        <f aca="false">IF(O$1="","",IF(INDEX(Responses!$A$31:$AZ$31,1,O$1)="","",INDEX(Responses!$A$31:$AZ$31,1,O$1)))</f>
        <v/>
      </c>
      <c r="P31" s="0" t="str">
        <f aca="false">IF(P$1="","",IF(INDEX(Responses!$A$31:$AZ$31,1,P$1)="","",INDEX(Responses!$A$31:$AZ$31,1,P$1)))</f>
        <v/>
      </c>
      <c r="Q31" s="0" t="str">
        <f aca="false">IF(Q$1="","",IF(INDEX(Responses!$A$31:$AZ$31,1,Q$1)="","",INDEX(Responses!$A$31:$AZ$31,1,Q$1)))</f>
        <v/>
      </c>
      <c r="R31" s="0" t="str">
        <f aca="false">IF(R$1="","",IF(INDEX(Responses!$A$31:$AZ$31,1,R$1)="","",INDEX(Responses!$A$31:$AZ$31,1,R$1)))</f>
        <v/>
      </c>
      <c r="S31" s="0" t="str">
        <f aca="false">IF(S$1="","",IF(INDEX(Responses!$A$31:$AZ$31,1,S$1)="","",INDEX(Responses!$A$31:$AZ$31,1,S$1)))</f>
        <v/>
      </c>
      <c r="T31" s="0" t="n">
        <f aca="false">IF(LEN(A31&amp;B31&amp;C31&amp;D31&amp;E31&amp;F31&amp;G31&amp;H31&amp;I31&amp;J31&amp;K31&amp;L31&amp;M31&amp;N31&amp;O31&amp;P31&amp;Q31&amp;R31&amp;S31)&gt;0,1,0)</f>
        <v>0</v>
      </c>
    </row>
    <row r="32" customFormat="false" ht="15" hidden="false" customHeight="false" outlineLevel="0" collapsed="false">
      <c r="A32" s="0" t="str">
        <f aca="false">IF(A$1="","",IF(INDEX(Responses!$A$32:$AZ$32,1,A$1)="","",INDEX(Responses!$A$32:$AZ$32,1,A$1)))</f>
        <v/>
      </c>
      <c r="B32" s="0" t="str">
        <f aca="false">IF(B$1="","",IF(INDEX(Responses!$A$32:$AZ$32,1,B$1)="","",INDEX(Responses!$A$32:$AZ$32,1,B$1)))</f>
        <v/>
      </c>
      <c r="C32" s="0" t="str">
        <f aca="false">IF(C$1="","",IF(INDEX(Responses!$A$32:$AZ$32,1,C$1)="","",INDEX(Responses!$A$32:$AZ$32,1,C$1)))</f>
        <v/>
      </c>
      <c r="D32" s="0" t="str">
        <f aca="false">IF(D$1="","",IF(INDEX(Responses!$A$32:$AZ$32,1,D$1)="","",INDEX(Responses!$A$32:$AZ$32,1,D$1)))</f>
        <v/>
      </c>
      <c r="E32" s="0" t="str">
        <f aca="false">IF(E$1="","",IF(INDEX(Responses!$A$32:$AZ$32,1,E$1)="","",INDEX(Responses!$A$32:$AZ$32,1,E$1)))</f>
        <v/>
      </c>
      <c r="F32" s="0" t="str">
        <f aca="false">IF(F$1="","",IF(INDEX(Responses!$A$32:$AZ$32,1,F$1)="","",INDEX(Responses!$A$32:$AZ$32,1,F$1)))</f>
        <v/>
      </c>
      <c r="G32" s="0" t="str">
        <f aca="false">IF(G$1="","",IF(INDEX(Responses!$A$32:$AZ$32,1,G$1)="","",INDEX(Responses!$A$32:$AZ$32,1,G$1)))</f>
        <v/>
      </c>
      <c r="H32" s="0" t="str">
        <f aca="false">IF(H$1="","",IF(INDEX(Responses!$A$32:$AZ$32,1,H$1)="","",INDEX(Responses!$A$32:$AZ$32,1,H$1)))</f>
        <v/>
      </c>
      <c r="I32" s="0" t="str">
        <f aca="false">IF(I$1="","",IF(INDEX(Responses!$A$32:$AZ$32,1,I$1)="","",INDEX(Responses!$A$32:$AZ$32,1,I$1)))</f>
        <v/>
      </c>
      <c r="J32" s="0" t="str">
        <f aca="false">IF(J$1="","",IF(INDEX(Responses!$A$32:$AZ$32,1,J$1)="","",INDEX(Responses!$A$32:$AZ$32,1,J$1)))</f>
        <v/>
      </c>
      <c r="K32" s="0" t="str">
        <f aca="false">IF(K$1="","",IF(INDEX(Responses!$A$32:$AZ$32,1,K$1)="","",INDEX(Responses!$A$32:$AZ$32,1,K$1)))</f>
        <v/>
      </c>
      <c r="L32" s="0" t="str">
        <f aca="false">IF(L$1="","",IF(INDEX(Responses!$A$32:$AZ$32,1,L$1)="","",INDEX(Responses!$A$32:$AZ$32,1,L$1)))</f>
        <v/>
      </c>
      <c r="M32" s="0" t="str">
        <f aca="false">IF(M$1="","",IF(INDEX(Responses!$A$32:$AZ$32,1,M$1)="","",INDEX(Responses!$A$32:$AZ$32,1,M$1)))</f>
        <v/>
      </c>
      <c r="N32" s="0" t="str">
        <f aca="false">IF(N$1="","",IF(INDEX(Responses!$A$32:$AZ$32,1,N$1)="","",INDEX(Responses!$A$32:$AZ$32,1,N$1)))</f>
        <v/>
      </c>
      <c r="O32" s="0" t="str">
        <f aca="false">IF(O$1="","",IF(INDEX(Responses!$A$32:$AZ$32,1,O$1)="","",INDEX(Responses!$A$32:$AZ$32,1,O$1)))</f>
        <v/>
      </c>
      <c r="P32" s="0" t="str">
        <f aca="false">IF(P$1="","",IF(INDEX(Responses!$A$32:$AZ$32,1,P$1)="","",INDEX(Responses!$A$32:$AZ$32,1,P$1)))</f>
        <v/>
      </c>
      <c r="Q32" s="0" t="str">
        <f aca="false">IF(Q$1="","",IF(INDEX(Responses!$A$32:$AZ$32,1,Q$1)="","",INDEX(Responses!$A$32:$AZ$32,1,Q$1)))</f>
        <v/>
      </c>
      <c r="R32" s="0" t="str">
        <f aca="false">IF(R$1="","",IF(INDEX(Responses!$A$32:$AZ$32,1,R$1)="","",INDEX(Responses!$A$32:$AZ$32,1,R$1)))</f>
        <v/>
      </c>
      <c r="S32" s="0" t="str">
        <f aca="false">IF(S$1="","",IF(INDEX(Responses!$A$32:$AZ$32,1,S$1)="","",INDEX(Responses!$A$32:$AZ$32,1,S$1)))</f>
        <v/>
      </c>
      <c r="T32" s="0" t="n">
        <f aca="false">IF(LEN(A32&amp;B32&amp;C32&amp;D32&amp;E32&amp;F32&amp;G32&amp;H32&amp;I32&amp;J32&amp;K32&amp;L32&amp;M32&amp;N32&amp;O32&amp;P32&amp;Q32&amp;R32&amp;S32)&gt;0,1,0)</f>
        <v>0</v>
      </c>
    </row>
    <row r="33" customFormat="false" ht="15" hidden="false" customHeight="false" outlineLevel="0" collapsed="false">
      <c r="A33" s="0" t="str">
        <f aca="false">IF(A$1="","",IF(INDEX(Responses!$A$33:$AZ$33,1,A$1)="","",INDEX(Responses!$A$33:$AZ$33,1,A$1)))</f>
        <v/>
      </c>
      <c r="B33" s="0" t="str">
        <f aca="false">IF(B$1="","",IF(INDEX(Responses!$A$33:$AZ$33,1,B$1)="","",INDEX(Responses!$A$33:$AZ$33,1,B$1)))</f>
        <v/>
      </c>
      <c r="C33" s="0" t="str">
        <f aca="false">IF(C$1="","",IF(INDEX(Responses!$A$33:$AZ$33,1,C$1)="","",INDEX(Responses!$A$33:$AZ$33,1,C$1)))</f>
        <v/>
      </c>
      <c r="D33" s="0" t="str">
        <f aca="false">IF(D$1="","",IF(INDEX(Responses!$A$33:$AZ$33,1,D$1)="","",INDEX(Responses!$A$33:$AZ$33,1,D$1)))</f>
        <v/>
      </c>
      <c r="E33" s="0" t="str">
        <f aca="false">IF(E$1="","",IF(INDEX(Responses!$A$33:$AZ$33,1,E$1)="","",INDEX(Responses!$A$33:$AZ$33,1,E$1)))</f>
        <v/>
      </c>
      <c r="F33" s="0" t="str">
        <f aca="false">IF(F$1="","",IF(INDEX(Responses!$A$33:$AZ$33,1,F$1)="","",INDEX(Responses!$A$33:$AZ$33,1,F$1)))</f>
        <v/>
      </c>
      <c r="G33" s="0" t="str">
        <f aca="false">IF(G$1="","",IF(INDEX(Responses!$A$33:$AZ$33,1,G$1)="","",INDEX(Responses!$A$33:$AZ$33,1,G$1)))</f>
        <v/>
      </c>
      <c r="H33" s="0" t="str">
        <f aca="false">IF(H$1="","",IF(INDEX(Responses!$A$33:$AZ$33,1,H$1)="","",INDEX(Responses!$A$33:$AZ$33,1,H$1)))</f>
        <v/>
      </c>
      <c r="I33" s="0" t="str">
        <f aca="false">IF(I$1="","",IF(INDEX(Responses!$A$33:$AZ$33,1,I$1)="","",INDEX(Responses!$A$33:$AZ$33,1,I$1)))</f>
        <v/>
      </c>
      <c r="J33" s="0" t="str">
        <f aca="false">IF(J$1="","",IF(INDEX(Responses!$A$33:$AZ$33,1,J$1)="","",INDEX(Responses!$A$33:$AZ$33,1,J$1)))</f>
        <v/>
      </c>
      <c r="K33" s="0" t="str">
        <f aca="false">IF(K$1="","",IF(INDEX(Responses!$A$33:$AZ$33,1,K$1)="","",INDEX(Responses!$A$33:$AZ$33,1,K$1)))</f>
        <v/>
      </c>
      <c r="L33" s="0" t="str">
        <f aca="false">IF(L$1="","",IF(INDEX(Responses!$A$33:$AZ$33,1,L$1)="","",INDEX(Responses!$A$33:$AZ$33,1,L$1)))</f>
        <v/>
      </c>
      <c r="M33" s="0" t="str">
        <f aca="false">IF(M$1="","",IF(INDEX(Responses!$A$33:$AZ$33,1,M$1)="","",INDEX(Responses!$A$33:$AZ$33,1,M$1)))</f>
        <v/>
      </c>
      <c r="N33" s="0" t="str">
        <f aca="false">IF(N$1="","",IF(INDEX(Responses!$A$33:$AZ$33,1,N$1)="","",INDEX(Responses!$A$33:$AZ$33,1,N$1)))</f>
        <v/>
      </c>
      <c r="O33" s="0" t="str">
        <f aca="false">IF(O$1="","",IF(INDEX(Responses!$A$33:$AZ$33,1,O$1)="","",INDEX(Responses!$A$33:$AZ$33,1,O$1)))</f>
        <v/>
      </c>
      <c r="P33" s="0" t="str">
        <f aca="false">IF(P$1="","",IF(INDEX(Responses!$A$33:$AZ$33,1,P$1)="","",INDEX(Responses!$A$33:$AZ$33,1,P$1)))</f>
        <v/>
      </c>
      <c r="Q33" s="0" t="str">
        <f aca="false">IF(Q$1="","",IF(INDEX(Responses!$A$33:$AZ$33,1,Q$1)="","",INDEX(Responses!$A$33:$AZ$33,1,Q$1)))</f>
        <v/>
      </c>
      <c r="R33" s="0" t="str">
        <f aca="false">IF(R$1="","",IF(INDEX(Responses!$A$33:$AZ$33,1,R$1)="","",INDEX(Responses!$A$33:$AZ$33,1,R$1)))</f>
        <v/>
      </c>
      <c r="S33" s="0" t="str">
        <f aca="false">IF(S$1="","",IF(INDEX(Responses!$A$33:$AZ$33,1,S$1)="","",INDEX(Responses!$A$33:$AZ$33,1,S$1)))</f>
        <v/>
      </c>
      <c r="T33" s="0" t="n">
        <f aca="false">IF(LEN(A33&amp;B33&amp;C33&amp;D33&amp;E33&amp;F33&amp;G33&amp;H33&amp;I33&amp;J33&amp;K33&amp;L33&amp;M33&amp;N33&amp;O33&amp;P33&amp;Q33&amp;R33&amp;S33)&gt;0,1,0)</f>
        <v>0</v>
      </c>
    </row>
    <row r="34" customFormat="false" ht="15" hidden="false" customHeight="false" outlineLevel="0" collapsed="false">
      <c r="A34" s="0" t="str">
        <f aca="false">IF(A$1="","",IF(INDEX(Responses!$A$34:$AZ$34,1,A$1)="","",INDEX(Responses!$A$34:$AZ$34,1,A$1)))</f>
        <v/>
      </c>
      <c r="B34" s="0" t="str">
        <f aca="false">IF(B$1="","",IF(INDEX(Responses!$A$34:$AZ$34,1,B$1)="","",INDEX(Responses!$A$34:$AZ$34,1,B$1)))</f>
        <v/>
      </c>
      <c r="C34" s="0" t="str">
        <f aca="false">IF(C$1="","",IF(INDEX(Responses!$A$34:$AZ$34,1,C$1)="","",INDEX(Responses!$A$34:$AZ$34,1,C$1)))</f>
        <v/>
      </c>
      <c r="D34" s="0" t="str">
        <f aca="false">IF(D$1="","",IF(INDEX(Responses!$A$34:$AZ$34,1,D$1)="","",INDEX(Responses!$A$34:$AZ$34,1,D$1)))</f>
        <v/>
      </c>
      <c r="E34" s="0" t="str">
        <f aca="false">IF(E$1="","",IF(INDEX(Responses!$A$34:$AZ$34,1,E$1)="","",INDEX(Responses!$A$34:$AZ$34,1,E$1)))</f>
        <v/>
      </c>
      <c r="F34" s="0" t="str">
        <f aca="false">IF(F$1="","",IF(INDEX(Responses!$A$34:$AZ$34,1,F$1)="","",INDEX(Responses!$A$34:$AZ$34,1,F$1)))</f>
        <v/>
      </c>
      <c r="G34" s="0" t="str">
        <f aca="false">IF(G$1="","",IF(INDEX(Responses!$A$34:$AZ$34,1,G$1)="","",INDEX(Responses!$A$34:$AZ$34,1,G$1)))</f>
        <v/>
      </c>
      <c r="H34" s="0" t="str">
        <f aca="false">IF(H$1="","",IF(INDEX(Responses!$A$34:$AZ$34,1,H$1)="","",INDEX(Responses!$A$34:$AZ$34,1,H$1)))</f>
        <v/>
      </c>
      <c r="I34" s="0" t="str">
        <f aca="false">IF(I$1="","",IF(INDEX(Responses!$A$34:$AZ$34,1,I$1)="","",INDEX(Responses!$A$34:$AZ$34,1,I$1)))</f>
        <v/>
      </c>
      <c r="J34" s="0" t="str">
        <f aca="false">IF(J$1="","",IF(INDEX(Responses!$A$34:$AZ$34,1,J$1)="","",INDEX(Responses!$A$34:$AZ$34,1,J$1)))</f>
        <v/>
      </c>
      <c r="K34" s="0" t="str">
        <f aca="false">IF(K$1="","",IF(INDEX(Responses!$A$34:$AZ$34,1,K$1)="","",INDEX(Responses!$A$34:$AZ$34,1,K$1)))</f>
        <v/>
      </c>
      <c r="L34" s="0" t="str">
        <f aca="false">IF(L$1="","",IF(INDEX(Responses!$A$34:$AZ$34,1,L$1)="","",INDEX(Responses!$A$34:$AZ$34,1,L$1)))</f>
        <v/>
      </c>
      <c r="M34" s="0" t="str">
        <f aca="false">IF(M$1="","",IF(INDEX(Responses!$A$34:$AZ$34,1,M$1)="","",INDEX(Responses!$A$34:$AZ$34,1,M$1)))</f>
        <v/>
      </c>
      <c r="N34" s="0" t="str">
        <f aca="false">IF(N$1="","",IF(INDEX(Responses!$A$34:$AZ$34,1,N$1)="","",INDEX(Responses!$A$34:$AZ$34,1,N$1)))</f>
        <v/>
      </c>
      <c r="O34" s="0" t="str">
        <f aca="false">IF(O$1="","",IF(INDEX(Responses!$A$34:$AZ$34,1,O$1)="","",INDEX(Responses!$A$34:$AZ$34,1,O$1)))</f>
        <v/>
      </c>
      <c r="P34" s="0" t="str">
        <f aca="false">IF(P$1="","",IF(INDEX(Responses!$A$34:$AZ$34,1,P$1)="","",INDEX(Responses!$A$34:$AZ$34,1,P$1)))</f>
        <v/>
      </c>
      <c r="Q34" s="0" t="str">
        <f aca="false">IF(Q$1="","",IF(INDEX(Responses!$A$34:$AZ$34,1,Q$1)="","",INDEX(Responses!$A$34:$AZ$34,1,Q$1)))</f>
        <v/>
      </c>
      <c r="R34" s="0" t="str">
        <f aca="false">IF(R$1="","",IF(INDEX(Responses!$A$34:$AZ$34,1,R$1)="","",INDEX(Responses!$A$34:$AZ$34,1,R$1)))</f>
        <v/>
      </c>
      <c r="S34" s="0" t="str">
        <f aca="false">IF(S$1="","",IF(INDEX(Responses!$A$34:$AZ$34,1,S$1)="","",INDEX(Responses!$A$34:$AZ$34,1,S$1)))</f>
        <v/>
      </c>
      <c r="T34" s="0" t="n">
        <f aca="false">IF(LEN(A34&amp;B34&amp;C34&amp;D34&amp;E34&amp;F34&amp;G34&amp;H34&amp;I34&amp;J34&amp;K34&amp;L34&amp;M34&amp;N34&amp;O34&amp;P34&amp;Q34&amp;R34&amp;S34)&gt;0,1,0)</f>
        <v>0</v>
      </c>
    </row>
    <row r="35" customFormat="false" ht="15" hidden="false" customHeight="false" outlineLevel="0" collapsed="false">
      <c r="A35" s="0" t="str">
        <f aca="false">IF(A$1="","",IF(INDEX(Responses!$A$35:$AZ$35,1,A$1)="","",INDEX(Responses!$A$35:$AZ$35,1,A$1)))</f>
        <v/>
      </c>
      <c r="B35" s="0" t="str">
        <f aca="false">IF(B$1="","",IF(INDEX(Responses!$A$35:$AZ$35,1,B$1)="","",INDEX(Responses!$A$35:$AZ$35,1,B$1)))</f>
        <v/>
      </c>
      <c r="C35" s="0" t="str">
        <f aca="false">IF(C$1="","",IF(INDEX(Responses!$A$35:$AZ$35,1,C$1)="","",INDEX(Responses!$A$35:$AZ$35,1,C$1)))</f>
        <v/>
      </c>
      <c r="D35" s="0" t="str">
        <f aca="false">IF(D$1="","",IF(INDEX(Responses!$A$35:$AZ$35,1,D$1)="","",INDEX(Responses!$A$35:$AZ$35,1,D$1)))</f>
        <v/>
      </c>
      <c r="E35" s="0" t="str">
        <f aca="false">IF(E$1="","",IF(INDEX(Responses!$A$35:$AZ$35,1,E$1)="","",INDEX(Responses!$A$35:$AZ$35,1,E$1)))</f>
        <v/>
      </c>
      <c r="F35" s="0" t="str">
        <f aca="false">IF(F$1="","",IF(INDEX(Responses!$A$35:$AZ$35,1,F$1)="","",INDEX(Responses!$A$35:$AZ$35,1,F$1)))</f>
        <v/>
      </c>
      <c r="G35" s="0" t="str">
        <f aca="false">IF(G$1="","",IF(INDEX(Responses!$A$35:$AZ$35,1,G$1)="","",INDEX(Responses!$A$35:$AZ$35,1,G$1)))</f>
        <v/>
      </c>
      <c r="H35" s="0" t="str">
        <f aca="false">IF(H$1="","",IF(INDEX(Responses!$A$35:$AZ$35,1,H$1)="","",INDEX(Responses!$A$35:$AZ$35,1,H$1)))</f>
        <v/>
      </c>
      <c r="I35" s="0" t="str">
        <f aca="false">IF(I$1="","",IF(INDEX(Responses!$A$35:$AZ$35,1,I$1)="","",INDEX(Responses!$A$35:$AZ$35,1,I$1)))</f>
        <v/>
      </c>
      <c r="J35" s="0" t="str">
        <f aca="false">IF(J$1="","",IF(INDEX(Responses!$A$35:$AZ$35,1,J$1)="","",INDEX(Responses!$A$35:$AZ$35,1,J$1)))</f>
        <v/>
      </c>
      <c r="K35" s="0" t="str">
        <f aca="false">IF(K$1="","",IF(INDEX(Responses!$A$35:$AZ$35,1,K$1)="","",INDEX(Responses!$A$35:$AZ$35,1,K$1)))</f>
        <v/>
      </c>
      <c r="L35" s="0" t="str">
        <f aca="false">IF(L$1="","",IF(INDEX(Responses!$A$35:$AZ$35,1,L$1)="","",INDEX(Responses!$A$35:$AZ$35,1,L$1)))</f>
        <v/>
      </c>
      <c r="M35" s="0" t="str">
        <f aca="false">IF(M$1="","",IF(INDEX(Responses!$A$35:$AZ$35,1,M$1)="","",INDEX(Responses!$A$35:$AZ$35,1,M$1)))</f>
        <v/>
      </c>
      <c r="N35" s="0" t="str">
        <f aca="false">IF(N$1="","",IF(INDEX(Responses!$A$35:$AZ$35,1,N$1)="","",INDEX(Responses!$A$35:$AZ$35,1,N$1)))</f>
        <v/>
      </c>
      <c r="O35" s="0" t="str">
        <f aca="false">IF(O$1="","",IF(INDEX(Responses!$A$35:$AZ$35,1,O$1)="","",INDEX(Responses!$A$35:$AZ$35,1,O$1)))</f>
        <v/>
      </c>
      <c r="P35" s="0" t="str">
        <f aca="false">IF(P$1="","",IF(INDEX(Responses!$A$35:$AZ$35,1,P$1)="","",INDEX(Responses!$A$35:$AZ$35,1,P$1)))</f>
        <v/>
      </c>
      <c r="Q35" s="0" t="str">
        <f aca="false">IF(Q$1="","",IF(INDEX(Responses!$A$35:$AZ$35,1,Q$1)="","",INDEX(Responses!$A$35:$AZ$35,1,Q$1)))</f>
        <v/>
      </c>
      <c r="R35" s="0" t="str">
        <f aca="false">IF(R$1="","",IF(INDEX(Responses!$A$35:$AZ$35,1,R$1)="","",INDEX(Responses!$A$35:$AZ$35,1,R$1)))</f>
        <v/>
      </c>
      <c r="S35" s="0" t="str">
        <f aca="false">IF(S$1="","",IF(INDEX(Responses!$A$35:$AZ$35,1,S$1)="","",INDEX(Responses!$A$35:$AZ$35,1,S$1)))</f>
        <v/>
      </c>
      <c r="T35" s="0" t="n">
        <f aca="false">IF(LEN(A35&amp;B35&amp;C35&amp;D35&amp;E35&amp;F35&amp;G35&amp;H35&amp;I35&amp;J35&amp;K35&amp;L35&amp;M35&amp;N35&amp;O35&amp;P35&amp;Q35&amp;R35&amp;S35)&gt;0,1,0)</f>
        <v>0</v>
      </c>
    </row>
    <row r="36" customFormat="false" ht="15" hidden="false" customHeight="false" outlineLevel="0" collapsed="false">
      <c r="A36" s="0" t="str">
        <f aca="false">IF(A$1="","",IF(INDEX(Responses!$A$36:$AZ$36,1,A$1)="","",INDEX(Responses!$A$36:$AZ$36,1,A$1)))</f>
        <v/>
      </c>
      <c r="B36" s="0" t="str">
        <f aca="false">IF(B$1="","",IF(INDEX(Responses!$A$36:$AZ$36,1,B$1)="","",INDEX(Responses!$A$36:$AZ$36,1,B$1)))</f>
        <v/>
      </c>
      <c r="C36" s="0" t="str">
        <f aca="false">IF(C$1="","",IF(INDEX(Responses!$A$36:$AZ$36,1,C$1)="","",INDEX(Responses!$A$36:$AZ$36,1,C$1)))</f>
        <v/>
      </c>
      <c r="D36" s="0" t="str">
        <f aca="false">IF(D$1="","",IF(INDEX(Responses!$A$36:$AZ$36,1,D$1)="","",INDEX(Responses!$A$36:$AZ$36,1,D$1)))</f>
        <v/>
      </c>
      <c r="E36" s="0" t="str">
        <f aca="false">IF(E$1="","",IF(INDEX(Responses!$A$36:$AZ$36,1,E$1)="","",INDEX(Responses!$A$36:$AZ$36,1,E$1)))</f>
        <v/>
      </c>
      <c r="F36" s="0" t="str">
        <f aca="false">IF(F$1="","",IF(INDEX(Responses!$A$36:$AZ$36,1,F$1)="","",INDEX(Responses!$A$36:$AZ$36,1,F$1)))</f>
        <v/>
      </c>
      <c r="G36" s="0" t="str">
        <f aca="false">IF(G$1="","",IF(INDEX(Responses!$A$36:$AZ$36,1,G$1)="","",INDEX(Responses!$A$36:$AZ$36,1,G$1)))</f>
        <v/>
      </c>
      <c r="H36" s="0" t="str">
        <f aca="false">IF(H$1="","",IF(INDEX(Responses!$A$36:$AZ$36,1,H$1)="","",INDEX(Responses!$A$36:$AZ$36,1,H$1)))</f>
        <v/>
      </c>
      <c r="I36" s="0" t="str">
        <f aca="false">IF(I$1="","",IF(INDEX(Responses!$A$36:$AZ$36,1,I$1)="","",INDEX(Responses!$A$36:$AZ$36,1,I$1)))</f>
        <v/>
      </c>
      <c r="J36" s="0" t="str">
        <f aca="false">IF(J$1="","",IF(INDEX(Responses!$A$36:$AZ$36,1,J$1)="","",INDEX(Responses!$A$36:$AZ$36,1,J$1)))</f>
        <v/>
      </c>
      <c r="K36" s="0" t="str">
        <f aca="false">IF(K$1="","",IF(INDEX(Responses!$A$36:$AZ$36,1,K$1)="","",INDEX(Responses!$A$36:$AZ$36,1,K$1)))</f>
        <v/>
      </c>
      <c r="L36" s="0" t="str">
        <f aca="false">IF(L$1="","",IF(INDEX(Responses!$A$36:$AZ$36,1,L$1)="","",INDEX(Responses!$A$36:$AZ$36,1,L$1)))</f>
        <v/>
      </c>
      <c r="M36" s="0" t="str">
        <f aca="false">IF(M$1="","",IF(INDEX(Responses!$A$36:$AZ$36,1,M$1)="","",INDEX(Responses!$A$36:$AZ$36,1,M$1)))</f>
        <v/>
      </c>
      <c r="N36" s="0" t="str">
        <f aca="false">IF(N$1="","",IF(INDEX(Responses!$A$36:$AZ$36,1,N$1)="","",INDEX(Responses!$A$36:$AZ$36,1,N$1)))</f>
        <v/>
      </c>
      <c r="O36" s="0" t="str">
        <f aca="false">IF(O$1="","",IF(INDEX(Responses!$A$36:$AZ$36,1,O$1)="","",INDEX(Responses!$A$36:$AZ$36,1,O$1)))</f>
        <v/>
      </c>
      <c r="P36" s="0" t="str">
        <f aca="false">IF(P$1="","",IF(INDEX(Responses!$A$36:$AZ$36,1,P$1)="","",INDEX(Responses!$A$36:$AZ$36,1,P$1)))</f>
        <v/>
      </c>
      <c r="Q36" s="0" t="str">
        <f aca="false">IF(Q$1="","",IF(INDEX(Responses!$A$36:$AZ$36,1,Q$1)="","",INDEX(Responses!$A$36:$AZ$36,1,Q$1)))</f>
        <v/>
      </c>
      <c r="R36" s="0" t="str">
        <f aca="false">IF(R$1="","",IF(INDEX(Responses!$A$36:$AZ$36,1,R$1)="","",INDEX(Responses!$A$36:$AZ$36,1,R$1)))</f>
        <v/>
      </c>
      <c r="S36" s="0" t="str">
        <f aca="false">IF(S$1="","",IF(INDEX(Responses!$A$36:$AZ$36,1,S$1)="","",INDEX(Responses!$A$36:$AZ$36,1,S$1)))</f>
        <v/>
      </c>
      <c r="T36" s="0" t="n">
        <f aca="false">IF(LEN(A36&amp;B36&amp;C36&amp;D36&amp;E36&amp;F36&amp;G36&amp;H36&amp;I36&amp;J36&amp;K36&amp;L36&amp;M36&amp;N36&amp;O36&amp;P36&amp;Q36&amp;R36&amp;S36)&gt;0,1,0)</f>
        <v>0</v>
      </c>
    </row>
    <row r="37" customFormat="false" ht="15" hidden="false" customHeight="false" outlineLevel="0" collapsed="false">
      <c r="A37" s="0" t="str">
        <f aca="false">IF(A$1="","",IF(INDEX(Responses!$A$37:$AZ$37,1,A$1)="","",INDEX(Responses!$A$37:$AZ$37,1,A$1)))</f>
        <v/>
      </c>
      <c r="B37" s="0" t="str">
        <f aca="false">IF(B$1="","",IF(INDEX(Responses!$A$37:$AZ$37,1,B$1)="","",INDEX(Responses!$A$37:$AZ$37,1,B$1)))</f>
        <v/>
      </c>
      <c r="C37" s="0" t="str">
        <f aca="false">IF(C$1="","",IF(INDEX(Responses!$A$37:$AZ$37,1,C$1)="","",INDEX(Responses!$A$37:$AZ$37,1,C$1)))</f>
        <v/>
      </c>
      <c r="D37" s="0" t="str">
        <f aca="false">IF(D$1="","",IF(INDEX(Responses!$A$37:$AZ$37,1,D$1)="","",INDEX(Responses!$A$37:$AZ$37,1,D$1)))</f>
        <v/>
      </c>
      <c r="E37" s="0" t="str">
        <f aca="false">IF(E$1="","",IF(INDEX(Responses!$A$37:$AZ$37,1,E$1)="","",INDEX(Responses!$A$37:$AZ$37,1,E$1)))</f>
        <v/>
      </c>
      <c r="F37" s="0" t="str">
        <f aca="false">IF(F$1="","",IF(INDEX(Responses!$A$37:$AZ$37,1,F$1)="","",INDEX(Responses!$A$37:$AZ$37,1,F$1)))</f>
        <v/>
      </c>
      <c r="G37" s="0" t="str">
        <f aca="false">IF(G$1="","",IF(INDEX(Responses!$A$37:$AZ$37,1,G$1)="","",INDEX(Responses!$A$37:$AZ$37,1,G$1)))</f>
        <v/>
      </c>
      <c r="H37" s="0" t="str">
        <f aca="false">IF(H$1="","",IF(INDEX(Responses!$A$37:$AZ$37,1,H$1)="","",INDEX(Responses!$A$37:$AZ$37,1,H$1)))</f>
        <v/>
      </c>
      <c r="I37" s="0" t="str">
        <f aca="false">IF(I$1="","",IF(INDEX(Responses!$A$37:$AZ$37,1,I$1)="","",INDEX(Responses!$A$37:$AZ$37,1,I$1)))</f>
        <v/>
      </c>
      <c r="J37" s="0" t="str">
        <f aca="false">IF(J$1="","",IF(INDEX(Responses!$A$37:$AZ$37,1,J$1)="","",INDEX(Responses!$A$37:$AZ$37,1,J$1)))</f>
        <v/>
      </c>
      <c r="K37" s="0" t="str">
        <f aca="false">IF(K$1="","",IF(INDEX(Responses!$A$37:$AZ$37,1,K$1)="","",INDEX(Responses!$A$37:$AZ$37,1,K$1)))</f>
        <v/>
      </c>
      <c r="L37" s="0" t="str">
        <f aca="false">IF(L$1="","",IF(INDEX(Responses!$A$37:$AZ$37,1,L$1)="","",INDEX(Responses!$A$37:$AZ$37,1,L$1)))</f>
        <v/>
      </c>
      <c r="M37" s="0" t="str">
        <f aca="false">IF(M$1="","",IF(INDEX(Responses!$A$37:$AZ$37,1,M$1)="","",INDEX(Responses!$A$37:$AZ$37,1,M$1)))</f>
        <v/>
      </c>
      <c r="N37" s="0" t="str">
        <f aca="false">IF(N$1="","",IF(INDEX(Responses!$A$37:$AZ$37,1,N$1)="","",INDEX(Responses!$A$37:$AZ$37,1,N$1)))</f>
        <v/>
      </c>
      <c r="O37" s="0" t="str">
        <f aca="false">IF(O$1="","",IF(INDEX(Responses!$A$37:$AZ$37,1,O$1)="","",INDEX(Responses!$A$37:$AZ$37,1,O$1)))</f>
        <v/>
      </c>
      <c r="P37" s="0" t="str">
        <f aca="false">IF(P$1="","",IF(INDEX(Responses!$A$37:$AZ$37,1,P$1)="","",INDEX(Responses!$A$37:$AZ$37,1,P$1)))</f>
        <v/>
      </c>
      <c r="Q37" s="0" t="str">
        <f aca="false">IF(Q$1="","",IF(INDEX(Responses!$A$37:$AZ$37,1,Q$1)="","",INDEX(Responses!$A$37:$AZ$37,1,Q$1)))</f>
        <v/>
      </c>
      <c r="R37" s="0" t="str">
        <f aca="false">IF(R$1="","",IF(INDEX(Responses!$A$37:$AZ$37,1,R$1)="","",INDEX(Responses!$A$37:$AZ$37,1,R$1)))</f>
        <v/>
      </c>
      <c r="S37" s="0" t="str">
        <f aca="false">IF(S$1="","",IF(INDEX(Responses!$A$37:$AZ$37,1,S$1)="","",INDEX(Responses!$A$37:$AZ$37,1,S$1)))</f>
        <v/>
      </c>
      <c r="T37" s="0" t="n">
        <f aca="false">IF(LEN(A37&amp;B37&amp;C37&amp;D37&amp;E37&amp;F37&amp;G37&amp;H37&amp;I37&amp;J37&amp;K37&amp;L37&amp;M37&amp;N37&amp;O37&amp;P37&amp;Q37&amp;R37&amp;S37)&gt;0,1,0)</f>
        <v>0</v>
      </c>
    </row>
    <row r="38" customFormat="false" ht="15" hidden="false" customHeight="false" outlineLevel="0" collapsed="false">
      <c r="A38" s="0" t="str">
        <f aca="false">IF(A$1="","",IF(INDEX(Responses!$A$38:$AZ$38,1,A$1)="","",INDEX(Responses!$A$38:$AZ$38,1,A$1)))</f>
        <v/>
      </c>
      <c r="B38" s="0" t="str">
        <f aca="false">IF(B$1="","",IF(INDEX(Responses!$A$38:$AZ$38,1,B$1)="","",INDEX(Responses!$A$38:$AZ$38,1,B$1)))</f>
        <v/>
      </c>
      <c r="C38" s="0" t="str">
        <f aca="false">IF(C$1="","",IF(INDEX(Responses!$A$38:$AZ$38,1,C$1)="","",INDEX(Responses!$A$38:$AZ$38,1,C$1)))</f>
        <v/>
      </c>
      <c r="D38" s="0" t="str">
        <f aca="false">IF(D$1="","",IF(INDEX(Responses!$A$38:$AZ$38,1,D$1)="","",INDEX(Responses!$A$38:$AZ$38,1,D$1)))</f>
        <v/>
      </c>
      <c r="E38" s="0" t="str">
        <f aca="false">IF(E$1="","",IF(INDEX(Responses!$A$38:$AZ$38,1,E$1)="","",INDEX(Responses!$A$38:$AZ$38,1,E$1)))</f>
        <v/>
      </c>
      <c r="F38" s="0" t="str">
        <f aca="false">IF(F$1="","",IF(INDEX(Responses!$A$38:$AZ$38,1,F$1)="","",INDEX(Responses!$A$38:$AZ$38,1,F$1)))</f>
        <v/>
      </c>
      <c r="G38" s="0" t="str">
        <f aca="false">IF(G$1="","",IF(INDEX(Responses!$A$38:$AZ$38,1,G$1)="","",INDEX(Responses!$A$38:$AZ$38,1,G$1)))</f>
        <v/>
      </c>
      <c r="H38" s="0" t="str">
        <f aca="false">IF(H$1="","",IF(INDEX(Responses!$A$38:$AZ$38,1,H$1)="","",INDEX(Responses!$A$38:$AZ$38,1,H$1)))</f>
        <v/>
      </c>
      <c r="I38" s="0" t="str">
        <f aca="false">IF(I$1="","",IF(INDEX(Responses!$A$38:$AZ$38,1,I$1)="","",INDEX(Responses!$A$38:$AZ$38,1,I$1)))</f>
        <v/>
      </c>
      <c r="J38" s="0" t="str">
        <f aca="false">IF(J$1="","",IF(INDEX(Responses!$A$38:$AZ$38,1,J$1)="","",INDEX(Responses!$A$38:$AZ$38,1,J$1)))</f>
        <v/>
      </c>
      <c r="K38" s="0" t="str">
        <f aca="false">IF(K$1="","",IF(INDEX(Responses!$A$38:$AZ$38,1,K$1)="","",INDEX(Responses!$A$38:$AZ$38,1,K$1)))</f>
        <v/>
      </c>
      <c r="L38" s="0" t="str">
        <f aca="false">IF(L$1="","",IF(INDEX(Responses!$A$38:$AZ$38,1,L$1)="","",INDEX(Responses!$A$38:$AZ$38,1,L$1)))</f>
        <v/>
      </c>
      <c r="M38" s="0" t="str">
        <f aca="false">IF(M$1="","",IF(INDEX(Responses!$A$38:$AZ$38,1,M$1)="","",INDEX(Responses!$A$38:$AZ$38,1,M$1)))</f>
        <v/>
      </c>
      <c r="N38" s="0" t="str">
        <f aca="false">IF(N$1="","",IF(INDEX(Responses!$A$38:$AZ$38,1,N$1)="","",INDEX(Responses!$A$38:$AZ$38,1,N$1)))</f>
        <v/>
      </c>
      <c r="O38" s="0" t="str">
        <f aca="false">IF(O$1="","",IF(INDEX(Responses!$A$38:$AZ$38,1,O$1)="","",INDEX(Responses!$A$38:$AZ$38,1,O$1)))</f>
        <v/>
      </c>
      <c r="P38" s="0" t="str">
        <f aca="false">IF(P$1="","",IF(INDEX(Responses!$A$38:$AZ$38,1,P$1)="","",INDEX(Responses!$A$38:$AZ$38,1,P$1)))</f>
        <v/>
      </c>
      <c r="Q38" s="0" t="str">
        <f aca="false">IF(Q$1="","",IF(INDEX(Responses!$A$38:$AZ$38,1,Q$1)="","",INDEX(Responses!$A$38:$AZ$38,1,Q$1)))</f>
        <v/>
      </c>
      <c r="R38" s="0" t="str">
        <f aca="false">IF(R$1="","",IF(INDEX(Responses!$A$38:$AZ$38,1,R$1)="","",INDEX(Responses!$A$38:$AZ$38,1,R$1)))</f>
        <v/>
      </c>
      <c r="S38" s="0" t="str">
        <f aca="false">IF(S$1="","",IF(INDEX(Responses!$A$38:$AZ$38,1,S$1)="","",INDEX(Responses!$A$38:$AZ$38,1,S$1)))</f>
        <v/>
      </c>
      <c r="T38" s="0" t="n">
        <f aca="false">IF(LEN(A38&amp;B38&amp;C38&amp;D38&amp;E38&amp;F38&amp;G38&amp;H38&amp;I38&amp;J38&amp;K38&amp;L38&amp;M38&amp;N38&amp;O38&amp;P38&amp;Q38&amp;R38&amp;S38)&gt;0,1,0)</f>
        <v>0</v>
      </c>
    </row>
    <row r="39" customFormat="false" ht="15" hidden="false" customHeight="false" outlineLevel="0" collapsed="false">
      <c r="A39" s="0" t="str">
        <f aca="false">IF(A$1="","",IF(INDEX(Responses!$A$39:$AZ$39,1,A$1)="","",INDEX(Responses!$A$39:$AZ$39,1,A$1)))</f>
        <v/>
      </c>
      <c r="B39" s="0" t="str">
        <f aca="false">IF(B$1="","",IF(INDEX(Responses!$A$39:$AZ$39,1,B$1)="","",INDEX(Responses!$A$39:$AZ$39,1,B$1)))</f>
        <v/>
      </c>
      <c r="C39" s="0" t="str">
        <f aca="false">IF(C$1="","",IF(INDEX(Responses!$A$39:$AZ$39,1,C$1)="","",INDEX(Responses!$A$39:$AZ$39,1,C$1)))</f>
        <v/>
      </c>
      <c r="D39" s="0" t="str">
        <f aca="false">IF(D$1="","",IF(INDEX(Responses!$A$39:$AZ$39,1,D$1)="","",INDEX(Responses!$A$39:$AZ$39,1,D$1)))</f>
        <v/>
      </c>
      <c r="E39" s="0" t="str">
        <f aca="false">IF(E$1="","",IF(INDEX(Responses!$A$39:$AZ$39,1,E$1)="","",INDEX(Responses!$A$39:$AZ$39,1,E$1)))</f>
        <v/>
      </c>
      <c r="F39" s="0" t="str">
        <f aca="false">IF(F$1="","",IF(INDEX(Responses!$A$39:$AZ$39,1,F$1)="","",INDEX(Responses!$A$39:$AZ$39,1,F$1)))</f>
        <v/>
      </c>
      <c r="G39" s="0" t="str">
        <f aca="false">IF(G$1="","",IF(INDEX(Responses!$A$39:$AZ$39,1,G$1)="","",INDEX(Responses!$A$39:$AZ$39,1,G$1)))</f>
        <v/>
      </c>
      <c r="H39" s="0" t="str">
        <f aca="false">IF(H$1="","",IF(INDEX(Responses!$A$39:$AZ$39,1,H$1)="","",INDEX(Responses!$A$39:$AZ$39,1,H$1)))</f>
        <v/>
      </c>
      <c r="I39" s="0" t="str">
        <f aca="false">IF(I$1="","",IF(INDEX(Responses!$A$39:$AZ$39,1,I$1)="","",INDEX(Responses!$A$39:$AZ$39,1,I$1)))</f>
        <v/>
      </c>
      <c r="J39" s="0" t="str">
        <f aca="false">IF(J$1="","",IF(INDEX(Responses!$A$39:$AZ$39,1,J$1)="","",INDEX(Responses!$A$39:$AZ$39,1,J$1)))</f>
        <v/>
      </c>
      <c r="K39" s="0" t="str">
        <f aca="false">IF(K$1="","",IF(INDEX(Responses!$A$39:$AZ$39,1,K$1)="","",INDEX(Responses!$A$39:$AZ$39,1,K$1)))</f>
        <v/>
      </c>
      <c r="L39" s="0" t="str">
        <f aca="false">IF(L$1="","",IF(INDEX(Responses!$A$39:$AZ$39,1,L$1)="","",INDEX(Responses!$A$39:$AZ$39,1,L$1)))</f>
        <v/>
      </c>
      <c r="M39" s="0" t="str">
        <f aca="false">IF(M$1="","",IF(INDEX(Responses!$A$39:$AZ$39,1,M$1)="","",INDEX(Responses!$A$39:$AZ$39,1,M$1)))</f>
        <v/>
      </c>
      <c r="N39" s="0" t="str">
        <f aca="false">IF(N$1="","",IF(INDEX(Responses!$A$39:$AZ$39,1,N$1)="","",INDEX(Responses!$A$39:$AZ$39,1,N$1)))</f>
        <v/>
      </c>
      <c r="O39" s="0" t="str">
        <f aca="false">IF(O$1="","",IF(INDEX(Responses!$A$39:$AZ$39,1,O$1)="","",INDEX(Responses!$A$39:$AZ$39,1,O$1)))</f>
        <v/>
      </c>
      <c r="P39" s="0" t="str">
        <f aca="false">IF(P$1="","",IF(INDEX(Responses!$A$39:$AZ$39,1,P$1)="","",INDEX(Responses!$A$39:$AZ$39,1,P$1)))</f>
        <v/>
      </c>
      <c r="Q39" s="0" t="str">
        <f aca="false">IF(Q$1="","",IF(INDEX(Responses!$A$39:$AZ$39,1,Q$1)="","",INDEX(Responses!$A$39:$AZ$39,1,Q$1)))</f>
        <v/>
      </c>
      <c r="R39" s="0" t="str">
        <f aca="false">IF(R$1="","",IF(INDEX(Responses!$A$39:$AZ$39,1,R$1)="","",INDEX(Responses!$A$39:$AZ$39,1,R$1)))</f>
        <v/>
      </c>
      <c r="S39" s="0" t="str">
        <f aca="false">IF(S$1="","",IF(INDEX(Responses!$A$39:$AZ$39,1,S$1)="","",INDEX(Responses!$A$39:$AZ$39,1,S$1)))</f>
        <v/>
      </c>
      <c r="T39" s="0" t="n">
        <f aca="false">IF(LEN(A39&amp;B39&amp;C39&amp;D39&amp;E39&amp;F39&amp;G39&amp;H39&amp;I39&amp;J39&amp;K39&amp;L39&amp;M39&amp;N39&amp;O39&amp;P39&amp;Q39&amp;R39&amp;S39)&gt;0,1,0)</f>
        <v>0</v>
      </c>
    </row>
    <row r="40" customFormat="false" ht="15" hidden="false" customHeight="false" outlineLevel="0" collapsed="false">
      <c r="A40" s="0" t="str">
        <f aca="false">IF(A$1="","",IF(INDEX(Responses!$A$40:$AZ$40,1,A$1)="","",INDEX(Responses!$A$40:$AZ$40,1,A$1)))</f>
        <v/>
      </c>
      <c r="B40" s="0" t="str">
        <f aca="false">IF(B$1="","",IF(INDEX(Responses!$A$40:$AZ$40,1,B$1)="","",INDEX(Responses!$A$40:$AZ$40,1,B$1)))</f>
        <v/>
      </c>
      <c r="C40" s="0" t="str">
        <f aca="false">IF(C$1="","",IF(INDEX(Responses!$A$40:$AZ$40,1,C$1)="","",INDEX(Responses!$A$40:$AZ$40,1,C$1)))</f>
        <v/>
      </c>
      <c r="D40" s="0" t="str">
        <f aca="false">IF(D$1="","",IF(INDEX(Responses!$A$40:$AZ$40,1,D$1)="","",INDEX(Responses!$A$40:$AZ$40,1,D$1)))</f>
        <v/>
      </c>
      <c r="E40" s="0" t="str">
        <f aca="false">IF(E$1="","",IF(INDEX(Responses!$A$40:$AZ$40,1,E$1)="","",INDEX(Responses!$A$40:$AZ$40,1,E$1)))</f>
        <v/>
      </c>
      <c r="F40" s="0" t="str">
        <f aca="false">IF(F$1="","",IF(INDEX(Responses!$A$40:$AZ$40,1,F$1)="","",INDEX(Responses!$A$40:$AZ$40,1,F$1)))</f>
        <v/>
      </c>
      <c r="G40" s="0" t="str">
        <f aca="false">IF(G$1="","",IF(INDEX(Responses!$A$40:$AZ$40,1,G$1)="","",INDEX(Responses!$A$40:$AZ$40,1,G$1)))</f>
        <v/>
      </c>
      <c r="H40" s="0" t="str">
        <f aca="false">IF(H$1="","",IF(INDEX(Responses!$A$40:$AZ$40,1,H$1)="","",INDEX(Responses!$A$40:$AZ$40,1,H$1)))</f>
        <v/>
      </c>
      <c r="I40" s="0" t="str">
        <f aca="false">IF(I$1="","",IF(INDEX(Responses!$A$40:$AZ$40,1,I$1)="","",INDEX(Responses!$A$40:$AZ$40,1,I$1)))</f>
        <v/>
      </c>
      <c r="J40" s="0" t="str">
        <f aca="false">IF(J$1="","",IF(INDEX(Responses!$A$40:$AZ$40,1,J$1)="","",INDEX(Responses!$A$40:$AZ$40,1,J$1)))</f>
        <v/>
      </c>
      <c r="K40" s="0" t="str">
        <f aca="false">IF(K$1="","",IF(INDEX(Responses!$A$40:$AZ$40,1,K$1)="","",INDEX(Responses!$A$40:$AZ$40,1,K$1)))</f>
        <v/>
      </c>
      <c r="L40" s="0" t="str">
        <f aca="false">IF(L$1="","",IF(INDEX(Responses!$A$40:$AZ$40,1,L$1)="","",INDEX(Responses!$A$40:$AZ$40,1,L$1)))</f>
        <v/>
      </c>
      <c r="M40" s="0" t="str">
        <f aca="false">IF(M$1="","",IF(INDEX(Responses!$A$40:$AZ$40,1,M$1)="","",INDEX(Responses!$A$40:$AZ$40,1,M$1)))</f>
        <v/>
      </c>
      <c r="N40" s="0" t="str">
        <f aca="false">IF(N$1="","",IF(INDEX(Responses!$A$40:$AZ$40,1,N$1)="","",INDEX(Responses!$A$40:$AZ$40,1,N$1)))</f>
        <v/>
      </c>
      <c r="O40" s="0" t="str">
        <f aca="false">IF(O$1="","",IF(INDEX(Responses!$A$40:$AZ$40,1,O$1)="","",INDEX(Responses!$A$40:$AZ$40,1,O$1)))</f>
        <v/>
      </c>
      <c r="P40" s="0" t="str">
        <f aca="false">IF(P$1="","",IF(INDEX(Responses!$A$40:$AZ$40,1,P$1)="","",INDEX(Responses!$A$40:$AZ$40,1,P$1)))</f>
        <v/>
      </c>
      <c r="Q40" s="0" t="str">
        <f aca="false">IF(Q$1="","",IF(INDEX(Responses!$A$40:$AZ$40,1,Q$1)="","",INDEX(Responses!$A$40:$AZ$40,1,Q$1)))</f>
        <v/>
      </c>
      <c r="R40" s="0" t="str">
        <f aca="false">IF(R$1="","",IF(INDEX(Responses!$A$40:$AZ$40,1,R$1)="","",INDEX(Responses!$A$40:$AZ$40,1,R$1)))</f>
        <v/>
      </c>
      <c r="S40" s="0" t="str">
        <f aca="false">IF(S$1="","",IF(INDEX(Responses!$A$40:$AZ$40,1,S$1)="","",INDEX(Responses!$A$40:$AZ$40,1,S$1)))</f>
        <v/>
      </c>
      <c r="T40" s="0" t="n">
        <f aca="false">IF(LEN(A40&amp;B40&amp;C40&amp;D40&amp;E40&amp;F40&amp;G40&amp;H40&amp;I40&amp;J40&amp;K40&amp;L40&amp;M40&amp;N40&amp;O40&amp;P40&amp;Q40&amp;R40&amp;S40)&gt;0,1,0)</f>
        <v>0</v>
      </c>
    </row>
    <row r="41" customFormat="false" ht="15" hidden="false" customHeight="false" outlineLevel="0" collapsed="false">
      <c r="A41" s="0" t="str">
        <f aca="false">IF(A$1="","",IF(INDEX(Responses!$A$41:$AZ$41,1,A$1)="","",INDEX(Responses!$A$41:$AZ$41,1,A$1)))</f>
        <v/>
      </c>
      <c r="B41" s="0" t="str">
        <f aca="false">IF(B$1="","",IF(INDEX(Responses!$A$41:$AZ$41,1,B$1)="","",INDEX(Responses!$A$41:$AZ$41,1,B$1)))</f>
        <v/>
      </c>
      <c r="C41" s="0" t="str">
        <f aca="false">IF(C$1="","",IF(INDEX(Responses!$A$41:$AZ$41,1,C$1)="","",INDEX(Responses!$A$41:$AZ$41,1,C$1)))</f>
        <v/>
      </c>
      <c r="D41" s="0" t="str">
        <f aca="false">IF(D$1="","",IF(INDEX(Responses!$A$41:$AZ$41,1,D$1)="","",INDEX(Responses!$A$41:$AZ$41,1,D$1)))</f>
        <v/>
      </c>
      <c r="E41" s="0" t="str">
        <f aca="false">IF(E$1="","",IF(INDEX(Responses!$A$41:$AZ$41,1,E$1)="","",INDEX(Responses!$A$41:$AZ$41,1,E$1)))</f>
        <v/>
      </c>
      <c r="F41" s="0" t="str">
        <f aca="false">IF(F$1="","",IF(INDEX(Responses!$A$41:$AZ$41,1,F$1)="","",INDEX(Responses!$A$41:$AZ$41,1,F$1)))</f>
        <v/>
      </c>
      <c r="G41" s="0" t="str">
        <f aca="false">IF(G$1="","",IF(INDEX(Responses!$A$41:$AZ$41,1,G$1)="","",INDEX(Responses!$A$41:$AZ$41,1,G$1)))</f>
        <v/>
      </c>
      <c r="H41" s="0" t="str">
        <f aca="false">IF(H$1="","",IF(INDEX(Responses!$A$41:$AZ$41,1,H$1)="","",INDEX(Responses!$A$41:$AZ$41,1,H$1)))</f>
        <v/>
      </c>
      <c r="I41" s="0" t="str">
        <f aca="false">IF(I$1="","",IF(INDEX(Responses!$A$41:$AZ$41,1,I$1)="","",INDEX(Responses!$A$41:$AZ$41,1,I$1)))</f>
        <v/>
      </c>
      <c r="J41" s="0" t="str">
        <f aca="false">IF(J$1="","",IF(INDEX(Responses!$A$41:$AZ$41,1,J$1)="","",INDEX(Responses!$A$41:$AZ$41,1,J$1)))</f>
        <v/>
      </c>
      <c r="K41" s="0" t="str">
        <f aca="false">IF(K$1="","",IF(INDEX(Responses!$A$41:$AZ$41,1,K$1)="","",INDEX(Responses!$A$41:$AZ$41,1,K$1)))</f>
        <v/>
      </c>
      <c r="L41" s="0" t="str">
        <f aca="false">IF(L$1="","",IF(INDEX(Responses!$A$41:$AZ$41,1,L$1)="","",INDEX(Responses!$A$41:$AZ$41,1,L$1)))</f>
        <v/>
      </c>
      <c r="M41" s="0" t="str">
        <f aca="false">IF(M$1="","",IF(INDEX(Responses!$A$41:$AZ$41,1,M$1)="","",INDEX(Responses!$A$41:$AZ$41,1,M$1)))</f>
        <v/>
      </c>
      <c r="N41" s="0" t="str">
        <f aca="false">IF(N$1="","",IF(INDEX(Responses!$A$41:$AZ$41,1,N$1)="","",INDEX(Responses!$A$41:$AZ$41,1,N$1)))</f>
        <v/>
      </c>
      <c r="O41" s="0" t="str">
        <f aca="false">IF(O$1="","",IF(INDEX(Responses!$A$41:$AZ$41,1,O$1)="","",INDEX(Responses!$A$41:$AZ$41,1,O$1)))</f>
        <v/>
      </c>
      <c r="P41" s="0" t="str">
        <f aca="false">IF(P$1="","",IF(INDEX(Responses!$A$41:$AZ$41,1,P$1)="","",INDEX(Responses!$A$41:$AZ$41,1,P$1)))</f>
        <v/>
      </c>
      <c r="Q41" s="0" t="str">
        <f aca="false">IF(Q$1="","",IF(INDEX(Responses!$A$41:$AZ$41,1,Q$1)="","",INDEX(Responses!$A$41:$AZ$41,1,Q$1)))</f>
        <v/>
      </c>
      <c r="R41" s="0" t="str">
        <f aca="false">IF(R$1="","",IF(INDEX(Responses!$A$41:$AZ$41,1,R$1)="","",INDEX(Responses!$A$41:$AZ$41,1,R$1)))</f>
        <v/>
      </c>
      <c r="S41" s="0" t="str">
        <f aca="false">IF(S$1="","",IF(INDEX(Responses!$A$41:$AZ$41,1,S$1)="","",INDEX(Responses!$A$41:$AZ$41,1,S$1)))</f>
        <v/>
      </c>
      <c r="T41" s="0" t="n">
        <f aca="false">IF(LEN(A41&amp;B41&amp;C41&amp;D41&amp;E41&amp;F41&amp;G41&amp;H41&amp;I41&amp;J41&amp;K41&amp;L41&amp;M41&amp;N41&amp;O41&amp;P41&amp;Q41&amp;R41&amp;S41)&gt;0,1,0)</f>
        <v>0</v>
      </c>
    </row>
    <row r="42" customFormat="false" ht="15" hidden="false" customHeight="false" outlineLevel="0" collapsed="false">
      <c r="A42" s="0" t="str">
        <f aca="false">IF(A$1="","",IF(INDEX(Responses!$A$42:$AZ$42,1,A$1)="","",INDEX(Responses!$A$42:$AZ$42,1,A$1)))</f>
        <v/>
      </c>
      <c r="B42" s="0" t="str">
        <f aca="false">IF(B$1="","",IF(INDEX(Responses!$A$42:$AZ$42,1,B$1)="","",INDEX(Responses!$A$42:$AZ$42,1,B$1)))</f>
        <v/>
      </c>
      <c r="C42" s="0" t="str">
        <f aca="false">IF(C$1="","",IF(INDEX(Responses!$A$42:$AZ$42,1,C$1)="","",INDEX(Responses!$A$42:$AZ$42,1,C$1)))</f>
        <v/>
      </c>
      <c r="D42" s="0" t="str">
        <f aca="false">IF(D$1="","",IF(INDEX(Responses!$A$42:$AZ$42,1,D$1)="","",INDEX(Responses!$A$42:$AZ$42,1,D$1)))</f>
        <v/>
      </c>
      <c r="E42" s="0" t="str">
        <f aca="false">IF(E$1="","",IF(INDEX(Responses!$A$42:$AZ$42,1,E$1)="","",INDEX(Responses!$A$42:$AZ$42,1,E$1)))</f>
        <v/>
      </c>
      <c r="F42" s="0" t="str">
        <f aca="false">IF(F$1="","",IF(INDEX(Responses!$A$42:$AZ$42,1,F$1)="","",INDEX(Responses!$A$42:$AZ$42,1,F$1)))</f>
        <v/>
      </c>
      <c r="G42" s="0" t="str">
        <f aca="false">IF(G$1="","",IF(INDEX(Responses!$A$42:$AZ$42,1,G$1)="","",INDEX(Responses!$A$42:$AZ$42,1,G$1)))</f>
        <v/>
      </c>
      <c r="H42" s="0" t="str">
        <f aca="false">IF(H$1="","",IF(INDEX(Responses!$A$42:$AZ$42,1,H$1)="","",INDEX(Responses!$A$42:$AZ$42,1,H$1)))</f>
        <v/>
      </c>
      <c r="I42" s="0" t="str">
        <f aca="false">IF(I$1="","",IF(INDEX(Responses!$A$42:$AZ$42,1,I$1)="","",INDEX(Responses!$A$42:$AZ$42,1,I$1)))</f>
        <v/>
      </c>
      <c r="J42" s="0" t="str">
        <f aca="false">IF(J$1="","",IF(INDEX(Responses!$A$42:$AZ$42,1,J$1)="","",INDEX(Responses!$A$42:$AZ$42,1,J$1)))</f>
        <v/>
      </c>
      <c r="K42" s="0" t="str">
        <f aca="false">IF(K$1="","",IF(INDEX(Responses!$A$42:$AZ$42,1,K$1)="","",INDEX(Responses!$A$42:$AZ$42,1,K$1)))</f>
        <v/>
      </c>
      <c r="L42" s="0" t="str">
        <f aca="false">IF(L$1="","",IF(INDEX(Responses!$A$42:$AZ$42,1,L$1)="","",INDEX(Responses!$A$42:$AZ$42,1,L$1)))</f>
        <v/>
      </c>
      <c r="M42" s="0" t="str">
        <f aca="false">IF(M$1="","",IF(INDEX(Responses!$A$42:$AZ$42,1,M$1)="","",INDEX(Responses!$A$42:$AZ$42,1,M$1)))</f>
        <v/>
      </c>
      <c r="N42" s="0" t="str">
        <f aca="false">IF(N$1="","",IF(INDEX(Responses!$A$42:$AZ$42,1,N$1)="","",INDEX(Responses!$A$42:$AZ$42,1,N$1)))</f>
        <v/>
      </c>
      <c r="O42" s="0" t="str">
        <f aca="false">IF(O$1="","",IF(INDEX(Responses!$A$42:$AZ$42,1,O$1)="","",INDEX(Responses!$A$42:$AZ$42,1,O$1)))</f>
        <v/>
      </c>
      <c r="P42" s="0" t="str">
        <f aca="false">IF(P$1="","",IF(INDEX(Responses!$A$42:$AZ$42,1,P$1)="","",INDEX(Responses!$A$42:$AZ$42,1,P$1)))</f>
        <v/>
      </c>
      <c r="Q42" s="0" t="str">
        <f aca="false">IF(Q$1="","",IF(INDEX(Responses!$A$42:$AZ$42,1,Q$1)="","",INDEX(Responses!$A$42:$AZ$42,1,Q$1)))</f>
        <v/>
      </c>
      <c r="R42" s="0" t="str">
        <f aca="false">IF(R$1="","",IF(INDEX(Responses!$A$42:$AZ$42,1,R$1)="","",INDEX(Responses!$A$42:$AZ$42,1,R$1)))</f>
        <v/>
      </c>
      <c r="S42" s="0" t="str">
        <f aca="false">IF(S$1="","",IF(INDEX(Responses!$A$42:$AZ$42,1,S$1)="","",INDEX(Responses!$A$42:$AZ$42,1,S$1)))</f>
        <v/>
      </c>
      <c r="T42" s="0" t="n">
        <f aca="false">IF(LEN(A42&amp;B42&amp;C42&amp;D42&amp;E42&amp;F42&amp;G42&amp;H42&amp;I42&amp;J42&amp;K42&amp;L42&amp;M42&amp;N42&amp;O42&amp;P42&amp;Q42&amp;R42&amp;S42)&gt;0,1,0)</f>
        <v>0</v>
      </c>
    </row>
    <row r="43" customFormat="false" ht="15" hidden="false" customHeight="false" outlineLevel="0" collapsed="false">
      <c r="A43" s="0" t="str">
        <f aca="false">IF(A$1="","",IF(INDEX(Responses!$A$43:$AZ$43,1,A$1)="","",INDEX(Responses!$A$43:$AZ$43,1,A$1)))</f>
        <v/>
      </c>
      <c r="B43" s="0" t="str">
        <f aca="false">IF(B$1="","",IF(INDEX(Responses!$A$43:$AZ$43,1,B$1)="","",INDEX(Responses!$A$43:$AZ$43,1,B$1)))</f>
        <v/>
      </c>
      <c r="C43" s="0" t="str">
        <f aca="false">IF(C$1="","",IF(INDEX(Responses!$A$43:$AZ$43,1,C$1)="","",INDEX(Responses!$A$43:$AZ$43,1,C$1)))</f>
        <v/>
      </c>
      <c r="D43" s="0" t="str">
        <f aca="false">IF(D$1="","",IF(INDEX(Responses!$A$43:$AZ$43,1,D$1)="","",INDEX(Responses!$A$43:$AZ$43,1,D$1)))</f>
        <v/>
      </c>
      <c r="E43" s="0" t="str">
        <f aca="false">IF(E$1="","",IF(INDEX(Responses!$A$43:$AZ$43,1,E$1)="","",INDEX(Responses!$A$43:$AZ$43,1,E$1)))</f>
        <v/>
      </c>
      <c r="F43" s="0" t="str">
        <f aca="false">IF(F$1="","",IF(INDEX(Responses!$A$43:$AZ$43,1,F$1)="","",INDEX(Responses!$A$43:$AZ$43,1,F$1)))</f>
        <v/>
      </c>
      <c r="G43" s="0" t="str">
        <f aca="false">IF(G$1="","",IF(INDEX(Responses!$A$43:$AZ$43,1,G$1)="","",INDEX(Responses!$A$43:$AZ$43,1,G$1)))</f>
        <v/>
      </c>
      <c r="H43" s="0" t="str">
        <f aca="false">IF(H$1="","",IF(INDEX(Responses!$A$43:$AZ$43,1,H$1)="","",INDEX(Responses!$A$43:$AZ$43,1,H$1)))</f>
        <v/>
      </c>
      <c r="I43" s="0" t="str">
        <f aca="false">IF(I$1="","",IF(INDEX(Responses!$A$43:$AZ$43,1,I$1)="","",INDEX(Responses!$A$43:$AZ$43,1,I$1)))</f>
        <v/>
      </c>
      <c r="J43" s="0" t="str">
        <f aca="false">IF(J$1="","",IF(INDEX(Responses!$A$43:$AZ$43,1,J$1)="","",INDEX(Responses!$A$43:$AZ$43,1,J$1)))</f>
        <v/>
      </c>
      <c r="K43" s="0" t="str">
        <f aca="false">IF(K$1="","",IF(INDEX(Responses!$A$43:$AZ$43,1,K$1)="","",INDEX(Responses!$A$43:$AZ$43,1,K$1)))</f>
        <v/>
      </c>
      <c r="L43" s="0" t="str">
        <f aca="false">IF(L$1="","",IF(INDEX(Responses!$A$43:$AZ$43,1,L$1)="","",INDEX(Responses!$A$43:$AZ$43,1,L$1)))</f>
        <v/>
      </c>
      <c r="M43" s="0" t="str">
        <f aca="false">IF(M$1="","",IF(INDEX(Responses!$A$43:$AZ$43,1,M$1)="","",INDEX(Responses!$A$43:$AZ$43,1,M$1)))</f>
        <v/>
      </c>
      <c r="N43" s="0" t="str">
        <f aca="false">IF(N$1="","",IF(INDEX(Responses!$A$43:$AZ$43,1,N$1)="","",INDEX(Responses!$A$43:$AZ$43,1,N$1)))</f>
        <v/>
      </c>
      <c r="O43" s="0" t="str">
        <f aca="false">IF(O$1="","",IF(INDEX(Responses!$A$43:$AZ$43,1,O$1)="","",INDEX(Responses!$A$43:$AZ$43,1,O$1)))</f>
        <v/>
      </c>
      <c r="P43" s="0" t="str">
        <f aca="false">IF(P$1="","",IF(INDEX(Responses!$A$43:$AZ$43,1,P$1)="","",INDEX(Responses!$A$43:$AZ$43,1,P$1)))</f>
        <v/>
      </c>
      <c r="Q43" s="0" t="str">
        <f aca="false">IF(Q$1="","",IF(INDEX(Responses!$A$43:$AZ$43,1,Q$1)="","",INDEX(Responses!$A$43:$AZ$43,1,Q$1)))</f>
        <v/>
      </c>
      <c r="R43" s="0" t="str">
        <f aca="false">IF(R$1="","",IF(INDEX(Responses!$A$43:$AZ$43,1,R$1)="","",INDEX(Responses!$A$43:$AZ$43,1,R$1)))</f>
        <v/>
      </c>
      <c r="S43" s="0" t="str">
        <f aca="false">IF(S$1="","",IF(INDEX(Responses!$A$43:$AZ$43,1,S$1)="","",INDEX(Responses!$A$43:$AZ$43,1,S$1)))</f>
        <v/>
      </c>
      <c r="T43" s="0" t="n">
        <f aca="false">IF(LEN(A43&amp;B43&amp;C43&amp;D43&amp;E43&amp;F43&amp;G43&amp;H43&amp;I43&amp;J43&amp;K43&amp;L43&amp;M43&amp;N43&amp;O43&amp;P43&amp;Q43&amp;R43&amp;S43)&gt;0,1,0)</f>
        <v>0</v>
      </c>
    </row>
    <row r="44" customFormat="false" ht="15" hidden="false" customHeight="false" outlineLevel="0" collapsed="false">
      <c r="A44" s="0" t="str">
        <f aca="false">IF(A$1="","",IF(INDEX(Responses!$A$44:$AZ$44,1,A$1)="","",INDEX(Responses!$A$44:$AZ$44,1,A$1)))</f>
        <v/>
      </c>
      <c r="B44" s="0" t="str">
        <f aca="false">IF(B$1="","",IF(INDEX(Responses!$A$44:$AZ$44,1,B$1)="","",INDEX(Responses!$A$44:$AZ$44,1,B$1)))</f>
        <v/>
      </c>
      <c r="C44" s="0" t="str">
        <f aca="false">IF(C$1="","",IF(INDEX(Responses!$A$44:$AZ$44,1,C$1)="","",INDEX(Responses!$A$44:$AZ$44,1,C$1)))</f>
        <v/>
      </c>
      <c r="D44" s="0" t="str">
        <f aca="false">IF(D$1="","",IF(INDEX(Responses!$A$44:$AZ$44,1,D$1)="","",INDEX(Responses!$A$44:$AZ$44,1,D$1)))</f>
        <v/>
      </c>
      <c r="E44" s="0" t="str">
        <f aca="false">IF(E$1="","",IF(INDEX(Responses!$A$44:$AZ$44,1,E$1)="","",INDEX(Responses!$A$44:$AZ$44,1,E$1)))</f>
        <v/>
      </c>
      <c r="F44" s="0" t="str">
        <f aca="false">IF(F$1="","",IF(INDEX(Responses!$A$44:$AZ$44,1,F$1)="","",INDEX(Responses!$A$44:$AZ$44,1,F$1)))</f>
        <v/>
      </c>
      <c r="G44" s="0" t="str">
        <f aca="false">IF(G$1="","",IF(INDEX(Responses!$A$44:$AZ$44,1,G$1)="","",INDEX(Responses!$A$44:$AZ$44,1,G$1)))</f>
        <v/>
      </c>
      <c r="H44" s="0" t="str">
        <f aca="false">IF(H$1="","",IF(INDEX(Responses!$A$44:$AZ$44,1,H$1)="","",INDEX(Responses!$A$44:$AZ$44,1,H$1)))</f>
        <v/>
      </c>
      <c r="I44" s="0" t="str">
        <f aca="false">IF(I$1="","",IF(INDEX(Responses!$A$44:$AZ$44,1,I$1)="","",INDEX(Responses!$A$44:$AZ$44,1,I$1)))</f>
        <v/>
      </c>
      <c r="J44" s="0" t="str">
        <f aca="false">IF(J$1="","",IF(INDEX(Responses!$A$44:$AZ$44,1,J$1)="","",INDEX(Responses!$A$44:$AZ$44,1,J$1)))</f>
        <v/>
      </c>
      <c r="K44" s="0" t="str">
        <f aca="false">IF(K$1="","",IF(INDEX(Responses!$A$44:$AZ$44,1,K$1)="","",INDEX(Responses!$A$44:$AZ$44,1,K$1)))</f>
        <v/>
      </c>
      <c r="L44" s="0" t="str">
        <f aca="false">IF(L$1="","",IF(INDEX(Responses!$A$44:$AZ$44,1,L$1)="","",INDEX(Responses!$A$44:$AZ$44,1,L$1)))</f>
        <v/>
      </c>
      <c r="M44" s="0" t="str">
        <f aca="false">IF(M$1="","",IF(INDEX(Responses!$A$44:$AZ$44,1,M$1)="","",INDEX(Responses!$A$44:$AZ$44,1,M$1)))</f>
        <v/>
      </c>
      <c r="N44" s="0" t="str">
        <f aca="false">IF(N$1="","",IF(INDEX(Responses!$A$44:$AZ$44,1,N$1)="","",INDEX(Responses!$A$44:$AZ$44,1,N$1)))</f>
        <v/>
      </c>
      <c r="O44" s="0" t="str">
        <f aca="false">IF(O$1="","",IF(INDEX(Responses!$A$44:$AZ$44,1,O$1)="","",INDEX(Responses!$A$44:$AZ$44,1,O$1)))</f>
        <v/>
      </c>
      <c r="P44" s="0" t="str">
        <f aca="false">IF(P$1="","",IF(INDEX(Responses!$A$44:$AZ$44,1,P$1)="","",INDEX(Responses!$A$44:$AZ$44,1,P$1)))</f>
        <v/>
      </c>
      <c r="Q44" s="0" t="str">
        <f aca="false">IF(Q$1="","",IF(INDEX(Responses!$A$44:$AZ$44,1,Q$1)="","",INDEX(Responses!$A$44:$AZ$44,1,Q$1)))</f>
        <v/>
      </c>
      <c r="R44" s="0" t="str">
        <f aca="false">IF(R$1="","",IF(INDEX(Responses!$A$44:$AZ$44,1,R$1)="","",INDEX(Responses!$A$44:$AZ$44,1,R$1)))</f>
        <v/>
      </c>
      <c r="S44" s="0" t="str">
        <f aca="false">IF(S$1="","",IF(INDEX(Responses!$A$44:$AZ$44,1,S$1)="","",INDEX(Responses!$A$44:$AZ$44,1,S$1)))</f>
        <v/>
      </c>
      <c r="T44" s="0" t="n">
        <f aca="false">IF(LEN(A44&amp;B44&amp;C44&amp;D44&amp;E44&amp;F44&amp;G44&amp;H44&amp;I44&amp;J44&amp;K44&amp;L44&amp;M44&amp;N44&amp;O44&amp;P44&amp;Q44&amp;R44&amp;S44)&gt;0,1,0)</f>
        <v>0</v>
      </c>
    </row>
    <row r="45" customFormat="false" ht="15" hidden="false" customHeight="false" outlineLevel="0" collapsed="false">
      <c r="A45" s="0" t="str">
        <f aca="false">IF(A$1="","",IF(INDEX(Responses!$A$45:$AZ$45,1,A$1)="","",INDEX(Responses!$A$45:$AZ$45,1,A$1)))</f>
        <v/>
      </c>
      <c r="B45" s="0" t="str">
        <f aca="false">IF(B$1="","",IF(INDEX(Responses!$A$45:$AZ$45,1,B$1)="","",INDEX(Responses!$A$45:$AZ$45,1,B$1)))</f>
        <v/>
      </c>
      <c r="C45" s="0" t="str">
        <f aca="false">IF(C$1="","",IF(INDEX(Responses!$A$45:$AZ$45,1,C$1)="","",INDEX(Responses!$A$45:$AZ$45,1,C$1)))</f>
        <v/>
      </c>
      <c r="D45" s="0" t="str">
        <f aca="false">IF(D$1="","",IF(INDEX(Responses!$A$45:$AZ$45,1,D$1)="","",INDEX(Responses!$A$45:$AZ$45,1,D$1)))</f>
        <v/>
      </c>
      <c r="E45" s="0" t="str">
        <f aca="false">IF(E$1="","",IF(INDEX(Responses!$A$45:$AZ$45,1,E$1)="","",INDEX(Responses!$A$45:$AZ$45,1,E$1)))</f>
        <v/>
      </c>
      <c r="F45" s="0" t="str">
        <f aca="false">IF(F$1="","",IF(INDEX(Responses!$A$45:$AZ$45,1,F$1)="","",INDEX(Responses!$A$45:$AZ$45,1,F$1)))</f>
        <v/>
      </c>
      <c r="G45" s="0" t="str">
        <f aca="false">IF(G$1="","",IF(INDEX(Responses!$A$45:$AZ$45,1,G$1)="","",INDEX(Responses!$A$45:$AZ$45,1,G$1)))</f>
        <v/>
      </c>
      <c r="H45" s="0" t="str">
        <f aca="false">IF(H$1="","",IF(INDEX(Responses!$A$45:$AZ$45,1,H$1)="","",INDEX(Responses!$A$45:$AZ$45,1,H$1)))</f>
        <v/>
      </c>
      <c r="I45" s="0" t="str">
        <f aca="false">IF(I$1="","",IF(INDEX(Responses!$A$45:$AZ$45,1,I$1)="","",INDEX(Responses!$A$45:$AZ$45,1,I$1)))</f>
        <v/>
      </c>
      <c r="J45" s="0" t="str">
        <f aca="false">IF(J$1="","",IF(INDEX(Responses!$A$45:$AZ$45,1,J$1)="","",INDEX(Responses!$A$45:$AZ$45,1,J$1)))</f>
        <v/>
      </c>
      <c r="K45" s="0" t="str">
        <f aca="false">IF(K$1="","",IF(INDEX(Responses!$A$45:$AZ$45,1,K$1)="","",INDEX(Responses!$A$45:$AZ$45,1,K$1)))</f>
        <v/>
      </c>
      <c r="L45" s="0" t="str">
        <f aca="false">IF(L$1="","",IF(INDEX(Responses!$A$45:$AZ$45,1,L$1)="","",INDEX(Responses!$A$45:$AZ$45,1,L$1)))</f>
        <v/>
      </c>
      <c r="M45" s="0" t="str">
        <f aca="false">IF(M$1="","",IF(INDEX(Responses!$A$45:$AZ$45,1,M$1)="","",INDEX(Responses!$A$45:$AZ$45,1,M$1)))</f>
        <v/>
      </c>
      <c r="N45" s="0" t="str">
        <f aca="false">IF(N$1="","",IF(INDEX(Responses!$A$45:$AZ$45,1,N$1)="","",INDEX(Responses!$A$45:$AZ$45,1,N$1)))</f>
        <v/>
      </c>
      <c r="O45" s="0" t="str">
        <f aca="false">IF(O$1="","",IF(INDEX(Responses!$A$45:$AZ$45,1,O$1)="","",INDEX(Responses!$A$45:$AZ$45,1,O$1)))</f>
        <v/>
      </c>
      <c r="P45" s="0" t="str">
        <f aca="false">IF(P$1="","",IF(INDEX(Responses!$A$45:$AZ$45,1,P$1)="","",INDEX(Responses!$A$45:$AZ$45,1,P$1)))</f>
        <v/>
      </c>
      <c r="Q45" s="0" t="str">
        <f aca="false">IF(Q$1="","",IF(INDEX(Responses!$A$45:$AZ$45,1,Q$1)="","",INDEX(Responses!$A$45:$AZ$45,1,Q$1)))</f>
        <v/>
      </c>
      <c r="R45" s="0" t="str">
        <f aca="false">IF(R$1="","",IF(INDEX(Responses!$A$45:$AZ$45,1,R$1)="","",INDEX(Responses!$A$45:$AZ$45,1,R$1)))</f>
        <v/>
      </c>
      <c r="S45" s="0" t="str">
        <f aca="false">IF(S$1="","",IF(INDEX(Responses!$A$45:$AZ$45,1,S$1)="","",INDEX(Responses!$A$45:$AZ$45,1,S$1)))</f>
        <v/>
      </c>
      <c r="T45" s="0" t="n">
        <f aca="false">IF(LEN(A45&amp;B45&amp;C45&amp;D45&amp;E45&amp;F45&amp;G45&amp;H45&amp;I45&amp;J45&amp;K45&amp;L45&amp;M45&amp;N45&amp;O45&amp;P45&amp;Q45&amp;R45&amp;S45)&gt;0,1,0)</f>
        <v>0</v>
      </c>
    </row>
    <row r="46" customFormat="false" ht="15" hidden="false" customHeight="false" outlineLevel="0" collapsed="false">
      <c r="A46" s="0" t="str">
        <f aca="false">IF(A$1="","",IF(INDEX(Responses!$A$46:$AZ$46,1,A$1)="","",INDEX(Responses!$A$46:$AZ$46,1,A$1)))</f>
        <v/>
      </c>
      <c r="B46" s="0" t="str">
        <f aca="false">IF(B$1="","",IF(INDEX(Responses!$A$46:$AZ$46,1,B$1)="","",INDEX(Responses!$A$46:$AZ$46,1,B$1)))</f>
        <v/>
      </c>
      <c r="C46" s="0" t="str">
        <f aca="false">IF(C$1="","",IF(INDEX(Responses!$A$46:$AZ$46,1,C$1)="","",INDEX(Responses!$A$46:$AZ$46,1,C$1)))</f>
        <v/>
      </c>
      <c r="D46" s="0" t="str">
        <f aca="false">IF(D$1="","",IF(INDEX(Responses!$A$46:$AZ$46,1,D$1)="","",INDEX(Responses!$A$46:$AZ$46,1,D$1)))</f>
        <v/>
      </c>
      <c r="E46" s="0" t="str">
        <f aca="false">IF(E$1="","",IF(INDEX(Responses!$A$46:$AZ$46,1,E$1)="","",INDEX(Responses!$A$46:$AZ$46,1,E$1)))</f>
        <v/>
      </c>
      <c r="F46" s="0" t="str">
        <f aca="false">IF(F$1="","",IF(INDEX(Responses!$A$46:$AZ$46,1,F$1)="","",INDEX(Responses!$A$46:$AZ$46,1,F$1)))</f>
        <v/>
      </c>
      <c r="G46" s="0" t="str">
        <f aca="false">IF(G$1="","",IF(INDEX(Responses!$A$46:$AZ$46,1,G$1)="","",INDEX(Responses!$A$46:$AZ$46,1,G$1)))</f>
        <v/>
      </c>
      <c r="H46" s="0" t="str">
        <f aca="false">IF(H$1="","",IF(INDEX(Responses!$A$46:$AZ$46,1,H$1)="","",INDEX(Responses!$A$46:$AZ$46,1,H$1)))</f>
        <v/>
      </c>
      <c r="I46" s="0" t="str">
        <f aca="false">IF(I$1="","",IF(INDEX(Responses!$A$46:$AZ$46,1,I$1)="","",INDEX(Responses!$A$46:$AZ$46,1,I$1)))</f>
        <v/>
      </c>
      <c r="J46" s="0" t="str">
        <f aca="false">IF(J$1="","",IF(INDEX(Responses!$A$46:$AZ$46,1,J$1)="","",INDEX(Responses!$A$46:$AZ$46,1,J$1)))</f>
        <v/>
      </c>
      <c r="K46" s="0" t="str">
        <f aca="false">IF(K$1="","",IF(INDEX(Responses!$A$46:$AZ$46,1,K$1)="","",INDEX(Responses!$A$46:$AZ$46,1,K$1)))</f>
        <v/>
      </c>
      <c r="L46" s="0" t="str">
        <f aca="false">IF(L$1="","",IF(INDEX(Responses!$A$46:$AZ$46,1,L$1)="","",INDEX(Responses!$A$46:$AZ$46,1,L$1)))</f>
        <v/>
      </c>
      <c r="M46" s="0" t="str">
        <f aca="false">IF(M$1="","",IF(INDEX(Responses!$A$46:$AZ$46,1,M$1)="","",INDEX(Responses!$A$46:$AZ$46,1,M$1)))</f>
        <v/>
      </c>
      <c r="N46" s="0" t="str">
        <f aca="false">IF(N$1="","",IF(INDEX(Responses!$A$46:$AZ$46,1,N$1)="","",INDEX(Responses!$A$46:$AZ$46,1,N$1)))</f>
        <v/>
      </c>
      <c r="O46" s="0" t="str">
        <f aca="false">IF(O$1="","",IF(INDEX(Responses!$A$46:$AZ$46,1,O$1)="","",INDEX(Responses!$A$46:$AZ$46,1,O$1)))</f>
        <v/>
      </c>
      <c r="P46" s="0" t="str">
        <f aca="false">IF(P$1="","",IF(INDEX(Responses!$A$46:$AZ$46,1,P$1)="","",INDEX(Responses!$A$46:$AZ$46,1,P$1)))</f>
        <v/>
      </c>
      <c r="Q46" s="0" t="str">
        <f aca="false">IF(Q$1="","",IF(INDEX(Responses!$A$46:$AZ$46,1,Q$1)="","",INDEX(Responses!$A$46:$AZ$46,1,Q$1)))</f>
        <v/>
      </c>
      <c r="R46" s="0" t="str">
        <f aca="false">IF(R$1="","",IF(INDEX(Responses!$A$46:$AZ$46,1,R$1)="","",INDEX(Responses!$A$46:$AZ$46,1,R$1)))</f>
        <v/>
      </c>
      <c r="S46" s="0" t="str">
        <f aca="false">IF(S$1="","",IF(INDEX(Responses!$A$46:$AZ$46,1,S$1)="","",INDEX(Responses!$A$46:$AZ$46,1,S$1)))</f>
        <v/>
      </c>
      <c r="T46" s="0" t="n">
        <f aca="false">IF(LEN(A46&amp;B46&amp;C46&amp;D46&amp;E46&amp;F46&amp;G46&amp;H46&amp;I46&amp;J46&amp;K46&amp;L46&amp;M46&amp;N46&amp;O46&amp;P46&amp;Q46&amp;R46&amp;S46)&gt;0,1,0)</f>
        <v>0</v>
      </c>
    </row>
    <row r="47" customFormat="false" ht="15" hidden="false" customHeight="false" outlineLevel="0" collapsed="false">
      <c r="A47" s="0" t="str">
        <f aca="false">IF(A$1="","",IF(INDEX(Responses!$A$47:$AZ$47,1,A$1)="","",INDEX(Responses!$A$47:$AZ$47,1,A$1)))</f>
        <v/>
      </c>
      <c r="B47" s="0" t="str">
        <f aca="false">IF(B$1="","",IF(INDEX(Responses!$A$47:$AZ$47,1,B$1)="","",INDEX(Responses!$A$47:$AZ$47,1,B$1)))</f>
        <v/>
      </c>
      <c r="C47" s="0" t="str">
        <f aca="false">IF(C$1="","",IF(INDEX(Responses!$A$47:$AZ$47,1,C$1)="","",INDEX(Responses!$A$47:$AZ$47,1,C$1)))</f>
        <v/>
      </c>
      <c r="D47" s="0" t="str">
        <f aca="false">IF(D$1="","",IF(INDEX(Responses!$A$47:$AZ$47,1,D$1)="","",INDEX(Responses!$A$47:$AZ$47,1,D$1)))</f>
        <v/>
      </c>
      <c r="E47" s="0" t="str">
        <f aca="false">IF(E$1="","",IF(INDEX(Responses!$A$47:$AZ$47,1,E$1)="","",INDEX(Responses!$A$47:$AZ$47,1,E$1)))</f>
        <v/>
      </c>
      <c r="F47" s="0" t="str">
        <f aca="false">IF(F$1="","",IF(INDEX(Responses!$A$47:$AZ$47,1,F$1)="","",INDEX(Responses!$A$47:$AZ$47,1,F$1)))</f>
        <v/>
      </c>
      <c r="G47" s="0" t="str">
        <f aca="false">IF(G$1="","",IF(INDEX(Responses!$A$47:$AZ$47,1,G$1)="","",INDEX(Responses!$A$47:$AZ$47,1,G$1)))</f>
        <v/>
      </c>
      <c r="H47" s="0" t="str">
        <f aca="false">IF(H$1="","",IF(INDEX(Responses!$A$47:$AZ$47,1,H$1)="","",INDEX(Responses!$A$47:$AZ$47,1,H$1)))</f>
        <v/>
      </c>
      <c r="I47" s="0" t="str">
        <f aca="false">IF(I$1="","",IF(INDEX(Responses!$A$47:$AZ$47,1,I$1)="","",INDEX(Responses!$A$47:$AZ$47,1,I$1)))</f>
        <v/>
      </c>
      <c r="J47" s="0" t="str">
        <f aca="false">IF(J$1="","",IF(INDEX(Responses!$A$47:$AZ$47,1,J$1)="","",INDEX(Responses!$A$47:$AZ$47,1,J$1)))</f>
        <v/>
      </c>
      <c r="K47" s="0" t="str">
        <f aca="false">IF(K$1="","",IF(INDEX(Responses!$A$47:$AZ$47,1,K$1)="","",INDEX(Responses!$A$47:$AZ$47,1,K$1)))</f>
        <v/>
      </c>
      <c r="L47" s="0" t="str">
        <f aca="false">IF(L$1="","",IF(INDEX(Responses!$A$47:$AZ$47,1,L$1)="","",INDEX(Responses!$A$47:$AZ$47,1,L$1)))</f>
        <v/>
      </c>
      <c r="M47" s="0" t="str">
        <f aca="false">IF(M$1="","",IF(INDEX(Responses!$A$47:$AZ$47,1,M$1)="","",INDEX(Responses!$A$47:$AZ$47,1,M$1)))</f>
        <v/>
      </c>
      <c r="N47" s="0" t="str">
        <f aca="false">IF(N$1="","",IF(INDEX(Responses!$A$47:$AZ$47,1,N$1)="","",INDEX(Responses!$A$47:$AZ$47,1,N$1)))</f>
        <v/>
      </c>
      <c r="O47" s="0" t="str">
        <f aca="false">IF(O$1="","",IF(INDEX(Responses!$A$47:$AZ$47,1,O$1)="","",INDEX(Responses!$A$47:$AZ$47,1,O$1)))</f>
        <v/>
      </c>
      <c r="P47" s="0" t="str">
        <f aca="false">IF(P$1="","",IF(INDEX(Responses!$A$47:$AZ$47,1,P$1)="","",INDEX(Responses!$A$47:$AZ$47,1,P$1)))</f>
        <v/>
      </c>
      <c r="Q47" s="0" t="str">
        <f aca="false">IF(Q$1="","",IF(INDEX(Responses!$A$47:$AZ$47,1,Q$1)="","",INDEX(Responses!$A$47:$AZ$47,1,Q$1)))</f>
        <v/>
      </c>
      <c r="R47" s="0" t="str">
        <f aca="false">IF(R$1="","",IF(INDEX(Responses!$A$47:$AZ$47,1,R$1)="","",INDEX(Responses!$A$47:$AZ$47,1,R$1)))</f>
        <v/>
      </c>
      <c r="S47" s="0" t="str">
        <f aca="false">IF(S$1="","",IF(INDEX(Responses!$A$47:$AZ$47,1,S$1)="","",INDEX(Responses!$A$47:$AZ$47,1,S$1)))</f>
        <v/>
      </c>
      <c r="T47" s="0" t="n">
        <f aca="false">IF(LEN(A47&amp;B47&amp;C47&amp;D47&amp;E47&amp;F47&amp;G47&amp;H47&amp;I47&amp;J47&amp;K47&amp;L47&amp;M47&amp;N47&amp;O47&amp;P47&amp;Q47&amp;R47&amp;S47)&gt;0,1,0)</f>
        <v>0</v>
      </c>
    </row>
    <row r="48" customFormat="false" ht="15" hidden="false" customHeight="false" outlineLevel="0" collapsed="false">
      <c r="A48" s="0" t="str">
        <f aca="false">IF(A$1="","",IF(INDEX(Responses!$A$48:$AZ$48,1,A$1)="","",INDEX(Responses!$A$48:$AZ$48,1,A$1)))</f>
        <v/>
      </c>
      <c r="B48" s="0" t="str">
        <f aca="false">IF(B$1="","",IF(INDEX(Responses!$A$48:$AZ$48,1,B$1)="","",INDEX(Responses!$A$48:$AZ$48,1,B$1)))</f>
        <v/>
      </c>
      <c r="C48" s="0" t="str">
        <f aca="false">IF(C$1="","",IF(INDEX(Responses!$A$48:$AZ$48,1,C$1)="","",INDEX(Responses!$A$48:$AZ$48,1,C$1)))</f>
        <v/>
      </c>
      <c r="D48" s="0" t="str">
        <f aca="false">IF(D$1="","",IF(INDEX(Responses!$A$48:$AZ$48,1,D$1)="","",INDEX(Responses!$A$48:$AZ$48,1,D$1)))</f>
        <v/>
      </c>
      <c r="E48" s="0" t="str">
        <f aca="false">IF(E$1="","",IF(INDEX(Responses!$A$48:$AZ$48,1,E$1)="","",INDEX(Responses!$A$48:$AZ$48,1,E$1)))</f>
        <v/>
      </c>
      <c r="F48" s="0" t="str">
        <f aca="false">IF(F$1="","",IF(INDEX(Responses!$A$48:$AZ$48,1,F$1)="","",INDEX(Responses!$A$48:$AZ$48,1,F$1)))</f>
        <v/>
      </c>
      <c r="G48" s="0" t="str">
        <f aca="false">IF(G$1="","",IF(INDEX(Responses!$A$48:$AZ$48,1,G$1)="","",INDEX(Responses!$A$48:$AZ$48,1,G$1)))</f>
        <v/>
      </c>
      <c r="H48" s="0" t="str">
        <f aca="false">IF(H$1="","",IF(INDEX(Responses!$A$48:$AZ$48,1,H$1)="","",INDEX(Responses!$A$48:$AZ$48,1,H$1)))</f>
        <v/>
      </c>
      <c r="I48" s="0" t="str">
        <f aca="false">IF(I$1="","",IF(INDEX(Responses!$A$48:$AZ$48,1,I$1)="","",INDEX(Responses!$A$48:$AZ$48,1,I$1)))</f>
        <v/>
      </c>
      <c r="J48" s="0" t="str">
        <f aca="false">IF(J$1="","",IF(INDEX(Responses!$A$48:$AZ$48,1,J$1)="","",INDEX(Responses!$A$48:$AZ$48,1,J$1)))</f>
        <v/>
      </c>
      <c r="K48" s="0" t="str">
        <f aca="false">IF(K$1="","",IF(INDEX(Responses!$A$48:$AZ$48,1,K$1)="","",INDEX(Responses!$A$48:$AZ$48,1,K$1)))</f>
        <v/>
      </c>
      <c r="L48" s="0" t="str">
        <f aca="false">IF(L$1="","",IF(INDEX(Responses!$A$48:$AZ$48,1,L$1)="","",INDEX(Responses!$A$48:$AZ$48,1,L$1)))</f>
        <v/>
      </c>
      <c r="M48" s="0" t="str">
        <f aca="false">IF(M$1="","",IF(INDEX(Responses!$A$48:$AZ$48,1,M$1)="","",INDEX(Responses!$A$48:$AZ$48,1,M$1)))</f>
        <v/>
      </c>
      <c r="N48" s="0" t="str">
        <f aca="false">IF(N$1="","",IF(INDEX(Responses!$A$48:$AZ$48,1,N$1)="","",INDEX(Responses!$A$48:$AZ$48,1,N$1)))</f>
        <v/>
      </c>
      <c r="O48" s="0" t="str">
        <f aca="false">IF(O$1="","",IF(INDEX(Responses!$A$48:$AZ$48,1,O$1)="","",INDEX(Responses!$A$48:$AZ$48,1,O$1)))</f>
        <v/>
      </c>
      <c r="P48" s="0" t="str">
        <f aca="false">IF(P$1="","",IF(INDEX(Responses!$A$48:$AZ$48,1,P$1)="","",INDEX(Responses!$A$48:$AZ$48,1,P$1)))</f>
        <v/>
      </c>
      <c r="Q48" s="0" t="str">
        <f aca="false">IF(Q$1="","",IF(INDEX(Responses!$A$48:$AZ$48,1,Q$1)="","",INDEX(Responses!$A$48:$AZ$48,1,Q$1)))</f>
        <v/>
      </c>
      <c r="R48" s="0" t="str">
        <f aca="false">IF(R$1="","",IF(INDEX(Responses!$A$48:$AZ$48,1,R$1)="","",INDEX(Responses!$A$48:$AZ$48,1,R$1)))</f>
        <v/>
      </c>
      <c r="S48" s="0" t="str">
        <f aca="false">IF(S$1="","",IF(INDEX(Responses!$A$48:$AZ$48,1,S$1)="","",INDEX(Responses!$A$48:$AZ$48,1,S$1)))</f>
        <v/>
      </c>
      <c r="T48" s="0" t="n">
        <f aca="false">IF(LEN(A48&amp;B48&amp;C48&amp;D48&amp;E48&amp;F48&amp;G48&amp;H48&amp;I48&amp;J48&amp;K48&amp;L48&amp;M48&amp;N48&amp;O48&amp;P48&amp;Q48&amp;R48&amp;S48)&gt;0,1,0)</f>
        <v>0</v>
      </c>
    </row>
    <row r="49" customFormat="false" ht="15" hidden="false" customHeight="false" outlineLevel="0" collapsed="false">
      <c r="A49" s="0" t="str">
        <f aca="false">IF(A$1="","",IF(INDEX(Responses!$A$49:$AZ$49,1,A$1)="","",INDEX(Responses!$A$49:$AZ$49,1,A$1)))</f>
        <v/>
      </c>
      <c r="B49" s="0" t="str">
        <f aca="false">IF(B$1="","",IF(INDEX(Responses!$A$49:$AZ$49,1,B$1)="","",INDEX(Responses!$A$49:$AZ$49,1,B$1)))</f>
        <v/>
      </c>
      <c r="C49" s="0" t="str">
        <f aca="false">IF(C$1="","",IF(INDEX(Responses!$A$49:$AZ$49,1,C$1)="","",INDEX(Responses!$A$49:$AZ$49,1,C$1)))</f>
        <v/>
      </c>
      <c r="D49" s="0" t="str">
        <f aca="false">IF(D$1="","",IF(INDEX(Responses!$A$49:$AZ$49,1,D$1)="","",INDEX(Responses!$A$49:$AZ$49,1,D$1)))</f>
        <v/>
      </c>
      <c r="E49" s="0" t="str">
        <f aca="false">IF(E$1="","",IF(INDEX(Responses!$A$49:$AZ$49,1,E$1)="","",INDEX(Responses!$A$49:$AZ$49,1,E$1)))</f>
        <v/>
      </c>
      <c r="F49" s="0" t="str">
        <f aca="false">IF(F$1="","",IF(INDEX(Responses!$A$49:$AZ$49,1,F$1)="","",INDEX(Responses!$A$49:$AZ$49,1,F$1)))</f>
        <v/>
      </c>
      <c r="G49" s="0" t="str">
        <f aca="false">IF(G$1="","",IF(INDEX(Responses!$A$49:$AZ$49,1,G$1)="","",INDEX(Responses!$A$49:$AZ$49,1,G$1)))</f>
        <v/>
      </c>
      <c r="H49" s="0" t="str">
        <f aca="false">IF(H$1="","",IF(INDEX(Responses!$A$49:$AZ$49,1,H$1)="","",INDEX(Responses!$A$49:$AZ$49,1,H$1)))</f>
        <v/>
      </c>
      <c r="I49" s="0" t="str">
        <f aca="false">IF(I$1="","",IF(INDEX(Responses!$A$49:$AZ$49,1,I$1)="","",INDEX(Responses!$A$49:$AZ$49,1,I$1)))</f>
        <v/>
      </c>
      <c r="J49" s="0" t="str">
        <f aca="false">IF(J$1="","",IF(INDEX(Responses!$A$49:$AZ$49,1,J$1)="","",INDEX(Responses!$A$49:$AZ$49,1,J$1)))</f>
        <v/>
      </c>
      <c r="K49" s="0" t="str">
        <f aca="false">IF(K$1="","",IF(INDEX(Responses!$A$49:$AZ$49,1,K$1)="","",INDEX(Responses!$A$49:$AZ$49,1,K$1)))</f>
        <v/>
      </c>
      <c r="L49" s="0" t="str">
        <f aca="false">IF(L$1="","",IF(INDEX(Responses!$A$49:$AZ$49,1,L$1)="","",INDEX(Responses!$A$49:$AZ$49,1,L$1)))</f>
        <v/>
      </c>
      <c r="M49" s="0" t="str">
        <f aca="false">IF(M$1="","",IF(INDEX(Responses!$A$49:$AZ$49,1,M$1)="","",INDEX(Responses!$A$49:$AZ$49,1,M$1)))</f>
        <v/>
      </c>
      <c r="N49" s="0" t="str">
        <f aca="false">IF(N$1="","",IF(INDEX(Responses!$A$49:$AZ$49,1,N$1)="","",INDEX(Responses!$A$49:$AZ$49,1,N$1)))</f>
        <v/>
      </c>
      <c r="O49" s="0" t="str">
        <f aca="false">IF(O$1="","",IF(INDEX(Responses!$A$49:$AZ$49,1,O$1)="","",INDEX(Responses!$A$49:$AZ$49,1,O$1)))</f>
        <v/>
      </c>
      <c r="P49" s="0" t="str">
        <f aca="false">IF(P$1="","",IF(INDEX(Responses!$A$49:$AZ$49,1,P$1)="","",INDEX(Responses!$A$49:$AZ$49,1,P$1)))</f>
        <v/>
      </c>
      <c r="Q49" s="0" t="str">
        <f aca="false">IF(Q$1="","",IF(INDEX(Responses!$A$49:$AZ$49,1,Q$1)="","",INDEX(Responses!$A$49:$AZ$49,1,Q$1)))</f>
        <v/>
      </c>
      <c r="R49" s="0" t="str">
        <f aca="false">IF(R$1="","",IF(INDEX(Responses!$A$49:$AZ$49,1,R$1)="","",INDEX(Responses!$A$49:$AZ$49,1,R$1)))</f>
        <v/>
      </c>
      <c r="S49" s="0" t="str">
        <f aca="false">IF(S$1="","",IF(INDEX(Responses!$A$49:$AZ$49,1,S$1)="","",INDEX(Responses!$A$49:$AZ$49,1,S$1)))</f>
        <v/>
      </c>
      <c r="T49" s="0" t="n">
        <f aca="false">IF(LEN(A49&amp;B49&amp;C49&amp;D49&amp;E49&amp;F49&amp;G49&amp;H49&amp;I49&amp;J49&amp;K49&amp;L49&amp;M49&amp;N49&amp;O49&amp;P49&amp;Q49&amp;R49&amp;S49)&gt;0,1,0)</f>
        <v>0</v>
      </c>
    </row>
    <row r="50" customFormat="false" ht="15" hidden="false" customHeight="false" outlineLevel="0" collapsed="false">
      <c r="A50" s="0" t="str">
        <f aca="false">IF(A$1="","",IF(INDEX(Responses!$A$50:$AZ$50,1,A$1)="","",INDEX(Responses!$A$50:$AZ$50,1,A$1)))</f>
        <v/>
      </c>
      <c r="B50" s="0" t="str">
        <f aca="false">IF(B$1="","",IF(INDEX(Responses!$A$50:$AZ$50,1,B$1)="","",INDEX(Responses!$A$50:$AZ$50,1,B$1)))</f>
        <v/>
      </c>
      <c r="C50" s="0" t="str">
        <f aca="false">IF(C$1="","",IF(INDEX(Responses!$A$50:$AZ$50,1,C$1)="","",INDEX(Responses!$A$50:$AZ$50,1,C$1)))</f>
        <v/>
      </c>
      <c r="D50" s="0" t="str">
        <f aca="false">IF(D$1="","",IF(INDEX(Responses!$A$50:$AZ$50,1,D$1)="","",INDEX(Responses!$A$50:$AZ$50,1,D$1)))</f>
        <v/>
      </c>
      <c r="E50" s="0" t="str">
        <f aca="false">IF(E$1="","",IF(INDEX(Responses!$A$50:$AZ$50,1,E$1)="","",INDEX(Responses!$A$50:$AZ$50,1,E$1)))</f>
        <v/>
      </c>
      <c r="F50" s="0" t="str">
        <f aca="false">IF(F$1="","",IF(INDEX(Responses!$A$50:$AZ$50,1,F$1)="","",INDEX(Responses!$A$50:$AZ$50,1,F$1)))</f>
        <v/>
      </c>
      <c r="G50" s="0" t="str">
        <f aca="false">IF(G$1="","",IF(INDEX(Responses!$A$50:$AZ$50,1,G$1)="","",INDEX(Responses!$A$50:$AZ$50,1,G$1)))</f>
        <v/>
      </c>
      <c r="H50" s="0" t="str">
        <f aca="false">IF(H$1="","",IF(INDEX(Responses!$A$50:$AZ$50,1,H$1)="","",INDEX(Responses!$A$50:$AZ$50,1,H$1)))</f>
        <v/>
      </c>
      <c r="I50" s="0" t="str">
        <f aca="false">IF(I$1="","",IF(INDEX(Responses!$A$50:$AZ$50,1,I$1)="","",INDEX(Responses!$A$50:$AZ$50,1,I$1)))</f>
        <v/>
      </c>
      <c r="J50" s="0" t="str">
        <f aca="false">IF(J$1="","",IF(INDEX(Responses!$A$50:$AZ$50,1,J$1)="","",INDEX(Responses!$A$50:$AZ$50,1,J$1)))</f>
        <v/>
      </c>
      <c r="K50" s="0" t="str">
        <f aca="false">IF(K$1="","",IF(INDEX(Responses!$A$50:$AZ$50,1,K$1)="","",INDEX(Responses!$A$50:$AZ$50,1,K$1)))</f>
        <v/>
      </c>
      <c r="L50" s="0" t="str">
        <f aca="false">IF(L$1="","",IF(INDEX(Responses!$A$50:$AZ$50,1,L$1)="","",INDEX(Responses!$A$50:$AZ$50,1,L$1)))</f>
        <v/>
      </c>
      <c r="M50" s="0" t="str">
        <f aca="false">IF(M$1="","",IF(INDEX(Responses!$A$50:$AZ$50,1,M$1)="","",INDEX(Responses!$A$50:$AZ$50,1,M$1)))</f>
        <v/>
      </c>
      <c r="N50" s="0" t="str">
        <f aca="false">IF(N$1="","",IF(INDEX(Responses!$A$50:$AZ$50,1,N$1)="","",INDEX(Responses!$A$50:$AZ$50,1,N$1)))</f>
        <v/>
      </c>
      <c r="O50" s="0" t="str">
        <f aca="false">IF(O$1="","",IF(INDEX(Responses!$A$50:$AZ$50,1,O$1)="","",INDEX(Responses!$A$50:$AZ$50,1,O$1)))</f>
        <v/>
      </c>
      <c r="P50" s="0" t="str">
        <f aca="false">IF(P$1="","",IF(INDEX(Responses!$A$50:$AZ$50,1,P$1)="","",INDEX(Responses!$A$50:$AZ$50,1,P$1)))</f>
        <v/>
      </c>
      <c r="Q50" s="0" t="str">
        <f aca="false">IF(Q$1="","",IF(INDEX(Responses!$A$50:$AZ$50,1,Q$1)="","",INDEX(Responses!$A$50:$AZ$50,1,Q$1)))</f>
        <v/>
      </c>
      <c r="R50" s="0" t="str">
        <f aca="false">IF(R$1="","",IF(INDEX(Responses!$A$50:$AZ$50,1,R$1)="","",INDEX(Responses!$A$50:$AZ$50,1,R$1)))</f>
        <v/>
      </c>
      <c r="S50" s="0" t="str">
        <f aca="false">IF(S$1="","",IF(INDEX(Responses!$A$50:$AZ$50,1,S$1)="","",INDEX(Responses!$A$50:$AZ$50,1,S$1)))</f>
        <v/>
      </c>
      <c r="T50" s="0" t="n">
        <f aca="false">IF(LEN(A50&amp;B50&amp;C50&amp;D50&amp;E50&amp;F50&amp;G50&amp;H50&amp;I50&amp;J50&amp;K50&amp;L50&amp;M50&amp;N50&amp;O50&amp;P50&amp;Q50&amp;R50&amp;S50)&gt;0,1,0)</f>
        <v>0</v>
      </c>
    </row>
    <row r="51" customFormat="false" ht="15" hidden="false" customHeight="false" outlineLevel="0" collapsed="false">
      <c r="A51" s="0" t="str">
        <f aca="false">IF(A$1="","",IF(INDEX(Responses!$A$51:$AZ$51,1,A$1)="","",INDEX(Responses!$A$51:$AZ$51,1,A$1)))</f>
        <v/>
      </c>
      <c r="B51" s="0" t="str">
        <f aca="false">IF(B$1="","",IF(INDEX(Responses!$A$51:$AZ$51,1,B$1)="","",INDEX(Responses!$A$51:$AZ$51,1,B$1)))</f>
        <v/>
      </c>
      <c r="C51" s="0" t="str">
        <f aca="false">IF(C$1="","",IF(INDEX(Responses!$A$51:$AZ$51,1,C$1)="","",INDEX(Responses!$A$51:$AZ$51,1,C$1)))</f>
        <v/>
      </c>
      <c r="D51" s="0" t="str">
        <f aca="false">IF(D$1="","",IF(INDEX(Responses!$A$51:$AZ$51,1,D$1)="","",INDEX(Responses!$A$51:$AZ$51,1,D$1)))</f>
        <v/>
      </c>
      <c r="E51" s="0" t="str">
        <f aca="false">IF(E$1="","",IF(INDEX(Responses!$A$51:$AZ$51,1,E$1)="","",INDEX(Responses!$A$51:$AZ$51,1,E$1)))</f>
        <v/>
      </c>
      <c r="F51" s="0" t="str">
        <f aca="false">IF(F$1="","",IF(INDEX(Responses!$A$51:$AZ$51,1,F$1)="","",INDEX(Responses!$A$51:$AZ$51,1,F$1)))</f>
        <v/>
      </c>
      <c r="G51" s="0" t="str">
        <f aca="false">IF(G$1="","",IF(INDEX(Responses!$A$51:$AZ$51,1,G$1)="","",INDEX(Responses!$A$51:$AZ$51,1,G$1)))</f>
        <v/>
      </c>
      <c r="H51" s="0" t="str">
        <f aca="false">IF(H$1="","",IF(INDEX(Responses!$A$51:$AZ$51,1,H$1)="","",INDEX(Responses!$A$51:$AZ$51,1,H$1)))</f>
        <v/>
      </c>
      <c r="I51" s="0" t="str">
        <f aca="false">IF(I$1="","",IF(INDEX(Responses!$A$51:$AZ$51,1,I$1)="","",INDEX(Responses!$A$51:$AZ$51,1,I$1)))</f>
        <v/>
      </c>
      <c r="J51" s="0" t="str">
        <f aca="false">IF(J$1="","",IF(INDEX(Responses!$A$51:$AZ$51,1,J$1)="","",INDEX(Responses!$A$51:$AZ$51,1,J$1)))</f>
        <v/>
      </c>
      <c r="K51" s="0" t="str">
        <f aca="false">IF(K$1="","",IF(INDEX(Responses!$A$51:$AZ$51,1,K$1)="","",INDEX(Responses!$A$51:$AZ$51,1,K$1)))</f>
        <v/>
      </c>
      <c r="L51" s="0" t="str">
        <f aca="false">IF(L$1="","",IF(INDEX(Responses!$A$51:$AZ$51,1,L$1)="","",INDEX(Responses!$A$51:$AZ$51,1,L$1)))</f>
        <v/>
      </c>
      <c r="M51" s="0" t="str">
        <f aca="false">IF(M$1="","",IF(INDEX(Responses!$A$51:$AZ$51,1,M$1)="","",INDEX(Responses!$A$51:$AZ$51,1,M$1)))</f>
        <v/>
      </c>
      <c r="N51" s="0" t="str">
        <f aca="false">IF(N$1="","",IF(INDEX(Responses!$A$51:$AZ$51,1,N$1)="","",INDEX(Responses!$A$51:$AZ$51,1,N$1)))</f>
        <v/>
      </c>
      <c r="O51" s="0" t="str">
        <f aca="false">IF(O$1="","",IF(INDEX(Responses!$A$51:$AZ$51,1,O$1)="","",INDEX(Responses!$A$51:$AZ$51,1,O$1)))</f>
        <v/>
      </c>
      <c r="P51" s="0" t="str">
        <f aca="false">IF(P$1="","",IF(INDEX(Responses!$A$51:$AZ$51,1,P$1)="","",INDEX(Responses!$A$51:$AZ$51,1,P$1)))</f>
        <v/>
      </c>
      <c r="Q51" s="0" t="str">
        <f aca="false">IF(Q$1="","",IF(INDEX(Responses!$A$51:$AZ$51,1,Q$1)="","",INDEX(Responses!$A$51:$AZ$51,1,Q$1)))</f>
        <v/>
      </c>
      <c r="R51" s="0" t="str">
        <f aca="false">IF(R$1="","",IF(INDEX(Responses!$A$51:$AZ$51,1,R$1)="","",INDEX(Responses!$A$51:$AZ$51,1,R$1)))</f>
        <v/>
      </c>
      <c r="S51" s="0" t="str">
        <f aca="false">IF(S$1="","",IF(INDEX(Responses!$A$51:$AZ$51,1,S$1)="","",INDEX(Responses!$A$51:$AZ$51,1,S$1)))</f>
        <v/>
      </c>
      <c r="T51" s="0" t="n">
        <f aca="false">IF(LEN(A51&amp;B51&amp;C51&amp;D51&amp;E51&amp;F51&amp;G51&amp;H51&amp;I51&amp;J51&amp;K51&amp;L51&amp;M51&amp;N51&amp;O51&amp;P51&amp;Q51&amp;R51&amp;S51)&gt;0,1,0)</f>
        <v>0</v>
      </c>
    </row>
    <row r="52" customFormat="false" ht="15" hidden="false" customHeight="false" outlineLevel="0" collapsed="false">
      <c r="A52" s="0" t="str">
        <f aca="false">IF(A$1="","",IF(INDEX(Responses!$A$52:$AZ$52,1,A$1)="","",INDEX(Responses!$A$52:$AZ$52,1,A$1)))</f>
        <v/>
      </c>
      <c r="B52" s="0" t="str">
        <f aca="false">IF(B$1="","",IF(INDEX(Responses!$A$52:$AZ$52,1,B$1)="","",INDEX(Responses!$A$52:$AZ$52,1,B$1)))</f>
        <v/>
      </c>
      <c r="C52" s="0" t="str">
        <f aca="false">IF(C$1="","",IF(INDEX(Responses!$A$52:$AZ$52,1,C$1)="","",INDEX(Responses!$A$52:$AZ$52,1,C$1)))</f>
        <v/>
      </c>
      <c r="D52" s="0" t="str">
        <f aca="false">IF(D$1="","",IF(INDEX(Responses!$A$52:$AZ$52,1,D$1)="","",INDEX(Responses!$A$52:$AZ$52,1,D$1)))</f>
        <v/>
      </c>
      <c r="E52" s="0" t="str">
        <f aca="false">IF(E$1="","",IF(INDEX(Responses!$A$52:$AZ$52,1,E$1)="","",INDEX(Responses!$A$52:$AZ$52,1,E$1)))</f>
        <v/>
      </c>
      <c r="F52" s="0" t="str">
        <f aca="false">IF(F$1="","",IF(INDEX(Responses!$A$52:$AZ$52,1,F$1)="","",INDEX(Responses!$A$52:$AZ$52,1,F$1)))</f>
        <v/>
      </c>
      <c r="G52" s="0" t="str">
        <f aca="false">IF(G$1="","",IF(INDEX(Responses!$A$52:$AZ$52,1,G$1)="","",INDEX(Responses!$A$52:$AZ$52,1,G$1)))</f>
        <v/>
      </c>
      <c r="H52" s="0" t="str">
        <f aca="false">IF(H$1="","",IF(INDEX(Responses!$A$52:$AZ$52,1,H$1)="","",INDEX(Responses!$A$52:$AZ$52,1,H$1)))</f>
        <v/>
      </c>
      <c r="I52" s="0" t="str">
        <f aca="false">IF(I$1="","",IF(INDEX(Responses!$A$52:$AZ$52,1,I$1)="","",INDEX(Responses!$A$52:$AZ$52,1,I$1)))</f>
        <v/>
      </c>
      <c r="J52" s="0" t="str">
        <f aca="false">IF(J$1="","",IF(INDEX(Responses!$A$52:$AZ$52,1,J$1)="","",INDEX(Responses!$A$52:$AZ$52,1,J$1)))</f>
        <v/>
      </c>
      <c r="K52" s="0" t="str">
        <f aca="false">IF(K$1="","",IF(INDEX(Responses!$A$52:$AZ$52,1,K$1)="","",INDEX(Responses!$A$52:$AZ$52,1,K$1)))</f>
        <v/>
      </c>
      <c r="L52" s="0" t="str">
        <f aca="false">IF(L$1="","",IF(INDEX(Responses!$A$52:$AZ$52,1,L$1)="","",INDEX(Responses!$A$52:$AZ$52,1,L$1)))</f>
        <v/>
      </c>
      <c r="M52" s="0" t="str">
        <f aca="false">IF(M$1="","",IF(INDEX(Responses!$A$52:$AZ$52,1,M$1)="","",INDEX(Responses!$A$52:$AZ$52,1,M$1)))</f>
        <v/>
      </c>
      <c r="N52" s="0" t="str">
        <f aca="false">IF(N$1="","",IF(INDEX(Responses!$A$52:$AZ$52,1,N$1)="","",INDEX(Responses!$A$52:$AZ$52,1,N$1)))</f>
        <v/>
      </c>
      <c r="O52" s="0" t="str">
        <f aca="false">IF(O$1="","",IF(INDEX(Responses!$A$52:$AZ$52,1,O$1)="","",INDEX(Responses!$A$52:$AZ$52,1,O$1)))</f>
        <v/>
      </c>
      <c r="P52" s="0" t="str">
        <f aca="false">IF(P$1="","",IF(INDEX(Responses!$A$52:$AZ$52,1,P$1)="","",INDEX(Responses!$A$52:$AZ$52,1,P$1)))</f>
        <v/>
      </c>
      <c r="Q52" s="0" t="str">
        <f aca="false">IF(Q$1="","",IF(INDEX(Responses!$A$52:$AZ$52,1,Q$1)="","",INDEX(Responses!$A$52:$AZ$52,1,Q$1)))</f>
        <v/>
      </c>
      <c r="R52" s="0" t="str">
        <f aca="false">IF(R$1="","",IF(INDEX(Responses!$A$52:$AZ$52,1,R$1)="","",INDEX(Responses!$A$52:$AZ$52,1,R$1)))</f>
        <v/>
      </c>
      <c r="S52" s="0" t="str">
        <f aca="false">IF(S$1="","",IF(INDEX(Responses!$A$52:$AZ$52,1,S$1)="","",INDEX(Responses!$A$52:$AZ$52,1,S$1)))</f>
        <v/>
      </c>
      <c r="T52" s="0" t="n">
        <f aca="false">IF(LEN(A52&amp;B52&amp;C52&amp;D52&amp;E52&amp;F52&amp;G52&amp;H52&amp;I52&amp;J52&amp;K52&amp;L52&amp;M52&amp;N52&amp;O52&amp;P52&amp;Q52&amp;R52&amp;S52)&gt;0,1,0)</f>
        <v>0</v>
      </c>
    </row>
    <row r="53" customFormat="false" ht="15" hidden="false" customHeight="false" outlineLevel="0" collapsed="false">
      <c r="A53" s="0" t="str">
        <f aca="false">IF(A$1="","",IF(INDEX(Responses!$A$53:$AZ$53,1,A$1)="","",INDEX(Responses!$A$53:$AZ$53,1,A$1)))</f>
        <v/>
      </c>
      <c r="B53" s="0" t="str">
        <f aca="false">IF(B$1="","",IF(INDEX(Responses!$A$53:$AZ$53,1,B$1)="","",INDEX(Responses!$A$53:$AZ$53,1,B$1)))</f>
        <v/>
      </c>
      <c r="C53" s="0" t="str">
        <f aca="false">IF(C$1="","",IF(INDEX(Responses!$A$53:$AZ$53,1,C$1)="","",INDEX(Responses!$A$53:$AZ$53,1,C$1)))</f>
        <v/>
      </c>
      <c r="D53" s="0" t="str">
        <f aca="false">IF(D$1="","",IF(INDEX(Responses!$A$53:$AZ$53,1,D$1)="","",INDEX(Responses!$A$53:$AZ$53,1,D$1)))</f>
        <v/>
      </c>
      <c r="E53" s="0" t="str">
        <f aca="false">IF(E$1="","",IF(INDEX(Responses!$A$53:$AZ$53,1,E$1)="","",INDEX(Responses!$A$53:$AZ$53,1,E$1)))</f>
        <v/>
      </c>
      <c r="F53" s="0" t="str">
        <f aca="false">IF(F$1="","",IF(INDEX(Responses!$A$53:$AZ$53,1,F$1)="","",INDEX(Responses!$A$53:$AZ$53,1,F$1)))</f>
        <v/>
      </c>
      <c r="G53" s="0" t="str">
        <f aca="false">IF(G$1="","",IF(INDEX(Responses!$A$53:$AZ$53,1,G$1)="","",INDEX(Responses!$A$53:$AZ$53,1,G$1)))</f>
        <v/>
      </c>
      <c r="H53" s="0" t="str">
        <f aca="false">IF(H$1="","",IF(INDEX(Responses!$A$53:$AZ$53,1,H$1)="","",INDEX(Responses!$A$53:$AZ$53,1,H$1)))</f>
        <v/>
      </c>
      <c r="I53" s="0" t="str">
        <f aca="false">IF(I$1="","",IF(INDEX(Responses!$A$53:$AZ$53,1,I$1)="","",INDEX(Responses!$A$53:$AZ$53,1,I$1)))</f>
        <v/>
      </c>
      <c r="J53" s="0" t="str">
        <f aca="false">IF(J$1="","",IF(INDEX(Responses!$A$53:$AZ$53,1,J$1)="","",INDEX(Responses!$A$53:$AZ$53,1,J$1)))</f>
        <v/>
      </c>
      <c r="K53" s="0" t="str">
        <f aca="false">IF(K$1="","",IF(INDEX(Responses!$A$53:$AZ$53,1,K$1)="","",INDEX(Responses!$A$53:$AZ$53,1,K$1)))</f>
        <v/>
      </c>
      <c r="L53" s="0" t="str">
        <f aca="false">IF(L$1="","",IF(INDEX(Responses!$A$53:$AZ$53,1,L$1)="","",INDEX(Responses!$A$53:$AZ$53,1,L$1)))</f>
        <v/>
      </c>
      <c r="M53" s="0" t="str">
        <f aca="false">IF(M$1="","",IF(INDEX(Responses!$A$53:$AZ$53,1,M$1)="","",INDEX(Responses!$A$53:$AZ$53,1,M$1)))</f>
        <v/>
      </c>
      <c r="N53" s="0" t="str">
        <f aca="false">IF(N$1="","",IF(INDEX(Responses!$A$53:$AZ$53,1,N$1)="","",INDEX(Responses!$A$53:$AZ$53,1,N$1)))</f>
        <v/>
      </c>
      <c r="O53" s="0" t="str">
        <f aca="false">IF(O$1="","",IF(INDEX(Responses!$A$53:$AZ$53,1,O$1)="","",INDEX(Responses!$A$53:$AZ$53,1,O$1)))</f>
        <v/>
      </c>
      <c r="P53" s="0" t="str">
        <f aca="false">IF(P$1="","",IF(INDEX(Responses!$A$53:$AZ$53,1,P$1)="","",INDEX(Responses!$A$53:$AZ$53,1,P$1)))</f>
        <v/>
      </c>
      <c r="Q53" s="0" t="str">
        <f aca="false">IF(Q$1="","",IF(INDEX(Responses!$A$53:$AZ$53,1,Q$1)="","",INDEX(Responses!$A$53:$AZ$53,1,Q$1)))</f>
        <v/>
      </c>
      <c r="R53" s="0" t="str">
        <f aca="false">IF(R$1="","",IF(INDEX(Responses!$A$53:$AZ$53,1,R$1)="","",INDEX(Responses!$A$53:$AZ$53,1,R$1)))</f>
        <v/>
      </c>
      <c r="S53" s="0" t="str">
        <f aca="false">IF(S$1="","",IF(INDEX(Responses!$A$53:$AZ$53,1,S$1)="","",INDEX(Responses!$A$53:$AZ$53,1,S$1)))</f>
        <v/>
      </c>
      <c r="T53" s="0" t="n">
        <f aca="false">IF(LEN(A53&amp;B53&amp;C53&amp;D53&amp;E53&amp;F53&amp;G53&amp;H53&amp;I53&amp;J53&amp;K53&amp;L53&amp;M53&amp;N53&amp;O53&amp;P53&amp;Q53&amp;R53&amp;S53)&gt;0,1,0)</f>
        <v>0</v>
      </c>
    </row>
    <row r="54" customFormat="false" ht="15" hidden="false" customHeight="false" outlineLevel="0" collapsed="false">
      <c r="A54" s="0" t="str">
        <f aca="false">IF(A$1="","",IF(INDEX(Responses!$A$54:$AZ$54,1,A$1)="","",INDEX(Responses!$A$54:$AZ$54,1,A$1)))</f>
        <v/>
      </c>
      <c r="B54" s="0" t="str">
        <f aca="false">IF(B$1="","",IF(INDEX(Responses!$A$54:$AZ$54,1,B$1)="","",INDEX(Responses!$A$54:$AZ$54,1,B$1)))</f>
        <v/>
      </c>
      <c r="C54" s="0" t="str">
        <f aca="false">IF(C$1="","",IF(INDEX(Responses!$A$54:$AZ$54,1,C$1)="","",INDEX(Responses!$A$54:$AZ$54,1,C$1)))</f>
        <v/>
      </c>
      <c r="D54" s="0" t="str">
        <f aca="false">IF(D$1="","",IF(INDEX(Responses!$A$54:$AZ$54,1,D$1)="","",INDEX(Responses!$A$54:$AZ$54,1,D$1)))</f>
        <v/>
      </c>
      <c r="E54" s="0" t="str">
        <f aca="false">IF(E$1="","",IF(INDEX(Responses!$A$54:$AZ$54,1,E$1)="","",INDEX(Responses!$A$54:$AZ$54,1,E$1)))</f>
        <v/>
      </c>
      <c r="F54" s="0" t="str">
        <f aca="false">IF(F$1="","",IF(INDEX(Responses!$A$54:$AZ$54,1,F$1)="","",INDEX(Responses!$A$54:$AZ$54,1,F$1)))</f>
        <v/>
      </c>
      <c r="G54" s="0" t="str">
        <f aca="false">IF(G$1="","",IF(INDEX(Responses!$A$54:$AZ$54,1,G$1)="","",INDEX(Responses!$A$54:$AZ$54,1,G$1)))</f>
        <v/>
      </c>
      <c r="H54" s="0" t="str">
        <f aca="false">IF(H$1="","",IF(INDEX(Responses!$A$54:$AZ$54,1,H$1)="","",INDEX(Responses!$A$54:$AZ$54,1,H$1)))</f>
        <v/>
      </c>
      <c r="I54" s="0" t="str">
        <f aca="false">IF(I$1="","",IF(INDEX(Responses!$A$54:$AZ$54,1,I$1)="","",INDEX(Responses!$A$54:$AZ$54,1,I$1)))</f>
        <v/>
      </c>
      <c r="J54" s="0" t="str">
        <f aca="false">IF(J$1="","",IF(INDEX(Responses!$A$54:$AZ$54,1,J$1)="","",INDEX(Responses!$A$54:$AZ$54,1,J$1)))</f>
        <v/>
      </c>
      <c r="K54" s="0" t="str">
        <f aca="false">IF(K$1="","",IF(INDEX(Responses!$A$54:$AZ$54,1,K$1)="","",INDEX(Responses!$A$54:$AZ$54,1,K$1)))</f>
        <v/>
      </c>
      <c r="L54" s="0" t="str">
        <f aca="false">IF(L$1="","",IF(INDEX(Responses!$A$54:$AZ$54,1,L$1)="","",INDEX(Responses!$A$54:$AZ$54,1,L$1)))</f>
        <v/>
      </c>
      <c r="M54" s="0" t="str">
        <f aca="false">IF(M$1="","",IF(INDEX(Responses!$A$54:$AZ$54,1,M$1)="","",INDEX(Responses!$A$54:$AZ$54,1,M$1)))</f>
        <v/>
      </c>
      <c r="N54" s="0" t="str">
        <f aca="false">IF(N$1="","",IF(INDEX(Responses!$A$54:$AZ$54,1,N$1)="","",INDEX(Responses!$A$54:$AZ$54,1,N$1)))</f>
        <v/>
      </c>
      <c r="O54" s="0" t="str">
        <f aca="false">IF(O$1="","",IF(INDEX(Responses!$A$54:$AZ$54,1,O$1)="","",INDEX(Responses!$A$54:$AZ$54,1,O$1)))</f>
        <v/>
      </c>
      <c r="P54" s="0" t="str">
        <f aca="false">IF(P$1="","",IF(INDEX(Responses!$A$54:$AZ$54,1,P$1)="","",INDEX(Responses!$A$54:$AZ$54,1,P$1)))</f>
        <v/>
      </c>
      <c r="Q54" s="0" t="str">
        <f aca="false">IF(Q$1="","",IF(INDEX(Responses!$A$54:$AZ$54,1,Q$1)="","",INDEX(Responses!$A$54:$AZ$54,1,Q$1)))</f>
        <v/>
      </c>
      <c r="R54" s="0" t="str">
        <f aca="false">IF(R$1="","",IF(INDEX(Responses!$A$54:$AZ$54,1,R$1)="","",INDEX(Responses!$A$54:$AZ$54,1,R$1)))</f>
        <v/>
      </c>
      <c r="S54" s="0" t="str">
        <f aca="false">IF(S$1="","",IF(INDEX(Responses!$A$54:$AZ$54,1,S$1)="","",INDEX(Responses!$A$54:$AZ$54,1,S$1)))</f>
        <v/>
      </c>
      <c r="T54" s="0" t="n">
        <f aca="false">IF(LEN(A54&amp;B54&amp;C54&amp;D54&amp;E54&amp;F54&amp;G54&amp;H54&amp;I54&amp;J54&amp;K54&amp;L54&amp;M54&amp;N54&amp;O54&amp;P54&amp;Q54&amp;R54&amp;S54)&gt;0,1,0)</f>
        <v>0</v>
      </c>
    </row>
    <row r="55" customFormat="false" ht="15" hidden="false" customHeight="false" outlineLevel="0" collapsed="false">
      <c r="A55" s="0" t="str">
        <f aca="false">IF(A$1="","",IF(INDEX(Responses!$A$55:$AZ$55,1,A$1)="","",INDEX(Responses!$A$55:$AZ$55,1,A$1)))</f>
        <v/>
      </c>
      <c r="B55" s="0" t="str">
        <f aca="false">IF(B$1="","",IF(INDEX(Responses!$A$55:$AZ$55,1,B$1)="","",INDEX(Responses!$A$55:$AZ$55,1,B$1)))</f>
        <v/>
      </c>
      <c r="C55" s="0" t="str">
        <f aca="false">IF(C$1="","",IF(INDEX(Responses!$A$55:$AZ$55,1,C$1)="","",INDEX(Responses!$A$55:$AZ$55,1,C$1)))</f>
        <v/>
      </c>
      <c r="D55" s="0" t="str">
        <f aca="false">IF(D$1="","",IF(INDEX(Responses!$A$55:$AZ$55,1,D$1)="","",INDEX(Responses!$A$55:$AZ$55,1,D$1)))</f>
        <v/>
      </c>
      <c r="E55" s="0" t="str">
        <f aca="false">IF(E$1="","",IF(INDEX(Responses!$A$55:$AZ$55,1,E$1)="","",INDEX(Responses!$A$55:$AZ$55,1,E$1)))</f>
        <v/>
      </c>
      <c r="F55" s="0" t="str">
        <f aca="false">IF(F$1="","",IF(INDEX(Responses!$A$55:$AZ$55,1,F$1)="","",INDEX(Responses!$A$55:$AZ$55,1,F$1)))</f>
        <v/>
      </c>
      <c r="G55" s="0" t="str">
        <f aca="false">IF(G$1="","",IF(INDEX(Responses!$A$55:$AZ$55,1,G$1)="","",INDEX(Responses!$A$55:$AZ$55,1,G$1)))</f>
        <v/>
      </c>
      <c r="H55" s="0" t="str">
        <f aca="false">IF(H$1="","",IF(INDEX(Responses!$A$55:$AZ$55,1,H$1)="","",INDEX(Responses!$A$55:$AZ$55,1,H$1)))</f>
        <v/>
      </c>
      <c r="I55" s="0" t="str">
        <f aca="false">IF(I$1="","",IF(INDEX(Responses!$A$55:$AZ$55,1,I$1)="","",INDEX(Responses!$A$55:$AZ$55,1,I$1)))</f>
        <v/>
      </c>
      <c r="J55" s="0" t="str">
        <f aca="false">IF(J$1="","",IF(INDEX(Responses!$A$55:$AZ$55,1,J$1)="","",INDEX(Responses!$A$55:$AZ$55,1,J$1)))</f>
        <v/>
      </c>
      <c r="K55" s="0" t="str">
        <f aca="false">IF(K$1="","",IF(INDEX(Responses!$A$55:$AZ$55,1,K$1)="","",INDEX(Responses!$A$55:$AZ$55,1,K$1)))</f>
        <v/>
      </c>
      <c r="L55" s="0" t="str">
        <f aca="false">IF(L$1="","",IF(INDEX(Responses!$A$55:$AZ$55,1,L$1)="","",INDEX(Responses!$A$55:$AZ$55,1,L$1)))</f>
        <v/>
      </c>
      <c r="M55" s="0" t="str">
        <f aca="false">IF(M$1="","",IF(INDEX(Responses!$A$55:$AZ$55,1,M$1)="","",INDEX(Responses!$A$55:$AZ$55,1,M$1)))</f>
        <v/>
      </c>
      <c r="N55" s="0" t="str">
        <f aca="false">IF(N$1="","",IF(INDEX(Responses!$A$55:$AZ$55,1,N$1)="","",INDEX(Responses!$A$55:$AZ$55,1,N$1)))</f>
        <v/>
      </c>
      <c r="O55" s="0" t="str">
        <f aca="false">IF(O$1="","",IF(INDEX(Responses!$A$55:$AZ$55,1,O$1)="","",INDEX(Responses!$A$55:$AZ$55,1,O$1)))</f>
        <v/>
      </c>
      <c r="P55" s="0" t="str">
        <f aca="false">IF(P$1="","",IF(INDEX(Responses!$A$55:$AZ$55,1,P$1)="","",INDEX(Responses!$A$55:$AZ$55,1,P$1)))</f>
        <v/>
      </c>
      <c r="Q55" s="0" t="str">
        <f aca="false">IF(Q$1="","",IF(INDEX(Responses!$A$55:$AZ$55,1,Q$1)="","",INDEX(Responses!$A$55:$AZ$55,1,Q$1)))</f>
        <v/>
      </c>
      <c r="R55" s="0" t="str">
        <f aca="false">IF(R$1="","",IF(INDEX(Responses!$A$55:$AZ$55,1,R$1)="","",INDEX(Responses!$A$55:$AZ$55,1,R$1)))</f>
        <v/>
      </c>
      <c r="S55" s="0" t="str">
        <f aca="false">IF(S$1="","",IF(INDEX(Responses!$A$55:$AZ$55,1,S$1)="","",INDEX(Responses!$A$55:$AZ$55,1,S$1)))</f>
        <v/>
      </c>
      <c r="T55" s="0" t="n">
        <f aca="false">IF(LEN(A55&amp;B55&amp;C55&amp;D55&amp;E55&amp;F55&amp;G55&amp;H55&amp;I55&amp;J55&amp;K55&amp;L55&amp;M55&amp;N55&amp;O55&amp;P55&amp;Q55&amp;R55&amp;S55)&gt;0,1,0)</f>
        <v>0</v>
      </c>
    </row>
    <row r="56" customFormat="false" ht="15" hidden="false" customHeight="false" outlineLevel="0" collapsed="false">
      <c r="A56" s="0" t="str">
        <f aca="false">IF(A$1="","",IF(INDEX(Responses!$A$56:$AZ$56,1,A$1)="","",INDEX(Responses!$A$56:$AZ$56,1,A$1)))</f>
        <v/>
      </c>
      <c r="B56" s="0" t="str">
        <f aca="false">IF(B$1="","",IF(INDEX(Responses!$A$56:$AZ$56,1,B$1)="","",INDEX(Responses!$A$56:$AZ$56,1,B$1)))</f>
        <v/>
      </c>
      <c r="C56" s="0" t="str">
        <f aca="false">IF(C$1="","",IF(INDEX(Responses!$A$56:$AZ$56,1,C$1)="","",INDEX(Responses!$A$56:$AZ$56,1,C$1)))</f>
        <v/>
      </c>
      <c r="D56" s="0" t="str">
        <f aca="false">IF(D$1="","",IF(INDEX(Responses!$A$56:$AZ$56,1,D$1)="","",INDEX(Responses!$A$56:$AZ$56,1,D$1)))</f>
        <v/>
      </c>
      <c r="E56" s="0" t="str">
        <f aca="false">IF(E$1="","",IF(INDEX(Responses!$A$56:$AZ$56,1,E$1)="","",INDEX(Responses!$A$56:$AZ$56,1,E$1)))</f>
        <v/>
      </c>
      <c r="F56" s="0" t="str">
        <f aca="false">IF(F$1="","",IF(INDEX(Responses!$A$56:$AZ$56,1,F$1)="","",INDEX(Responses!$A$56:$AZ$56,1,F$1)))</f>
        <v/>
      </c>
      <c r="G56" s="0" t="str">
        <f aca="false">IF(G$1="","",IF(INDEX(Responses!$A$56:$AZ$56,1,G$1)="","",INDEX(Responses!$A$56:$AZ$56,1,G$1)))</f>
        <v/>
      </c>
      <c r="H56" s="0" t="str">
        <f aca="false">IF(H$1="","",IF(INDEX(Responses!$A$56:$AZ$56,1,H$1)="","",INDEX(Responses!$A$56:$AZ$56,1,H$1)))</f>
        <v/>
      </c>
      <c r="I56" s="0" t="str">
        <f aca="false">IF(I$1="","",IF(INDEX(Responses!$A$56:$AZ$56,1,I$1)="","",INDEX(Responses!$A$56:$AZ$56,1,I$1)))</f>
        <v/>
      </c>
      <c r="J56" s="0" t="str">
        <f aca="false">IF(J$1="","",IF(INDEX(Responses!$A$56:$AZ$56,1,J$1)="","",INDEX(Responses!$A$56:$AZ$56,1,J$1)))</f>
        <v/>
      </c>
      <c r="K56" s="0" t="str">
        <f aca="false">IF(K$1="","",IF(INDEX(Responses!$A$56:$AZ$56,1,K$1)="","",INDEX(Responses!$A$56:$AZ$56,1,K$1)))</f>
        <v/>
      </c>
      <c r="L56" s="0" t="str">
        <f aca="false">IF(L$1="","",IF(INDEX(Responses!$A$56:$AZ$56,1,L$1)="","",INDEX(Responses!$A$56:$AZ$56,1,L$1)))</f>
        <v/>
      </c>
      <c r="M56" s="0" t="str">
        <f aca="false">IF(M$1="","",IF(INDEX(Responses!$A$56:$AZ$56,1,M$1)="","",INDEX(Responses!$A$56:$AZ$56,1,M$1)))</f>
        <v/>
      </c>
      <c r="N56" s="0" t="str">
        <f aca="false">IF(N$1="","",IF(INDEX(Responses!$A$56:$AZ$56,1,N$1)="","",INDEX(Responses!$A$56:$AZ$56,1,N$1)))</f>
        <v/>
      </c>
      <c r="O56" s="0" t="str">
        <f aca="false">IF(O$1="","",IF(INDEX(Responses!$A$56:$AZ$56,1,O$1)="","",INDEX(Responses!$A$56:$AZ$56,1,O$1)))</f>
        <v/>
      </c>
      <c r="P56" s="0" t="str">
        <f aca="false">IF(P$1="","",IF(INDEX(Responses!$A$56:$AZ$56,1,P$1)="","",INDEX(Responses!$A$56:$AZ$56,1,P$1)))</f>
        <v/>
      </c>
      <c r="Q56" s="0" t="str">
        <f aca="false">IF(Q$1="","",IF(INDEX(Responses!$A$56:$AZ$56,1,Q$1)="","",INDEX(Responses!$A$56:$AZ$56,1,Q$1)))</f>
        <v/>
      </c>
      <c r="R56" s="0" t="str">
        <f aca="false">IF(R$1="","",IF(INDEX(Responses!$A$56:$AZ$56,1,R$1)="","",INDEX(Responses!$A$56:$AZ$56,1,R$1)))</f>
        <v/>
      </c>
      <c r="S56" s="0" t="str">
        <f aca="false">IF(S$1="","",IF(INDEX(Responses!$A$56:$AZ$56,1,S$1)="","",INDEX(Responses!$A$56:$AZ$56,1,S$1)))</f>
        <v/>
      </c>
      <c r="T56" s="0" t="n">
        <f aca="false">IF(LEN(A56&amp;B56&amp;C56&amp;D56&amp;E56&amp;F56&amp;G56&amp;H56&amp;I56&amp;J56&amp;K56&amp;L56&amp;M56&amp;N56&amp;O56&amp;P56&amp;Q56&amp;R56&amp;S56)&gt;0,1,0)</f>
        <v>0</v>
      </c>
    </row>
    <row r="57" customFormat="false" ht="15" hidden="false" customHeight="false" outlineLevel="0" collapsed="false">
      <c r="A57" s="0" t="str">
        <f aca="false">IF(A$1="","",IF(INDEX(Responses!$A$57:$AZ$57,1,A$1)="","",INDEX(Responses!$A$57:$AZ$57,1,A$1)))</f>
        <v/>
      </c>
      <c r="B57" s="0" t="str">
        <f aca="false">IF(B$1="","",IF(INDEX(Responses!$A$57:$AZ$57,1,B$1)="","",INDEX(Responses!$A$57:$AZ$57,1,B$1)))</f>
        <v/>
      </c>
      <c r="C57" s="0" t="str">
        <f aca="false">IF(C$1="","",IF(INDEX(Responses!$A$57:$AZ$57,1,C$1)="","",INDEX(Responses!$A$57:$AZ$57,1,C$1)))</f>
        <v/>
      </c>
      <c r="D57" s="0" t="str">
        <f aca="false">IF(D$1="","",IF(INDEX(Responses!$A$57:$AZ$57,1,D$1)="","",INDEX(Responses!$A$57:$AZ$57,1,D$1)))</f>
        <v/>
      </c>
      <c r="E57" s="0" t="str">
        <f aca="false">IF(E$1="","",IF(INDEX(Responses!$A$57:$AZ$57,1,E$1)="","",INDEX(Responses!$A$57:$AZ$57,1,E$1)))</f>
        <v/>
      </c>
      <c r="F57" s="0" t="str">
        <f aca="false">IF(F$1="","",IF(INDEX(Responses!$A$57:$AZ$57,1,F$1)="","",INDEX(Responses!$A$57:$AZ$57,1,F$1)))</f>
        <v/>
      </c>
      <c r="G57" s="0" t="str">
        <f aca="false">IF(G$1="","",IF(INDEX(Responses!$A$57:$AZ$57,1,G$1)="","",INDEX(Responses!$A$57:$AZ$57,1,G$1)))</f>
        <v/>
      </c>
      <c r="H57" s="0" t="str">
        <f aca="false">IF(H$1="","",IF(INDEX(Responses!$A$57:$AZ$57,1,H$1)="","",INDEX(Responses!$A$57:$AZ$57,1,H$1)))</f>
        <v/>
      </c>
      <c r="I57" s="0" t="str">
        <f aca="false">IF(I$1="","",IF(INDEX(Responses!$A$57:$AZ$57,1,I$1)="","",INDEX(Responses!$A$57:$AZ$57,1,I$1)))</f>
        <v/>
      </c>
      <c r="J57" s="0" t="str">
        <f aca="false">IF(J$1="","",IF(INDEX(Responses!$A$57:$AZ$57,1,J$1)="","",INDEX(Responses!$A$57:$AZ$57,1,J$1)))</f>
        <v/>
      </c>
      <c r="K57" s="0" t="str">
        <f aca="false">IF(K$1="","",IF(INDEX(Responses!$A$57:$AZ$57,1,K$1)="","",INDEX(Responses!$A$57:$AZ$57,1,K$1)))</f>
        <v/>
      </c>
      <c r="L57" s="0" t="str">
        <f aca="false">IF(L$1="","",IF(INDEX(Responses!$A$57:$AZ$57,1,L$1)="","",INDEX(Responses!$A$57:$AZ$57,1,L$1)))</f>
        <v/>
      </c>
      <c r="M57" s="0" t="str">
        <f aca="false">IF(M$1="","",IF(INDEX(Responses!$A$57:$AZ$57,1,M$1)="","",INDEX(Responses!$A$57:$AZ$57,1,M$1)))</f>
        <v/>
      </c>
      <c r="N57" s="0" t="str">
        <f aca="false">IF(N$1="","",IF(INDEX(Responses!$A$57:$AZ$57,1,N$1)="","",INDEX(Responses!$A$57:$AZ$57,1,N$1)))</f>
        <v/>
      </c>
      <c r="O57" s="0" t="str">
        <f aca="false">IF(O$1="","",IF(INDEX(Responses!$A$57:$AZ$57,1,O$1)="","",INDEX(Responses!$A$57:$AZ$57,1,O$1)))</f>
        <v/>
      </c>
      <c r="P57" s="0" t="str">
        <f aca="false">IF(P$1="","",IF(INDEX(Responses!$A$57:$AZ$57,1,P$1)="","",INDEX(Responses!$A$57:$AZ$57,1,P$1)))</f>
        <v/>
      </c>
      <c r="Q57" s="0" t="str">
        <f aca="false">IF(Q$1="","",IF(INDEX(Responses!$A$57:$AZ$57,1,Q$1)="","",INDEX(Responses!$A$57:$AZ$57,1,Q$1)))</f>
        <v/>
      </c>
      <c r="R57" s="0" t="str">
        <f aca="false">IF(R$1="","",IF(INDEX(Responses!$A$57:$AZ$57,1,R$1)="","",INDEX(Responses!$A$57:$AZ$57,1,R$1)))</f>
        <v/>
      </c>
      <c r="S57" s="0" t="str">
        <f aca="false">IF(S$1="","",IF(INDEX(Responses!$A$57:$AZ$57,1,S$1)="","",INDEX(Responses!$A$57:$AZ$57,1,S$1)))</f>
        <v/>
      </c>
      <c r="T57" s="0" t="n">
        <f aca="false">IF(LEN(A57&amp;B57&amp;C57&amp;D57&amp;E57&amp;F57&amp;G57&amp;H57&amp;I57&amp;J57&amp;K57&amp;L57&amp;M57&amp;N57&amp;O57&amp;P57&amp;Q57&amp;R57&amp;S57)&gt;0,1,0)</f>
        <v>0</v>
      </c>
    </row>
    <row r="58" customFormat="false" ht="15" hidden="false" customHeight="false" outlineLevel="0" collapsed="false">
      <c r="A58" s="0" t="str">
        <f aca="false">IF(A$1="","",IF(INDEX(Responses!$A$58:$AZ$58,1,A$1)="","",INDEX(Responses!$A$58:$AZ$58,1,A$1)))</f>
        <v/>
      </c>
      <c r="B58" s="0" t="str">
        <f aca="false">IF(B$1="","",IF(INDEX(Responses!$A$58:$AZ$58,1,B$1)="","",INDEX(Responses!$A$58:$AZ$58,1,B$1)))</f>
        <v/>
      </c>
      <c r="C58" s="0" t="str">
        <f aca="false">IF(C$1="","",IF(INDEX(Responses!$A$58:$AZ$58,1,C$1)="","",INDEX(Responses!$A$58:$AZ$58,1,C$1)))</f>
        <v/>
      </c>
      <c r="D58" s="0" t="str">
        <f aca="false">IF(D$1="","",IF(INDEX(Responses!$A$58:$AZ$58,1,D$1)="","",INDEX(Responses!$A$58:$AZ$58,1,D$1)))</f>
        <v/>
      </c>
      <c r="E58" s="0" t="str">
        <f aca="false">IF(E$1="","",IF(INDEX(Responses!$A$58:$AZ$58,1,E$1)="","",INDEX(Responses!$A$58:$AZ$58,1,E$1)))</f>
        <v/>
      </c>
      <c r="F58" s="0" t="str">
        <f aca="false">IF(F$1="","",IF(INDEX(Responses!$A$58:$AZ$58,1,F$1)="","",INDEX(Responses!$A$58:$AZ$58,1,F$1)))</f>
        <v/>
      </c>
      <c r="G58" s="0" t="str">
        <f aca="false">IF(G$1="","",IF(INDEX(Responses!$A$58:$AZ$58,1,G$1)="","",INDEX(Responses!$A$58:$AZ$58,1,G$1)))</f>
        <v/>
      </c>
      <c r="H58" s="0" t="str">
        <f aca="false">IF(H$1="","",IF(INDEX(Responses!$A$58:$AZ$58,1,H$1)="","",INDEX(Responses!$A$58:$AZ$58,1,H$1)))</f>
        <v/>
      </c>
      <c r="I58" s="0" t="str">
        <f aca="false">IF(I$1="","",IF(INDEX(Responses!$A$58:$AZ$58,1,I$1)="","",INDEX(Responses!$A$58:$AZ$58,1,I$1)))</f>
        <v/>
      </c>
      <c r="J58" s="0" t="str">
        <f aca="false">IF(J$1="","",IF(INDEX(Responses!$A$58:$AZ$58,1,J$1)="","",INDEX(Responses!$A$58:$AZ$58,1,J$1)))</f>
        <v/>
      </c>
      <c r="K58" s="0" t="str">
        <f aca="false">IF(K$1="","",IF(INDEX(Responses!$A$58:$AZ$58,1,K$1)="","",INDEX(Responses!$A$58:$AZ$58,1,K$1)))</f>
        <v/>
      </c>
      <c r="L58" s="0" t="str">
        <f aca="false">IF(L$1="","",IF(INDEX(Responses!$A$58:$AZ$58,1,L$1)="","",INDEX(Responses!$A$58:$AZ$58,1,L$1)))</f>
        <v/>
      </c>
      <c r="M58" s="0" t="str">
        <f aca="false">IF(M$1="","",IF(INDEX(Responses!$A$58:$AZ$58,1,M$1)="","",INDEX(Responses!$A$58:$AZ$58,1,M$1)))</f>
        <v/>
      </c>
      <c r="N58" s="0" t="str">
        <f aca="false">IF(N$1="","",IF(INDEX(Responses!$A$58:$AZ$58,1,N$1)="","",INDEX(Responses!$A$58:$AZ$58,1,N$1)))</f>
        <v/>
      </c>
      <c r="O58" s="0" t="str">
        <f aca="false">IF(O$1="","",IF(INDEX(Responses!$A$58:$AZ$58,1,O$1)="","",INDEX(Responses!$A$58:$AZ$58,1,O$1)))</f>
        <v/>
      </c>
      <c r="P58" s="0" t="str">
        <f aca="false">IF(P$1="","",IF(INDEX(Responses!$A$58:$AZ$58,1,P$1)="","",INDEX(Responses!$A$58:$AZ$58,1,P$1)))</f>
        <v/>
      </c>
      <c r="Q58" s="0" t="str">
        <f aca="false">IF(Q$1="","",IF(INDEX(Responses!$A$58:$AZ$58,1,Q$1)="","",INDEX(Responses!$A$58:$AZ$58,1,Q$1)))</f>
        <v/>
      </c>
      <c r="R58" s="0" t="str">
        <f aca="false">IF(R$1="","",IF(INDEX(Responses!$A$58:$AZ$58,1,R$1)="","",INDEX(Responses!$A$58:$AZ$58,1,R$1)))</f>
        <v/>
      </c>
      <c r="S58" s="0" t="str">
        <f aca="false">IF(S$1="","",IF(INDEX(Responses!$A$58:$AZ$58,1,S$1)="","",INDEX(Responses!$A$58:$AZ$58,1,S$1)))</f>
        <v/>
      </c>
      <c r="T58" s="0" t="n">
        <f aca="false">IF(LEN(A58&amp;B58&amp;C58&amp;D58&amp;E58&amp;F58&amp;G58&amp;H58&amp;I58&amp;J58&amp;K58&amp;L58&amp;M58&amp;N58&amp;O58&amp;P58&amp;Q58&amp;R58&amp;S58)&gt;0,1,0)</f>
        <v>0</v>
      </c>
    </row>
    <row r="59" customFormat="false" ht="15" hidden="false" customHeight="false" outlineLevel="0" collapsed="false">
      <c r="A59" s="0" t="str">
        <f aca="false">IF(A$1="","",IF(INDEX(Responses!$A$59:$AZ$59,1,A$1)="","",INDEX(Responses!$A$59:$AZ$59,1,A$1)))</f>
        <v/>
      </c>
      <c r="B59" s="0" t="str">
        <f aca="false">IF(B$1="","",IF(INDEX(Responses!$A$59:$AZ$59,1,B$1)="","",INDEX(Responses!$A$59:$AZ$59,1,B$1)))</f>
        <v/>
      </c>
      <c r="C59" s="0" t="str">
        <f aca="false">IF(C$1="","",IF(INDEX(Responses!$A$59:$AZ$59,1,C$1)="","",INDEX(Responses!$A$59:$AZ$59,1,C$1)))</f>
        <v/>
      </c>
      <c r="D59" s="0" t="str">
        <f aca="false">IF(D$1="","",IF(INDEX(Responses!$A$59:$AZ$59,1,D$1)="","",INDEX(Responses!$A$59:$AZ$59,1,D$1)))</f>
        <v/>
      </c>
      <c r="E59" s="0" t="str">
        <f aca="false">IF(E$1="","",IF(INDEX(Responses!$A$59:$AZ$59,1,E$1)="","",INDEX(Responses!$A$59:$AZ$59,1,E$1)))</f>
        <v/>
      </c>
      <c r="F59" s="0" t="str">
        <f aca="false">IF(F$1="","",IF(INDEX(Responses!$A$59:$AZ$59,1,F$1)="","",INDEX(Responses!$A$59:$AZ$59,1,F$1)))</f>
        <v/>
      </c>
      <c r="G59" s="0" t="str">
        <f aca="false">IF(G$1="","",IF(INDEX(Responses!$A$59:$AZ$59,1,G$1)="","",INDEX(Responses!$A$59:$AZ$59,1,G$1)))</f>
        <v/>
      </c>
      <c r="H59" s="0" t="str">
        <f aca="false">IF(H$1="","",IF(INDEX(Responses!$A$59:$AZ$59,1,H$1)="","",INDEX(Responses!$A$59:$AZ$59,1,H$1)))</f>
        <v/>
      </c>
      <c r="I59" s="0" t="str">
        <f aca="false">IF(I$1="","",IF(INDEX(Responses!$A$59:$AZ$59,1,I$1)="","",INDEX(Responses!$A$59:$AZ$59,1,I$1)))</f>
        <v/>
      </c>
      <c r="J59" s="0" t="str">
        <f aca="false">IF(J$1="","",IF(INDEX(Responses!$A$59:$AZ$59,1,J$1)="","",INDEX(Responses!$A$59:$AZ$59,1,J$1)))</f>
        <v/>
      </c>
      <c r="K59" s="0" t="str">
        <f aca="false">IF(K$1="","",IF(INDEX(Responses!$A$59:$AZ$59,1,K$1)="","",INDEX(Responses!$A$59:$AZ$59,1,K$1)))</f>
        <v/>
      </c>
      <c r="L59" s="0" t="str">
        <f aca="false">IF(L$1="","",IF(INDEX(Responses!$A$59:$AZ$59,1,L$1)="","",INDEX(Responses!$A$59:$AZ$59,1,L$1)))</f>
        <v/>
      </c>
      <c r="M59" s="0" t="str">
        <f aca="false">IF(M$1="","",IF(INDEX(Responses!$A$59:$AZ$59,1,M$1)="","",INDEX(Responses!$A$59:$AZ$59,1,M$1)))</f>
        <v/>
      </c>
      <c r="N59" s="0" t="str">
        <f aca="false">IF(N$1="","",IF(INDEX(Responses!$A$59:$AZ$59,1,N$1)="","",INDEX(Responses!$A$59:$AZ$59,1,N$1)))</f>
        <v/>
      </c>
      <c r="O59" s="0" t="str">
        <f aca="false">IF(O$1="","",IF(INDEX(Responses!$A$59:$AZ$59,1,O$1)="","",INDEX(Responses!$A$59:$AZ$59,1,O$1)))</f>
        <v/>
      </c>
      <c r="P59" s="0" t="str">
        <f aca="false">IF(P$1="","",IF(INDEX(Responses!$A$59:$AZ$59,1,P$1)="","",INDEX(Responses!$A$59:$AZ$59,1,P$1)))</f>
        <v/>
      </c>
      <c r="Q59" s="0" t="str">
        <f aca="false">IF(Q$1="","",IF(INDEX(Responses!$A$59:$AZ$59,1,Q$1)="","",INDEX(Responses!$A$59:$AZ$59,1,Q$1)))</f>
        <v/>
      </c>
      <c r="R59" s="0" t="str">
        <f aca="false">IF(R$1="","",IF(INDEX(Responses!$A$59:$AZ$59,1,R$1)="","",INDEX(Responses!$A$59:$AZ$59,1,R$1)))</f>
        <v/>
      </c>
      <c r="S59" s="0" t="str">
        <f aca="false">IF(S$1="","",IF(INDEX(Responses!$A$59:$AZ$59,1,S$1)="","",INDEX(Responses!$A$59:$AZ$59,1,S$1)))</f>
        <v/>
      </c>
      <c r="T59" s="0" t="n">
        <f aca="false">IF(LEN(A59&amp;B59&amp;C59&amp;D59&amp;E59&amp;F59&amp;G59&amp;H59&amp;I59&amp;J59&amp;K59&amp;L59&amp;M59&amp;N59&amp;O59&amp;P59&amp;Q59&amp;R59&amp;S59)&gt;0,1,0)</f>
        <v>0</v>
      </c>
    </row>
    <row r="60" customFormat="false" ht="15" hidden="false" customHeight="false" outlineLevel="0" collapsed="false">
      <c r="A60" s="0" t="str">
        <f aca="false">IF(A$1="","",IF(INDEX(Responses!$A$60:$AZ$60,1,A$1)="","",INDEX(Responses!$A$60:$AZ$60,1,A$1)))</f>
        <v/>
      </c>
      <c r="B60" s="0" t="str">
        <f aca="false">IF(B$1="","",IF(INDEX(Responses!$A$60:$AZ$60,1,B$1)="","",INDEX(Responses!$A$60:$AZ$60,1,B$1)))</f>
        <v/>
      </c>
      <c r="C60" s="0" t="str">
        <f aca="false">IF(C$1="","",IF(INDEX(Responses!$A$60:$AZ$60,1,C$1)="","",INDEX(Responses!$A$60:$AZ$60,1,C$1)))</f>
        <v/>
      </c>
      <c r="D60" s="0" t="str">
        <f aca="false">IF(D$1="","",IF(INDEX(Responses!$A$60:$AZ$60,1,D$1)="","",INDEX(Responses!$A$60:$AZ$60,1,D$1)))</f>
        <v/>
      </c>
      <c r="E60" s="0" t="str">
        <f aca="false">IF(E$1="","",IF(INDEX(Responses!$A$60:$AZ$60,1,E$1)="","",INDEX(Responses!$A$60:$AZ$60,1,E$1)))</f>
        <v/>
      </c>
      <c r="F60" s="0" t="str">
        <f aca="false">IF(F$1="","",IF(INDEX(Responses!$A$60:$AZ$60,1,F$1)="","",INDEX(Responses!$A$60:$AZ$60,1,F$1)))</f>
        <v/>
      </c>
      <c r="G60" s="0" t="str">
        <f aca="false">IF(G$1="","",IF(INDEX(Responses!$A$60:$AZ$60,1,G$1)="","",INDEX(Responses!$A$60:$AZ$60,1,G$1)))</f>
        <v/>
      </c>
      <c r="H60" s="0" t="str">
        <f aca="false">IF(H$1="","",IF(INDEX(Responses!$A$60:$AZ$60,1,H$1)="","",INDEX(Responses!$A$60:$AZ$60,1,H$1)))</f>
        <v/>
      </c>
      <c r="I60" s="0" t="str">
        <f aca="false">IF(I$1="","",IF(INDEX(Responses!$A$60:$AZ$60,1,I$1)="","",INDEX(Responses!$A$60:$AZ$60,1,I$1)))</f>
        <v/>
      </c>
      <c r="J60" s="0" t="str">
        <f aca="false">IF(J$1="","",IF(INDEX(Responses!$A$60:$AZ$60,1,J$1)="","",INDEX(Responses!$A$60:$AZ$60,1,J$1)))</f>
        <v/>
      </c>
      <c r="K60" s="0" t="str">
        <f aca="false">IF(K$1="","",IF(INDEX(Responses!$A$60:$AZ$60,1,K$1)="","",INDEX(Responses!$A$60:$AZ$60,1,K$1)))</f>
        <v/>
      </c>
      <c r="L60" s="0" t="str">
        <f aca="false">IF(L$1="","",IF(INDEX(Responses!$A$60:$AZ$60,1,L$1)="","",INDEX(Responses!$A$60:$AZ$60,1,L$1)))</f>
        <v/>
      </c>
      <c r="M60" s="0" t="str">
        <f aca="false">IF(M$1="","",IF(INDEX(Responses!$A$60:$AZ$60,1,M$1)="","",INDEX(Responses!$A$60:$AZ$60,1,M$1)))</f>
        <v/>
      </c>
      <c r="N60" s="0" t="str">
        <f aca="false">IF(N$1="","",IF(INDEX(Responses!$A$60:$AZ$60,1,N$1)="","",INDEX(Responses!$A$60:$AZ$60,1,N$1)))</f>
        <v/>
      </c>
      <c r="O60" s="0" t="str">
        <f aca="false">IF(O$1="","",IF(INDEX(Responses!$A$60:$AZ$60,1,O$1)="","",INDEX(Responses!$A$60:$AZ$60,1,O$1)))</f>
        <v/>
      </c>
      <c r="P60" s="0" t="str">
        <f aca="false">IF(P$1="","",IF(INDEX(Responses!$A$60:$AZ$60,1,P$1)="","",INDEX(Responses!$A$60:$AZ$60,1,P$1)))</f>
        <v/>
      </c>
      <c r="Q60" s="0" t="str">
        <f aca="false">IF(Q$1="","",IF(INDEX(Responses!$A$60:$AZ$60,1,Q$1)="","",INDEX(Responses!$A$60:$AZ$60,1,Q$1)))</f>
        <v/>
      </c>
      <c r="R60" s="0" t="str">
        <f aca="false">IF(R$1="","",IF(INDEX(Responses!$A$60:$AZ$60,1,R$1)="","",INDEX(Responses!$A$60:$AZ$60,1,R$1)))</f>
        <v/>
      </c>
      <c r="S60" s="0" t="str">
        <f aca="false">IF(S$1="","",IF(INDEX(Responses!$A$60:$AZ$60,1,S$1)="","",INDEX(Responses!$A$60:$AZ$60,1,S$1)))</f>
        <v/>
      </c>
      <c r="T60" s="0" t="n">
        <f aca="false">IF(LEN(A60&amp;B60&amp;C60&amp;D60&amp;E60&amp;F60&amp;G60&amp;H60&amp;I60&amp;J60&amp;K60&amp;L60&amp;M60&amp;N60&amp;O60&amp;P60&amp;Q60&amp;R60&amp;S60)&gt;0,1,0)</f>
        <v>0</v>
      </c>
    </row>
    <row r="61" customFormat="false" ht="15" hidden="false" customHeight="false" outlineLevel="0" collapsed="false">
      <c r="A61" s="0" t="str">
        <f aca="false">IF(A$1="","",IF(INDEX(Responses!$A$61:$AZ$61,1,A$1)="","",INDEX(Responses!$A$61:$AZ$61,1,A$1)))</f>
        <v/>
      </c>
      <c r="B61" s="0" t="str">
        <f aca="false">IF(B$1="","",IF(INDEX(Responses!$A$61:$AZ$61,1,B$1)="","",INDEX(Responses!$A$61:$AZ$61,1,B$1)))</f>
        <v/>
      </c>
      <c r="C61" s="0" t="str">
        <f aca="false">IF(C$1="","",IF(INDEX(Responses!$A$61:$AZ$61,1,C$1)="","",INDEX(Responses!$A$61:$AZ$61,1,C$1)))</f>
        <v/>
      </c>
      <c r="D61" s="0" t="str">
        <f aca="false">IF(D$1="","",IF(INDEX(Responses!$A$61:$AZ$61,1,D$1)="","",INDEX(Responses!$A$61:$AZ$61,1,D$1)))</f>
        <v/>
      </c>
      <c r="E61" s="0" t="str">
        <f aca="false">IF(E$1="","",IF(INDEX(Responses!$A$61:$AZ$61,1,E$1)="","",INDEX(Responses!$A$61:$AZ$61,1,E$1)))</f>
        <v/>
      </c>
      <c r="F61" s="0" t="str">
        <f aca="false">IF(F$1="","",IF(INDEX(Responses!$A$61:$AZ$61,1,F$1)="","",INDEX(Responses!$A$61:$AZ$61,1,F$1)))</f>
        <v/>
      </c>
      <c r="G61" s="0" t="str">
        <f aca="false">IF(G$1="","",IF(INDEX(Responses!$A$61:$AZ$61,1,G$1)="","",INDEX(Responses!$A$61:$AZ$61,1,G$1)))</f>
        <v/>
      </c>
      <c r="H61" s="0" t="str">
        <f aca="false">IF(H$1="","",IF(INDEX(Responses!$A$61:$AZ$61,1,H$1)="","",INDEX(Responses!$A$61:$AZ$61,1,H$1)))</f>
        <v/>
      </c>
      <c r="I61" s="0" t="str">
        <f aca="false">IF(I$1="","",IF(INDEX(Responses!$A$61:$AZ$61,1,I$1)="","",INDEX(Responses!$A$61:$AZ$61,1,I$1)))</f>
        <v/>
      </c>
      <c r="J61" s="0" t="str">
        <f aca="false">IF(J$1="","",IF(INDEX(Responses!$A$61:$AZ$61,1,J$1)="","",INDEX(Responses!$A$61:$AZ$61,1,J$1)))</f>
        <v/>
      </c>
      <c r="K61" s="0" t="str">
        <f aca="false">IF(K$1="","",IF(INDEX(Responses!$A$61:$AZ$61,1,K$1)="","",INDEX(Responses!$A$61:$AZ$61,1,K$1)))</f>
        <v/>
      </c>
      <c r="L61" s="0" t="str">
        <f aca="false">IF(L$1="","",IF(INDEX(Responses!$A$61:$AZ$61,1,L$1)="","",INDEX(Responses!$A$61:$AZ$61,1,L$1)))</f>
        <v/>
      </c>
      <c r="M61" s="0" t="str">
        <f aca="false">IF(M$1="","",IF(INDEX(Responses!$A$61:$AZ$61,1,M$1)="","",INDEX(Responses!$A$61:$AZ$61,1,M$1)))</f>
        <v/>
      </c>
      <c r="N61" s="0" t="str">
        <f aca="false">IF(N$1="","",IF(INDEX(Responses!$A$61:$AZ$61,1,N$1)="","",INDEX(Responses!$A$61:$AZ$61,1,N$1)))</f>
        <v/>
      </c>
      <c r="O61" s="0" t="str">
        <f aca="false">IF(O$1="","",IF(INDEX(Responses!$A$61:$AZ$61,1,O$1)="","",INDEX(Responses!$A$61:$AZ$61,1,O$1)))</f>
        <v/>
      </c>
      <c r="P61" s="0" t="str">
        <f aca="false">IF(P$1="","",IF(INDEX(Responses!$A$61:$AZ$61,1,P$1)="","",INDEX(Responses!$A$61:$AZ$61,1,P$1)))</f>
        <v/>
      </c>
      <c r="Q61" s="0" t="str">
        <f aca="false">IF(Q$1="","",IF(INDEX(Responses!$A$61:$AZ$61,1,Q$1)="","",INDEX(Responses!$A$61:$AZ$61,1,Q$1)))</f>
        <v/>
      </c>
      <c r="R61" s="0" t="str">
        <f aca="false">IF(R$1="","",IF(INDEX(Responses!$A$61:$AZ$61,1,R$1)="","",INDEX(Responses!$A$61:$AZ$61,1,R$1)))</f>
        <v/>
      </c>
      <c r="S61" s="0" t="str">
        <f aca="false">IF(S$1="","",IF(INDEX(Responses!$A$61:$AZ$61,1,S$1)="","",INDEX(Responses!$A$61:$AZ$61,1,S$1)))</f>
        <v/>
      </c>
      <c r="T61" s="0" t="n">
        <f aca="false">IF(LEN(A61&amp;B61&amp;C61&amp;D61&amp;E61&amp;F61&amp;G61&amp;H61&amp;I61&amp;J61&amp;K61&amp;L61&amp;M61&amp;N61&amp;O61&amp;P61&amp;Q61&amp;R61&amp;S61)&gt;0,1,0)</f>
        <v>0</v>
      </c>
    </row>
    <row r="62" customFormat="false" ht="15" hidden="false" customHeight="false" outlineLevel="0" collapsed="false">
      <c r="A62" s="0" t="str">
        <f aca="false">IF(A$1="","",IF(INDEX(Responses!$A$62:$AZ$62,1,A$1)="","",INDEX(Responses!$A$62:$AZ$62,1,A$1)))</f>
        <v/>
      </c>
      <c r="B62" s="0" t="str">
        <f aca="false">IF(B$1="","",IF(INDEX(Responses!$A$62:$AZ$62,1,B$1)="","",INDEX(Responses!$A$62:$AZ$62,1,B$1)))</f>
        <v/>
      </c>
      <c r="C62" s="0" t="str">
        <f aca="false">IF(C$1="","",IF(INDEX(Responses!$A$62:$AZ$62,1,C$1)="","",INDEX(Responses!$A$62:$AZ$62,1,C$1)))</f>
        <v/>
      </c>
      <c r="D62" s="0" t="str">
        <f aca="false">IF(D$1="","",IF(INDEX(Responses!$A$62:$AZ$62,1,D$1)="","",INDEX(Responses!$A$62:$AZ$62,1,D$1)))</f>
        <v/>
      </c>
      <c r="E62" s="0" t="str">
        <f aca="false">IF(E$1="","",IF(INDEX(Responses!$A$62:$AZ$62,1,E$1)="","",INDEX(Responses!$A$62:$AZ$62,1,E$1)))</f>
        <v/>
      </c>
      <c r="F62" s="0" t="str">
        <f aca="false">IF(F$1="","",IF(INDEX(Responses!$A$62:$AZ$62,1,F$1)="","",INDEX(Responses!$A$62:$AZ$62,1,F$1)))</f>
        <v/>
      </c>
      <c r="G62" s="0" t="str">
        <f aca="false">IF(G$1="","",IF(INDEX(Responses!$A$62:$AZ$62,1,G$1)="","",INDEX(Responses!$A$62:$AZ$62,1,G$1)))</f>
        <v/>
      </c>
      <c r="H62" s="0" t="str">
        <f aca="false">IF(H$1="","",IF(INDEX(Responses!$A$62:$AZ$62,1,H$1)="","",INDEX(Responses!$A$62:$AZ$62,1,H$1)))</f>
        <v/>
      </c>
      <c r="I62" s="0" t="str">
        <f aca="false">IF(I$1="","",IF(INDEX(Responses!$A$62:$AZ$62,1,I$1)="","",INDEX(Responses!$A$62:$AZ$62,1,I$1)))</f>
        <v/>
      </c>
      <c r="J62" s="0" t="str">
        <f aca="false">IF(J$1="","",IF(INDEX(Responses!$A$62:$AZ$62,1,J$1)="","",INDEX(Responses!$A$62:$AZ$62,1,J$1)))</f>
        <v/>
      </c>
      <c r="K62" s="0" t="str">
        <f aca="false">IF(K$1="","",IF(INDEX(Responses!$A$62:$AZ$62,1,K$1)="","",INDEX(Responses!$A$62:$AZ$62,1,K$1)))</f>
        <v/>
      </c>
      <c r="L62" s="0" t="str">
        <f aca="false">IF(L$1="","",IF(INDEX(Responses!$A$62:$AZ$62,1,L$1)="","",INDEX(Responses!$A$62:$AZ$62,1,L$1)))</f>
        <v/>
      </c>
      <c r="M62" s="0" t="str">
        <f aca="false">IF(M$1="","",IF(INDEX(Responses!$A$62:$AZ$62,1,M$1)="","",INDEX(Responses!$A$62:$AZ$62,1,M$1)))</f>
        <v/>
      </c>
      <c r="N62" s="0" t="str">
        <f aca="false">IF(N$1="","",IF(INDEX(Responses!$A$62:$AZ$62,1,N$1)="","",INDEX(Responses!$A$62:$AZ$62,1,N$1)))</f>
        <v/>
      </c>
      <c r="O62" s="0" t="str">
        <f aca="false">IF(O$1="","",IF(INDEX(Responses!$A$62:$AZ$62,1,O$1)="","",INDEX(Responses!$A$62:$AZ$62,1,O$1)))</f>
        <v/>
      </c>
      <c r="P62" s="0" t="str">
        <f aca="false">IF(P$1="","",IF(INDEX(Responses!$A$62:$AZ$62,1,P$1)="","",INDEX(Responses!$A$62:$AZ$62,1,P$1)))</f>
        <v/>
      </c>
      <c r="Q62" s="0" t="str">
        <f aca="false">IF(Q$1="","",IF(INDEX(Responses!$A$62:$AZ$62,1,Q$1)="","",INDEX(Responses!$A$62:$AZ$62,1,Q$1)))</f>
        <v/>
      </c>
      <c r="R62" s="0" t="str">
        <f aca="false">IF(R$1="","",IF(INDEX(Responses!$A$62:$AZ$62,1,R$1)="","",INDEX(Responses!$A$62:$AZ$62,1,R$1)))</f>
        <v/>
      </c>
      <c r="S62" s="0" t="str">
        <f aca="false">IF(S$1="","",IF(INDEX(Responses!$A$62:$AZ$62,1,S$1)="","",INDEX(Responses!$A$62:$AZ$62,1,S$1)))</f>
        <v/>
      </c>
      <c r="T62" s="0" t="n">
        <f aca="false">IF(LEN(A62&amp;B62&amp;C62&amp;D62&amp;E62&amp;F62&amp;G62&amp;H62&amp;I62&amp;J62&amp;K62&amp;L62&amp;M62&amp;N62&amp;O62&amp;P62&amp;Q62&amp;R62&amp;S62)&gt;0,1,0)</f>
        <v>0</v>
      </c>
    </row>
    <row r="63" customFormat="false" ht="15" hidden="false" customHeight="false" outlineLevel="0" collapsed="false">
      <c r="A63" s="0" t="str">
        <f aca="false">IF(A$1="","",IF(INDEX(Responses!$A$63:$AZ$63,1,A$1)="","",INDEX(Responses!$A$63:$AZ$63,1,A$1)))</f>
        <v/>
      </c>
      <c r="B63" s="0" t="str">
        <f aca="false">IF(B$1="","",IF(INDEX(Responses!$A$63:$AZ$63,1,B$1)="","",INDEX(Responses!$A$63:$AZ$63,1,B$1)))</f>
        <v/>
      </c>
      <c r="C63" s="0" t="str">
        <f aca="false">IF(C$1="","",IF(INDEX(Responses!$A$63:$AZ$63,1,C$1)="","",INDEX(Responses!$A$63:$AZ$63,1,C$1)))</f>
        <v/>
      </c>
      <c r="D63" s="0" t="str">
        <f aca="false">IF(D$1="","",IF(INDEX(Responses!$A$63:$AZ$63,1,D$1)="","",INDEX(Responses!$A$63:$AZ$63,1,D$1)))</f>
        <v/>
      </c>
      <c r="E63" s="0" t="str">
        <f aca="false">IF(E$1="","",IF(INDEX(Responses!$A$63:$AZ$63,1,E$1)="","",INDEX(Responses!$A$63:$AZ$63,1,E$1)))</f>
        <v/>
      </c>
      <c r="F63" s="0" t="str">
        <f aca="false">IF(F$1="","",IF(INDEX(Responses!$A$63:$AZ$63,1,F$1)="","",INDEX(Responses!$A$63:$AZ$63,1,F$1)))</f>
        <v/>
      </c>
      <c r="G63" s="0" t="str">
        <f aca="false">IF(G$1="","",IF(INDEX(Responses!$A$63:$AZ$63,1,G$1)="","",INDEX(Responses!$A$63:$AZ$63,1,G$1)))</f>
        <v/>
      </c>
      <c r="H63" s="0" t="str">
        <f aca="false">IF(H$1="","",IF(INDEX(Responses!$A$63:$AZ$63,1,H$1)="","",INDEX(Responses!$A$63:$AZ$63,1,H$1)))</f>
        <v/>
      </c>
      <c r="I63" s="0" t="str">
        <f aca="false">IF(I$1="","",IF(INDEX(Responses!$A$63:$AZ$63,1,I$1)="","",INDEX(Responses!$A$63:$AZ$63,1,I$1)))</f>
        <v/>
      </c>
      <c r="J63" s="0" t="str">
        <f aca="false">IF(J$1="","",IF(INDEX(Responses!$A$63:$AZ$63,1,J$1)="","",INDEX(Responses!$A$63:$AZ$63,1,J$1)))</f>
        <v/>
      </c>
      <c r="K63" s="0" t="str">
        <f aca="false">IF(K$1="","",IF(INDEX(Responses!$A$63:$AZ$63,1,K$1)="","",INDEX(Responses!$A$63:$AZ$63,1,K$1)))</f>
        <v/>
      </c>
      <c r="L63" s="0" t="str">
        <f aca="false">IF(L$1="","",IF(INDEX(Responses!$A$63:$AZ$63,1,L$1)="","",INDEX(Responses!$A$63:$AZ$63,1,L$1)))</f>
        <v/>
      </c>
      <c r="M63" s="0" t="str">
        <f aca="false">IF(M$1="","",IF(INDEX(Responses!$A$63:$AZ$63,1,M$1)="","",INDEX(Responses!$A$63:$AZ$63,1,M$1)))</f>
        <v/>
      </c>
      <c r="N63" s="0" t="str">
        <f aca="false">IF(N$1="","",IF(INDEX(Responses!$A$63:$AZ$63,1,N$1)="","",INDEX(Responses!$A$63:$AZ$63,1,N$1)))</f>
        <v/>
      </c>
      <c r="O63" s="0" t="str">
        <f aca="false">IF(O$1="","",IF(INDEX(Responses!$A$63:$AZ$63,1,O$1)="","",INDEX(Responses!$A$63:$AZ$63,1,O$1)))</f>
        <v/>
      </c>
      <c r="P63" s="0" t="str">
        <f aca="false">IF(P$1="","",IF(INDEX(Responses!$A$63:$AZ$63,1,P$1)="","",INDEX(Responses!$A$63:$AZ$63,1,P$1)))</f>
        <v/>
      </c>
      <c r="Q63" s="0" t="str">
        <f aca="false">IF(Q$1="","",IF(INDEX(Responses!$A$63:$AZ$63,1,Q$1)="","",INDEX(Responses!$A$63:$AZ$63,1,Q$1)))</f>
        <v/>
      </c>
      <c r="R63" s="0" t="str">
        <f aca="false">IF(R$1="","",IF(INDEX(Responses!$A$63:$AZ$63,1,R$1)="","",INDEX(Responses!$A$63:$AZ$63,1,R$1)))</f>
        <v/>
      </c>
      <c r="S63" s="0" t="str">
        <f aca="false">IF(S$1="","",IF(INDEX(Responses!$A$63:$AZ$63,1,S$1)="","",INDEX(Responses!$A$63:$AZ$63,1,S$1)))</f>
        <v/>
      </c>
      <c r="T63" s="0" t="n">
        <f aca="false">IF(LEN(A63&amp;B63&amp;C63&amp;D63&amp;E63&amp;F63&amp;G63&amp;H63&amp;I63&amp;J63&amp;K63&amp;L63&amp;M63&amp;N63&amp;O63&amp;P63&amp;Q63&amp;R63&amp;S63)&gt;0,1,0)</f>
        <v>0</v>
      </c>
    </row>
    <row r="64" customFormat="false" ht="15" hidden="false" customHeight="false" outlineLevel="0" collapsed="false">
      <c r="A64" s="0" t="str">
        <f aca="false">IF(A$1="","",IF(INDEX(Responses!$A$64:$AZ$64,1,A$1)="","",INDEX(Responses!$A$64:$AZ$64,1,A$1)))</f>
        <v/>
      </c>
      <c r="B64" s="0" t="str">
        <f aca="false">IF(B$1="","",IF(INDEX(Responses!$A$64:$AZ$64,1,B$1)="","",INDEX(Responses!$A$64:$AZ$64,1,B$1)))</f>
        <v/>
      </c>
      <c r="C64" s="0" t="str">
        <f aca="false">IF(C$1="","",IF(INDEX(Responses!$A$64:$AZ$64,1,C$1)="","",INDEX(Responses!$A$64:$AZ$64,1,C$1)))</f>
        <v/>
      </c>
      <c r="D64" s="0" t="str">
        <f aca="false">IF(D$1="","",IF(INDEX(Responses!$A$64:$AZ$64,1,D$1)="","",INDEX(Responses!$A$64:$AZ$64,1,D$1)))</f>
        <v/>
      </c>
      <c r="E64" s="0" t="str">
        <f aca="false">IF(E$1="","",IF(INDEX(Responses!$A$64:$AZ$64,1,E$1)="","",INDEX(Responses!$A$64:$AZ$64,1,E$1)))</f>
        <v/>
      </c>
      <c r="F64" s="0" t="str">
        <f aca="false">IF(F$1="","",IF(INDEX(Responses!$A$64:$AZ$64,1,F$1)="","",INDEX(Responses!$A$64:$AZ$64,1,F$1)))</f>
        <v/>
      </c>
      <c r="G64" s="0" t="str">
        <f aca="false">IF(G$1="","",IF(INDEX(Responses!$A$64:$AZ$64,1,G$1)="","",INDEX(Responses!$A$64:$AZ$64,1,G$1)))</f>
        <v/>
      </c>
      <c r="H64" s="0" t="str">
        <f aca="false">IF(H$1="","",IF(INDEX(Responses!$A$64:$AZ$64,1,H$1)="","",INDEX(Responses!$A$64:$AZ$64,1,H$1)))</f>
        <v/>
      </c>
      <c r="I64" s="0" t="str">
        <f aca="false">IF(I$1="","",IF(INDEX(Responses!$A$64:$AZ$64,1,I$1)="","",INDEX(Responses!$A$64:$AZ$64,1,I$1)))</f>
        <v/>
      </c>
      <c r="J64" s="0" t="str">
        <f aca="false">IF(J$1="","",IF(INDEX(Responses!$A$64:$AZ$64,1,J$1)="","",INDEX(Responses!$A$64:$AZ$64,1,J$1)))</f>
        <v/>
      </c>
      <c r="K64" s="0" t="str">
        <f aca="false">IF(K$1="","",IF(INDEX(Responses!$A$64:$AZ$64,1,K$1)="","",INDEX(Responses!$A$64:$AZ$64,1,K$1)))</f>
        <v/>
      </c>
      <c r="L64" s="0" t="str">
        <f aca="false">IF(L$1="","",IF(INDEX(Responses!$A$64:$AZ$64,1,L$1)="","",INDEX(Responses!$A$64:$AZ$64,1,L$1)))</f>
        <v/>
      </c>
      <c r="M64" s="0" t="str">
        <f aca="false">IF(M$1="","",IF(INDEX(Responses!$A$64:$AZ$64,1,M$1)="","",INDEX(Responses!$A$64:$AZ$64,1,M$1)))</f>
        <v/>
      </c>
      <c r="N64" s="0" t="str">
        <f aca="false">IF(N$1="","",IF(INDEX(Responses!$A$64:$AZ$64,1,N$1)="","",INDEX(Responses!$A$64:$AZ$64,1,N$1)))</f>
        <v/>
      </c>
      <c r="O64" s="0" t="str">
        <f aca="false">IF(O$1="","",IF(INDEX(Responses!$A$64:$AZ$64,1,O$1)="","",INDEX(Responses!$A$64:$AZ$64,1,O$1)))</f>
        <v/>
      </c>
      <c r="P64" s="0" t="str">
        <f aca="false">IF(P$1="","",IF(INDEX(Responses!$A$64:$AZ$64,1,P$1)="","",INDEX(Responses!$A$64:$AZ$64,1,P$1)))</f>
        <v/>
      </c>
      <c r="Q64" s="0" t="str">
        <f aca="false">IF(Q$1="","",IF(INDEX(Responses!$A$64:$AZ$64,1,Q$1)="","",INDEX(Responses!$A$64:$AZ$64,1,Q$1)))</f>
        <v/>
      </c>
      <c r="R64" s="0" t="str">
        <f aca="false">IF(R$1="","",IF(INDEX(Responses!$A$64:$AZ$64,1,R$1)="","",INDEX(Responses!$A$64:$AZ$64,1,R$1)))</f>
        <v/>
      </c>
      <c r="S64" s="0" t="str">
        <f aca="false">IF(S$1="","",IF(INDEX(Responses!$A$64:$AZ$64,1,S$1)="","",INDEX(Responses!$A$64:$AZ$64,1,S$1)))</f>
        <v/>
      </c>
      <c r="T64" s="0" t="n">
        <f aca="false">IF(LEN(A64&amp;B64&amp;C64&amp;D64&amp;E64&amp;F64&amp;G64&amp;H64&amp;I64&amp;J64&amp;K64&amp;L64&amp;M64&amp;N64&amp;O64&amp;P64&amp;Q64&amp;R64&amp;S64)&gt;0,1,0)</f>
        <v>0</v>
      </c>
    </row>
    <row r="65" customFormat="false" ht="15" hidden="false" customHeight="false" outlineLevel="0" collapsed="false">
      <c r="A65" s="0" t="str">
        <f aca="false">IF(A$1="","",IF(INDEX(Responses!$A$65:$AZ$65,1,A$1)="","",INDEX(Responses!$A$65:$AZ$65,1,A$1)))</f>
        <v/>
      </c>
      <c r="B65" s="0" t="str">
        <f aca="false">IF(B$1="","",IF(INDEX(Responses!$A$65:$AZ$65,1,B$1)="","",INDEX(Responses!$A$65:$AZ$65,1,B$1)))</f>
        <v/>
      </c>
      <c r="C65" s="0" t="str">
        <f aca="false">IF(C$1="","",IF(INDEX(Responses!$A$65:$AZ$65,1,C$1)="","",INDEX(Responses!$A$65:$AZ$65,1,C$1)))</f>
        <v/>
      </c>
      <c r="D65" s="0" t="str">
        <f aca="false">IF(D$1="","",IF(INDEX(Responses!$A$65:$AZ$65,1,D$1)="","",INDEX(Responses!$A$65:$AZ$65,1,D$1)))</f>
        <v/>
      </c>
      <c r="E65" s="0" t="str">
        <f aca="false">IF(E$1="","",IF(INDEX(Responses!$A$65:$AZ$65,1,E$1)="","",INDEX(Responses!$A$65:$AZ$65,1,E$1)))</f>
        <v/>
      </c>
      <c r="F65" s="0" t="str">
        <f aca="false">IF(F$1="","",IF(INDEX(Responses!$A$65:$AZ$65,1,F$1)="","",INDEX(Responses!$A$65:$AZ$65,1,F$1)))</f>
        <v/>
      </c>
      <c r="G65" s="0" t="str">
        <f aca="false">IF(G$1="","",IF(INDEX(Responses!$A$65:$AZ$65,1,G$1)="","",INDEX(Responses!$A$65:$AZ$65,1,G$1)))</f>
        <v/>
      </c>
      <c r="H65" s="0" t="str">
        <f aca="false">IF(H$1="","",IF(INDEX(Responses!$A$65:$AZ$65,1,H$1)="","",INDEX(Responses!$A$65:$AZ$65,1,H$1)))</f>
        <v/>
      </c>
      <c r="I65" s="0" t="str">
        <f aca="false">IF(I$1="","",IF(INDEX(Responses!$A$65:$AZ$65,1,I$1)="","",INDEX(Responses!$A$65:$AZ$65,1,I$1)))</f>
        <v/>
      </c>
      <c r="J65" s="0" t="str">
        <f aca="false">IF(J$1="","",IF(INDEX(Responses!$A$65:$AZ$65,1,J$1)="","",INDEX(Responses!$A$65:$AZ$65,1,J$1)))</f>
        <v/>
      </c>
      <c r="K65" s="0" t="str">
        <f aca="false">IF(K$1="","",IF(INDEX(Responses!$A$65:$AZ$65,1,K$1)="","",INDEX(Responses!$A$65:$AZ$65,1,K$1)))</f>
        <v/>
      </c>
      <c r="L65" s="0" t="str">
        <f aca="false">IF(L$1="","",IF(INDEX(Responses!$A$65:$AZ$65,1,L$1)="","",INDEX(Responses!$A$65:$AZ$65,1,L$1)))</f>
        <v/>
      </c>
      <c r="M65" s="0" t="str">
        <f aca="false">IF(M$1="","",IF(INDEX(Responses!$A$65:$AZ$65,1,M$1)="","",INDEX(Responses!$A$65:$AZ$65,1,M$1)))</f>
        <v/>
      </c>
      <c r="N65" s="0" t="str">
        <f aca="false">IF(N$1="","",IF(INDEX(Responses!$A$65:$AZ$65,1,N$1)="","",INDEX(Responses!$A$65:$AZ$65,1,N$1)))</f>
        <v/>
      </c>
      <c r="O65" s="0" t="str">
        <f aca="false">IF(O$1="","",IF(INDEX(Responses!$A$65:$AZ$65,1,O$1)="","",INDEX(Responses!$A$65:$AZ$65,1,O$1)))</f>
        <v/>
      </c>
      <c r="P65" s="0" t="str">
        <f aca="false">IF(P$1="","",IF(INDEX(Responses!$A$65:$AZ$65,1,P$1)="","",INDEX(Responses!$A$65:$AZ$65,1,P$1)))</f>
        <v/>
      </c>
      <c r="Q65" s="0" t="str">
        <f aca="false">IF(Q$1="","",IF(INDEX(Responses!$A$65:$AZ$65,1,Q$1)="","",INDEX(Responses!$A$65:$AZ$65,1,Q$1)))</f>
        <v/>
      </c>
      <c r="R65" s="0" t="str">
        <f aca="false">IF(R$1="","",IF(INDEX(Responses!$A$65:$AZ$65,1,R$1)="","",INDEX(Responses!$A$65:$AZ$65,1,R$1)))</f>
        <v/>
      </c>
      <c r="S65" s="0" t="str">
        <f aca="false">IF(S$1="","",IF(INDEX(Responses!$A$65:$AZ$65,1,S$1)="","",INDEX(Responses!$A$65:$AZ$65,1,S$1)))</f>
        <v/>
      </c>
      <c r="T65" s="0" t="n">
        <f aca="false">IF(LEN(A65&amp;B65&amp;C65&amp;D65&amp;E65&amp;F65&amp;G65&amp;H65&amp;I65&amp;J65&amp;K65&amp;L65&amp;M65&amp;N65&amp;O65&amp;P65&amp;Q65&amp;R65&amp;S65)&gt;0,1,0)</f>
        <v>0</v>
      </c>
    </row>
    <row r="66" customFormat="false" ht="15" hidden="false" customHeight="false" outlineLevel="0" collapsed="false">
      <c r="A66" s="0" t="str">
        <f aca="false">IF(A$1="","",IF(INDEX(Responses!$A$66:$AZ$66,1,A$1)="","",INDEX(Responses!$A$66:$AZ$66,1,A$1)))</f>
        <v/>
      </c>
      <c r="B66" s="0" t="str">
        <f aca="false">IF(B$1="","",IF(INDEX(Responses!$A$66:$AZ$66,1,B$1)="","",INDEX(Responses!$A$66:$AZ$66,1,B$1)))</f>
        <v/>
      </c>
      <c r="C66" s="0" t="str">
        <f aca="false">IF(C$1="","",IF(INDEX(Responses!$A$66:$AZ$66,1,C$1)="","",INDEX(Responses!$A$66:$AZ$66,1,C$1)))</f>
        <v/>
      </c>
      <c r="D66" s="0" t="str">
        <f aca="false">IF(D$1="","",IF(INDEX(Responses!$A$66:$AZ$66,1,D$1)="","",INDEX(Responses!$A$66:$AZ$66,1,D$1)))</f>
        <v/>
      </c>
      <c r="E66" s="0" t="str">
        <f aca="false">IF(E$1="","",IF(INDEX(Responses!$A$66:$AZ$66,1,E$1)="","",INDEX(Responses!$A$66:$AZ$66,1,E$1)))</f>
        <v/>
      </c>
      <c r="F66" s="0" t="str">
        <f aca="false">IF(F$1="","",IF(INDEX(Responses!$A$66:$AZ$66,1,F$1)="","",INDEX(Responses!$A$66:$AZ$66,1,F$1)))</f>
        <v/>
      </c>
      <c r="G66" s="0" t="str">
        <f aca="false">IF(G$1="","",IF(INDEX(Responses!$A$66:$AZ$66,1,G$1)="","",INDEX(Responses!$A$66:$AZ$66,1,G$1)))</f>
        <v/>
      </c>
      <c r="H66" s="0" t="str">
        <f aca="false">IF(H$1="","",IF(INDEX(Responses!$A$66:$AZ$66,1,H$1)="","",INDEX(Responses!$A$66:$AZ$66,1,H$1)))</f>
        <v/>
      </c>
      <c r="I66" s="0" t="str">
        <f aca="false">IF(I$1="","",IF(INDEX(Responses!$A$66:$AZ$66,1,I$1)="","",INDEX(Responses!$A$66:$AZ$66,1,I$1)))</f>
        <v/>
      </c>
      <c r="J66" s="0" t="str">
        <f aca="false">IF(J$1="","",IF(INDEX(Responses!$A$66:$AZ$66,1,J$1)="","",INDEX(Responses!$A$66:$AZ$66,1,J$1)))</f>
        <v/>
      </c>
      <c r="K66" s="0" t="str">
        <f aca="false">IF(K$1="","",IF(INDEX(Responses!$A$66:$AZ$66,1,K$1)="","",INDEX(Responses!$A$66:$AZ$66,1,K$1)))</f>
        <v/>
      </c>
      <c r="L66" s="0" t="str">
        <f aca="false">IF(L$1="","",IF(INDEX(Responses!$A$66:$AZ$66,1,L$1)="","",INDEX(Responses!$A$66:$AZ$66,1,L$1)))</f>
        <v/>
      </c>
      <c r="M66" s="0" t="str">
        <f aca="false">IF(M$1="","",IF(INDEX(Responses!$A$66:$AZ$66,1,M$1)="","",INDEX(Responses!$A$66:$AZ$66,1,M$1)))</f>
        <v/>
      </c>
      <c r="N66" s="0" t="str">
        <f aca="false">IF(N$1="","",IF(INDEX(Responses!$A$66:$AZ$66,1,N$1)="","",INDEX(Responses!$A$66:$AZ$66,1,N$1)))</f>
        <v/>
      </c>
      <c r="O66" s="0" t="str">
        <f aca="false">IF(O$1="","",IF(INDEX(Responses!$A$66:$AZ$66,1,O$1)="","",INDEX(Responses!$A$66:$AZ$66,1,O$1)))</f>
        <v/>
      </c>
      <c r="P66" s="0" t="str">
        <f aca="false">IF(P$1="","",IF(INDEX(Responses!$A$66:$AZ$66,1,P$1)="","",INDEX(Responses!$A$66:$AZ$66,1,P$1)))</f>
        <v/>
      </c>
      <c r="Q66" s="0" t="str">
        <f aca="false">IF(Q$1="","",IF(INDEX(Responses!$A$66:$AZ$66,1,Q$1)="","",INDEX(Responses!$A$66:$AZ$66,1,Q$1)))</f>
        <v/>
      </c>
      <c r="R66" s="0" t="str">
        <f aca="false">IF(R$1="","",IF(INDEX(Responses!$A$66:$AZ$66,1,R$1)="","",INDEX(Responses!$A$66:$AZ$66,1,R$1)))</f>
        <v/>
      </c>
      <c r="S66" s="0" t="str">
        <f aca="false">IF(S$1="","",IF(INDEX(Responses!$A$66:$AZ$66,1,S$1)="","",INDEX(Responses!$A$66:$AZ$66,1,S$1)))</f>
        <v/>
      </c>
      <c r="T66" s="0" t="n">
        <f aca="false">IF(LEN(A66&amp;B66&amp;C66&amp;D66&amp;E66&amp;F66&amp;G66&amp;H66&amp;I66&amp;J66&amp;K66&amp;L66&amp;M66&amp;N66&amp;O66&amp;P66&amp;Q66&amp;R66&amp;S66)&gt;0,1,0)</f>
        <v>0</v>
      </c>
    </row>
    <row r="67" customFormat="false" ht="15" hidden="false" customHeight="false" outlineLevel="0" collapsed="false">
      <c r="A67" s="0" t="str">
        <f aca="false">IF(A$1="","",IF(INDEX(Responses!$A$67:$AZ$67,1,A$1)="","",INDEX(Responses!$A$67:$AZ$67,1,A$1)))</f>
        <v/>
      </c>
      <c r="B67" s="0" t="str">
        <f aca="false">IF(B$1="","",IF(INDEX(Responses!$A$67:$AZ$67,1,B$1)="","",INDEX(Responses!$A$67:$AZ$67,1,B$1)))</f>
        <v/>
      </c>
      <c r="C67" s="0" t="str">
        <f aca="false">IF(C$1="","",IF(INDEX(Responses!$A$67:$AZ$67,1,C$1)="","",INDEX(Responses!$A$67:$AZ$67,1,C$1)))</f>
        <v/>
      </c>
      <c r="D67" s="0" t="str">
        <f aca="false">IF(D$1="","",IF(INDEX(Responses!$A$67:$AZ$67,1,D$1)="","",INDEX(Responses!$A$67:$AZ$67,1,D$1)))</f>
        <v/>
      </c>
      <c r="E67" s="0" t="str">
        <f aca="false">IF(E$1="","",IF(INDEX(Responses!$A$67:$AZ$67,1,E$1)="","",INDEX(Responses!$A$67:$AZ$67,1,E$1)))</f>
        <v/>
      </c>
      <c r="F67" s="0" t="str">
        <f aca="false">IF(F$1="","",IF(INDEX(Responses!$A$67:$AZ$67,1,F$1)="","",INDEX(Responses!$A$67:$AZ$67,1,F$1)))</f>
        <v/>
      </c>
      <c r="G67" s="0" t="str">
        <f aca="false">IF(G$1="","",IF(INDEX(Responses!$A$67:$AZ$67,1,G$1)="","",INDEX(Responses!$A$67:$AZ$67,1,G$1)))</f>
        <v/>
      </c>
      <c r="H67" s="0" t="str">
        <f aca="false">IF(H$1="","",IF(INDEX(Responses!$A$67:$AZ$67,1,H$1)="","",INDEX(Responses!$A$67:$AZ$67,1,H$1)))</f>
        <v/>
      </c>
      <c r="I67" s="0" t="str">
        <f aca="false">IF(I$1="","",IF(INDEX(Responses!$A$67:$AZ$67,1,I$1)="","",INDEX(Responses!$A$67:$AZ$67,1,I$1)))</f>
        <v/>
      </c>
      <c r="J67" s="0" t="str">
        <f aca="false">IF(J$1="","",IF(INDEX(Responses!$A$67:$AZ$67,1,J$1)="","",INDEX(Responses!$A$67:$AZ$67,1,J$1)))</f>
        <v/>
      </c>
      <c r="K67" s="0" t="str">
        <f aca="false">IF(K$1="","",IF(INDEX(Responses!$A$67:$AZ$67,1,K$1)="","",INDEX(Responses!$A$67:$AZ$67,1,K$1)))</f>
        <v/>
      </c>
      <c r="L67" s="0" t="str">
        <f aca="false">IF(L$1="","",IF(INDEX(Responses!$A$67:$AZ$67,1,L$1)="","",INDEX(Responses!$A$67:$AZ$67,1,L$1)))</f>
        <v/>
      </c>
      <c r="M67" s="0" t="str">
        <f aca="false">IF(M$1="","",IF(INDEX(Responses!$A$67:$AZ$67,1,M$1)="","",INDEX(Responses!$A$67:$AZ$67,1,M$1)))</f>
        <v/>
      </c>
      <c r="N67" s="0" t="str">
        <f aca="false">IF(N$1="","",IF(INDEX(Responses!$A$67:$AZ$67,1,N$1)="","",INDEX(Responses!$A$67:$AZ$67,1,N$1)))</f>
        <v/>
      </c>
      <c r="O67" s="0" t="str">
        <f aca="false">IF(O$1="","",IF(INDEX(Responses!$A$67:$AZ$67,1,O$1)="","",INDEX(Responses!$A$67:$AZ$67,1,O$1)))</f>
        <v/>
      </c>
      <c r="P67" s="0" t="str">
        <f aca="false">IF(P$1="","",IF(INDEX(Responses!$A$67:$AZ$67,1,P$1)="","",INDEX(Responses!$A$67:$AZ$67,1,P$1)))</f>
        <v/>
      </c>
      <c r="Q67" s="0" t="str">
        <f aca="false">IF(Q$1="","",IF(INDEX(Responses!$A$67:$AZ$67,1,Q$1)="","",INDEX(Responses!$A$67:$AZ$67,1,Q$1)))</f>
        <v/>
      </c>
      <c r="R67" s="0" t="str">
        <f aca="false">IF(R$1="","",IF(INDEX(Responses!$A$67:$AZ$67,1,R$1)="","",INDEX(Responses!$A$67:$AZ$67,1,R$1)))</f>
        <v/>
      </c>
      <c r="S67" s="0" t="str">
        <f aca="false">IF(S$1="","",IF(INDEX(Responses!$A$67:$AZ$67,1,S$1)="","",INDEX(Responses!$A$67:$AZ$67,1,S$1)))</f>
        <v/>
      </c>
      <c r="T67" s="0" t="n">
        <f aca="false">IF(LEN(A67&amp;B67&amp;C67&amp;D67&amp;E67&amp;F67&amp;G67&amp;H67&amp;I67&amp;J67&amp;K67&amp;L67&amp;M67&amp;N67&amp;O67&amp;P67&amp;Q67&amp;R67&amp;S67)&gt;0,1,0)</f>
        <v>0</v>
      </c>
    </row>
    <row r="68" customFormat="false" ht="15" hidden="false" customHeight="false" outlineLevel="0" collapsed="false">
      <c r="A68" s="0" t="str">
        <f aca="false">IF(A$1="","",IF(INDEX(Responses!$A$68:$AZ$68,1,A$1)="","",INDEX(Responses!$A$68:$AZ$68,1,A$1)))</f>
        <v/>
      </c>
      <c r="B68" s="0" t="str">
        <f aca="false">IF(B$1="","",IF(INDEX(Responses!$A$68:$AZ$68,1,B$1)="","",INDEX(Responses!$A$68:$AZ$68,1,B$1)))</f>
        <v/>
      </c>
      <c r="C68" s="0" t="str">
        <f aca="false">IF(C$1="","",IF(INDEX(Responses!$A$68:$AZ$68,1,C$1)="","",INDEX(Responses!$A$68:$AZ$68,1,C$1)))</f>
        <v/>
      </c>
      <c r="D68" s="0" t="str">
        <f aca="false">IF(D$1="","",IF(INDEX(Responses!$A$68:$AZ$68,1,D$1)="","",INDEX(Responses!$A$68:$AZ$68,1,D$1)))</f>
        <v/>
      </c>
      <c r="E68" s="0" t="str">
        <f aca="false">IF(E$1="","",IF(INDEX(Responses!$A$68:$AZ$68,1,E$1)="","",INDEX(Responses!$A$68:$AZ$68,1,E$1)))</f>
        <v/>
      </c>
      <c r="F68" s="0" t="str">
        <f aca="false">IF(F$1="","",IF(INDEX(Responses!$A$68:$AZ$68,1,F$1)="","",INDEX(Responses!$A$68:$AZ$68,1,F$1)))</f>
        <v/>
      </c>
      <c r="G68" s="0" t="str">
        <f aca="false">IF(G$1="","",IF(INDEX(Responses!$A$68:$AZ$68,1,G$1)="","",INDEX(Responses!$A$68:$AZ$68,1,G$1)))</f>
        <v/>
      </c>
      <c r="H68" s="0" t="str">
        <f aca="false">IF(H$1="","",IF(INDEX(Responses!$A$68:$AZ$68,1,H$1)="","",INDEX(Responses!$A$68:$AZ$68,1,H$1)))</f>
        <v/>
      </c>
      <c r="I68" s="0" t="str">
        <f aca="false">IF(I$1="","",IF(INDEX(Responses!$A$68:$AZ$68,1,I$1)="","",INDEX(Responses!$A$68:$AZ$68,1,I$1)))</f>
        <v/>
      </c>
      <c r="J68" s="0" t="str">
        <f aca="false">IF(J$1="","",IF(INDEX(Responses!$A$68:$AZ$68,1,J$1)="","",INDEX(Responses!$A$68:$AZ$68,1,J$1)))</f>
        <v/>
      </c>
      <c r="K68" s="0" t="str">
        <f aca="false">IF(K$1="","",IF(INDEX(Responses!$A$68:$AZ$68,1,K$1)="","",INDEX(Responses!$A$68:$AZ$68,1,K$1)))</f>
        <v/>
      </c>
      <c r="L68" s="0" t="str">
        <f aca="false">IF(L$1="","",IF(INDEX(Responses!$A$68:$AZ$68,1,L$1)="","",INDEX(Responses!$A$68:$AZ$68,1,L$1)))</f>
        <v/>
      </c>
      <c r="M68" s="0" t="str">
        <f aca="false">IF(M$1="","",IF(INDEX(Responses!$A$68:$AZ$68,1,M$1)="","",INDEX(Responses!$A$68:$AZ$68,1,M$1)))</f>
        <v/>
      </c>
      <c r="N68" s="0" t="str">
        <f aca="false">IF(N$1="","",IF(INDEX(Responses!$A$68:$AZ$68,1,N$1)="","",INDEX(Responses!$A$68:$AZ$68,1,N$1)))</f>
        <v/>
      </c>
      <c r="O68" s="0" t="str">
        <f aca="false">IF(O$1="","",IF(INDEX(Responses!$A$68:$AZ$68,1,O$1)="","",INDEX(Responses!$A$68:$AZ$68,1,O$1)))</f>
        <v/>
      </c>
      <c r="P68" s="0" t="str">
        <f aca="false">IF(P$1="","",IF(INDEX(Responses!$A$68:$AZ$68,1,P$1)="","",INDEX(Responses!$A$68:$AZ$68,1,P$1)))</f>
        <v/>
      </c>
      <c r="Q68" s="0" t="str">
        <f aca="false">IF(Q$1="","",IF(INDEX(Responses!$A$68:$AZ$68,1,Q$1)="","",INDEX(Responses!$A$68:$AZ$68,1,Q$1)))</f>
        <v/>
      </c>
      <c r="R68" s="0" t="str">
        <f aca="false">IF(R$1="","",IF(INDEX(Responses!$A$68:$AZ$68,1,R$1)="","",INDEX(Responses!$A$68:$AZ$68,1,R$1)))</f>
        <v/>
      </c>
      <c r="S68" s="0" t="str">
        <f aca="false">IF(S$1="","",IF(INDEX(Responses!$A$68:$AZ$68,1,S$1)="","",INDEX(Responses!$A$68:$AZ$68,1,S$1)))</f>
        <v/>
      </c>
      <c r="T68" s="0" t="n">
        <f aca="false">IF(LEN(A68&amp;B68&amp;C68&amp;D68&amp;E68&amp;F68&amp;G68&amp;H68&amp;I68&amp;J68&amp;K68&amp;L68&amp;M68&amp;N68&amp;O68&amp;P68&amp;Q68&amp;R68&amp;S68)&gt;0,1,0)</f>
        <v>0</v>
      </c>
    </row>
    <row r="69" customFormat="false" ht="15" hidden="false" customHeight="false" outlineLevel="0" collapsed="false">
      <c r="A69" s="0" t="str">
        <f aca="false">IF(A$1="","",IF(INDEX(Responses!$A$69:$AZ$69,1,A$1)="","",INDEX(Responses!$A$69:$AZ$69,1,A$1)))</f>
        <v/>
      </c>
      <c r="B69" s="0" t="str">
        <f aca="false">IF(B$1="","",IF(INDEX(Responses!$A$69:$AZ$69,1,B$1)="","",INDEX(Responses!$A$69:$AZ$69,1,B$1)))</f>
        <v/>
      </c>
      <c r="C69" s="0" t="str">
        <f aca="false">IF(C$1="","",IF(INDEX(Responses!$A$69:$AZ$69,1,C$1)="","",INDEX(Responses!$A$69:$AZ$69,1,C$1)))</f>
        <v/>
      </c>
      <c r="D69" s="0" t="str">
        <f aca="false">IF(D$1="","",IF(INDEX(Responses!$A$69:$AZ$69,1,D$1)="","",INDEX(Responses!$A$69:$AZ$69,1,D$1)))</f>
        <v/>
      </c>
      <c r="E69" s="0" t="str">
        <f aca="false">IF(E$1="","",IF(INDEX(Responses!$A$69:$AZ$69,1,E$1)="","",INDEX(Responses!$A$69:$AZ$69,1,E$1)))</f>
        <v/>
      </c>
      <c r="F69" s="0" t="str">
        <f aca="false">IF(F$1="","",IF(INDEX(Responses!$A$69:$AZ$69,1,F$1)="","",INDEX(Responses!$A$69:$AZ$69,1,F$1)))</f>
        <v/>
      </c>
      <c r="G69" s="0" t="str">
        <f aca="false">IF(G$1="","",IF(INDEX(Responses!$A$69:$AZ$69,1,G$1)="","",INDEX(Responses!$A$69:$AZ$69,1,G$1)))</f>
        <v/>
      </c>
      <c r="H69" s="0" t="str">
        <f aca="false">IF(H$1="","",IF(INDEX(Responses!$A$69:$AZ$69,1,H$1)="","",INDEX(Responses!$A$69:$AZ$69,1,H$1)))</f>
        <v/>
      </c>
      <c r="I69" s="0" t="str">
        <f aca="false">IF(I$1="","",IF(INDEX(Responses!$A$69:$AZ$69,1,I$1)="","",INDEX(Responses!$A$69:$AZ$69,1,I$1)))</f>
        <v/>
      </c>
      <c r="J69" s="0" t="str">
        <f aca="false">IF(J$1="","",IF(INDEX(Responses!$A$69:$AZ$69,1,J$1)="","",INDEX(Responses!$A$69:$AZ$69,1,J$1)))</f>
        <v/>
      </c>
      <c r="K69" s="0" t="str">
        <f aca="false">IF(K$1="","",IF(INDEX(Responses!$A$69:$AZ$69,1,K$1)="","",INDEX(Responses!$A$69:$AZ$69,1,K$1)))</f>
        <v/>
      </c>
      <c r="L69" s="0" t="str">
        <f aca="false">IF(L$1="","",IF(INDEX(Responses!$A$69:$AZ$69,1,L$1)="","",INDEX(Responses!$A$69:$AZ$69,1,L$1)))</f>
        <v/>
      </c>
      <c r="M69" s="0" t="str">
        <f aca="false">IF(M$1="","",IF(INDEX(Responses!$A$69:$AZ$69,1,M$1)="","",INDEX(Responses!$A$69:$AZ$69,1,M$1)))</f>
        <v/>
      </c>
      <c r="N69" s="0" t="str">
        <f aca="false">IF(N$1="","",IF(INDEX(Responses!$A$69:$AZ$69,1,N$1)="","",INDEX(Responses!$A$69:$AZ$69,1,N$1)))</f>
        <v/>
      </c>
      <c r="O69" s="0" t="str">
        <f aca="false">IF(O$1="","",IF(INDEX(Responses!$A$69:$AZ$69,1,O$1)="","",INDEX(Responses!$A$69:$AZ$69,1,O$1)))</f>
        <v/>
      </c>
      <c r="P69" s="0" t="str">
        <f aca="false">IF(P$1="","",IF(INDEX(Responses!$A$69:$AZ$69,1,P$1)="","",INDEX(Responses!$A$69:$AZ$69,1,P$1)))</f>
        <v/>
      </c>
      <c r="Q69" s="0" t="str">
        <f aca="false">IF(Q$1="","",IF(INDEX(Responses!$A$69:$AZ$69,1,Q$1)="","",INDEX(Responses!$A$69:$AZ$69,1,Q$1)))</f>
        <v/>
      </c>
      <c r="R69" s="0" t="str">
        <f aca="false">IF(R$1="","",IF(INDEX(Responses!$A$69:$AZ$69,1,R$1)="","",INDEX(Responses!$A$69:$AZ$69,1,R$1)))</f>
        <v/>
      </c>
      <c r="S69" s="0" t="str">
        <f aca="false">IF(S$1="","",IF(INDEX(Responses!$A$69:$AZ$69,1,S$1)="","",INDEX(Responses!$A$69:$AZ$69,1,S$1)))</f>
        <v/>
      </c>
      <c r="T69" s="0" t="n">
        <f aca="false">IF(LEN(A69&amp;B69&amp;C69&amp;D69&amp;E69&amp;F69&amp;G69&amp;H69&amp;I69&amp;J69&amp;K69&amp;L69&amp;M69&amp;N69&amp;O69&amp;P69&amp;Q69&amp;R69&amp;S69)&gt;0,1,0)</f>
        <v>0</v>
      </c>
    </row>
    <row r="70" customFormat="false" ht="15" hidden="false" customHeight="false" outlineLevel="0" collapsed="false">
      <c r="A70" s="0" t="str">
        <f aca="false">IF(A$1="","",IF(INDEX(Responses!$A$70:$AZ$70,1,A$1)="","",INDEX(Responses!$A$70:$AZ$70,1,A$1)))</f>
        <v/>
      </c>
      <c r="B70" s="0" t="str">
        <f aca="false">IF(B$1="","",IF(INDEX(Responses!$A$70:$AZ$70,1,B$1)="","",INDEX(Responses!$A$70:$AZ$70,1,B$1)))</f>
        <v/>
      </c>
      <c r="C70" s="0" t="str">
        <f aca="false">IF(C$1="","",IF(INDEX(Responses!$A$70:$AZ$70,1,C$1)="","",INDEX(Responses!$A$70:$AZ$70,1,C$1)))</f>
        <v/>
      </c>
      <c r="D70" s="0" t="str">
        <f aca="false">IF(D$1="","",IF(INDEX(Responses!$A$70:$AZ$70,1,D$1)="","",INDEX(Responses!$A$70:$AZ$70,1,D$1)))</f>
        <v/>
      </c>
      <c r="E70" s="0" t="str">
        <f aca="false">IF(E$1="","",IF(INDEX(Responses!$A$70:$AZ$70,1,E$1)="","",INDEX(Responses!$A$70:$AZ$70,1,E$1)))</f>
        <v/>
      </c>
      <c r="F70" s="0" t="str">
        <f aca="false">IF(F$1="","",IF(INDEX(Responses!$A$70:$AZ$70,1,F$1)="","",INDEX(Responses!$A$70:$AZ$70,1,F$1)))</f>
        <v/>
      </c>
      <c r="G70" s="0" t="str">
        <f aca="false">IF(G$1="","",IF(INDEX(Responses!$A$70:$AZ$70,1,G$1)="","",INDEX(Responses!$A$70:$AZ$70,1,G$1)))</f>
        <v/>
      </c>
      <c r="H70" s="0" t="str">
        <f aca="false">IF(H$1="","",IF(INDEX(Responses!$A$70:$AZ$70,1,H$1)="","",INDEX(Responses!$A$70:$AZ$70,1,H$1)))</f>
        <v/>
      </c>
      <c r="I70" s="0" t="str">
        <f aca="false">IF(I$1="","",IF(INDEX(Responses!$A$70:$AZ$70,1,I$1)="","",INDEX(Responses!$A$70:$AZ$70,1,I$1)))</f>
        <v/>
      </c>
      <c r="J70" s="0" t="str">
        <f aca="false">IF(J$1="","",IF(INDEX(Responses!$A$70:$AZ$70,1,J$1)="","",INDEX(Responses!$A$70:$AZ$70,1,J$1)))</f>
        <v/>
      </c>
      <c r="K70" s="0" t="str">
        <f aca="false">IF(K$1="","",IF(INDEX(Responses!$A$70:$AZ$70,1,K$1)="","",INDEX(Responses!$A$70:$AZ$70,1,K$1)))</f>
        <v/>
      </c>
      <c r="L70" s="0" t="str">
        <f aca="false">IF(L$1="","",IF(INDEX(Responses!$A$70:$AZ$70,1,L$1)="","",INDEX(Responses!$A$70:$AZ$70,1,L$1)))</f>
        <v/>
      </c>
      <c r="M70" s="0" t="str">
        <f aca="false">IF(M$1="","",IF(INDEX(Responses!$A$70:$AZ$70,1,M$1)="","",INDEX(Responses!$A$70:$AZ$70,1,M$1)))</f>
        <v/>
      </c>
      <c r="N70" s="0" t="str">
        <f aca="false">IF(N$1="","",IF(INDEX(Responses!$A$70:$AZ$70,1,N$1)="","",INDEX(Responses!$A$70:$AZ$70,1,N$1)))</f>
        <v/>
      </c>
      <c r="O70" s="0" t="str">
        <f aca="false">IF(O$1="","",IF(INDEX(Responses!$A$70:$AZ$70,1,O$1)="","",INDEX(Responses!$A$70:$AZ$70,1,O$1)))</f>
        <v/>
      </c>
      <c r="P70" s="0" t="str">
        <f aca="false">IF(P$1="","",IF(INDEX(Responses!$A$70:$AZ$70,1,P$1)="","",INDEX(Responses!$A$70:$AZ$70,1,P$1)))</f>
        <v/>
      </c>
      <c r="Q70" s="0" t="str">
        <f aca="false">IF(Q$1="","",IF(INDEX(Responses!$A$70:$AZ$70,1,Q$1)="","",INDEX(Responses!$A$70:$AZ$70,1,Q$1)))</f>
        <v/>
      </c>
      <c r="R70" s="0" t="str">
        <f aca="false">IF(R$1="","",IF(INDEX(Responses!$A$70:$AZ$70,1,R$1)="","",INDEX(Responses!$A$70:$AZ$70,1,R$1)))</f>
        <v/>
      </c>
      <c r="S70" s="0" t="str">
        <f aca="false">IF(S$1="","",IF(INDEX(Responses!$A$70:$AZ$70,1,S$1)="","",INDEX(Responses!$A$70:$AZ$70,1,S$1)))</f>
        <v/>
      </c>
      <c r="T70" s="0" t="n">
        <f aca="false">IF(LEN(A70&amp;B70&amp;C70&amp;D70&amp;E70&amp;F70&amp;G70&amp;H70&amp;I70&amp;J70&amp;K70&amp;L70&amp;M70&amp;N70&amp;O70&amp;P70&amp;Q70&amp;R70&amp;S70)&gt;0,1,0)</f>
        <v>0</v>
      </c>
    </row>
    <row r="71" customFormat="false" ht="15" hidden="false" customHeight="false" outlineLevel="0" collapsed="false">
      <c r="A71" s="0" t="str">
        <f aca="false">IF(A$1="","",IF(INDEX(Responses!$A$71:$AZ$71,1,A$1)="","",INDEX(Responses!$A$71:$AZ$71,1,A$1)))</f>
        <v/>
      </c>
      <c r="B71" s="0" t="str">
        <f aca="false">IF(B$1="","",IF(INDEX(Responses!$A$71:$AZ$71,1,B$1)="","",INDEX(Responses!$A$71:$AZ$71,1,B$1)))</f>
        <v/>
      </c>
      <c r="C71" s="0" t="str">
        <f aca="false">IF(C$1="","",IF(INDEX(Responses!$A$71:$AZ$71,1,C$1)="","",INDEX(Responses!$A$71:$AZ$71,1,C$1)))</f>
        <v/>
      </c>
      <c r="D71" s="0" t="str">
        <f aca="false">IF(D$1="","",IF(INDEX(Responses!$A$71:$AZ$71,1,D$1)="","",INDEX(Responses!$A$71:$AZ$71,1,D$1)))</f>
        <v/>
      </c>
      <c r="E71" s="0" t="str">
        <f aca="false">IF(E$1="","",IF(INDEX(Responses!$A$71:$AZ$71,1,E$1)="","",INDEX(Responses!$A$71:$AZ$71,1,E$1)))</f>
        <v/>
      </c>
      <c r="F71" s="0" t="str">
        <f aca="false">IF(F$1="","",IF(INDEX(Responses!$A$71:$AZ$71,1,F$1)="","",INDEX(Responses!$A$71:$AZ$71,1,F$1)))</f>
        <v/>
      </c>
      <c r="G71" s="0" t="str">
        <f aca="false">IF(G$1="","",IF(INDEX(Responses!$A$71:$AZ$71,1,G$1)="","",INDEX(Responses!$A$71:$AZ$71,1,G$1)))</f>
        <v/>
      </c>
      <c r="H71" s="0" t="str">
        <f aca="false">IF(H$1="","",IF(INDEX(Responses!$A$71:$AZ$71,1,H$1)="","",INDEX(Responses!$A$71:$AZ$71,1,H$1)))</f>
        <v/>
      </c>
      <c r="I71" s="0" t="str">
        <f aca="false">IF(I$1="","",IF(INDEX(Responses!$A$71:$AZ$71,1,I$1)="","",INDEX(Responses!$A$71:$AZ$71,1,I$1)))</f>
        <v/>
      </c>
      <c r="J71" s="0" t="str">
        <f aca="false">IF(J$1="","",IF(INDEX(Responses!$A$71:$AZ$71,1,J$1)="","",INDEX(Responses!$A$71:$AZ$71,1,J$1)))</f>
        <v/>
      </c>
      <c r="K71" s="0" t="str">
        <f aca="false">IF(K$1="","",IF(INDEX(Responses!$A$71:$AZ$71,1,K$1)="","",INDEX(Responses!$A$71:$AZ$71,1,K$1)))</f>
        <v/>
      </c>
      <c r="L71" s="0" t="str">
        <f aca="false">IF(L$1="","",IF(INDEX(Responses!$A$71:$AZ$71,1,L$1)="","",INDEX(Responses!$A$71:$AZ$71,1,L$1)))</f>
        <v/>
      </c>
      <c r="M71" s="0" t="str">
        <f aca="false">IF(M$1="","",IF(INDEX(Responses!$A$71:$AZ$71,1,M$1)="","",INDEX(Responses!$A$71:$AZ$71,1,M$1)))</f>
        <v/>
      </c>
      <c r="N71" s="0" t="str">
        <f aca="false">IF(N$1="","",IF(INDEX(Responses!$A$71:$AZ$71,1,N$1)="","",INDEX(Responses!$A$71:$AZ$71,1,N$1)))</f>
        <v/>
      </c>
      <c r="O71" s="0" t="str">
        <f aca="false">IF(O$1="","",IF(INDEX(Responses!$A$71:$AZ$71,1,O$1)="","",INDEX(Responses!$A$71:$AZ$71,1,O$1)))</f>
        <v/>
      </c>
      <c r="P71" s="0" t="str">
        <f aca="false">IF(P$1="","",IF(INDEX(Responses!$A$71:$AZ$71,1,P$1)="","",INDEX(Responses!$A$71:$AZ$71,1,P$1)))</f>
        <v/>
      </c>
      <c r="Q71" s="0" t="str">
        <f aca="false">IF(Q$1="","",IF(INDEX(Responses!$A$71:$AZ$71,1,Q$1)="","",INDEX(Responses!$A$71:$AZ$71,1,Q$1)))</f>
        <v/>
      </c>
      <c r="R71" s="0" t="str">
        <f aca="false">IF(R$1="","",IF(INDEX(Responses!$A$71:$AZ$71,1,R$1)="","",INDEX(Responses!$A$71:$AZ$71,1,R$1)))</f>
        <v/>
      </c>
      <c r="S71" s="0" t="str">
        <f aca="false">IF(S$1="","",IF(INDEX(Responses!$A$71:$AZ$71,1,S$1)="","",INDEX(Responses!$A$71:$AZ$71,1,S$1)))</f>
        <v/>
      </c>
      <c r="T71" s="0" t="n">
        <f aca="false">IF(LEN(A71&amp;B71&amp;C71&amp;D71&amp;E71&amp;F71&amp;G71&amp;H71&amp;I71&amp;J71&amp;K71&amp;L71&amp;M71&amp;N71&amp;O71&amp;P71&amp;Q71&amp;R71&amp;S71)&gt;0,1,0)</f>
        <v>0</v>
      </c>
    </row>
    <row r="72" customFormat="false" ht="15" hidden="false" customHeight="false" outlineLevel="0" collapsed="false">
      <c r="A72" s="0" t="str">
        <f aca="false">IF(A$1="","",IF(INDEX(Responses!$A$72:$AZ$72,1,A$1)="","",INDEX(Responses!$A$72:$AZ$72,1,A$1)))</f>
        <v/>
      </c>
      <c r="B72" s="0" t="str">
        <f aca="false">IF(B$1="","",IF(INDEX(Responses!$A$72:$AZ$72,1,B$1)="","",INDEX(Responses!$A$72:$AZ$72,1,B$1)))</f>
        <v/>
      </c>
      <c r="C72" s="0" t="str">
        <f aca="false">IF(C$1="","",IF(INDEX(Responses!$A$72:$AZ$72,1,C$1)="","",INDEX(Responses!$A$72:$AZ$72,1,C$1)))</f>
        <v/>
      </c>
      <c r="D72" s="0" t="str">
        <f aca="false">IF(D$1="","",IF(INDEX(Responses!$A$72:$AZ$72,1,D$1)="","",INDEX(Responses!$A$72:$AZ$72,1,D$1)))</f>
        <v/>
      </c>
      <c r="E72" s="0" t="str">
        <f aca="false">IF(E$1="","",IF(INDEX(Responses!$A$72:$AZ$72,1,E$1)="","",INDEX(Responses!$A$72:$AZ$72,1,E$1)))</f>
        <v/>
      </c>
      <c r="F72" s="0" t="str">
        <f aca="false">IF(F$1="","",IF(INDEX(Responses!$A$72:$AZ$72,1,F$1)="","",INDEX(Responses!$A$72:$AZ$72,1,F$1)))</f>
        <v/>
      </c>
      <c r="G72" s="0" t="str">
        <f aca="false">IF(G$1="","",IF(INDEX(Responses!$A$72:$AZ$72,1,G$1)="","",INDEX(Responses!$A$72:$AZ$72,1,G$1)))</f>
        <v/>
      </c>
      <c r="H72" s="0" t="str">
        <f aca="false">IF(H$1="","",IF(INDEX(Responses!$A$72:$AZ$72,1,H$1)="","",INDEX(Responses!$A$72:$AZ$72,1,H$1)))</f>
        <v/>
      </c>
      <c r="I72" s="0" t="str">
        <f aca="false">IF(I$1="","",IF(INDEX(Responses!$A$72:$AZ$72,1,I$1)="","",INDEX(Responses!$A$72:$AZ$72,1,I$1)))</f>
        <v/>
      </c>
      <c r="J72" s="0" t="str">
        <f aca="false">IF(J$1="","",IF(INDEX(Responses!$A$72:$AZ$72,1,J$1)="","",INDEX(Responses!$A$72:$AZ$72,1,J$1)))</f>
        <v/>
      </c>
      <c r="K72" s="0" t="str">
        <f aca="false">IF(K$1="","",IF(INDEX(Responses!$A$72:$AZ$72,1,K$1)="","",INDEX(Responses!$A$72:$AZ$72,1,K$1)))</f>
        <v/>
      </c>
      <c r="L72" s="0" t="str">
        <f aca="false">IF(L$1="","",IF(INDEX(Responses!$A$72:$AZ$72,1,L$1)="","",INDEX(Responses!$A$72:$AZ$72,1,L$1)))</f>
        <v/>
      </c>
      <c r="M72" s="0" t="str">
        <f aca="false">IF(M$1="","",IF(INDEX(Responses!$A$72:$AZ$72,1,M$1)="","",INDEX(Responses!$A$72:$AZ$72,1,M$1)))</f>
        <v/>
      </c>
      <c r="N72" s="0" t="str">
        <f aca="false">IF(N$1="","",IF(INDEX(Responses!$A$72:$AZ$72,1,N$1)="","",INDEX(Responses!$A$72:$AZ$72,1,N$1)))</f>
        <v/>
      </c>
      <c r="O72" s="0" t="str">
        <f aca="false">IF(O$1="","",IF(INDEX(Responses!$A$72:$AZ$72,1,O$1)="","",INDEX(Responses!$A$72:$AZ$72,1,O$1)))</f>
        <v/>
      </c>
      <c r="P72" s="0" t="str">
        <f aca="false">IF(P$1="","",IF(INDEX(Responses!$A$72:$AZ$72,1,P$1)="","",INDEX(Responses!$A$72:$AZ$72,1,P$1)))</f>
        <v/>
      </c>
      <c r="Q72" s="0" t="str">
        <f aca="false">IF(Q$1="","",IF(INDEX(Responses!$A$72:$AZ$72,1,Q$1)="","",INDEX(Responses!$A$72:$AZ$72,1,Q$1)))</f>
        <v/>
      </c>
      <c r="R72" s="0" t="str">
        <f aca="false">IF(R$1="","",IF(INDEX(Responses!$A$72:$AZ$72,1,R$1)="","",INDEX(Responses!$A$72:$AZ$72,1,R$1)))</f>
        <v/>
      </c>
      <c r="S72" s="0" t="str">
        <f aca="false">IF(S$1="","",IF(INDEX(Responses!$A$72:$AZ$72,1,S$1)="","",INDEX(Responses!$A$72:$AZ$72,1,S$1)))</f>
        <v/>
      </c>
      <c r="T72" s="0" t="n">
        <f aca="false">IF(LEN(A72&amp;B72&amp;C72&amp;D72&amp;E72&amp;F72&amp;G72&amp;H72&amp;I72&amp;J72&amp;K72&amp;L72&amp;M72&amp;N72&amp;O72&amp;P72&amp;Q72&amp;R72&amp;S72)&gt;0,1,0)</f>
        <v>0</v>
      </c>
    </row>
    <row r="73" customFormat="false" ht="15" hidden="false" customHeight="false" outlineLevel="0" collapsed="false">
      <c r="A73" s="0" t="str">
        <f aca="false">IF(A$1="","",IF(INDEX(Responses!$A$73:$AZ$73,1,A$1)="","",INDEX(Responses!$A$73:$AZ$73,1,A$1)))</f>
        <v/>
      </c>
      <c r="B73" s="0" t="str">
        <f aca="false">IF(B$1="","",IF(INDEX(Responses!$A$73:$AZ$73,1,B$1)="","",INDEX(Responses!$A$73:$AZ$73,1,B$1)))</f>
        <v/>
      </c>
      <c r="C73" s="0" t="str">
        <f aca="false">IF(C$1="","",IF(INDEX(Responses!$A$73:$AZ$73,1,C$1)="","",INDEX(Responses!$A$73:$AZ$73,1,C$1)))</f>
        <v/>
      </c>
      <c r="D73" s="0" t="str">
        <f aca="false">IF(D$1="","",IF(INDEX(Responses!$A$73:$AZ$73,1,D$1)="","",INDEX(Responses!$A$73:$AZ$73,1,D$1)))</f>
        <v/>
      </c>
      <c r="E73" s="0" t="str">
        <f aca="false">IF(E$1="","",IF(INDEX(Responses!$A$73:$AZ$73,1,E$1)="","",INDEX(Responses!$A$73:$AZ$73,1,E$1)))</f>
        <v/>
      </c>
      <c r="F73" s="0" t="str">
        <f aca="false">IF(F$1="","",IF(INDEX(Responses!$A$73:$AZ$73,1,F$1)="","",INDEX(Responses!$A$73:$AZ$73,1,F$1)))</f>
        <v/>
      </c>
      <c r="G73" s="0" t="str">
        <f aca="false">IF(G$1="","",IF(INDEX(Responses!$A$73:$AZ$73,1,G$1)="","",INDEX(Responses!$A$73:$AZ$73,1,G$1)))</f>
        <v/>
      </c>
      <c r="H73" s="0" t="str">
        <f aca="false">IF(H$1="","",IF(INDEX(Responses!$A$73:$AZ$73,1,H$1)="","",INDEX(Responses!$A$73:$AZ$73,1,H$1)))</f>
        <v/>
      </c>
      <c r="I73" s="0" t="str">
        <f aca="false">IF(I$1="","",IF(INDEX(Responses!$A$73:$AZ$73,1,I$1)="","",INDEX(Responses!$A$73:$AZ$73,1,I$1)))</f>
        <v/>
      </c>
      <c r="J73" s="0" t="str">
        <f aca="false">IF(J$1="","",IF(INDEX(Responses!$A$73:$AZ$73,1,J$1)="","",INDEX(Responses!$A$73:$AZ$73,1,J$1)))</f>
        <v/>
      </c>
      <c r="K73" s="0" t="str">
        <f aca="false">IF(K$1="","",IF(INDEX(Responses!$A$73:$AZ$73,1,K$1)="","",INDEX(Responses!$A$73:$AZ$73,1,K$1)))</f>
        <v/>
      </c>
      <c r="L73" s="0" t="str">
        <f aca="false">IF(L$1="","",IF(INDEX(Responses!$A$73:$AZ$73,1,L$1)="","",INDEX(Responses!$A$73:$AZ$73,1,L$1)))</f>
        <v/>
      </c>
      <c r="M73" s="0" t="str">
        <f aca="false">IF(M$1="","",IF(INDEX(Responses!$A$73:$AZ$73,1,M$1)="","",INDEX(Responses!$A$73:$AZ$73,1,M$1)))</f>
        <v/>
      </c>
      <c r="N73" s="0" t="str">
        <f aca="false">IF(N$1="","",IF(INDEX(Responses!$A$73:$AZ$73,1,N$1)="","",INDEX(Responses!$A$73:$AZ$73,1,N$1)))</f>
        <v/>
      </c>
      <c r="O73" s="0" t="str">
        <f aca="false">IF(O$1="","",IF(INDEX(Responses!$A$73:$AZ$73,1,O$1)="","",INDEX(Responses!$A$73:$AZ$73,1,O$1)))</f>
        <v/>
      </c>
      <c r="P73" s="0" t="str">
        <f aca="false">IF(P$1="","",IF(INDEX(Responses!$A$73:$AZ$73,1,P$1)="","",INDEX(Responses!$A$73:$AZ$73,1,P$1)))</f>
        <v/>
      </c>
      <c r="Q73" s="0" t="str">
        <f aca="false">IF(Q$1="","",IF(INDEX(Responses!$A$73:$AZ$73,1,Q$1)="","",INDEX(Responses!$A$73:$AZ$73,1,Q$1)))</f>
        <v/>
      </c>
      <c r="R73" s="0" t="str">
        <f aca="false">IF(R$1="","",IF(INDEX(Responses!$A$73:$AZ$73,1,R$1)="","",INDEX(Responses!$A$73:$AZ$73,1,R$1)))</f>
        <v/>
      </c>
      <c r="S73" s="0" t="str">
        <f aca="false">IF(S$1="","",IF(INDEX(Responses!$A$73:$AZ$73,1,S$1)="","",INDEX(Responses!$A$73:$AZ$73,1,S$1)))</f>
        <v/>
      </c>
      <c r="T73" s="0" t="n">
        <f aca="false">IF(LEN(A73&amp;B73&amp;C73&amp;D73&amp;E73&amp;F73&amp;G73&amp;H73&amp;I73&amp;J73&amp;K73&amp;L73&amp;M73&amp;N73&amp;O73&amp;P73&amp;Q73&amp;R73&amp;S73)&gt;0,1,0)</f>
        <v>0</v>
      </c>
    </row>
    <row r="74" customFormat="false" ht="15" hidden="false" customHeight="false" outlineLevel="0" collapsed="false">
      <c r="A74" s="0" t="str">
        <f aca="false">IF(A$1="","",IF(INDEX(Responses!$A$74:$AZ$74,1,A$1)="","",INDEX(Responses!$A$74:$AZ$74,1,A$1)))</f>
        <v/>
      </c>
      <c r="B74" s="0" t="str">
        <f aca="false">IF(B$1="","",IF(INDEX(Responses!$A$74:$AZ$74,1,B$1)="","",INDEX(Responses!$A$74:$AZ$74,1,B$1)))</f>
        <v/>
      </c>
      <c r="C74" s="0" t="str">
        <f aca="false">IF(C$1="","",IF(INDEX(Responses!$A$74:$AZ$74,1,C$1)="","",INDEX(Responses!$A$74:$AZ$74,1,C$1)))</f>
        <v/>
      </c>
      <c r="D74" s="0" t="str">
        <f aca="false">IF(D$1="","",IF(INDEX(Responses!$A$74:$AZ$74,1,D$1)="","",INDEX(Responses!$A$74:$AZ$74,1,D$1)))</f>
        <v/>
      </c>
      <c r="E74" s="0" t="str">
        <f aca="false">IF(E$1="","",IF(INDEX(Responses!$A$74:$AZ$74,1,E$1)="","",INDEX(Responses!$A$74:$AZ$74,1,E$1)))</f>
        <v/>
      </c>
      <c r="F74" s="0" t="str">
        <f aca="false">IF(F$1="","",IF(INDEX(Responses!$A$74:$AZ$74,1,F$1)="","",INDEX(Responses!$A$74:$AZ$74,1,F$1)))</f>
        <v/>
      </c>
      <c r="G74" s="0" t="str">
        <f aca="false">IF(G$1="","",IF(INDEX(Responses!$A$74:$AZ$74,1,G$1)="","",INDEX(Responses!$A$74:$AZ$74,1,G$1)))</f>
        <v/>
      </c>
      <c r="H74" s="0" t="str">
        <f aca="false">IF(H$1="","",IF(INDEX(Responses!$A$74:$AZ$74,1,H$1)="","",INDEX(Responses!$A$74:$AZ$74,1,H$1)))</f>
        <v/>
      </c>
      <c r="I74" s="0" t="str">
        <f aca="false">IF(I$1="","",IF(INDEX(Responses!$A$74:$AZ$74,1,I$1)="","",INDEX(Responses!$A$74:$AZ$74,1,I$1)))</f>
        <v/>
      </c>
      <c r="J74" s="0" t="str">
        <f aca="false">IF(J$1="","",IF(INDEX(Responses!$A$74:$AZ$74,1,J$1)="","",INDEX(Responses!$A$74:$AZ$74,1,J$1)))</f>
        <v/>
      </c>
      <c r="K74" s="0" t="str">
        <f aca="false">IF(K$1="","",IF(INDEX(Responses!$A$74:$AZ$74,1,K$1)="","",INDEX(Responses!$A$74:$AZ$74,1,K$1)))</f>
        <v/>
      </c>
      <c r="L74" s="0" t="str">
        <f aca="false">IF(L$1="","",IF(INDEX(Responses!$A$74:$AZ$74,1,L$1)="","",INDEX(Responses!$A$74:$AZ$74,1,L$1)))</f>
        <v/>
      </c>
      <c r="M74" s="0" t="str">
        <f aca="false">IF(M$1="","",IF(INDEX(Responses!$A$74:$AZ$74,1,M$1)="","",INDEX(Responses!$A$74:$AZ$74,1,M$1)))</f>
        <v/>
      </c>
      <c r="N74" s="0" t="str">
        <f aca="false">IF(N$1="","",IF(INDEX(Responses!$A$74:$AZ$74,1,N$1)="","",INDEX(Responses!$A$74:$AZ$74,1,N$1)))</f>
        <v/>
      </c>
      <c r="O74" s="0" t="str">
        <f aca="false">IF(O$1="","",IF(INDEX(Responses!$A$74:$AZ$74,1,O$1)="","",INDEX(Responses!$A$74:$AZ$74,1,O$1)))</f>
        <v/>
      </c>
      <c r="P74" s="0" t="str">
        <f aca="false">IF(P$1="","",IF(INDEX(Responses!$A$74:$AZ$74,1,P$1)="","",INDEX(Responses!$A$74:$AZ$74,1,P$1)))</f>
        <v/>
      </c>
      <c r="Q74" s="0" t="str">
        <f aca="false">IF(Q$1="","",IF(INDEX(Responses!$A$74:$AZ$74,1,Q$1)="","",INDEX(Responses!$A$74:$AZ$74,1,Q$1)))</f>
        <v/>
      </c>
      <c r="R74" s="0" t="str">
        <f aca="false">IF(R$1="","",IF(INDEX(Responses!$A$74:$AZ$74,1,R$1)="","",INDEX(Responses!$A$74:$AZ$74,1,R$1)))</f>
        <v/>
      </c>
      <c r="S74" s="0" t="str">
        <f aca="false">IF(S$1="","",IF(INDEX(Responses!$A$74:$AZ$74,1,S$1)="","",INDEX(Responses!$A$74:$AZ$74,1,S$1)))</f>
        <v/>
      </c>
      <c r="T74" s="0" t="n">
        <f aca="false">IF(LEN(A74&amp;B74&amp;C74&amp;D74&amp;E74&amp;F74&amp;G74&amp;H74&amp;I74&amp;J74&amp;K74&amp;L74&amp;M74&amp;N74&amp;O74&amp;P74&amp;Q74&amp;R74&amp;S74)&gt;0,1,0)</f>
        <v>0</v>
      </c>
    </row>
    <row r="75" customFormat="false" ht="15" hidden="false" customHeight="false" outlineLevel="0" collapsed="false">
      <c r="A75" s="0" t="str">
        <f aca="false">IF(A$1="","",IF(INDEX(Responses!$A$75:$AZ$75,1,A$1)="","",INDEX(Responses!$A$75:$AZ$75,1,A$1)))</f>
        <v/>
      </c>
      <c r="B75" s="0" t="str">
        <f aca="false">IF(B$1="","",IF(INDEX(Responses!$A$75:$AZ$75,1,B$1)="","",INDEX(Responses!$A$75:$AZ$75,1,B$1)))</f>
        <v/>
      </c>
      <c r="C75" s="0" t="str">
        <f aca="false">IF(C$1="","",IF(INDEX(Responses!$A$75:$AZ$75,1,C$1)="","",INDEX(Responses!$A$75:$AZ$75,1,C$1)))</f>
        <v/>
      </c>
      <c r="D75" s="0" t="str">
        <f aca="false">IF(D$1="","",IF(INDEX(Responses!$A$75:$AZ$75,1,D$1)="","",INDEX(Responses!$A$75:$AZ$75,1,D$1)))</f>
        <v/>
      </c>
      <c r="E75" s="0" t="str">
        <f aca="false">IF(E$1="","",IF(INDEX(Responses!$A$75:$AZ$75,1,E$1)="","",INDEX(Responses!$A$75:$AZ$75,1,E$1)))</f>
        <v/>
      </c>
      <c r="F75" s="0" t="str">
        <f aca="false">IF(F$1="","",IF(INDEX(Responses!$A$75:$AZ$75,1,F$1)="","",INDEX(Responses!$A$75:$AZ$75,1,F$1)))</f>
        <v/>
      </c>
      <c r="G75" s="0" t="str">
        <f aca="false">IF(G$1="","",IF(INDEX(Responses!$A$75:$AZ$75,1,G$1)="","",INDEX(Responses!$A$75:$AZ$75,1,G$1)))</f>
        <v/>
      </c>
      <c r="H75" s="0" t="str">
        <f aca="false">IF(H$1="","",IF(INDEX(Responses!$A$75:$AZ$75,1,H$1)="","",INDEX(Responses!$A$75:$AZ$75,1,H$1)))</f>
        <v/>
      </c>
      <c r="I75" s="0" t="str">
        <f aca="false">IF(I$1="","",IF(INDEX(Responses!$A$75:$AZ$75,1,I$1)="","",INDEX(Responses!$A$75:$AZ$75,1,I$1)))</f>
        <v/>
      </c>
      <c r="J75" s="0" t="str">
        <f aca="false">IF(J$1="","",IF(INDEX(Responses!$A$75:$AZ$75,1,J$1)="","",INDEX(Responses!$A$75:$AZ$75,1,J$1)))</f>
        <v/>
      </c>
      <c r="K75" s="0" t="str">
        <f aca="false">IF(K$1="","",IF(INDEX(Responses!$A$75:$AZ$75,1,K$1)="","",INDEX(Responses!$A$75:$AZ$75,1,K$1)))</f>
        <v/>
      </c>
      <c r="L75" s="0" t="str">
        <f aca="false">IF(L$1="","",IF(INDEX(Responses!$A$75:$AZ$75,1,L$1)="","",INDEX(Responses!$A$75:$AZ$75,1,L$1)))</f>
        <v/>
      </c>
      <c r="M75" s="0" t="str">
        <f aca="false">IF(M$1="","",IF(INDEX(Responses!$A$75:$AZ$75,1,M$1)="","",INDEX(Responses!$A$75:$AZ$75,1,M$1)))</f>
        <v/>
      </c>
      <c r="N75" s="0" t="str">
        <f aca="false">IF(N$1="","",IF(INDEX(Responses!$A$75:$AZ$75,1,N$1)="","",INDEX(Responses!$A$75:$AZ$75,1,N$1)))</f>
        <v/>
      </c>
      <c r="O75" s="0" t="str">
        <f aca="false">IF(O$1="","",IF(INDEX(Responses!$A$75:$AZ$75,1,O$1)="","",INDEX(Responses!$A$75:$AZ$75,1,O$1)))</f>
        <v/>
      </c>
      <c r="P75" s="0" t="str">
        <f aca="false">IF(P$1="","",IF(INDEX(Responses!$A$75:$AZ$75,1,P$1)="","",INDEX(Responses!$A$75:$AZ$75,1,P$1)))</f>
        <v/>
      </c>
      <c r="Q75" s="0" t="str">
        <f aca="false">IF(Q$1="","",IF(INDEX(Responses!$A$75:$AZ$75,1,Q$1)="","",INDEX(Responses!$A$75:$AZ$75,1,Q$1)))</f>
        <v/>
      </c>
      <c r="R75" s="0" t="str">
        <f aca="false">IF(R$1="","",IF(INDEX(Responses!$A$75:$AZ$75,1,R$1)="","",INDEX(Responses!$A$75:$AZ$75,1,R$1)))</f>
        <v/>
      </c>
      <c r="S75" s="0" t="str">
        <f aca="false">IF(S$1="","",IF(INDEX(Responses!$A$75:$AZ$75,1,S$1)="","",INDEX(Responses!$A$75:$AZ$75,1,S$1)))</f>
        <v/>
      </c>
      <c r="T75" s="0" t="n">
        <f aca="false">IF(LEN(A75&amp;B75&amp;C75&amp;D75&amp;E75&amp;F75&amp;G75&amp;H75&amp;I75&amp;J75&amp;K75&amp;L75&amp;M75&amp;N75&amp;O75&amp;P75&amp;Q75&amp;R75&amp;S75)&gt;0,1,0)</f>
        <v>0</v>
      </c>
    </row>
    <row r="76" customFormat="false" ht="15" hidden="false" customHeight="false" outlineLevel="0" collapsed="false">
      <c r="A76" s="0" t="str">
        <f aca="false">IF(A$1="","",IF(INDEX(Responses!$A$76:$AZ$76,1,A$1)="","",INDEX(Responses!$A$76:$AZ$76,1,A$1)))</f>
        <v/>
      </c>
      <c r="B76" s="0" t="str">
        <f aca="false">IF(B$1="","",IF(INDEX(Responses!$A$76:$AZ$76,1,B$1)="","",INDEX(Responses!$A$76:$AZ$76,1,B$1)))</f>
        <v/>
      </c>
      <c r="C76" s="0" t="str">
        <f aca="false">IF(C$1="","",IF(INDEX(Responses!$A$76:$AZ$76,1,C$1)="","",INDEX(Responses!$A$76:$AZ$76,1,C$1)))</f>
        <v/>
      </c>
      <c r="D76" s="0" t="str">
        <f aca="false">IF(D$1="","",IF(INDEX(Responses!$A$76:$AZ$76,1,D$1)="","",INDEX(Responses!$A$76:$AZ$76,1,D$1)))</f>
        <v/>
      </c>
      <c r="E76" s="0" t="str">
        <f aca="false">IF(E$1="","",IF(INDEX(Responses!$A$76:$AZ$76,1,E$1)="","",INDEX(Responses!$A$76:$AZ$76,1,E$1)))</f>
        <v/>
      </c>
      <c r="F76" s="0" t="str">
        <f aca="false">IF(F$1="","",IF(INDEX(Responses!$A$76:$AZ$76,1,F$1)="","",INDEX(Responses!$A$76:$AZ$76,1,F$1)))</f>
        <v/>
      </c>
      <c r="G76" s="0" t="str">
        <f aca="false">IF(G$1="","",IF(INDEX(Responses!$A$76:$AZ$76,1,G$1)="","",INDEX(Responses!$A$76:$AZ$76,1,G$1)))</f>
        <v/>
      </c>
      <c r="H76" s="0" t="str">
        <f aca="false">IF(H$1="","",IF(INDEX(Responses!$A$76:$AZ$76,1,H$1)="","",INDEX(Responses!$A$76:$AZ$76,1,H$1)))</f>
        <v/>
      </c>
      <c r="I76" s="0" t="str">
        <f aca="false">IF(I$1="","",IF(INDEX(Responses!$A$76:$AZ$76,1,I$1)="","",INDEX(Responses!$A$76:$AZ$76,1,I$1)))</f>
        <v/>
      </c>
      <c r="J76" s="0" t="str">
        <f aca="false">IF(J$1="","",IF(INDEX(Responses!$A$76:$AZ$76,1,J$1)="","",INDEX(Responses!$A$76:$AZ$76,1,J$1)))</f>
        <v/>
      </c>
      <c r="K76" s="0" t="str">
        <f aca="false">IF(K$1="","",IF(INDEX(Responses!$A$76:$AZ$76,1,K$1)="","",INDEX(Responses!$A$76:$AZ$76,1,K$1)))</f>
        <v/>
      </c>
      <c r="L76" s="0" t="str">
        <f aca="false">IF(L$1="","",IF(INDEX(Responses!$A$76:$AZ$76,1,L$1)="","",INDEX(Responses!$A$76:$AZ$76,1,L$1)))</f>
        <v/>
      </c>
      <c r="M76" s="0" t="str">
        <f aca="false">IF(M$1="","",IF(INDEX(Responses!$A$76:$AZ$76,1,M$1)="","",INDEX(Responses!$A$76:$AZ$76,1,M$1)))</f>
        <v/>
      </c>
      <c r="N76" s="0" t="str">
        <f aca="false">IF(N$1="","",IF(INDEX(Responses!$A$76:$AZ$76,1,N$1)="","",INDEX(Responses!$A$76:$AZ$76,1,N$1)))</f>
        <v/>
      </c>
      <c r="O76" s="0" t="str">
        <f aca="false">IF(O$1="","",IF(INDEX(Responses!$A$76:$AZ$76,1,O$1)="","",INDEX(Responses!$A$76:$AZ$76,1,O$1)))</f>
        <v/>
      </c>
      <c r="P76" s="0" t="str">
        <f aca="false">IF(P$1="","",IF(INDEX(Responses!$A$76:$AZ$76,1,P$1)="","",INDEX(Responses!$A$76:$AZ$76,1,P$1)))</f>
        <v/>
      </c>
      <c r="Q76" s="0" t="str">
        <f aca="false">IF(Q$1="","",IF(INDEX(Responses!$A$76:$AZ$76,1,Q$1)="","",INDEX(Responses!$A$76:$AZ$76,1,Q$1)))</f>
        <v/>
      </c>
      <c r="R76" s="0" t="str">
        <f aca="false">IF(R$1="","",IF(INDEX(Responses!$A$76:$AZ$76,1,R$1)="","",INDEX(Responses!$A$76:$AZ$76,1,R$1)))</f>
        <v/>
      </c>
      <c r="S76" s="0" t="str">
        <f aca="false">IF(S$1="","",IF(INDEX(Responses!$A$76:$AZ$76,1,S$1)="","",INDEX(Responses!$A$76:$AZ$76,1,S$1)))</f>
        <v/>
      </c>
      <c r="T76" s="0" t="n">
        <f aca="false">IF(LEN(A76&amp;B76&amp;C76&amp;D76&amp;E76&amp;F76&amp;G76&amp;H76&amp;I76&amp;J76&amp;K76&amp;L76&amp;M76&amp;N76&amp;O76&amp;P76&amp;Q76&amp;R76&amp;S76)&gt;0,1,0)</f>
        <v>0</v>
      </c>
    </row>
    <row r="77" customFormat="false" ht="15" hidden="false" customHeight="false" outlineLevel="0" collapsed="false">
      <c r="A77" s="0" t="str">
        <f aca="false">IF(A$1="","",IF(INDEX(Responses!$A$77:$AZ$77,1,A$1)="","",INDEX(Responses!$A$77:$AZ$77,1,A$1)))</f>
        <v/>
      </c>
      <c r="B77" s="0" t="str">
        <f aca="false">IF(B$1="","",IF(INDEX(Responses!$A$77:$AZ$77,1,B$1)="","",INDEX(Responses!$A$77:$AZ$77,1,B$1)))</f>
        <v/>
      </c>
      <c r="C77" s="0" t="str">
        <f aca="false">IF(C$1="","",IF(INDEX(Responses!$A$77:$AZ$77,1,C$1)="","",INDEX(Responses!$A$77:$AZ$77,1,C$1)))</f>
        <v/>
      </c>
      <c r="D77" s="0" t="str">
        <f aca="false">IF(D$1="","",IF(INDEX(Responses!$A$77:$AZ$77,1,D$1)="","",INDEX(Responses!$A$77:$AZ$77,1,D$1)))</f>
        <v/>
      </c>
      <c r="E77" s="0" t="str">
        <f aca="false">IF(E$1="","",IF(INDEX(Responses!$A$77:$AZ$77,1,E$1)="","",INDEX(Responses!$A$77:$AZ$77,1,E$1)))</f>
        <v/>
      </c>
      <c r="F77" s="0" t="str">
        <f aca="false">IF(F$1="","",IF(INDEX(Responses!$A$77:$AZ$77,1,F$1)="","",INDEX(Responses!$A$77:$AZ$77,1,F$1)))</f>
        <v/>
      </c>
      <c r="G77" s="0" t="str">
        <f aca="false">IF(G$1="","",IF(INDEX(Responses!$A$77:$AZ$77,1,G$1)="","",INDEX(Responses!$A$77:$AZ$77,1,G$1)))</f>
        <v/>
      </c>
      <c r="H77" s="0" t="str">
        <f aca="false">IF(H$1="","",IF(INDEX(Responses!$A$77:$AZ$77,1,H$1)="","",INDEX(Responses!$A$77:$AZ$77,1,H$1)))</f>
        <v/>
      </c>
      <c r="I77" s="0" t="str">
        <f aca="false">IF(I$1="","",IF(INDEX(Responses!$A$77:$AZ$77,1,I$1)="","",INDEX(Responses!$A$77:$AZ$77,1,I$1)))</f>
        <v/>
      </c>
      <c r="J77" s="0" t="str">
        <f aca="false">IF(J$1="","",IF(INDEX(Responses!$A$77:$AZ$77,1,J$1)="","",INDEX(Responses!$A$77:$AZ$77,1,J$1)))</f>
        <v/>
      </c>
      <c r="K77" s="0" t="str">
        <f aca="false">IF(K$1="","",IF(INDEX(Responses!$A$77:$AZ$77,1,K$1)="","",INDEX(Responses!$A$77:$AZ$77,1,K$1)))</f>
        <v/>
      </c>
      <c r="L77" s="0" t="str">
        <f aca="false">IF(L$1="","",IF(INDEX(Responses!$A$77:$AZ$77,1,L$1)="","",INDEX(Responses!$A$77:$AZ$77,1,L$1)))</f>
        <v/>
      </c>
      <c r="M77" s="0" t="str">
        <f aca="false">IF(M$1="","",IF(INDEX(Responses!$A$77:$AZ$77,1,M$1)="","",INDEX(Responses!$A$77:$AZ$77,1,M$1)))</f>
        <v/>
      </c>
      <c r="N77" s="0" t="str">
        <f aca="false">IF(N$1="","",IF(INDEX(Responses!$A$77:$AZ$77,1,N$1)="","",INDEX(Responses!$A$77:$AZ$77,1,N$1)))</f>
        <v/>
      </c>
      <c r="O77" s="0" t="str">
        <f aca="false">IF(O$1="","",IF(INDEX(Responses!$A$77:$AZ$77,1,O$1)="","",INDEX(Responses!$A$77:$AZ$77,1,O$1)))</f>
        <v/>
      </c>
      <c r="P77" s="0" t="str">
        <f aca="false">IF(P$1="","",IF(INDEX(Responses!$A$77:$AZ$77,1,P$1)="","",INDEX(Responses!$A$77:$AZ$77,1,P$1)))</f>
        <v/>
      </c>
      <c r="Q77" s="0" t="str">
        <f aca="false">IF(Q$1="","",IF(INDEX(Responses!$A$77:$AZ$77,1,Q$1)="","",INDEX(Responses!$A$77:$AZ$77,1,Q$1)))</f>
        <v/>
      </c>
      <c r="R77" s="0" t="str">
        <f aca="false">IF(R$1="","",IF(INDEX(Responses!$A$77:$AZ$77,1,R$1)="","",INDEX(Responses!$A$77:$AZ$77,1,R$1)))</f>
        <v/>
      </c>
      <c r="S77" s="0" t="str">
        <f aca="false">IF(S$1="","",IF(INDEX(Responses!$A$77:$AZ$77,1,S$1)="","",INDEX(Responses!$A$77:$AZ$77,1,S$1)))</f>
        <v/>
      </c>
      <c r="T77" s="0" t="n">
        <f aca="false">IF(LEN(A77&amp;B77&amp;C77&amp;D77&amp;E77&amp;F77&amp;G77&amp;H77&amp;I77&amp;J77&amp;K77&amp;L77&amp;M77&amp;N77&amp;O77&amp;P77&amp;Q77&amp;R77&amp;S77)&gt;0,1,0)</f>
        <v>0</v>
      </c>
    </row>
    <row r="78" customFormat="false" ht="15" hidden="false" customHeight="false" outlineLevel="0" collapsed="false">
      <c r="A78" s="0" t="str">
        <f aca="false">IF(A$1="","",IF(INDEX(Responses!$A$78:$AZ$78,1,A$1)="","",INDEX(Responses!$A$78:$AZ$78,1,A$1)))</f>
        <v/>
      </c>
      <c r="B78" s="0" t="str">
        <f aca="false">IF(B$1="","",IF(INDEX(Responses!$A$78:$AZ$78,1,B$1)="","",INDEX(Responses!$A$78:$AZ$78,1,B$1)))</f>
        <v/>
      </c>
      <c r="C78" s="0" t="str">
        <f aca="false">IF(C$1="","",IF(INDEX(Responses!$A$78:$AZ$78,1,C$1)="","",INDEX(Responses!$A$78:$AZ$78,1,C$1)))</f>
        <v/>
      </c>
      <c r="D78" s="0" t="str">
        <f aca="false">IF(D$1="","",IF(INDEX(Responses!$A$78:$AZ$78,1,D$1)="","",INDEX(Responses!$A$78:$AZ$78,1,D$1)))</f>
        <v/>
      </c>
      <c r="E78" s="0" t="str">
        <f aca="false">IF(E$1="","",IF(INDEX(Responses!$A$78:$AZ$78,1,E$1)="","",INDEX(Responses!$A$78:$AZ$78,1,E$1)))</f>
        <v/>
      </c>
      <c r="F78" s="0" t="str">
        <f aca="false">IF(F$1="","",IF(INDEX(Responses!$A$78:$AZ$78,1,F$1)="","",INDEX(Responses!$A$78:$AZ$78,1,F$1)))</f>
        <v/>
      </c>
      <c r="G78" s="0" t="str">
        <f aca="false">IF(G$1="","",IF(INDEX(Responses!$A$78:$AZ$78,1,G$1)="","",INDEX(Responses!$A$78:$AZ$78,1,G$1)))</f>
        <v/>
      </c>
      <c r="H78" s="0" t="str">
        <f aca="false">IF(H$1="","",IF(INDEX(Responses!$A$78:$AZ$78,1,H$1)="","",INDEX(Responses!$A$78:$AZ$78,1,H$1)))</f>
        <v/>
      </c>
      <c r="I78" s="0" t="str">
        <f aca="false">IF(I$1="","",IF(INDEX(Responses!$A$78:$AZ$78,1,I$1)="","",INDEX(Responses!$A$78:$AZ$78,1,I$1)))</f>
        <v/>
      </c>
      <c r="J78" s="0" t="str">
        <f aca="false">IF(J$1="","",IF(INDEX(Responses!$A$78:$AZ$78,1,J$1)="","",INDEX(Responses!$A$78:$AZ$78,1,J$1)))</f>
        <v/>
      </c>
      <c r="K78" s="0" t="str">
        <f aca="false">IF(K$1="","",IF(INDEX(Responses!$A$78:$AZ$78,1,K$1)="","",INDEX(Responses!$A$78:$AZ$78,1,K$1)))</f>
        <v/>
      </c>
      <c r="L78" s="0" t="str">
        <f aca="false">IF(L$1="","",IF(INDEX(Responses!$A$78:$AZ$78,1,L$1)="","",INDEX(Responses!$A$78:$AZ$78,1,L$1)))</f>
        <v/>
      </c>
      <c r="M78" s="0" t="str">
        <f aca="false">IF(M$1="","",IF(INDEX(Responses!$A$78:$AZ$78,1,M$1)="","",INDEX(Responses!$A$78:$AZ$78,1,M$1)))</f>
        <v/>
      </c>
      <c r="N78" s="0" t="str">
        <f aca="false">IF(N$1="","",IF(INDEX(Responses!$A$78:$AZ$78,1,N$1)="","",INDEX(Responses!$A$78:$AZ$78,1,N$1)))</f>
        <v/>
      </c>
      <c r="O78" s="0" t="str">
        <f aca="false">IF(O$1="","",IF(INDEX(Responses!$A$78:$AZ$78,1,O$1)="","",INDEX(Responses!$A$78:$AZ$78,1,O$1)))</f>
        <v/>
      </c>
      <c r="P78" s="0" t="str">
        <f aca="false">IF(P$1="","",IF(INDEX(Responses!$A$78:$AZ$78,1,P$1)="","",INDEX(Responses!$A$78:$AZ$78,1,P$1)))</f>
        <v/>
      </c>
      <c r="Q78" s="0" t="str">
        <f aca="false">IF(Q$1="","",IF(INDEX(Responses!$A$78:$AZ$78,1,Q$1)="","",INDEX(Responses!$A$78:$AZ$78,1,Q$1)))</f>
        <v/>
      </c>
      <c r="R78" s="0" t="str">
        <f aca="false">IF(R$1="","",IF(INDEX(Responses!$A$78:$AZ$78,1,R$1)="","",INDEX(Responses!$A$78:$AZ$78,1,R$1)))</f>
        <v/>
      </c>
      <c r="S78" s="0" t="str">
        <f aca="false">IF(S$1="","",IF(INDEX(Responses!$A$78:$AZ$78,1,S$1)="","",INDEX(Responses!$A$78:$AZ$78,1,S$1)))</f>
        <v/>
      </c>
      <c r="T78" s="0" t="n">
        <f aca="false">IF(LEN(A78&amp;B78&amp;C78&amp;D78&amp;E78&amp;F78&amp;G78&amp;H78&amp;I78&amp;J78&amp;K78&amp;L78&amp;M78&amp;N78&amp;O78&amp;P78&amp;Q78&amp;R78&amp;S78)&gt;0,1,0)</f>
        <v>0</v>
      </c>
    </row>
    <row r="79" customFormat="false" ht="15" hidden="false" customHeight="false" outlineLevel="0" collapsed="false">
      <c r="A79" s="0" t="str">
        <f aca="false">IF(A$1="","",IF(INDEX(Responses!$A$79:$AZ$79,1,A$1)="","",INDEX(Responses!$A$79:$AZ$79,1,A$1)))</f>
        <v/>
      </c>
      <c r="B79" s="0" t="str">
        <f aca="false">IF(B$1="","",IF(INDEX(Responses!$A$79:$AZ$79,1,B$1)="","",INDEX(Responses!$A$79:$AZ$79,1,B$1)))</f>
        <v/>
      </c>
      <c r="C79" s="0" t="str">
        <f aca="false">IF(C$1="","",IF(INDEX(Responses!$A$79:$AZ$79,1,C$1)="","",INDEX(Responses!$A$79:$AZ$79,1,C$1)))</f>
        <v/>
      </c>
      <c r="D79" s="0" t="str">
        <f aca="false">IF(D$1="","",IF(INDEX(Responses!$A$79:$AZ$79,1,D$1)="","",INDEX(Responses!$A$79:$AZ$79,1,D$1)))</f>
        <v/>
      </c>
      <c r="E79" s="0" t="str">
        <f aca="false">IF(E$1="","",IF(INDEX(Responses!$A$79:$AZ$79,1,E$1)="","",INDEX(Responses!$A$79:$AZ$79,1,E$1)))</f>
        <v/>
      </c>
      <c r="F79" s="0" t="str">
        <f aca="false">IF(F$1="","",IF(INDEX(Responses!$A$79:$AZ$79,1,F$1)="","",INDEX(Responses!$A$79:$AZ$79,1,F$1)))</f>
        <v/>
      </c>
      <c r="G79" s="0" t="str">
        <f aca="false">IF(G$1="","",IF(INDEX(Responses!$A$79:$AZ$79,1,G$1)="","",INDEX(Responses!$A$79:$AZ$79,1,G$1)))</f>
        <v/>
      </c>
      <c r="H79" s="0" t="str">
        <f aca="false">IF(H$1="","",IF(INDEX(Responses!$A$79:$AZ$79,1,H$1)="","",INDEX(Responses!$A$79:$AZ$79,1,H$1)))</f>
        <v/>
      </c>
      <c r="I79" s="0" t="str">
        <f aca="false">IF(I$1="","",IF(INDEX(Responses!$A$79:$AZ$79,1,I$1)="","",INDEX(Responses!$A$79:$AZ$79,1,I$1)))</f>
        <v/>
      </c>
      <c r="J79" s="0" t="str">
        <f aca="false">IF(J$1="","",IF(INDEX(Responses!$A$79:$AZ$79,1,J$1)="","",INDEX(Responses!$A$79:$AZ$79,1,J$1)))</f>
        <v/>
      </c>
      <c r="K79" s="0" t="str">
        <f aca="false">IF(K$1="","",IF(INDEX(Responses!$A$79:$AZ$79,1,K$1)="","",INDEX(Responses!$A$79:$AZ$79,1,K$1)))</f>
        <v/>
      </c>
      <c r="L79" s="0" t="str">
        <f aca="false">IF(L$1="","",IF(INDEX(Responses!$A$79:$AZ$79,1,L$1)="","",INDEX(Responses!$A$79:$AZ$79,1,L$1)))</f>
        <v/>
      </c>
      <c r="M79" s="0" t="str">
        <f aca="false">IF(M$1="","",IF(INDEX(Responses!$A$79:$AZ$79,1,M$1)="","",INDEX(Responses!$A$79:$AZ$79,1,M$1)))</f>
        <v/>
      </c>
      <c r="N79" s="0" t="str">
        <f aca="false">IF(N$1="","",IF(INDEX(Responses!$A$79:$AZ$79,1,N$1)="","",INDEX(Responses!$A$79:$AZ$79,1,N$1)))</f>
        <v/>
      </c>
      <c r="O79" s="0" t="str">
        <f aca="false">IF(O$1="","",IF(INDEX(Responses!$A$79:$AZ$79,1,O$1)="","",INDEX(Responses!$A$79:$AZ$79,1,O$1)))</f>
        <v/>
      </c>
      <c r="P79" s="0" t="str">
        <f aca="false">IF(P$1="","",IF(INDEX(Responses!$A$79:$AZ$79,1,P$1)="","",INDEX(Responses!$A$79:$AZ$79,1,P$1)))</f>
        <v/>
      </c>
      <c r="Q79" s="0" t="str">
        <f aca="false">IF(Q$1="","",IF(INDEX(Responses!$A$79:$AZ$79,1,Q$1)="","",INDEX(Responses!$A$79:$AZ$79,1,Q$1)))</f>
        <v/>
      </c>
      <c r="R79" s="0" t="str">
        <f aca="false">IF(R$1="","",IF(INDEX(Responses!$A$79:$AZ$79,1,R$1)="","",INDEX(Responses!$A$79:$AZ$79,1,R$1)))</f>
        <v/>
      </c>
      <c r="S79" s="0" t="str">
        <f aca="false">IF(S$1="","",IF(INDEX(Responses!$A$79:$AZ$79,1,S$1)="","",INDEX(Responses!$A$79:$AZ$79,1,S$1)))</f>
        <v/>
      </c>
      <c r="T79" s="0" t="n">
        <f aca="false">IF(LEN(A79&amp;B79&amp;C79&amp;D79&amp;E79&amp;F79&amp;G79&amp;H79&amp;I79&amp;J79&amp;K79&amp;L79&amp;M79&amp;N79&amp;O79&amp;P79&amp;Q79&amp;R79&amp;S79)&gt;0,1,0)</f>
        <v>0</v>
      </c>
    </row>
    <row r="80" customFormat="false" ht="15" hidden="false" customHeight="false" outlineLevel="0" collapsed="false">
      <c r="A80" s="0" t="str">
        <f aca="false">IF(A$1="","",IF(INDEX(Responses!$A$80:$AZ$80,1,A$1)="","",INDEX(Responses!$A$80:$AZ$80,1,A$1)))</f>
        <v/>
      </c>
      <c r="B80" s="0" t="str">
        <f aca="false">IF(B$1="","",IF(INDEX(Responses!$A$80:$AZ$80,1,B$1)="","",INDEX(Responses!$A$80:$AZ$80,1,B$1)))</f>
        <v/>
      </c>
      <c r="C80" s="0" t="str">
        <f aca="false">IF(C$1="","",IF(INDEX(Responses!$A$80:$AZ$80,1,C$1)="","",INDEX(Responses!$A$80:$AZ$80,1,C$1)))</f>
        <v/>
      </c>
      <c r="D80" s="0" t="str">
        <f aca="false">IF(D$1="","",IF(INDEX(Responses!$A$80:$AZ$80,1,D$1)="","",INDEX(Responses!$A$80:$AZ$80,1,D$1)))</f>
        <v/>
      </c>
      <c r="E80" s="0" t="str">
        <f aca="false">IF(E$1="","",IF(INDEX(Responses!$A$80:$AZ$80,1,E$1)="","",INDEX(Responses!$A$80:$AZ$80,1,E$1)))</f>
        <v/>
      </c>
      <c r="F80" s="0" t="str">
        <f aca="false">IF(F$1="","",IF(INDEX(Responses!$A$80:$AZ$80,1,F$1)="","",INDEX(Responses!$A$80:$AZ$80,1,F$1)))</f>
        <v/>
      </c>
      <c r="G80" s="0" t="str">
        <f aca="false">IF(G$1="","",IF(INDEX(Responses!$A$80:$AZ$80,1,G$1)="","",INDEX(Responses!$A$80:$AZ$80,1,G$1)))</f>
        <v/>
      </c>
      <c r="H80" s="0" t="str">
        <f aca="false">IF(H$1="","",IF(INDEX(Responses!$A$80:$AZ$80,1,H$1)="","",INDEX(Responses!$A$80:$AZ$80,1,H$1)))</f>
        <v/>
      </c>
      <c r="I80" s="0" t="str">
        <f aca="false">IF(I$1="","",IF(INDEX(Responses!$A$80:$AZ$80,1,I$1)="","",INDEX(Responses!$A$80:$AZ$80,1,I$1)))</f>
        <v/>
      </c>
      <c r="J80" s="0" t="str">
        <f aca="false">IF(J$1="","",IF(INDEX(Responses!$A$80:$AZ$80,1,J$1)="","",INDEX(Responses!$A$80:$AZ$80,1,J$1)))</f>
        <v/>
      </c>
      <c r="K80" s="0" t="str">
        <f aca="false">IF(K$1="","",IF(INDEX(Responses!$A$80:$AZ$80,1,K$1)="","",INDEX(Responses!$A$80:$AZ$80,1,K$1)))</f>
        <v/>
      </c>
      <c r="L80" s="0" t="str">
        <f aca="false">IF(L$1="","",IF(INDEX(Responses!$A$80:$AZ$80,1,L$1)="","",INDEX(Responses!$A$80:$AZ$80,1,L$1)))</f>
        <v/>
      </c>
      <c r="M80" s="0" t="str">
        <f aca="false">IF(M$1="","",IF(INDEX(Responses!$A$80:$AZ$80,1,M$1)="","",INDEX(Responses!$A$80:$AZ$80,1,M$1)))</f>
        <v/>
      </c>
      <c r="N80" s="0" t="str">
        <f aca="false">IF(N$1="","",IF(INDEX(Responses!$A$80:$AZ$80,1,N$1)="","",INDEX(Responses!$A$80:$AZ$80,1,N$1)))</f>
        <v/>
      </c>
      <c r="O80" s="0" t="str">
        <f aca="false">IF(O$1="","",IF(INDEX(Responses!$A$80:$AZ$80,1,O$1)="","",INDEX(Responses!$A$80:$AZ$80,1,O$1)))</f>
        <v/>
      </c>
      <c r="P80" s="0" t="str">
        <f aca="false">IF(P$1="","",IF(INDEX(Responses!$A$80:$AZ$80,1,P$1)="","",INDEX(Responses!$A$80:$AZ$80,1,P$1)))</f>
        <v/>
      </c>
      <c r="Q80" s="0" t="str">
        <f aca="false">IF(Q$1="","",IF(INDEX(Responses!$A$80:$AZ$80,1,Q$1)="","",INDEX(Responses!$A$80:$AZ$80,1,Q$1)))</f>
        <v/>
      </c>
      <c r="R80" s="0" t="str">
        <f aca="false">IF(R$1="","",IF(INDEX(Responses!$A$80:$AZ$80,1,R$1)="","",INDEX(Responses!$A$80:$AZ$80,1,R$1)))</f>
        <v/>
      </c>
      <c r="S80" s="0" t="str">
        <f aca="false">IF(S$1="","",IF(INDEX(Responses!$A$80:$AZ$80,1,S$1)="","",INDEX(Responses!$A$80:$AZ$80,1,S$1)))</f>
        <v/>
      </c>
      <c r="T80" s="0" t="n">
        <f aca="false">IF(LEN(A80&amp;B80&amp;C80&amp;D80&amp;E80&amp;F80&amp;G80&amp;H80&amp;I80&amp;J80&amp;K80&amp;L80&amp;M80&amp;N80&amp;O80&amp;P80&amp;Q80&amp;R80&amp;S80)&gt;0,1,0)</f>
        <v>0</v>
      </c>
    </row>
    <row r="81" customFormat="false" ht="15" hidden="false" customHeight="false" outlineLevel="0" collapsed="false">
      <c r="A81" s="0" t="str">
        <f aca="false">IF(A$1="","",IF(INDEX(Responses!$A$81:$AZ$81,1,A$1)="","",INDEX(Responses!$A$81:$AZ$81,1,A$1)))</f>
        <v/>
      </c>
      <c r="B81" s="0" t="str">
        <f aca="false">IF(B$1="","",IF(INDEX(Responses!$A$81:$AZ$81,1,B$1)="","",INDEX(Responses!$A$81:$AZ$81,1,B$1)))</f>
        <v/>
      </c>
      <c r="C81" s="0" t="str">
        <f aca="false">IF(C$1="","",IF(INDEX(Responses!$A$81:$AZ$81,1,C$1)="","",INDEX(Responses!$A$81:$AZ$81,1,C$1)))</f>
        <v/>
      </c>
      <c r="D81" s="0" t="str">
        <f aca="false">IF(D$1="","",IF(INDEX(Responses!$A$81:$AZ$81,1,D$1)="","",INDEX(Responses!$A$81:$AZ$81,1,D$1)))</f>
        <v/>
      </c>
      <c r="E81" s="0" t="str">
        <f aca="false">IF(E$1="","",IF(INDEX(Responses!$A$81:$AZ$81,1,E$1)="","",INDEX(Responses!$A$81:$AZ$81,1,E$1)))</f>
        <v/>
      </c>
      <c r="F81" s="0" t="str">
        <f aca="false">IF(F$1="","",IF(INDEX(Responses!$A$81:$AZ$81,1,F$1)="","",INDEX(Responses!$A$81:$AZ$81,1,F$1)))</f>
        <v/>
      </c>
      <c r="G81" s="0" t="str">
        <f aca="false">IF(G$1="","",IF(INDEX(Responses!$A$81:$AZ$81,1,G$1)="","",INDEX(Responses!$A$81:$AZ$81,1,G$1)))</f>
        <v/>
      </c>
      <c r="H81" s="0" t="str">
        <f aca="false">IF(H$1="","",IF(INDEX(Responses!$A$81:$AZ$81,1,H$1)="","",INDEX(Responses!$A$81:$AZ$81,1,H$1)))</f>
        <v/>
      </c>
      <c r="I81" s="0" t="str">
        <f aca="false">IF(I$1="","",IF(INDEX(Responses!$A$81:$AZ$81,1,I$1)="","",INDEX(Responses!$A$81:$AZ$81,1,I$1)))</f>
        <v/>
      </c>
      <c r="J81" s="0" t="str">
        <f aca="false">IF(J$1="","",IF(INDEX(Responses!$A$81:$AZ$81,1,J$1)="","",INDEX(Responses!$A$81:$AZ$81,1,J$1)))</f>
        <v/>
      </c>
      <c r="K81" s="0" t="str">
        <f aca="false">IF(K$1="","",IF(INDEX(Responses!$A$81:$AZ$81,1,K$1)="","",INDEX(Responses!$A$81:$AZ$81,1,K$1)))</f>
        <v/>
      </c>
      <c r="L81" s="0" t="str">
        <f aca="false">IF(L$1="","",IF(INDEX(Responses!$A$81:$AZ$81,1,L$1)="","",INDEX(Responses!$A$81:$AZ$81,1,L$1)))</f>
        <v/>
      </c>
      <c r="M81" s="0" t="str">
        <f aca="false">IF(M$1="","",IF(INDEX(Responses!$A$81:$AZ$81,1,M$1)="","",INDEX(Responses!$A$81:$AZ$81,1,M$1)))</f>
        <v/>
      </c>
      <c r="N81" s="0" t="str">
        <f aca="false">IF(N$1="","",IF(INDEX(Responses!$A$81:$AZ$81,1,N$1)="","",INDEX(Responses!$A$81:$AZ$81,1,N$1)))</f>
        <v/>
      </c>
      <c r="O81" s="0" t="str">
        <f aca="false">IF(O$1="","",IF(INDEX(Responses!$A$81:$AZ$81,1,O$1)="","",INDEX(Responses!$A$81:$AZ$81,1,O$1)))</f>
        <v/>
      </c>
      <c r="P81" s="0" t="str">
        <f aca="false">IF(P$1="","",IF(INDEX(Responses!$A$81:$AZ$81,1,P$1)="","",INDEX(Responses!$A$81:$AZ$81,1,P$1)))</f>
        <v/>
      </c>
      <c r="Q81" s="0" t="str">
        <f aca="false">IF(Q$1="","",IF(INDEX(Responses!$A$81:$AZ$81,1,Q$1)="","",INDEX(Responses!$A$81:$AZ$81,1,Q$1)))</f>
        <v/>
      </c>
      <c r="R81" s="0" t="str">
        <f aca="false">IF(R$1="","",IF(INDEX(Responses!$A$81:$AZ$81,1,R$1)="","",INDEX(Responses!$A$81:$AZ$81,1,R$1)))</f>
        <v/>
      </c>
      <c r="S81" s="0" t="str">
        <f aca="false">IF(S$1="","",IF(INDEX(Responses!$A$81:$AZ$81,1,S$1)="","",INDEX(Responses!$A$81:$AZ$81,1,S$1)))</f>
        <v/>
      </c>
      <c r="T81" s="0" t="n">
        <f aca="false">IF(LEN(A81&amp;B81&amp;C81&amp;D81&amp;E81&amp;F81&amp;G81&amp;H81&amp;I81&amp;J81&amp;K81&amp;L81&amp;M81&amp;N81&amp;O81&amp;P81&amp;Q81&amp;R81&amp;S81)&gt;0,1,0)</f>
        <v>0</v>
      </c>
    </row>
    <row r="82" customFormat="false" ht="15" hidden="false" customHeight="false" outlineLevel="0" collapsed="false">
      <c r="A82" s="0" t="str">
        <f aca="false">IF(A$1="","",IF(INDEX(Responses!$A$82:$AZ$82,1,A$1)="","",INDEX(Responses!$A$82:$AZ$82,1,A$1)))</f>
        <v/>
      </c>
      <c r="B82" s="0" t="str">
        <f aca="false">IF(B$1="","",IF(INDEX(Responses!$A$82:$AZ$82,1,B$1)="","",INDEX(Responses!$A$82:$AZ$82,1,B$1)))</f>
        <v/>
      </c>
      <c r="C82" s="0" t="str">
        <f aca="false">IF(C$1="","",IF(INDEX(Responses!$A$82:$AZ$82,1,C$1)="","",INDEX(Responses!$A$82:$AZ$82,1,C$1)))</f>
        <v/>
      </c>
      <c r="D82" s="0" t="str">
        <f aca="false">IF(D$1="","",IF(INDEX(Responses!$A$82:$AZ$82,1,D$1)="","",INDEX(Responses!$A$82:$AZ$82,1,D$1)))</f>
        <v/>
      </c>
      <c r="E82" s="0" t="str">
        <f aca="false">IF(E$1="","",IF(INDEX(Responses!$A$82:$AZ$82,1,E$1)="","",INDEX(Responses!$A$82:$AZ$82,1,E$1)))</f>
        <v/>
      </c>
      <c r="F82" s="0" t="str">
        <f aca="false">IF(F$1="","",IF(INDEX(Responses!$A$82:$AZ$82,1,F$1)="","",INDEX(Responses!$A$82:$AZ$82,1,F$1)))</f>
        <v/>
      </c>
      <c r="G82" s="0" t="str">
        <f aca="false">IF(G$1="","",IF(INDEX(Responses!$A$82:$AZ$82,1,G$1)="","",INDEX(Responses!$A$82:$AZ$82,1,G$1)))</f>
        <v/>
      </c>
      <c r="H82" s="0" t="str">
        <f aca="false">IF(H$1="","",IF(INDEX(Responses!$A$82:$AZ$82,1,H$1)="","",INDEX(Responses!$A$82:$AZ$82,1,H$1)))</f>
        <v/>
      </c>
      <c r="I82" s="0" t="str">
        <f aca="false">IF(I$1="","",IF(INDEX(Responses!$A$82:$AZ$82,1,I$1)="","",INDEX(Responses!$A$82:$AZ$82,1,I$1)))</f>
        <v/>
      </c>
      <c r="J82" s="0" t="str">
        <f aca="false">IF(J$1="","",IF(INDEX(Responses!$A$82:$AZ$82,1,J$1)="","",INDEX(Responses!$A$82:$AZ$82,1,J$1)))</f>
        <v/>
      </c>
      <c r="K82" s="0" t="str">
        <f aca="false">IF(K$1="","",IF(INDEX(Responses!$A$82:$AZ$82,1,K$1)="","",INDEX(Responses!$A$82:$AZ$82,1,K$1)))</f>
        <v/>
      </c>
      <c r="L82" s="0" t="str">
        <f aca="false">IF(L$1="","",IF(INDEX(Responses!$A$82:$AZ$82,1,L$1)="","",INDEX(Responses!$A$82:$AZ$82,1,L$1)))</f>
        <v/>
      </c>
      <c r="M82" s="0" t="str">
        <f aca="false">IF(M$1="","",IF(INDEX(Responses!$A$82:$AZ$82,1,M$1)="","",INDEX(Responses!$A$82:$AZ$82,1,M$1)))</f>
        <v/>
      </c>
      <c r="N82" s="0" t="str">
        <f aca="false">IF(N$1="","",IF(INDEX(Responses!$A$82:$AZ$82,1,N$1)="","",INDEX(Responses!$A$82:$AZ$82,1,N$1)))</f>
        <v/>
      </c>
      <c r="O82" s="0" t="str">
        <f aca="false">IF(O$1="","",IF(INDEX(Responses!$A$82:$AZ$82,1,O$1)="","",INDEX(Responses!$A$82:$AZ$82,1,O$1)))</f>
        <v/>
      </c>
      <c r="P82" s="0" t="str">
        <f aca="false">IF(P$1="","",IF(INDEX(Responses!$A$82:$AZ$82,1,P$1)="","",INDEX(Responses!$A$82:$AZ$82,1,P$1)))</f>
        <v/>
      </c>
      <c r="Q82" s="0" t="str">
        <f aca="false">IF(Q$1="","",IF(INDEX(Responses!$A$82:$AZ$82,1,Q$1)="","",INDEX(Responses!$A$82:$AZ$82,1,Q$1)))</f>
        <v/>
      </c>
      <c r="R82" s="0" t="str">
        <f aca="false">IF(R$1="","",IF(INDEX(Responses!$A$82:$AZ$82,1,R$1)="","",INDEX(Responses!$A$82:$AZ$82,1,R$1)))</f>
        <v/>
      </c>
      <c r="S82" s="0" t="str">
        <f aca="false">IF(S$1="","",IF(INDEX(Responses!$A$82:$AZ$82,1,S$1)="","",INDEX(Responses!$A$82:$AZ$82,1,S$1)))</f>
        <v/>
      </c>
      <c r="T82" s="0" t="n">
        <f aca="false">IF(LEN(A82&amp;B82&amp;C82&amp;D82&amp;E82&amp;F82&amp;G82&amp;H82&amp;I82&amp;J82&amp;K82&amp;L82&amp;M82&amp;N82&amp;O82&amp;P82&amp;Q82&amp;R82&amp;S82)&gt;0,1,0)</f>
        <v>0</v>
      </c>
    </row>
    <row r="83" customFormat="false" ht="15" hidden="false" customHeight="false" outlineLevel="0" collapsed="false">
      <c r="A83" s="0" t="str">
        <f aca="false">IF(A$1="","",IF(INDEX(Responses!$A$83:$AZ$83,1,A$1)="","",INDEX(Responses!$A$83:$AZ$83,1,A$1)))</f>
        <v/>
      </c>
      <c r="B83" s="0" t="str">
        <f aca="false">IF(B$1="","",IF(INDEX(Responses!$A$83:$AZ$83,1,B$1)="","",INDEX(Responses!$A$83:$AZ$83,1,B$1)))</f>
        <v/>
      </c>
      <c r="C83" s="0" t="str">
        <f aca="false">IF(C$1="","",IF(INDEX(Responses!$A$83:$AZ$83,1,C$1)="","",INDEX(Responses!$A$83:$AZ$83,1,C$1)))</f>
        <v/>
      </c>
      <c r="D83" s="0" t="str">
        <f aca="false">IF(D$1="","",IF(INDEX(Responses!$A$83:$AZ$83,1,D$1)="","",INDEX(Responses!$A$83:$AZ$83,1,D$1)))</f>
        <v/>
      </c>
      <c r="E83" s="0" t="str">
        <f aca="false">IF(E$1="","",IF(INDEX(Responses!$A$83:$AZ$83,1,E$1)="","",INDEX(Responses!$A$83:$AZ$83,1,E$1)))</f>
        <v/>
      </c>
      <c r="F83" s="0" t="str">
        <f aca="false">IF(F$1="","",IF(INDEX(Responses!$A$83:$AZ$83,1,F$1)="","",INDEX(Responses!$A$83:$AZ$83,1,F$1)))</f>
        <v/>
      </c>
      <c r="G83" s="0" t="str">
        <f aca="false">IF(G$1="","",IF(INDEX(Responses!$A$83:$AZ$83,1,G$1)="","",INDEX(Responses!$A$83:$AZ$83,1,G$1)))</f>
        <v/>
      </c>
      <c r="H83" s="0" t="str">
        <f aca="false">IF(H$1="","",IF(INDEX(Responses!$A$83:$AZ$83,1,H$1)="","",INDEX(Responses!$A$83:$AZ$83,1,H$1)))</f>
        <v/>
      </c>
      <c r="I83" s="0" t="str">
        <f aca="false">IF(I$1="","",IF(INDEX(Responses!$A$83:$AZ$83,1,I$1)="","",INDEX(Responses!$A$83:$AZ$83,1,I$1)))</f>
        <v/>
      </c>
      <c r="J83" s="0" t="str">
        <f aca="false">IF(J$1="","",IF(INDEX(Responses!$A$83:$AZ$83,1,J$1)="","",INDEX(Responses!$A$83:$AZ$83,1,J$1)))</f>
        <v/>
      </c>
      <c r="K83" s="0" t="str">
        <f aca="false">IF(K$1="","",IF(INDEX(Responses!$A$83:$AZ$83,1,K$1)="","",INDEX(Responses!$A$83:$AZ$83,1,K$1)))</f>
        <v/>
      </c>
      <c r="L83" s="0" t="str">
        <f aca="false">IF(L$1="","",IF(INDEX(Responses!$A$83:$AZ$83,1,L$1)="","",INDEX(Responses!$A$83:$AZ$83,1,L$1)))</f>
        <v/>
      </c>
      <c r="M83" s="0" t="str">
        <f aca="false">IF(M$1="","",IF(INDEX(Responses!$A$83:$AZ$83,1,M$1)="","",INDEX(Responses!$A$83:$AZ$83,1,M$1)))</f>
        <v/>
      </c>
      <c r="N83" s="0" t="str">
        <f aca="false">IF(N$1="","",IF(INDEX(Responses!$A$83:$AZ$83,1,N$1)="","",INDEX(Responses!$A$83:$AZ$83,1,N$1)))</f>
        <v/>
      </c>
      <c r="O83" s="0" t="str">
        <f aca="false">IF(O$1="","",IF(INDEX(Responses!$A$83:$AZ$83,1,O$1)="","",INDEX(Responses!$A$83:$AZ$83,1,O$1)))</f>
        <v/>
      </c>
      <c r="P83" s="0" t="str">
        <f aca="false">IF(P$1="","",IF(INDEX(Responses!$A$83:$AZ$83,1,P$1)="","",INDEX(Responses!$A$83:$AZ$83,1,P$1)))</f>
        <v/>
      </c>
      <c r="Q83" s="0" t="str">
        <f aca="false">IF(Q$1="","",IF(INDEX(Responses!$A$83:$AZ$83,1,Q$1)="","",INDEX(Responses!$A$83:$AZ$83,1,Q$1)))</f>
        <v/>
      </c>
      <c r="R83" s="0" t="str">
        <f aca="false">IF(R$1="","",IF(INDEX(Responses!$A$83:$AZ$83,1,R$1)="","",INDEX(Responses!$A$83:$AZ$83,1,R$1)))</f>
        <v/>
      </c>
      <c r="S83" s="0" t="str">
        <f aca="false">IF(S$1="","",IF(INDEX(Responses!$A$83:$AZ$83,1,S$1)="","",INDEX(Responses!$A$83:$AZ$83,1,S$1)))</f>
        <v/>
      </c>
      <c r="T83" s="0" t="n">
        <f aca="false">IF(LEN(A83&amp;B83&amp;C83&amp;D83&amp;E83&amp;F83&amp;G83&amp;H83&amp;I83&amp;J83&amp;K83&amp;L83&amp;M83&amp;N83&amp;O83&amp;P83&amp;Q83&amp;R83&amp;S83)&gt;0,1,0)</f>
        <v>0</v>
      </c>
    </row>
    <row r="84" customFormat="false" ht="15" hidden="false" customHeight="false" outlineLevel="0" collapsed="false">
      <c r="A84" s="0" t="str">
        <f aca="false">IF(A$1="","",IF(INDEX(Responses!$A$84:$AZ$84,1,A$1)="","",INDEX(Responses!$A$84:$AZ$84,1,A$1)))</f>
        <v/>
      </c>
      <c r="B84" s="0" t="str">
        <f aca="false">IF(B$1="","",IF(INDEX(Responses!$A$84:$AZ$84,1,B$1)="","",INDEX(Responses!$A$84:$AZ$84,1,B$1)))</f>
        <v/>
      </c>
      <c r="C84" s="0" t="str">
        <f aca="false">IF(C$1="","",IF(INDEX(Responses!$A$84:$AZ$84,1,C$1)="","",INDEX(Responses!$A$84:$AZ$84,1,C$1)))</f>
        <v/>
      </c>
      <c r="D84" s="0" t="str">
        <f aca="false">IF(D$1="","",IF(INDEX(Responses!$A$84:$AZ$84,1,D$1)="","",INDEX(Responses!$A$84:$AZ$84,1,D$1)))</f>
        <v/>
      </c>
      <c r="E84" s="0" t="str">
        <f aca="false">IF(E$1="","",IF(INDEX(Responses!$A$84:$AZ$84,1,E$1)="","",INDEX(Responses!$A$84:$AZ$84,1,E$1)))</f>
        <v/>
      </c>
      <c r="F84" s="0" t="str">
        <f aca="false">IF(F$1="","",IF(INDEX(Responses!$A$84:$AZ$84,1,F$1)="","",INDEX(Responses!$A$84:$AZ$84,1,F$1)))</f>
        <v/>
      </c>
      <c r="G84" s="0" t="str">
        <f aca="false">IF(G$1="","",IF(INDEX(Responses!$A$84:$AZ$84,1,G$1)="","",INDEX(Responses!$A$84:$AZ$84,1,G$1)))</f>
        <v/>
      </c>
      <c r="H84" s="0" t="str">
        <f aca="false">IF(H$1="","",IF(INDEX(Responses!$A$84:$AZ$84,1,H$1)="","",INDEX(Responses!$A$84:$AZ$84,1,H$1)))</f>
        <v/>
      </c>
      <c r="I84" s="0" t="str">
        <f aca="false">IF(I$1="","",IF(INDEX(Responses!$A$84:$AZ$84,1,I$1)="","",INDEX(Responses!$A$84:$AZ$84,1,I$1)))</f>
        <v/>
      </c>
      <c r="J84" s="0" t="str">
        <f aca="false">IF(J$1="","",IF(INDEX(Responses!$A$84:$AZ$84,1,J$1)="","",INDEX(Responses!$A$84:$AZ$84,1,J$1)))</f>
        <v/>
      </c>
      <c r="K84" s="0" t="str">
        <f aca="false">IF(K$1="","",IF(INDEX(Responses!$A$84:$AZ$84,1,K$1)="","",INDEX(Responses!$A$84:$AZ$84,1,K$1)))</f>
        <v/>
      </c>
      <c r="L84" s="0" t="str">
        <f aca="false">IF(L$1="","",IF(INDEX(Responses!$A$84:$AZ$84,1,L$1)="","",INDEX(Responses!$A$84:$AZ$84,1,L$1)))</f>
        <v/>
      </c>
      <c r="M84" s="0" t="str">
        <f aca="false">IF(M$1="","",IF(INDEX(Responses!$A$84:$AZ$84,1,M$1)="","",INDEX(Responses!$A$84:$AZ$84,1,M$1)))</f>
        <v/>
      </c>
      <c r="N84" s="0" t="str">
        <f aca="false">IF(N$1="","",IF(INDEX(Responses!$A$84:$AZ$84,1,N$1)="","",INDEX(Responses!$A$84:$AZ$84,1,N$1)))</f>
        <v/>
      </c>
      <c r="O84" s="0" t="str">
        <f aca="false">IF(O$1="","",IF(INDEX(Responses!$A$84:$AZ$84,1,O$1)="","",INDEX(Responses!$A$84:$AZ$84,1,O$1)))</f>
        <v/>
      </c>
      <c r="P84" s="0" t="str">
        <f aca="false">IF(P$1="","",IF(INDEX(Responses!$A$84:$AZ$84,1,P$1)="","",INDEX(Responses!$A$84:$AZ$84,1,P$1)))</f>
        <v/>
      </c>
      <c r="Q84" s="0" t="str">
        <f aca="false">IF(Q$1="","",IF(INDEX(Responses!$A$84:$AZ$84,1,Q$1)="","",INDEX(Responses!$A$84:$AZ$84,1,Q$1)))</f>
        <v/>
      </c>
      <c r="R84" s="0" t="str">
        <f aca="false">IF(R$1="","",IF(INDEX(Responses!$A$84:$AZ$84,1,R$1)="","",INDEX(Responses!$A$84:$AZ$84,1,R$1)))</f>
        <v/>
      </c>
      <c r="S84" s="0" t="str">
        <f aca="false">IF(S$1="","",IF(INDEX(Responses!$A$84:$AZ$84,1,S$1)="","",INDEX(Responses!$A$84:$AZ$84,1,S$1)))</f>
        <v/>
      </c>
      <c r="T84" s="0" t="n">
        <f aca="false">IF(LEN(A84&amp;B84&amp;C84&amp;D84&amp;E84&amp;F84&amp;G84&amp;H84&amp;I84&amp;J84&amp;K84&amp;L84&amp;M84&amp;N84&amp;O84&amp;P84&amp;Q84&amp;R84&amp;S84)&gt;0,1,0)</f>
        <v>0</v>
      </c>
    </row>
    <row r="85" customFormat="false" ht="15" hidden="false" customHeight="false" outlineLevel="0" collapsed="false">
      <c r="A85" s="0" t="str">
        <f aca="false">IF(A$1="","",IF(INDEX(Responses!$A$85:$AZ$85,1,A$1)="","",INDEX(Responses!$A$85:$AZ$85,1,A$1)))</f>
        <v/>
      </c>
      <c r="B85" s="0" t="str">
        <f aca="false">IF(B$1="","",IF(INDEX(Responses!$A$85:$AZ$85,1,B$1)="","",INDEX(Responses!$A$85:$AZ$85,1,B$1)))</f>
        <v/>
      </c>
      <c r="C85" s="0" t="str">
        <f aca="false">IF(C$1="","",IF(INDEX(Responses!$A$85:$AZ$85,1,C$1)="","",INDEX(Responses!$A$85:$AZ$85,1,C$1)))</f>
        <v/>
      </c>
      <c r="D85" s="0" t="str">
        <f aca="false">IF(D$1="","",IF(INDEX(Responses!$A$85:$AZ$85,1,D$1)="","",INDEX(Responses!$A$85:$AZ$85,1,D$1)))</f>
        <v/>
      </c>
      <c r="E85" s="0" t="str">
        <f aca="false">IF(E$1="","",IF(INDEX(Responses!$A$85:$AZ$85,1,E$1)="","",INDEX(Responses!$A$85:$AZ$85,1,E$1)))</f>
        <v/>
      </c>
      <c r="F85" s="0" t="str">
        <f aca="false">IF(F$1="","",IF(INDEX(Responses!$A$85:$AZ$85,1,F$1)="","",INDEX(Responses!$A$85:$AZ$85,1,F$1)))</f>
        <v/>
      </c>
      <c r="G85" s="0" t="str">
        <f aca="false">IF(G$1="","",IF(INDEX(Responses!$A$85:$AZ$85,1,G$1)="","",INDEX(Responses!$A$85:$AZ$85,1,G$1)))</f>
        <v/>
      </c>
      <c r="H85" s="0" t="str">
        <f aca="false">IF(H$1="","",IF(INDEX(Responses!$A$85:$AZ$85,1,H$1)="","",INDEX(Responses!$A$85:$AZ$85,1,H$1)))</f>
        <v/>
      </c>
      <c r="I85" s="0" t="str">
        <f aca="false">IF(I$1="","",IF(INDEX(Responses!$A$85:$AZ$85,1,I$1)="","",INDEX(Responses!$A$85:$AZ$85,1,I$1)))</f>
        <v/>
      </c>
      <c r="J85" s="0" t="str">
        <f aca="false">IF(J$1="","",IF(INDEX(Responses!$A$85:$AZ$85,1,J$1)="","",INDEX(Responses!$A$85:$AZ$85,1,J$1)))</f>
        <v/>
      </c>
      <c r="K85" s="0" t="str">
        <f aca="false">IF(K$1="","",IF(INDEX(Responses!$A$85:$AZ$85,1,K$1)="","",INDEX(Responses!$A$85:$AZ$85,1,K$1)))</f>
        <v/>
      </c>
      <c r="L85" s="0" t="str">
        <f aca="false">IF(L$1="","",IF(INDEX(Responses!$A$85:$AZ$85,1,L$1)="","",INDEX(Responses!$A$85:$AZ$85,1,L$1)))</f>
        <v/>
      </c>
      <c r="M85" s="0" t="str">
        <f aca="false">IF(M$1="","",IF(INDEX(Responses!$A$85:$AZ$85,1,M$1)="","",INDEX(Responses!$A$85:$AZ$85,1,M$1)))</f>
        <v/>
      </c>
      <c r="N85" s="0" t="str">
        <f aca="false">IF(N$1="","",IF(INDEX(Responses!$A$85:$AZ$85,1,N$1)="","",INDEX(Responses!$A$85:$AZ$85,1,N$1)))</f>
        <v/>
      </c>
      <c r="O85" s="0" t="str">
        <f aca="false">IF(O$1="","",IF(INDEX(Responses!$A$85:$AZ$85,1,O$1)="","",INDEX(Responses!$A$85:$AZ$85,1,O$1)))</f>
        <v/>
      </c>
      <c r="P85" s="0" t="str">
        <f aca="false">IF(P$1="","",IF(INDEX(Responses!$A$85:$AZ$85,1,P$1)="","",INDEX(Responses!$A$85:$AZ$85,1,P$1)))</f>
        <v/>
      </c>
      <c r="Q85" s="0" t="str">
        <f aca="false">IF(Q$1="","",IF(INDEX(Responses!$A$85:$AZ$85,1,Q$1)="","",INDEX(Responses!$A$85:$AZ$85,1,Q$1)))</f>
        <v/>
      </c>
      <c r="R85" s="0" t="str">
        <f aca="false">IF(R$1="","",IF(INDEX(Responses!$A$85:$AZ$85,1,R$1)="","",INDEX(Responses!$A$85:$AZ$85,1,R$1)))</f>
        <v/>
      </c>
      <c r="S85" s="0" t="str">
        <f aca="false">IF(S$1="","",IF(INDEX(Responses!$A$85:$AZ$85,1,S$1)="","",INDEX(Responses!$A$85:$AZ$85,1,S$1)))</f>
        <v/>
      </c>
      <c r="T85" s="0" t="n">
        <f aca="false">IF(LEN(A85&amp;B85&amp;C85&amp;D85&amp;E85&amp;F85&amp;G85&amp;H85&amp;I85&amp;J85&amp;K85&amp;L85&amp;M85&amp;N85&amp;O85&amp;P85&amp;Q85&amp;R85&amp;S85)&gt;0,1,0)</f>
        <v>0</v>
      </c>
    </row>
    <row r="86" customFormat="false" ht="15" hidden="false" customHeight="false" outlineLevel="0" collapsed="false">
      <c r="A86" s="0" t="str">
        <f aca="false">IF(A$1="","",IF(INDEX(Responses!$A$86:$AZ$86,1,A$1)="","",INDEX(Responses!$A$86:$AZ$86,1,A$1)))</f>
        <v/>
      </c>
      <c r="B86" s="0" t="str">
        <f aca="false">IF(B$1="","",IF(INDEX(Responses!$A$86:$AZ$86,1,B$1)="","",INDEX(Responses!$A$86:$AZ$86,1,B$1)))</f>
        <v/>
      </c>
      <c r="C86" s="0" t="str">
        <f aca="false">IF(C$1="","",IF(INDEX(Responses!$A$86:$AZ$86,1,C$1)="","",INDEX(Responses!$A$86:$AZ$86,1,C$1)))</f>
        <v/>
      </c>
      <c r="D86" s="0" t="str">
        <f aca="false">IF(D$1="","",IF(INDEX(Responses!$A$86:$AZ$86,1,D$1)="","",INDEX(Responses!$A$86:$AZ$86,1,D$1)))</f>
        <v/>
      </c>
      <c r="E86" s="0" t="str">
        <f aca="false">IF(E$1="","",IF(INDEX(Responses!$A$86:$AZ$86,1,E$1)="","",INDEX(Responses!$A$86:$AZ$86,1,E$1)))</f>
        <v/>
      </c>
      <c r="F86" s="0" t="str">
        <f aca="false">IF(F$1="","",IF(INDEX(Responses!$A$86:$AZ$86,1,F$1)="","",INDEX(Responses!$A$86:$AZ$86,1,F$1)))</f>
        <v/>
      </c>
      <c r="G86" s="0" t="str">
        <f aca="false">IF(G$1="","",IF(INDEX(Responses!$A$86:$AZ$86,1,G$1)="","",INDEX(Responses!$A$86:$AZ$86,1,G$1)))</f>
        <v/>
      </c>
      <c r="H86" s="0" t="str">
        <f aca="false">IF(H$1="","",IF(INDEX(Responses!$A$86:$AZ$86,1,H$1)="","",INDEX(Responses!$A$86:$AZ$86,1,H$1)))</f>
        <v/>
      </c>
      <c r="I86" s="0" t="str">
        <f aca="false">IF(I$1="","",IF(INDEX(Responses!$A$86:$AZ$86,1,I$1)="","",INDEX(Responses!$A$86:$AZ$86,1,I$1)))</f>
        <v/>
      </c>
      <c r="J86" s="0" t="str">
        <f aca="false">IF(J$1="","",IF(INDEX(Responses!$A$86:$AZ$86,1,J$1)="","",INDEX(Responses!$A$86:$AZ$86,1,J$1)))</f>
        <v/>
      </c>
      <c r="K86" s="0" t="str">
        <f aca="false">IF(K$1="","",IF(INDEX(Responses!$A$86:$AZ$86,1,K$1)="","",INDEX(Responses!$A$86:$AZ$86,1,K$1)))</f>
        <v/>
      </c>
      <c r="L86" s="0" t="str">
        <f aca="false">IF(L$1="","",IF(INDEX(Responses!$A$86:$AZ$86,1,L$1)="","",INDEX(Responses!$A$86:$AZ$86,1,L$1)))</f>
        <v/>
      </c>
      <c r="M86" s="0" t="str">
        <f aca="false">IF(M$1="","",IF(INDEX(Responses!$A$86:$AZ$86,1,M$1)="","",INDEX(Responses!$A$86:$AZ$86,1,M$1)))</f>
        <v/>
      </c>
      <c r="N86" s="0" t="str">
        <f aca="false">IF(N$1="","",IF(INDEX(Responses!$A$86:$AZ$86,1,N$1)="","",INDEX(Responses!$A$86:$AZ$86,1,N$1)))</f>
        <v/>
      </c>
      <c r="O86" s="0" t="str">
        <f aca="false">IF(O$1="","",IF(INDEX(Responses!$A$86:$AZ$86,1,O$1)="","",INDEX(Responses!$A$86:$AZ$86,1,O$1)))</f>
        <v/>
      </c>
      <c r="P86" s="0" t="str">
        <f aca="false">IF(P$1="","",IF(INDEX(Responses!$A$86:$AZ$86,1,P$1)="","",INDEX(Responses!$A$86:$AZ$86,1,P$1)))</f>
        <v/>
      </c>
      <c r="Q86" s="0" t="str">
        <f aca="false">IF(Q$1="","",IF(INDEX(Responses!$A$86:$AZ$86,1,Q$1)="","",INDEX(Responses!$A$86:$AZ$86,1,Q$1)))</f>
        <v/>
      </c>
      <c r="R86" s="0" t="str">
        <f aca="false">IF(R$1="","",IF(INDEX(Responses!$A$86:$AZ$86,1,R$1)="","",INDEX(Responses!$A$86:$AZ$86,1,R$1)))</f>
        <v/>
      </c>
      <c r="S86" s="0" t="str">
        <f aca="false">IF(S$1="","",IF(INDEX(Responses!$A$86:$AZ$86,1,S$1)="","",INDEX(Responses!$A$86:$AZ$86,1,S$1)))</f>
        <v/>
      </c>
      <c r="T86" s="0" t="n">
        <f aca="false">IF(LEN(A86&amp;B86&amp;C86&amp;D86&amp;E86&amp;F86&amp;G86&amp;H86&amp;I86&amp;J86&amp;K86&amp;L86&amp;M86&amp;N86&amp;O86&amp;P86&amp;Q86&amp;R86&amp;S86)&gt;0,1,0)</f>
        <v>0</v>
      </c>
    </row>
    <row r="87" customFormat="false" ht="15" hidden="false" customHeight="false" outlineLevel="0" collapsed="false">
      <c r="A87" s="0" t="str">
        <f aca="false">IF(A$1="","",IF(INDEX(Responses!$A$87:$AZ$87,1,A$1)="","",INDEX(Responses!$A$87:$AZ$87,1,A$1)))</f>
        <v/>
      </c>
      <c r="B87" s="0" t="str">
        <f aca="false">IF(B$1="","",IF(INDEX(Responses!$A$87:$AZ$87,1,B$1)="","",INDEX(Responses!$A$87:$AZ$87,1,B$1)))</f>
        <v/>
      </c>
      <c r="C87" s="0" t="str">
        <f aca="false">IF(C$1="","",IF(INDEX(Responses!$A$87:$AZ$87,1,C$1)="","",INDEX(Responses!$A$87:$AZ$87,1,C$1)))</f>
        <v/>
      </c>
      <c r="D87" s="0" t="str">
        <f aca="false">IF(D$1="","",IF(INDEX(Responses!$A$87:$AZ$87,1,D$1)="","",INDEX(Responses!$A$87:$AZ$87,1,D$1)))</f>
        <v/>
      </c>
      <c r="E87" s="0" t="str">
        <f aca="false">IF(E$1="","",IF(INDEX(Responses!$A$87:$AZ$87,1,E$1)="","",INDEX(Responses!$A$87:$AZ$87,1,E$1)))</f>
        <v/>
      </c>
      <c r="F87" s="0" t="str">
        <f aca="false">IF(F$1="","",IF(INDEX(Responses!$A$87:$AZ$87,1,F$1)="","",INDEX(Responses!$A$87:$AZ$87,1,F$1)))</f>
        <v/>
      </c>
      <c r="G87" s="0" t="str">
        <f aca="false">IF(G$1="","",IF(INDEX(Responses!$A$87:$AZ$87,1,G$1)="","",INDEX(Responses!$A$87:$AZ$87,1,G$1)))</f>
        <v/>
      </c>
      <c r="H87" s="0" t="str">
        <f aca="false">IF(H$1="","",IF(INDEX(Responses!$A$87:$AZ$87,1,H$1)="","",INDEX(Responses!$A$87:$AZ$87,1,H$1)))</f>
        <v/>
      </c>
      <c r="I87" s="0" t="str">
        <f aca="false">IF(I$1="","",IF(INDEX(Responses!$A$87:$AZ$87,1,I$1)="","",INDEX(Responses!$A$87:$AZ$87,1,I$1)))</f>
        <v/>
      </c>
      <c r="J87" s="0" t="str">
        <f aca="false">IF(J$1="","",IF(INDEX(Responses!$A$87:$AZ$87,1,J$1)="","",INDEX(Responses!$A$87:$AZ$87,1,J$1)))</f>
        <v/>
      </c>
      <c r="K87" s="0" t="str">
        <f aca="false">IF(K$1="","",IF(INDEX(Responses!$A$87:$AZ$87,1,K$1)="","",INDEX(Responses!$A$87:$AZ$87,1,K$1)))</f>
        <v/>
      </c>
      <c r="L87" s="0" t="str">
        <f aca="false">IF(L$1="","",IF(INDEX(Responses!$A$87:$AZ$87,1,L$1)="","",INDEX(Responses!$A$87:$AZ$87,1,L$1)))</f>
        <v/>
      </c>
      <c r="M87" s="0" t="str">
        <f aca="false">IF(M$1="","",IF(INDEX(Responses!$A$87:$AZ$87,1,M$1)="","",INDEX(Responses!$A$87:$AZ$87,1,M$1)))</f>
        <v/>
      </c>
      <c r="N87" s="0" t="str">
        <f aca="false">IF(N$1="","",IF(INDEX(Responses!$A$87:$AZ$87,1,N$1)="","",INDEX(Responses!$A$87:$AZ$87,1,N$1)))</f>
        <v/>
      </c>
      <c r="O87" s="0" t="str">
        <f aca="false">IF(O$1="","",IF(INDEX(Responses!$A$87:$AZ$87,1,O$1)="","",INDEX(Responses!$A$87:$AZ$87,1,O$1)))</f>
        <v/>
      </c>
      <c r="P87" s="0" t="str">
        <f aca="false">IF(P$1="","",IF(INDEX(Responses!$A$87:$AZ$87,1,P$1)="","",INDEX(Responses!$A$87:$AZ$87,1,P$1)))</f>
        <v/>
      </c>
      <c r="Q87" s="0" t="str">
        <f aca="false">IF(Q$1="","",IF(INDEX(Responses!$A$87:$AZ$87,1,Q$1)="","",INDEX(Responses!$A$87:$AZ$87,1,Q$1)))</f>
        <v/>
      </c>
      <c r="R87" s="0" t="str">
        <f aca="false">IF(R$1="","",IF(INDEX(Responses!$A$87:$AZ$87,1,R$1)="","",INDEX(Responses!$A$87:$AZ$87,1,R$1)))</f>
        <v/>
      </c>
      <c r="S87" s="0" t="str">
        <f aca="false">IF(S$1="","",IF(INDEX(Responses!$A$87:$AZ$87,1,S$1)="","",INDEX(Responses!$A$87:$AZ$87,1,S$1)))</f>
        <v/>
      </c>
      <c r="T87" s="0" t="n">
        <f aca="false">IF(LEN(A87&amp;B87&amp;C87&amp;D87&amp;E87&amp;F87&amp;G87&amp;H87&amp;I87&amp;J87&amp;K87&amp;L87&amp;M87&amp;N87&amp;O87&amp;P87&amp;Q87&amp;R87&amp;S87)&gt;0,1,0)</f>
        <v>0</v>
      </c>
    </row>
    <row r="88" customFormat="false" ht="15" hidden="false" customHeight="false" outlineLevel="0" collapsed="false">
      <c r="A88" s="0" t="str">
        <f aca="false">IF(A$1="","",IF(INDEX(Responses!$A$88:$AZ$88,1,A$1)="","",INDEX(Responses!$A$88:$AZ$88,1,A$1)))</f>
        <v/>
      </c>
      <c r="B88" s="0" t="str">
        <f aca="false">IF(B$1="","",IF(INDEX(Responses!$A$88:$AZ$88,1,B$1)="","",INDEX(Responses!$A$88:$AZ$88,1,B$1)))</f>
        <v/>
      </c>
      <c r="C88" s="0" t="str">
        <f aca="false">IF(C$1="","",IF(INDEX(Responses!$A$88:$AZ$88,1,C$1)="","",INDEX(Responses!$A$88:$AZ$88,1,C$1)))</f>
        <v/>
      </c>
      <c r="D88" s="0" t="str">
        <f aca="false">IF(D$1="","",IF(INDEX(Responses!$A$88:$AZ$88,1,D$1)="","",INDEX(Responses!$A$88:$AZ$88,1,D$1)))</f>
        <v/>
      </c>
      <c r="E88" s="0" t="str">
        <f aca="false">IF(E$1="","",IF(INDEX(Responses!$A$88:$AZ$88,1,E$1)="","",INDEX(Responses!$A$88:$AZ$88,1,E$1)))</f>
        <v/>
      </c>
      <c r="F88" s="0" t="str">
        <f aca="false">IF(F$1="","",IF(INDEX(Responses!$A$88:$AZ$88,1,F$1)="","",INDEX(Responses!$A$88:$AZ$88,1,F$1)))</f>
        <v/>
      </c>
      <c r="G88" s="0" t="str">
        <f aca="false">IF(G$1="","",IF(INDEX(Responses!$A$88:$AZ$88,1,G$1)="","",INDEX(Responses!$A$88:$AZ$88,1,G$1)))</f>
        <v/>
      </c>
      <c r="H88" s="0" t="str">
        <f aca="false">IF(H$1="","",IF(INDEX(Responses!$A$88:$AZ$88,1,H$1)="","",INDEX(Responses!$A$88:$AZ$88,1,H$1)))</f>
        <v/>
      </c>
      <c r="I88" s="0" t="str">
        <f aca="false">IF(I$1="","",IF(INDEX(Responses!$A$88:$AZ$88,1,I$1)="","",INDEX(Responses!$A$88:$AZ$88,1,I$1)))</f>
        <v/>
      </c>
      <c r="J88" s="0" t="str">
        <f aca="false">IF(J$1="","",IF(INDEX(Responses!$A$88:$AZ$88,1,J$1)="","",INDEX(Responses!$A$88:$AZ$88,1,J$1)))</f>
        <v/>
      </c>
      <c r="K88" s="0" t="str">
        <f aca="false">IF(K$1="","",IF(INDEX(Responses!$A$88:$AZ$88,1,K$1)="","",INDEX(Responses!$A$88:$AZ$88,1,K$1)))</f>
        <v/>
      </c>
      <c r="L88" s="0" t="str">
        <f aca="false">IF(L$1="","",IF(INDEX(Responses!$A$88:$AZ$88,1,L$1)="","",INDEX(Responses!$A$88:$AZ$88,1,L$1)))</f>
        <v/>
      </c>
      <c r="M88" s="0" t="str">
        <f aca="false">IF(M$1="","",IF(INDEX(Responses!$A$88:$AZ$88,1,M$1)="","",INDEX(Responses!$A$88:$AZ$88,1,M$1)))</f>
        <v/>
      </c>
      <c r="N88" s="0" t="str">
        <f aca="false">IF(N$1="","",IF(INDEX(Responses!$A$88:$AZ$88,1,N$1)="","",INDEX(Responses!$A$88:$AZ$88,1,N$1)))</f>
        <v/>
      </c>
      <c r="O88" s="0" t="str">
        <f aca="false">IF(O$1="","",IF(INDEX(Responses!$A$88:$AZ$88,1,O$1)="","",INDEX(Responses!$A$88:$AZ$88,1,O$1)))</f>
        <v/>
      </c>
      <c r="P88" s="0" t="str">
        <f aca="false">IF(P$1="","",IF(INDEX(Responses!$A$88:$AZ$88,1,P$1)="","",INDEX(Responses!$A$88:$AZ$88,1,P$1)))</f>
        <v/>
      </c>
      <c r="Q88" s="0" t="str">
        <f aca="false">IF(Q$1="","",IF(INDEX(Responses!$A$88:$AZ$88,1,Q$1)="","",INDEX(Responses!$A$88:$AZ$88,1,Q$1)))</f>
        <v/>
      </c>
      <c r="R88" s="0" t="str">
        <f aca="false">IF(R$1="","",IF(INDEX(Responses!$A$88:$AZ$88,1,R$1)="","",INDEX(Responses!$A$88:$AZ$88,1,R$1)))</f>
        <v/>
      </c>
      <c r="S88" s="0" t="str">
        <f aca="false">IF(S$1="","",IF(INDEX(Responses!$A$88:$AZ$88,1,S$1)="","",INDEX(Responses!$A$88:$AZ$88,1,S$1)))</f>
        <v/>
      </c>
      <c r="T88" s="0" t="n">
        <f aca="false">IF(LEN(A88&amp;B88&amp;C88&amp;D88&amp;E88&amp;F88&amp;G88&amp;H88&amp;I88&amp;J88&amp;K88&amp;L88&amp;M88&amp;N88&amp;O88&amp;P88&amp;Q88&amp;R88&amp;S88)&gt;0,1,0)</f>
        <v>0</v>
      </c>
    </row>
    <row r="89" customFormat="false" ht="15" hidden="false" customHeight="false" outlineLevel="0" collapsed="false">
      <c r="A89" s="0" t="str">
        <f aca="false">IF(A$1="","",IF(INDEX(Responses!$A$89:$AZ$89,1,A$1)="","",INDEX(Responses!$A$89:$AZ$89,1,A$1)))</f>
        <v/>
      </c>
      <c r="B89" s="0" t="str">
        <f aca="false">IF(B$1="","",IF(INDEX(Responses!$A$89:$AZ$89,1,B$1)="","",INDEX(Responses!$A$89:$AZ$89,1,B$1)))</f>
        <v/>
      </c>
      <c r="C89" s="0" t="str">
        <f aca="false">IF(C$1="","",IF(INDEX(Responses!$A$89:$AZ$89,1,C$1)="","",INDEX(Responses!$A$89:$AZ$89,1,C$1)))</f>
        <v/>
      </c>
      <c r="D89" s="0" t="str">
        <f aca="false">IF(D$1="","",IF(INDEX(Responses!$A$89:$AZ$89,1,D$1)="","",INDEX(Responses!$A$89:$AZ$89,1,D$1)))</f>
        <v/>
      </c>
      <c r="E89" s="0" t="str">
        <f aca="false">IF(E$1="","",IF(INDEX(Responses!$A$89:$AZ$89,1,E$1)="","",INDEX(Responses!$A$89:$AZ$89,1,E$1)))</f>
        <v/>
      </c>
      <c r="F89" s="0" t="str">
        <f aca="false">IF(F$1="","",IF(INDEX(Responses!$A$89:$AZ$89,1,F$1)="","",INDEX(Responses!$A$89:$AZ$89,1,F$1)))</f>
        <v/>
      </c>
      <c r="G89" s="0" t="str">
        <f aca="false">IF(G$1="","",IF(INDEX(Responses!$A$89:$AZ$89,1,G$1)="","",INDEX(Responses!$A$89:$AZ$89,1,G$1)))</f>
        <v/>
      </c>
      <c r="H89" s="0" t="str">
        <f aca="false">IF(H$1="","",IF(INDEX(Responses!$A$89:$AZ$89,1,H$1)="","",INDEX(Responses!$A$89:$AZ$89,1,H$1)))</f>
        <v/>
      </c>
      <c r="I89" s="0" t="str">
        <f aca="false">IF(I$1="","",IF(INDEX(Responses!$A$89:$AZ$89,1,I$1)="","",INDEX(Responses!$A$89:$AZ$89,1,I$1)))</f>
        <v/>
      </c>
      <c r="J89" s="0" t="str">
        <f aca="false">IF(J$1="","",IF(INDEX(Responses!$A$89:$AZ$89,1,J$1)="","",INDEX(Responses!$A$89:$AZ$89,1,J$1)))</f>
        <v/>
      </c>
      <c r="K89" s="0" t="str">
        <f aca="false">IF(K$1="","",IF(INDEX(Responses!$A$89:$AZ$89,1,K$1)="","",INDEX(Responses!$A$89:$AZ$89,1,K$1)))</f>
        <v/>
      </c>
      <c r="L89" s="0" t="str">
        <f aca="false">IF(L$1="","",IF(INDEX(Responses!$A$89:$AZ$89,1,L$1)="","",INDEX(Responses!$A$89:$AZ$89,1,L$1)))</f>
        <v/>
      </c>
      <c r="M89" s="0" t="str">
        <f aca="false">IF(M$1="","",IF(INDEX(Responses!$A$89:$AZ$89,1,M$1)="","",INDEX(Responses!$A$89:$AZ$89,1,M$1)))</f>
        <v/>
      </c>
      <c r="N89" s="0" t="str">
        <f aca="false">IF(N$1="","",IF(INDEX(Responses!$A$89:$AZ$89,1,N$1)="","",INDEX(Responses!$A$89:$AZ$89,1,N$1)))</f>
        <v/>
      </c>
      <c r="O89" s="0" t="str">
        <f aca="false">IF(O$1="","",IF(INDEX(Responses!$A$89:$AZ$89,1,O$1)="","",INDEX(Responses!$A$89:$AZ$89,1,O$1)))</f>
        <v/>
      </c>
      <c r="P89" s="0" t="str">
        <f aca="false">IF(P$1="","",IF(INDEX(Responses!$A$89:$AZ$89,1,P$1)="","",INDEX(Responses!$A$89:$AZ$89,1,P$1)))</f>
        <v/>
      </c>
      <c r="Q89" s="0" t="str">
        <f aca="false">IF(Q$1="","",IF(INDEX(Responses!$A$89:$AZ$89,1,Q$1)="","",INDEX(Responses!$A$89:$AZ$89,1,Q$1)))</f>
        <v/>
      </c>
      <c r="R89" s="0" t="str">
        <f aca="false">IF(R$1="","",IF(INDEX(Responses!$A$89:$AZ$89,1,R$1)="","",INDEX(Responses!$A$89:$AZ$89,1,R$1)))</f>
        <v/>
      </c>
      <c r="S89" s="0" t="str">
        <f aca="false">IF(S$1="","",IF(INDEX(Responses!$A$89:$AZ$89,1,S$1)="","",INDEX(Responses!$A$89:$AZ$89,1,S$1)))</f>
        <v/>
      </c>
      <c r="T89" s="0" t="n">
        <f aca="false">IF(LEN(A89&amp;B89&amp;C89&amp;D89&amp;E89&amp;F89&amp;G89&amp;H89&amp;I89&amp;J89&amp;K89&amp;L89&amp;M89&amp;N89&amp;O89&amp;P89&amp;Q89&amp;R89&amp;S89)&gt;0,1,0)</f>
        <v>0</v>
      </c>
    </row>
    <row r="90" customFormat="false" ht="15" hidden="false" customHeight="false" outlineLevel="0" collapsed="false">
      <c r="A90" s="0" t="str">
        <f aca="false">IF(A$1="","",IF(INDEX(Responses!$A$90:$AZ$90,1,A$1)="","",INDEX(Responses!$A$90:$AZ$90,1,A$1)))</f>
        <v/>
      </c>
      <c r="B90" s="0" t="str">
        <f aca="false">IF(B$1="","",IF(INDEX(Responses!$A$90:$AZ$90,1,B$1)="","",INDEX(Responses!$A$90:$AZ$90,1,B$1)))</f>
        <v/>
      </c>
      <c r="C90" s="0" t="str">
        <f aca="false">IF(C$1="","",IF(INDEX(Responses!$A$90:$AZ$90,1,C$1)="","",INDEX(Responses!$A$90:$AZ$90,1,C$1)))</f>
        <v/>
      </c>
      <c r="D90" s="0" t="str">
        <f aca="false">IF(D$1="","",IF(INDEX(Responses!$A$90:$AZ$90,1,D$1)="","",INDEX(Responses!$A$90:$AZ$90,1,D$1)))</f>
        <v/>
      </c>
      <c r="E90" s="0" t="str">
        <f aca="false">IF(E$1="","",IF(INDEX(Responses!$A$90:$AZ$90,1,E$1)="","",INDEX(Responses!$A$90:$AZ$90,1,E$1)))</f>
        <v/>
      </c>
      <c r="F90" s="0" t="str">
        <f aca="false">IF(F$1="","",IF(INDEX(Responses!$A$90:$AZ$90,1,F$1)="","",INDEX(Responses!$A$90:$AZ$90,1,F$1)))</f>
        <v/>
      </c>
      <c r="G90" s="0" t="str">
        <f aca="false">IF(G$1="","",IF(INDEX(Responses!$A$90:$AZ$90,1,G$1)="","",INDEX(Responses!$A$90:$AZ$90,1,G$1)))</f>
        <v/>
      </c>
      <c r="H90" s="0" t="str">
        <f aca="false">IF(H$1="","",IF(INDEX(Responses!$A$90:$AZ$90,1,H$1)="","",INDEX(Responses!$A$90:$AZ$90,1,H$1)))</f>
        <v/>
      </c>
      <c r="I90" s="0" t="str">
        <f aca="false">IF(I$1="","",IF(INDEX(Responses!$A$90:$AZ$90,1,I$1)="","",INDEX(Responses!$A$90:$AZ$90,1,I$1)))</f>
        <v/>
      </c>
      <c r="J90" s="0" t="str">
        <f aca="false">IF(J$1="","",IF(INDEX(Responses!$A$90:$AZ$90,1,J$1)="","",INDEX(Responses!$A$90:$AZ$90,1,J$1)))</f>
        <v/>
      </c>
      <c r="K90" s="0" t="str">
        <f aca="false">IF(K$1="","",IF(INDEX(Responses!$A$90:$AZ$90,1,K$1)="","",INDEX(Responses!$A$90:$AZ$90,1,K$1)))</f>
        <v/>
      </c>
      <c r="L90" s="0" t="str">
        <f aca="false">IF(L$1="","",IF(INDEX(Responses!$A$90:$AZ$90,1,L$1)="","",INDEX(Responses!$A$90:$AZ$90,1,L$1)))</f>
        <v/>
      </c>
      <c r="M90" s="0" t="str">
        <f aca="false">IF(M$1="","",IF(INDEX(Responses!$A$90:$AZ$90,1,M$1)="","",INDEX(Responses!$A$90:$AZ$90,1,M$1)))</f>
        <v/>
      </c>
      <c r="N90" s="0" t="str">
        <f aca="false">IF(N$1="","",IF(INDEX(Responses!$A$90:$AZ$90,1,N$1)="","",INDEX(Responses!$A$90:$AZ$90,1,N$1)))</f>
        <v/>
      </c>
      <c r="O90" s="0" t="str">
        <f aca="false">IF(O$1="","",IF(INDEX(Responses!$A$90:$AZ$90,1,O$1)="","",INDEX(Responses!$A$90:$AZ$90,1,O$1)))</f>
        <v/>
      </c>
      <c r="P90" s="0" t="str">
        <f aca="false">IF(P$1="","",IF(INDEX(Responses!$A$90:$AZ$90,1,P$1)="","",INDEX(Responses!$A$90:$AZ$90,1,P$1)))</f>
        <v/>
      </c>
      <c r="Q90" s="0" t="str">
        <f aca="false">IF(Q$1="","",IF(INDEX(Responses!$A$90:$AZ$90,1,Q$1)="","",INDEX(Responses!$A$90:$AZ$90,1,Q$1)))</f>
        <v/>
      </c>
      <c r="R90" s="0" t="str">
        <f aca="false">IF(R$1="","",IF(INDEX(Responses!$A$90:$AZ$90,1,R$1)="","",INDEX(Responses!$A$90:$AZ$90,1,R$1)))</f>
        <v/>
      </c>
      <c r="S90" s="0" t="str">
        <f aca="false">IF(S$1="","",IF(INDEX(Responses!$A$90:$AZ$90,1,S$1)="","",INDEX(Responses!$A$90:$AZ$90,1,S$1)))</f>
        <v/>
      </c>
      <c r="T90" s="0" t="n">
        <f aca="false">IF(LEN(A90&amp;B90&amp;C90&amp;D90&amp;E90&amp;F90&amp;G90&amp;H90&amp;I90&amp;J90&amp;K90&amp;L90&amp;M90&amp;N90&amp;O90&amp;P90&amp;Q90&amp;R90&amp;S90)&gt;0,1,0)</f>
        <v>0</v>
      </c>
    </row>
    <row r="91" customFormat="false" ht="15" hidden="false" customHeight="false" outlineLevel="0" collapsed="false">
      <c r="A91" s="0" t="str">
        <f aca="false">IF(A$1="","",IF(INDEX(Responses!$A$91:$AZ$91,1,A$1)="","",INDEX(Responses!$A$91:$AZ$91,1,A$1)))</f>
        <v/>
      </c>
      <c r="B91" s="0" t="str">
        <f aca="false">IF(B$1="","",IF(INDEX(Responses!$A$91:$AZ$91,1,B$1)="","",INDEX(Responses!$A$91:$AZ$91,1,B$1)))</f>
        <v/>
      </c>
      <c r="C91" s="0" t="str">
        <f aca="false">IF(C$1="","",IF(INDEX(Responses!$A$91:$AZ$91,1,C$1)="","",INDEX(Responses!$A$91:$AZ$91,1,C$1)))</f>
        <v/>
      </c>
      <c r="D91" s="0" t="str">
        <f aca="false">IF(D$1="","",IF(INDEX(Responses!$A$91:$AZ$91,1,D$1)="","",INDEX(Responses!$A$91:$AZ$91,1,D$1)))</f>
        <v/>
      </c>
      <c r="E91" s="0" t="str">
        <f aca="false">IF(E$1="","",IF(INDEX(Responses!$A$91:$AZ$91,1,E$1)="","",INDEX(Responses!$A$91:$AZ$91,1,E$1)))</f>
        <v/>
      </c>
      <c r="F91" s="0" t="str">
        <f aca="false">IF(F$1="","",IF(INDEX(Responses!$A$91:$AZ$91,1,F$1)="","",INDEX(Responses!$A$91:$AZ$91,1,F$1)))</f>
        <v/>
      </c>
      <c r="G91" s="0" t="str">
        <f aca="false">IF(G$1="","",IF(INDEX(Responses!$A$91:$AZ$91,1,G$1)="","",INDEX(Responses!$A$91:$AZ$91,1,G$1)))</f>
        <v/>
      </c>
      <c r="H91" s="0" t="str">
        <f aca="false">IF(H$1="","",IF(INDEX(Responses!$A$91:$AZ$91,1,H$1)="","",INDEX(Responses!$A$91:$AZ$91,1,H$1)))</f>
        <v/>
      </c>
      <c r="I91" s="0" t="str">
        <f aca="false">IF(I$1="","",IF(INDEX(Responses!$A$91:$AZ$91,1,I$1)="","",INDEX(Responses!$A$91:$AZ$91,1,I$1)))</f>
        <v/>
      </c>
      <c r="J91" s="0" t="str">
        <f aca="false">IF(J$1="","",IF(INDEX(Responses!$A$91:$AZ$91,1,J$1)="","",INDEX(Responses!$A$91:$AZ$91,1,J$1)))</f>
        <v/>
      </c>
      <c r="K91" s="0" t="str">
        <f aca="false">IF(K$1="","",IF(INDEX(Responses!$A$91:$AZ$91,1,K$1)="","",INDEX(Responses!$A$91:$AZ$91,1,K$1)))</f>
        <v/>
      </c>
      <c r="L91" s="0" t="str">
        <f aca="false">IF(L$1="","",IF(INDEX(Responses!$A$91:$AZ$91,1,L$1)="","",INDEX(Responses!$A$91:$AZ$91,1,L$1)))</f>
        <v/>
      </c>
      <c r="M91" s="0" t="str">
        <f aca="false">IF(M$1="","",IF(INDEX(Responses!$A$91:$AZ$91,1,M$1)="","",INDEX(Responses!$A$91:$AZ$91,1,M$1)))</f>
        <v/>
      </c>
      <c r="N91" s="0" t="str">
        <f aca="false">IF(N$1="","",IF(INDEX(Responses!$A$91:$AZ$91,1,N$1)="","",INDEX(Responses!$A$91:$AZ$91,1,N$1)))</f>
        <v/>
      </c>
      <c r="O91" s="0" t="str">
        <f aca="false">IF(O$1="","",IF(INDEX(Responses!$A$91:$AZ$91,1,O$1)="","",INDEX(Responses!$A$91:$AZ$91,1,O$1)))</f>
        <v/>
      </c>
      <c r="P91" s="0" t="str">
        <f aca="false">IF(P$1="","",IF(INDEX(Responses!$A$91:$AZ$91,1,P$1)="","",INDEX(Responses!$A$91:$AZ$91,1,P$1)))</f>
        <v/>
      </c>
      <c r="Q91" s="0" t="str">
        <f aca="false">IF(Q$1="","",IF(INDEX(Responses!$A$91:$AZ$91,1,Q$1)="","",INDEX(Responses!$A$91:$AZ$91,1,Q$1)))</f>
        <v/>
      </c>
      <c r="R91" s="0" t="str">
        <f aca="false">IF(R$1="","",IF(INDEX(Responses!$A$91:$AZ$91,1,R$1)="","",INDEX(Responses!$A$91:$AZ$91,1,R$1)))</f>
        <v/>
      </c>
      <c r="S91" s="0" t="str">
        <f aca="false">IF(S$1="","",IF(INDEX(Responses!$A$91:$AZ$91,1,S$1)="","",INDEX(Responses!$A$91:$AZ$91,1,S$1)))</f>
        <v/>
      </c>
      <c r="T91" s="0" t="n">
        <f aca="false">IF(LEN(A91&amp;B91&amp;C91&amp;D91&amp;E91&amp;F91&amp;G91&amp;H91&amp;I91&amp;J91&amp;K91&amp;L91&amp;M91&amp;N91&amp;O91&amp;P91&amp;Q91&amp;R91&amp;S91)&gt;0,1,0)</f>
        <v>0</v>
      </c>
    </row>
    <row r="92" customFormat="false" ht="15" hidden="false" customHeight="false" outlineLevel="0" collapsed="false">
      <c r="A92" s="0" t="str">
        <f aca="false">IF(A$1="","",IF(INDEX(Responses!$A$92:$AZ$92,1,A$1)="","",INDEX(Responses!$A$92:$AZ$92,1,A$1)))</f>
        <v/>
      </c>
      <c r="B92" s="0" t="str">
        <f aca="false">IF(B$1="","",IF(INDEX(Responses!$A$92:$AZ$92,1,B$1)="","",INDEX(Responses!$A$92:$AZ$92,1,B$1)))</f>
        <v/>
      </c>
      <c r="C92" s="0" t="str">
        <f aca="false">IF(C$1="","",IF(INDEX(Responses!$A$92:$AZ$92,1,C$1)="","",INDEX(Responses!$A$92:$AZ$92,1,C$1)))</f>
        <v/>
      </c>
      <c r="D92" s="0" t="str">
        <f aca="false">IF(D$1="","",IF(INDEX(Responses!$A$92:$AZ$92,1,D$1)="","",INDEX(Responses!$A$92:$AZ$92,1,D$1)))</f>
        <v/>
      </c>
      <c r="E92" s="0" t="str">
        <f aca="false">IF(E$1="","",IF(INDEX(Responses!$A$92:$AZ$92,1,E$1)="","",INDEX(Responses!$A$92:$AZ$92,1,E$1)))</f>
        <v/>
      </c>
      <c r="F92" s="0" t="str">
        <f aca="false">IF(F$1="","",IF(INDEX(Responses!$A$92:$AZ$92,1,F$1)="","",INDEX(Responses!$A$92:$AZ$92,1,F$1)))</f>
        <v/>
      </c>
      <c r="G92" s="0" t="str">
        <f aca="false">IF(G$1="","",IF(INDEX(Responses!$A$92:$AZ$92,1,G$1)="","",INDEX(Responses!$A$92:$AZ$92,1,G$1)))</f>
        <v/>
      </c>
      <c r="H92" s="0" t="str">
        <f aca="false">IF(H$1="","",IF(INDEX(Responses!$A$92:$AZ$92,1,H$1)="","",INDEX(Responses!$A$92:$AZ$92,1,H$1)))</f>
        <v/>
      </c>
      <c r="I92" s="0" t="str">
        <f aca="false">IF(I$1="","",IF(INDEX(Responses!$A$92:$AZ$92,1,I$1)="","",INDEX(Responses!$A$92:$AZ$92,1,I$1)))</f>
        <v/>
      </c>
      <c r="J92" s="0" t="str">
        <f aca="false">IF(J$1="","",IF(INDEX(Responses!$A$92:$AZ$92,1,J$1)="","",INDEX(Responses!$A$92:$AZ$92,1,J$1)))</f>
        <v/>
      </c>
      <c r="K92" s="0" t="str">
        <f aca="false">IF(K$1="","",IF(INDEX(Responses!$A$92:$AZ$92,1,K$1)="","",INDEX(Responses!$A$92:$AZ$92,1,K$1)))</f>
        <v/>
      </c>
      <c r="L92" s="0" t="str">
        <f aca="false">IF(L$1="","",IF(INDEX(Responses!$A$92:$AZ$92,1,L$1)="","",INDEX(Responses!$A$92:$AZ$92,1,L$1)))</f>
        <v/>
      </c>
      <c r="M92" s="0" t="str">
        <f aca="false">IF(M$1="","",IF(INDEX(Responses!$A$92:$AZ$92,1,M$1)="","",INDEX(Responses!$A$92:$AZ$92,1,M$1)))</f>
        <v/>
      </c>
      <c r="N92" s="0" t="str">
        <f aca="false">IF(N$1="","",IF(INDEX(Responses!$A$92:$AZ$92,1,N$1)="","",INDEX(Responses!$A$92:$AZ$92,1,N$1)))</f>
        <v/>
      </c>
      <c r="O92" s="0" t="str">
        <f aca="false">IF(O$1="","",IF(INDEX(Responses!$A$92:$AZ$92,1,O$1)="","",INDEX(Responses!$A$92:$AZ$92,1,O$1)))</f>
        <v/>
      </c>
      <c r="P92" s="0" t="str">
        <f aca="false">IF(P$1="","",IF(INDEX(Responses!$A$92:$AZ$92,1,P$1)="","",INDEX(Responses!$A$92:$AZ$92,1,P$1)))</f>
        <v/>
      </c>
      <c r="Q92" s="0" t="str">
        <f aca="false">IF(Q$1="","",IF(INDEX(Responses!$A$92:$AZ$92,1,Q$1)="","",INDEX(Responses!$A$92:$AZ$92,1,Q$1)))</f>
        <v/>
      </c>
      <c r="R92" s="0" t="str">
        <f aca="false">IF(R$1="","",IF(INDEX(Responses!$A$92:$AZ$92,1,R$1)="","",INDEX(Responses!$A$92:$AZ$92,1,R$1)))</f>
        <v/>
      </c>
      <c r="S92" s="0" t="str">
        <f aca="false">IF(S$1="","",IF(INDEX(Responses!$A$92:$AZ$92,1,S$1)="","",INDEX(Responses!$A$92:$AZ$92,1,S$1)))</f>
        <v/>
      </c>
      <c r="T92" s="0" t="n">
        <f aca="false">IF(LEN(A92&amp;B92&amp;C92&amp;D92&amp;E92&amp;F92&amp;G92&amp;H92&amp;I92&amp;J92&amp;K92&amp;L92&amp;M92&amp;N92&amp;O92&amp;P92&amp;Q92&amp;R92&amp;S92)&gt;0,1,0)</f>
        <v>0</v>
      </c>
    </row>
    <row r="93" customFormat="false" ht="15" hidden="false" customHeight="false" outlineLevel="0" collapsed="false">
      <c r="A93" s="0" t="str">
        <f aca="false">IF(A$1="","",IF(INDEX(Responses!$A$93:$AZ$93,1,A$1)="","",INDEX(Responses!$A$93:$AZ$93,1,A$1)))</f>
        <v/>
      </c>
      <c r="B93" s="0" t="str">
        <f aca="false">IF(B$1="","",IF(INDEX(Responses!$A$93:$AZ$93,1,B$1)="","",INDEX(Responses!$A$93:$AZ$93,1,B$1)))</f>
        <v/>
      </c>
      <c r="C93" s="0" t="str">
        <f aca="false">IF(C$1="","",IF(INDEX(Responses!$A$93:$AZ$93,1,C$1)="","",INDEX(Responses!$A$93:$AZ$93,1,C$1)))</f>
        <v/>
      </c>
      <c r="D93" s="0" t="str">
        <f aca="false">IF(D$1="","",IF(INDEX(Responses!$A$93:$AZ$93,1,D$1)="","",INDEX(Responses!$A$93:$AZ$93,1,D$1)))</f>
        <v/>
      </c>
      <c r="E93" s="0" t="str">
        <f aca="false">IF(E$1="","",IF(INDEX(Responses!$A$93:$AZ$93,1,E$1)="","",INDEX(Responses!$A$93:$AZ$93,1,E$1)))</f>
        <v/>
      </c>
      <c r="F93" s="0" t="str">
        <f aca="false">IF(F$1="","",IF(INDEX(Responses!$A$93:$AZ$93,1,F$1)="","",INDEX(Responses!$A$93:$AZ$93,1,F$1)))</f>
        <v/>
      </c>
      <c r="G93" s="0" t="str">
        <f aca="false">IF(G$1="","",IF(INDEX(Responses!$A$93:$AZ$93,1,G$1)="","",INDEX(Responses!$A$93:$AZ$93,1,G$1)))</f>
        <v/>
      </c>
      <c r="H93" s="0" t="str">
        <f aca="false">IF(H$1="","",IF(INDEX(Responses!$A$93:$AZ$93,1,H$1)="","",INDEX(Responses!$A$93:$AZ$93,1,H$1)))</f>
        <v/>
      </c>
      <c r="I93" s="0" t="str">
        <f aca="false">IF(I$1="","",IF(INDEX(Responses!$A$93:$AZ$93,1,I$1)="","",INDEX(Responses!$A$93:$AZ$93,1,I$1)))</f>
        <v/>
      </c>
      <c r="J93" s="0" t="str">
        <f aca="false">IF(J$1="","",IF(INDEX(Responses!$A$93:$AZ$93,1,J$1)="","",INDEX(Responses!$A$93:$AZ$93,1,J$1)))</f>
        <v/>
      </c>
      <c r="K93" s="0" t="str">
        <f aca="false">IF(K$1="","",IF(INDEX(Responses!$A$93:$AZ$93,1,K$1)="","",INDEX(Responses!$A$93:$AZ$93,1,K$1)))</f>
        <v/>
      </c>
      <c r="L93" s="0" t="str">
        <f aca="false">IF(L$1="","",IF(INDEX(Responses!$A$93:$AZ$93,1,L$1)="","",INDEX(Responses!$A$93:$AZ$93,1,L$1)))</f>
        <v/>
      </c>
      <c r="M93" s="0" t="str">
        <f aca="false">IF(M$1="","",IF(INDEX(Responses!$A$93:$AZ$93,1,M$1)="","",INDEX(Responses!$A$93:$AZ$93,1,M$1)))</f>
        <v/>
      </c>
      <c r="N93" s="0" t="str">
        <f aca="false">IF(N$1="","",IF(INDEX(Responses!$A$93:$AZ$93,1,N$1)="","",INDEX(Responses!$A$93:$AZ$93,1,N$1)))</f>
        <v/>
      </c>
      <c r="O93" s="0" t="str">
        <f aca="false">IF(O$1="","",IF(INDEX(Responses!$A$93:$AZ$93,1,O$1)="","",INDEX(Responses!$A$93:$AZ$93,1,O$1)))</f>
        <v/>
      </c>
      <c r="P93" s="0" t="str">
        <f aca="false">IF(P$1="","",IF(INDEX(Responses!$A$93:$AZ$93,1,P$1)="","",INDEX(Responses!$A$93:$AZ$93,1,P$1)))</f>
        <v/>
      </c>
      <c r="Q93" s="0" t="str">
        <f aca="false">IF(Q$1="","",IF(INDEX(Responses!$A$93:$AZ$93,1,Q$1)="","",INDEX(Responses!$A$93:$AZ$93,1,Q$1)))</f>
        <v/>
      </c>
      <c r="R93" s="0" t="str">
        <f aca="false">IF(R$1="","",IF(INDEX(Responses!$A$93:$AZ$93,1,R$1)="","",INDEX(Responses!$A$93:$AZ$93,1,R$1)))</f>
        <v/>
      </c>
      <c r="S93" s="0" t="str">
        <f aca="false">IF(S$1="","",IF(INDEX(Responses!$A$93:$AZ$93,1,S$1)="","",INDEX(Responses!$A$93:$AZ$93,1,S$1)))</f>
        <v/>
      </c>
      <c r="T93" s="0" t="n">
        <f aca="false">IF(LEN(A93&amp;B93&amp;C93&amp;D93&amp;E93&amp;F93&amp;G93&amp;H93&amp;I93&amp;J93&amp;K93&amp;L93&amp;M93&amp;N93&amp;O93&amp;P93&amp;Q93&amp;R93&amp;S93)&gt;0,1,0)</f>
        <v>0</v>
      </c>
    </row>
    <row r="94" customFormat="false" ht="15" hidden="false" customHeight="false" outlineLevel="0" collapsed="false">
      <c r="A94" s="0" t="str">
        <f aca="false">IF(A$1="","",IF(INDEX(Responses!$A$94:$AZ$94,1,A$1)="","",INDEX(Responses!$A$94:$AZ$94,1,A$1)))</f>
        <v/>
      </c>
      <c r="B94" s="0" t="str">
        <f aca="false">IF(B$1="","",IF(INDEX(Responses!$A$94:$AZ$94,1,B$1)="","",INDEX(Responses!$A$94:$AZ$94,1,B$1)))</f>
        <v/>
      </c>
      <c r="C94" s="0" t="str">
        <f aca="false">IF(C$1="","",IF(INDEX(Responses!$A$94:$AZ$94,1,C$1)="","",INDEX(Responses!$A$94:$AZ$94,1,C$1)))</f>
        <v/>
      </c>
      <c r="D94" s="0" t="str">
        <f aca="false">IF(D$1="","",IF(INDEX(Responses!$A$94:$AZ$94,1,D$1)="","",INDEX(Responses!$A$94:$AZ$94,1,D$1)))</f>
        <v/>
      </c>
      <c r="E94" s="0" t="str">
        <f aca="false">IF(E$1="","",IF(INDEX(Responses!$A$94:$AZ$94,1,E$1)="","",INDEX(Responses!$A$94:$AZ$94,1,E$1)))</f>
        <v/>
      </c>
      <c r="F94" s="0" t="str">
        <f aca="false">IF(F$1="","",IF(INDEX(Responses!$A$94:$AZ$94,1,F$1)="","",INDEX(Responses!$A$94:$AZ$94,1,F$1)))</f>
        <v/>
      </c>
      <c r="G94" s="0" t="str">
        <f aca="false">IF(G$1="","",IF(INDEX(Responses!$A$94:$AZ$94,1,G$1)="","",INDEX(Responses!$A$94:$AZ$94,1,G$1)))</f>
        <v/>
      </c>
      <c r="H94" s="0" t="str">
        <f aca="false">IF(H$1="","",IF(INDEX(Responses!$A$94:$AZ$94,1,H$1)="","",INDEX(Responses!$A$94:$AZ$94,1,H$1)))</f>
        <v/>
      </c>
      <c r="I94" s="0" t="str">
        <f aca="false">IF(I$1="","",IF(INDEX(Responses!$A$94:$AZ$94,1,I$1)="","",INDEX(Responses!$A$94:$AZ$94,1,I$1)))</f>
        <v/>
      </c>
      <c r="J94" s="0" t="str">
        <f aca="false">IF(J$1="","",IF(INDEX(Responses!$A$94:$AZ$94,1,J$1)="","",INDEX(Responses!$A$94:$AZ$94,1,J$1)))</f>
        <v/>
      </c>
      <c r="K94" s="0" t="str">
        <f aca="false">IF(K$1="","",IF(INDEX(Responses!$A$94:$AZ$94,1,K$1)="","",INDEX(Responses!$A$94:$AZ$94,1,K$1)))</f>
        <v/>
      </c>
      <c r="L94" s="0" t="str">
        <f aca="false">IF(L$1="","",IF(INDEX(Responses!$A$94:$AZ$94,1,L$1)="","",INDEX(Responses!$A$94:$AZ$94,1,L$1)))</f>
        <v/>
      </c>
      <c r="M94" s="0" t="str">
        <f aca="false">IF(M$1="","",IF(INDEX(Responses!$A$94:$AZ$94,1,M$1)="","",INDEX(Responses!$A$94:$AZ$94,1,M$1)))</f>
        <v/>
      </c>
      <c r="N94" s="0" t="str">
        <f aca="false">IF(N$1="","",IF(INDEX(Responses!$A$94:$AZ$94,1,N$1)="","",INDEX(Responses!$A$94:$AZ$94,1,N$1)))</f>
        <v/>
      </c>
      <c r="O94" s="0" t="str">
        <f aca="false">IF(O$1="","",IF(INDEX(Responses!$A$94:$AZ$94,1,O$1)="","",INDEX(Responses!$A$94:$AZ$94,1,O$1)))</f>
        <v/>
      </c>
      <c r="P94" s="0" t="str">
        <f aca="false">IF(P$1="","",IF(INDEX(Responses!$A$94:$AZ$94,1,P$1)="","",INDEX(Responses!$A$94:$AZ$94,1,P$1)))</f>
        <v/>
      </c>
      <c r="Q94" s="0" t="str">
        <f aca="false">IF(Q$1="","",IF(INDEX(Responses!$A$94:$AZ$94,1,Q$1)="","",INDEX(Responses!$A$94:$AZ$94,1,Q$1)))</f>
        <v/>
      </c>
      <c r="R94" s="0" t="str">
        <f aca="false">IF(R$1="","",IF(INDEX(Responses!$A$94:$AZ$94,1,R$1)="","",INDEX(Responses!$A$94:$AZ$94,1,R$1)))</f>
        <v/>
      </c>
      <c r="S94" s="0" t="str">
        <f aca="false">IF(S$1="","",IF(INDEX(Responses!$A$94:$AZ$94,1,S$1)="","",INDEX(Responses!$A$94:$AZ$94,1,S$1)))</f>
        <v/>
      </c>
      <c r="T94" s="0" t="n">
        <f aca="false">IF(LEN(A94&amp;B94&amp;C94&amp;D94&amp;E94&amp;F94&amp;G94&amp;H94&amp;I94&amp;J94&amp;K94&amp;L94&amp;M94&amp;N94&amp;O94&amp;P94&amp;Q94&amp;R94&amp;S94)&gt;0,1,0)</f>
        <v>0</v>
      </c>
    </row>
    <row r="95" customFormat="false" ht="15" hidden="false" customHeight="false" outlineLevel="0" collapsed="false">
      <c r="A95" s="0" t="str">
        <f aca="false">IF(A$1="","",IF(INDEX(Responses!$A$95:$AZ$95,1,A$1)="","",INDEX(Responses!$A$95:$AZ$95,1,A$1)))</f>
        <v/>
      </c>
      <c r="B95" s="0" t="str">
        <f aca="false">IF(B$1="","",IF(INDEX(Responses!$A$95:$AZ$95,1,B$1)="","",INDEX(Responses!$A$95:$AZ$95,1,B$1)))</f>
        <v/>
      </c>
      <c r="C95" s="0" t="str">
        <f aca="false">IF(C$1="","",IF(INDEX(Responses!$A$95:$AZ$95,1,C$1)="","",INDEX(Responses!$A$95:$AZ$95,1,C$1)))</f>
        <v/>
      </c>
      <c r="D95" s="0" t="str">
        <f aca="false">IF(D$1="","",IF(INDEX(Responses!$A$95:$AZ$95,1,D$1)="","",INDEX(Responses!$A$95:$AZ$95,1,D$1)))</f>
        <v/>
      </c>
      <c r="E95" s="0" t="str">
        <f aca="false">IF(E$1="","",IF(INDEX(Responses!$A$95:$AZ$95,1,E$1)="","",INDEX(Responses!$A$95:$AZ$95,1,E$1)))</f>
        <v/>
      </c>
      <c r="F95" s="0" t="str">
        <f aca="false">IF(F$1="","",IF(INDEX(Responses!$A$95:$AZ$95,1,F$1)="","",INDEX(Responses!$A$95:$AZ$95,1,F$1)))</f>
        <v/>
      </c>
      <c r="G95" s="0" t="str">
        <f aca="false">IF(G$1="","",IF(INDEX(Responses!$A$95:$AZ$95,1,G$1)="","",INDEX(Responses!$A$95:$AZ$95,1,G$1)))</f>
        <v/>
      </c>
      <c r="H95" s="0" t="str">
        <f aca="false">IF(H$1="","",IF(INDEX(Responses!$A$95:$AZ$95,1,H$1)="","",INDEX(Responses!$A$95:$AZ$95,1,H$1)))</f>
        <v/>
      </c>
      <c r="I95" s="0" t="str">
        <f aca="false">IF(I$1="","",IF(INDEX(Responses!$A$95:$AZ$95,1,I$1)="","",INDEX(Responses!$A$95:$AZ$95,1,I$1)))</f>
        <v/>
      </c>
      <c r="J95" s="0" t="str">
        <f aca="false">IF(J$1="","",IF(INDEX(Responses!$A$95:$AZ$95,1,J$1)="","",INDEX(Responses!$A$95:$AZ$95,1,J$1)))</f>
        <v/>
      </c>
      <c r="K95" s="0" t="str">
        <f aca="false">IF(K$1="","",IF(INDEX(Responses!$A$95:$AZ$95,1,K$1)="","",INDEX(Responses!$A$95:$AZ$95,1,K$1)))</f>
        <v/>
      </c>
      <c r="L95" s="0" t="str">
        <f aca="false">IF(L$1="","",IF(INDEX(Responses!$A$95:$AZ$95,1,L$1)="","",INDEX(Responses!$A$95:$AZ$95,1,L$1)))</f>
        <v/>
      </c>
      <c r="M95" s="0" t="str">
        <f aca="false">IF(M$1="","",IF(INDEX(Responses!$A$95:$AZ$95,1,M$1)="","",INDEX(Responses!$A$95:$AZ$95,1,M$1)))</f>
        <v/>
      </c>
      <c r="N95" s="0" t="str">
        <f aca="false">IF(N$1="","",IF(INDEX(Responses!$A$95:$AZ$95,1,N$1)="","",INDEX(Responses!$A$95:$AZ$95,1,N$1)))</f>
        <v/>
      </c>
      <c r="O95" s="0" t="str">
        <f aca="false">IF(O$1="","",IF(INDEX(Responses!$A$95:$AZ$95,1,O$1)="","",INDEX(Responses!$A$95:$AZ$95,1,O$1)))</f>
        <v/>
      </c>
      <c r="P95" s="0" t="str">
        <f aca="false">IF(P$1="","",IF(INDEX(Responses!$A$95:$AZ$95,1,P$1)="","",INDEX(Responses!$A$95:$AZ$95,1,P$1)))</f>
        <v/>
      </c>
      <c r="Q95" s="0" t="str">
        <f aca="false">IF(Q$1="","",IF(INDEX(Responses!$A$95:$AZ$95,1,Q$1)="","",INDEX(Responses!$A$95:$AZ$95,1,Q$1)))</f>
        <v/>
      </c>
      <c r="R95" s="0" t="str">
        <f aca="false">IF(R$1="","",IF(INDEX(Responses!$A$95:$AZ$95,1,R$1)="","",INDEX(Responses!$A$95:$AZ$95,1,R$1)))</f>
        <v/>
      </c>
      <c r="S95" s="0" t="str">
        <f aca="false">IF(S$1="","",IF(INDEX(Responses!$A$95:$AZ$95,1,S$1)="","",INDEX(Responses!$A$95:$AZ$95,1,S$1)))</f>
        <v/>
      </c>
      <c r="T95" s="0" t="n">
        <f aca="false">IF(LEN(A95&amp;B95&amp;C95&amp;D95&amp;E95&amp;F95&amp;G95&amp;H95&amp;I95&amp;J95&amp;K95&amp;L95&amp;M95&amp;N95&amp;O95&amp;P95&amp;Q95&amp;R95&amp;S95)&gt;0,1,0)</f>
        <v>0</v>
      </c>
    </row>
    <row r="96" customFormat="false" ht="15" hidden="false" customHeight="false" outlineLevel="0" collapsed="false">
      <c r="A96" s="0" t="str">
        <f aca="false">IF(A$1="","",IF(INDEX(Responses!$A$96:$AZ$96,1,A$1)="","",INDEX(Responses!$A$96:$AZ$96,1,A$1)))</f>
        <v/>
      </c>
      <c r="B96" s="0" t="str">
        <f aca="false">IF(B$1="","",IF(INDEX(Responses!$A$96:$AZ$96,1,B$1)="","",INDEX(Responses!$A$96:$AZ$96,1,B$1)))</f>
        <v/>
      </c>
      <c r="C96" s="0" t="str">
        <f aca="false">IF(C$1="","",IF(INDEX(Responses!$A$96:$AZ$96,1,C$1)="","",INDEX(Responses!$A$96:$AZ$96,1,C$1)))</f>
        <v/>
      </c>
      <c r="D96" s="0" t="str">
        <f aca="false">IF(D$1="","",IF(INDEX(Responses!$A$96:$AZ$96,1,D$1)="","",INDEX(Responses!$A$96:$AZ$96,1,D$1)))</f>
        <v/>
      </c>
      <c r="E96" s="0" t="str">
        <f aca="false">IF(E$1="","",IF(INDEX(Responses!$A$96:$AZ$96,1,E$1)="","",INDEX(Responses!$A$96:$AZ$96,1,E$1)))</f>
        <v/>
      </c>
      <c r="F96" s="0" t="str">
        <f aca="false">IF(F$1="","",IF(INDEX(Responses!$A$96:$AZ$96,1,F$1)="","",INDEX(Responses!$A$96:$AZ$96,1,F$1)))</f>
        <v/>
      </c>
      <c r="G96" s="0" t="str">
        <f aca="false">IF(G$1="","",IF(INDEX(Responses!$A$96:$AZ$96,1,G$1)="","",INDEX(Responses!$A$96:$AZ$96,1,G$1)))</f>
        <v/>
      </c>
      <c r="H96" s="0" t="str">
        <f aca="false">IF(H$1="","",IF(INDEX(Responses!$A$96:$AZ$96,1,H$1)="","",INDEX(Responses!$A$96:$AZ$96,1,H$1)))</f>
        <v/>
      </c>
      <c r="I96" s="0" t="str">
        <f aca="false">IF(I$1="","",IF(INDEX(Responses!$A$96:$AZ$96,1,I$1)="","",INDEX(Responses!$A$96:$AZ$96,1,I$1)))</f>
        <v/>
      </c>
      <c r="J96" s="0" t="str">
        <f aca="false">IF(J$1="","",IF(INDEX(Responses!$A$96:$AZ$96,1,J$1)="","",INDEX(Responses!$A$96:$AZ$96,1,J$1)))</f>
        <v/>
      </c>
      <c r="K96" s="0" t="str">
        <f aca="false">IF(K$1="","",IF(INDEX(Responses!$A$96:$AZ$96,1,K$1)="","",INDEX(Responses!$A$96:$AZ$96,1,K$1)))</f>
        <v/>
      </c>
      <c r="L96" s="0" t="str">
        <f aca="false">IF(L$1="","",IF(INDEX(Responses!$A$96:$AZ$96,1,L$1)="","",INDEX(Responses!$A$96:$AZ$96,1,L$1)))</f>
        <v/>
      </c>
      <c r="M96" s="0" t="str">
        <f aca="false">IF(M$1="","",IF(INDEX(Responses!$A$96:$AZ$96,1,M$1)="","",INDEX(Responses!$A$96:$AZ$96,1,M$1)))</f>
        <v/>
      </c>
      <c r="N96" s="0" t="str">
        <f aca="false">IF(N$1="","",IF(INDEX(Responses!$A$96:$AZ$96,1,N$1)="","",INDEX(Responses!$A$96:$AZ$96,1,N$1)))</f>
        <v/>
      </c>
      <c r="O96" s="0" t="str">
        <f aca="false">IF(O$1="","",IF(INDEX(Responses!$A$96:$AZ$96,1,O$1)="","",INDEX(Responses!$A$96:$AZ$96,1,O$1)))</f>
        <v/>
      </c>
      <c r="P96" s="0" t="str">
        <f aca="false">IF(P$1="","",IF(INDEX(Responses!$A$96:$AZ$96,1,P$1)="","",INDEX(Responses!$A$96:$AZ$96,1,P$1)))</f>
        <v/>
      </c>
      <c r="Q96" s="0" t="str">
        <f aca="false">IF(Q$1="","",IF(INDEX(Responses!$A$96:$AZ$96,1,Q$1)="","",INDEX(Responses!$A$96:$AZ$96,1,Q$1)))</f>
        <v/>
      </c>
      <c r="R96" s="0" t="str">
        <f aca="false">IF(R$1="","",IF(INDEX(Responses!$A$96:$AZ$96,1,R$1)="","",INDEX(Responses!$A$96:$AZ$96,1,R$1)))</f>
        <v/>
      </c>
      <c r="S96" s="0" t="str">
        <f aca="false">IF(S$1="","",IF(INDEX(Responses!$A$96:$AZ$96,1,S$1)="","",INDEX(Responses!$A$96:$AZ$96,1,S$1)))</f>
        <v/>
      </c>
      <c r="T96" s="0" t="n">
        <f aca="false">IF(LEN(A96&amp;B96&amp;C96&amp;D96&amp;E96&amp;F96&amp;G96&amp;H96&amp;I96&amp;J96&amp;K96&amp;L96&amp;M96&amp;N96&amp;O96&amp;P96&amp;Q96&amp;R96&amp;S96)&gt;0,1,0)</f>
        <v>0</v>
      </c>
    </row>
    <row r="97" customFormat="false" ht="15" hidden="false" customHeight="false" outlineLevel="0" collapsed="false">
      <c r="A97" s="0" t="str">
        <f aca="false">IF(A$1="","",IF(INDEX(Responses!$A$97:$AZ$97,1,A$1)="","",INDEX(Responses!$A$97:$AZ$97,1,A$1)))</f>
        <v/>
      </c>
      <c r="B97" s="0" t="str">
        <f aca="false">IF(B$1="","",IF(INDEX(Responses!$A$97:$AZ$97,1,B$1)="","",INDEX(Responses!$A$97:$AZ$97,1,B$1)))</f>
        <v/>
      </c>
      <c r="C97" s="0" t="str">
        <f aca="false">IF(C$1="","",IF(INDEX(Responses!$A$97:$AZ$97,1,C$1)="","",INDEX(Responses!$A$97:$AZ$97,1,C$1)))</f>
        <v/>
      </c>
      <c r="D97" s="0" t="str">
        <f aca="false">IF(D$1="","",IF(INDEX(Responses!$A$97:$AZ$97,1,D$1)="","",INDEX(Responses!$A$97:$AZ$97,1,D$1)))</f>
        <v/>
      </c>
      <c r="E97" s="0" t="str">
        <f aca="false">IF(E$1="","",IF(INDEX(Responses!$A$97:$AZ$97,1,E$1)="","",INDEX(Responses!$A$97:$AZ$97,1,E$1)))</f>
        <v/>
      </c>
      <c r="F97" s="0" t="str">
        <f aca="false">IF(F$1="","",IF(INDEX(Responses!$A$97:$AZ$97,1,F$1)="","",INDEX(Responses!$A$97:$AZ$97,1,F$1)))</f>
        <v/>
      </c>
      <c r="G97" s="0" t="str">
        <f aca="false">IF(G$1="","",IF(INDEX(Responses!$A$97:$AZ$97,1,G$1)="","",INDEX(Responses!$A$97:$AZ$97,1,G$1)))</f>
        <v/>
      </c>
      <c r="H97" s="0" t="str">
        <f aca="false">IF(H$1="","",IF(INDEX(Responses!$A$97:$AZ$97,1,H$1)="","",INDEX(Responses!$A$97:$AZ$97,1,H$1)))</f>
        <v/>
      </c>
      <c r="I97" s="0" t="str">
        <f aca="false">IF(I$1="","",IF(INDEX(Responses!$A$97:$AZ$97,1,I$1)="","",INDEX(Responses!$A$97:$AZ$97,1,I$1)))</f>
        <v/>
      </c>
      <c r="J97" s="0" t="str">
        <f aca="false">IF(J$1="","",IF(INDEX(Responses!$A$97:$AZ$97,1,J$1)="","",INDEX(Responses!$A$97:$AZ$97,1,J$1)))</f>
        <v/>
      </c>
      <c r="K97" s="0" t="str">
        <f aca="false">IF(K$1="","",IF(INDEX(Responses!$A$97:$AZ$97,1,K$1)="","",INDEX(Responses!$A$97:$AZ$97,1,K$1)))</f>
        <v/>
      </c>
      <c r="L97" s="0" t="str">
        <f aca="false">IF(L$1="","",IF(INDEX(Responses!$A$97:$AZ$97,1,L$1)="","",INDEX(Responses!$A$97:$AZ$97,1,L$1)))</f>
        <v/>
      </c>
      <c r="M97" s="0" t="str">
        <f aca="false">IF(M$1="","",IF(INDEX(Responses!$A$97:$AZ$97,1,M$1)="","",INDEX(Responses!$A$97:$AZ$97,1,M$1)))</f>
        <v/>
      </c>
      <c r="N97" s="0" t="str">
        <f aca="false">IF(N$1="","",IF(INDEX(Responses!$A$97:$AZ$97,1,N$1)="","",INDEX(Responses!$A$97:$AZ$97,1,N$1)))</f>
        <v/>
      </c>
      <c r="O97" s="0" t="str">
        <f aca="false">IF(O$1="","",IF(INDEX(Responses!$A$97:$AZ$97,1,O$1)="","",INDEX(Responses!$A$97:$AZ$97,1,O$1)))</f>
        <v/>
      </c>
      <c r="P97" s="0" t="str">
        <f aca="false">IF(P$1="","",IF(INDEX(Responses!$A$97:$AZ$97,1,P$1)="","",INDEX(Responses!$A$97:$AZ$97,1,P$1)))</f>
        <v/>
      </c>
      <c r="Q97" s="0" t="str">
        <f aca="false">IF(Q$1="","",IF(INDEX(Responses!$A$97:$AZ$97,1,Q$1)="","",INDEX(Responses!$A$97:$AZ$97,1,Q$1)))</f>
        <v/>
      </c>
      <c r="R97" s="0" t="str">
        <f aca="false">IF(R$1="","",IF(INDEX(Responses!$A$97:$AZ$97,1,R$1)="","",INDEX(Responses!$A$97:$AZ$97,1,R$1)))</f>
        <v/>
      </c>
      <c r="S97" s="0" t="str">
        <f aca="false">IF(S$1="","",IF(INDEX(Responses!$A$97:$AZ$97,1,S$1)="","",INDEX(Responses!$A$97:$AZ$97,1,S$1)))</f>
        <v/>
      </c>
      <c r="T97" s="0" t="n">
        <f aca="false">IF(LEN(A97&amp;B97&amp;C97&amp;D97&amp;E97&amp;F97&amp;G97&amp;H97&amp;I97&amp;J97&amp;K97&amp;L97&amp;M97&amp;N97&amp;O97&amp;P97&amp;Q97&amp;R97&amp;S97)&gt;0,1,0)</f>
        <v>0</v>
      </c>
    </row>
    <row r="98" customFormat="false" ht="15" hidden="false" customHeight="false" outlineLevel="0" collapsed="false">
      <c r="A98" s="0" t="str">
        <f aca="false">IF(A$1="","",IF(INDEX(Responses!$A$98:$AZ$98,1,A$1)="","",INDEX(Responses!$A$98:$AZ$98,1,A$1)))</f>
        <v/>
      </c>
      <c r="B98" s="0" t="str">
        <f aca="false">IF(B$1="","",IF(INDEX(Responses!$A$98:$AZ$98,1,B$1)="","",INDEX(Responses!$A$98:$AZ$98,1,B$1)))</f>
        <v/>
      </c>
      <c r="C98" s="0" t="str">
        <f aca="false">IF(C$1="","",IF(INDEX(Responses!$A$98:$AZ$98,1,C$1)="","",INDEX(Responses!$A$98:$AZ$98,1,C$1)))</f>
        <v/>
      </c>
      <c r="D98" s="0" t="str">
        <f aca="false">IF(D$1="","",IF(INDEX(Responses!$A$98:$AZ$98,1,D$1)="","",INDEX(Responses!$A$98:$AZ$98,1,D$1)))</f>
        <v/>
      </c>
      <c r="E98" s="0" t="str">
        <f aca="false">IF(E$1="","",IF(INDEX(Responses!$A$98:$AZ$98,1,E$1)="","",INDEX(Responses!$A$98:$AZ$98,1,E$1)))</f>
        <v/>
      </c>
      <c r="F98" s="0" t="str">
        <f aca="false">IF(F$1="","",IF(INDEX(Responses!$A$98:$AZ$98,1,F$1)="","",INDEX(Responses!$A$98:$AZ$98,1,F$1)))</f>
        <v/>
      </c>
      <c r="G98" s="0" t="str">
        <f aca="false">IF(G$1="","",IF(INDEX(Responses!$A$98:$AZ$98,1,G$1)="","",INDEX(Responses!$A$98:$AZ$98,1,G$1)))</f>
        <v/>
      </c>
      <c r="H98" s="0" t="str">
        <f aca="false">IF(H$1="","",IF(INDEX(Responses!$A$98:$AZ$98,1,H$1)="","",INDEX(Responses!$A$98:$AZ$98,1,H$1)))</f>
        <v/>
      </c>
      <c r="I98" s="0" t="str">
        <f aca="false">IF(I$1="","",IF(INDEX(Responses!$A$98:$AZ$98,1,I$1)="","",INDEX(Responses!$A$98:$AZ$98,1,I$1)))</f>
        <v/>
      </c>
      <c r="J98" s="0" t="str">
        <f aca="false">IF(J$1="","",IF(INDEX(Responses!$A$98:$AZ$98,1,J$1)="","",INDEX(Responses!$A$98:$AZ$98,1,J$1)))</f>
        <v/>
      </c>
      <c r="K98" s="0" t="str">
        <f aca="false">IF(K$1="","",IF(INDEX(Responses!$A$98:$AZ$98,1,K$1)="","",INDEX(Responses!$A$98:$AZ$98,1,K$1)))</f>
        <v/>
      </c>
      <c r="L98" s="0" t="str">
        <f aca="false">IF(L$1="","",IF(INDEX(Responses!$A$98:$AZ$98,1,L$1)="","",INDEX(Responses!$A$98:$AZ$98,1,L$1)))</f>
        <v/>
      </c>
      <c r="M98" s="0" t="str">
        <f aca="false">IF(M$1="","",IF(INDEX(Responses!$A$98:$AZ$98,1,M$1)="","",INDEX(Responses!$A$98:$AZ$98,1,M$1)))</f>
        <v/>
      </c>
      <c r="N98" s="0" t="str">
        <f aca="false">IF(N$1="","",IF(INDEX(Responses!$A$98:$AZ$98,1,N$1)="","",INDEX(Responses!$A$98:$AZ$98,1,N$1)))</f>
        <v/>
      </c>
      <c r="O98" s="0" t="str">
        <f aca="false">IF(O$1="","",IF(INDEX(Responses!$A$98:$AZ$98,1,O$1)="","",INDEX(Responses!$A$98:$AZ$98,1,O$1)))</f>
        <v/>
      </c>
      <c r="P98" s="0" t="str">
        <f aca="false">IF(P$1="","",IF(INDEX(Responses!$A$98:$AZ$98,1,P$1)="","",INDEX(Responses!$A$98:$AZ$98,1,P$1)))</f>
        <v/>
      </c>
      <c r="Q98" s="0" t="str">
        <f aca="false">IF(Q$1="","",IF(INDEX(Responses!$A$98:$AZ$98,1,Q$1)="","",INDEX(Responses!$A$98:$AZ$98,1,Q$1)))</f>
        <v/>
      </c>
      <c r="R98" s="0" t="str">
        <f aca="false">IF(R$1="","",IF(INDEX(Responses!$A$98:$AZ$98,1,R$1)="","",INDEX(Responses!$A$98:$AZ$98,1,R$1)))</f>
        <v/>
      </c>
      <c r="S98" s="0" t="str">
        <f aca="false">IF(S$1="","",IF(INDEX(Responses!$A$98:$AZ$98,1,S$1)="","",INDEX(Responses!$A$98:$AZ$98,1,S$1)))</f>
        <v/>
      </c>
      <c r="T98" s="0" t="n">
        <f aca="false">IF(LEN(A98&amp;B98&amp;C98&amp;D98&amp;E98&amp;F98&amp;G98&amp;H98&amp;I98&amp;J98&amp;K98&amp;L98&amp;M98&amp;N98&amp;O98&amp;P98&amp;Q98&amp;R98&amp;S98)&gt;0,1,0)</f>
        <v>0</v>
      </c>
    </row>
    <row r="99" customFormat="false" ht="15" hidden="false" customHeight="false" outlineLevel="0" collapsed="false">
      <c r="A99" s="0" t="str">
        <f aca="false">IF(A$1="","",IF(INDEX(Responses!$A$99:$AZ$99,1,A$1)="","",INDEX(Responses!$A$99:$AZ$99,1,A$1)))</f>
        <v/>
      </c>
      <c r="B99" s="0" t="str">
        <f aca="false">IF(B$1="","",IF(INDEX(Responses!$A$99:$AZ$99,1,B$1)="","",INDEX(Responses!$A$99:$AZ$99,1,B$1)))</f>
        <v/>
      </c>
      <c r="C99" s="0" t="str">
        <f aca="false">IF(C$1="","",IF(INDEX(Responses!$A$99:$AZ$99,1,C$1)="","",INDEX(Responses!$A$99:$AZ$99,1,C$1)))</f>
        <v/>
      </c>
      <c r="D99" s="0" t="str">
        <f aca="false">IF(D$1="","",IF(INDEX(Responses!$A$99:$AZ$99,1,D$1)="","",INDEX(Responses!$A$99:$AZ$99,1,D$1)))</f>
        <v/>
      </c>
      <c r="E99" s="0" t="str">
        <f aca="false">IF(E$1="","",IF(INDEX(Responses!$A$99:$AZ$99,1,E$1)="","",INDEX(Responses!$A$99:$AZ$99,1,E$1)))</f>
        <v/>
      </c>
      <c r="F99" s="0" t="str">
        <f aca="false">IF(F$1="","",IF(INDEX(Responses!$A$99:$AZ$99,1,F$1)="","",INDEX(Responses!$A$99:$AZ$99,1,F$1)))</f>
        <v/>
      </c>
      <c r="G99" s="0" t="str">
        <f aca="false">IF(G$1="","",IF(INDEX(Responses!$A$99:$AZ$99,1,G$1)="","",INDEX(Responses!$A$99:$AZ$99,1,G$1)))</f>
        <v/>
      </c>
      <c r="H99" s="0" t="str">
        <f aca="false">IF(H$1="","",IF(INDEX(Responses!$A$99:$AZ$99,1,H$1)="","",INDEX(Responses!$A$99:$AZ$99,1,H$1)))</f>
        <v/>
      </c>
      <c r="I99" s="0" t="str">
        <f aca="false">IF(I$1="","",IF(INDEX(Responses!$A$99:$AZ$99,1,I$1)="","",INDEX(Responses!$A$99:$AZ$99,1,I$1)))</f>
        <v/>
      </c>
      <c r="J99" s="0" t="str">
        <f aca="false">IF(J$1="","",IF(INDEX(Responses!$A$99:$AZ$99,1,J$1)="","",INDEX(Responses!$A$99:$AZ$99,1,J$1)))</f>
        <v/>
      </c>
      <c r="K99" s="0" t="str">
        <f aca="false">IF(K$1="","",IF(INDEX(Responses!$A$99:$AZ$99,1,K$1)="","",INDEX(Responses!$A$99:$AZ$99,1,K$1)))</f>
        <v/>
      </c>
      <c r="L99" s="0" t="str">
        <f aca="false">IF(L$1="","",IF(INDEX(Responses!$A$99:$AZ$99,1,L$1)="","",INDEX(Responses!$A$99:$AZ$99,1,L$1)))</f>
        <v/>
      </c>
      <c r="M99" s="0" t="str">
        <f aca="false">IF(M$1="","",IF(INDEX(Responses!$A$99:$AZ$99,1,M$1)="","",INDEX(Responses!$A$99:$AZ$99,1,M$1)))</f>
        <v/>
      </c>
      <c r="N99" s="0" t="str">
        <f aca="false">IF(N$1="","",IF(INDEX(Responses!$A$99:$AZ$99,1,N$1)="","",INDEX(Responses!$A$99:$AZ$99,1,N$1)))</f>
        <v/>
      </c>
      <c r="O99" s="0" t="str">
        <f aca="false">IF(O$1="","",IF(INDEX(Responses!$A$99:$AZ$99,1,O$1)="","",INDEX(Responses!$A$99:$AZ$99,1,O$1)))</f>
        <v/>
      </c>
      <c r="P99" s="0" t="str">
        <f aca="false">IF(P$1="","",IF(INDEX(Responses!$A$99:$AZ$99,1,P$1)="","",INDEX(Responses!$A$99:$AZ$99,1,P$1)))</f>
        <v/>
      </c>
      <c r="Q99" s="0" t="str">
        <f aca="false">IF(Q$1="","",IF(INDEX(Responses!$A$99:$AZ$99,1,Q$1)="","",INDEX(Responses!$A$99:$AZ$99,1,Q$1)))</f>
        <v/>
      </c>
      <c r="R99" s="0" t="str">
        <f aca="false">IF(R$1="","",IF(INDEX(Responses!$A$99:$AZ$99,1,R$1)="","",INDEX(Responses!$A$99:$AZ$99,1,R$1)))</f>
        <v/>
      </c>
      <c r="S99" s="0" t="str">
        <f aca="false">IF(S$1="","",IF(INDEX(Responses!$A$99:$AZ$99,1,S$1)="","",INDEX(Responses!$A$99:$AZ$99,1,S$1)))</f>
        <v/>
      </c>
      <c r="T99" s="0" t="n">
        <f aca="false">IF(LEN(A99&amp;B99&amp;C99&amp;D99&amp;E99&amp;F99&amp;G99&amp;H99&amp;I99&amp;J99&amp;K99&amp;L99&amp;M99&amp;N99&amp;O99&amp;P99&amp;Q99&amp;R99&amp;S99)&gt;0,1,0)</f>
        <v>0</v>
      </c>
    </row>
    <row r="100" customFormat="false" ht="15" hidden="false" customHeight="false" outlineLevel="0" collapsed="false">
      <c r="A100" s="0" t="str">
        <f aca="false">IF(A$1="","",IF(INDEX(Responses!$A$100:$AZ$100,1,A$1)="","",INDEX(Responses!$A$100:$AZ$100,1,A$1)))</f>
        <v/>
      </c>
      <c r="B100" s="0" t="str">
        <f aca="false">IF(B$1="","",IF(INDEX(Responses!$A$100:$AZ$100,1,B$1)="","",INDEX(Responses!$A$100:$AZ$100,1,B$1)))</f>
        <v/>
      </c>
      <c r="C100" s="0" t="str">
        <f aca="false">IF(C$1="","",IF(INDEX(Responses!$A$100:$AZ$100,1,C$1)="","",INDEX(Responses!$A$100:$AZ$100,1,C$1)))</f>
        <v/>
      </c>
      <c r="D100" s="0" t="str">
        <f aca="false">IF(D$1="","",IF(INDEX(Responses!$A$100:$AZ$100,1,D$1)="","",INDEX(Responses!$A$100:$AZ$100,1,D$1)))</f>
        <v/>
      </c>
      <c r="E100" s="0" t="str">
        <f aca="false">IF(E$1="","",IF(INDEX(Responses!$A$100:$AZ$100,1,E$1)="","",INDEX(Responses!$A$100:$AZ$100,1,E$1)))</f>
        <v/>
      </c>
      <c r="F100" s="0" t="str">
        <f aca="false">IF(F$1="","",IF(INDEX(Responses!$A$100:$AZ$100,1,F$1)="","",INDEX(Responses!$A$100:$AZ$100,1,F$1)))</f>
        <v/>
      </c>
      <c r="G100" s="0" t="str">
        <f aca="false">IF(G$1="","",IF(INDEX(Responses!$A$100:$AZ$100,1,G$1)="","",INDEX(Responses!$A$100:$AZ$100,1,G$1)))</f>
        <v/>
      </c>
      <c r="H100" s="0" t="str">
        <f aca="false">IF(H$1="","",IF(INDEX(Responses!$A$100:$AZ$100,1,H$1)="","",INDEX(Responses!$A$100:$AZ$100,1,H$1)))</f>
        <v/>
      </c>
      <c r="I100" s="0" t="str">
        <f aca="false">IF(I$1="","",IF(INDEX(Responses!$A$100:$AZ$100,1,I$1)="","",INDEX(Responses!$A$100:$AZ$100,1,I$1)))</f>
        <v/>
      </c>
      <c r="J100" s="0" t="str">
        <f aca="false">IF(J$1="","",IF(INDEX(Responses!$A$100:$AZ$100,1,J$1)="","",INDEX(Responses!$A$100:$AZ$100,1,J$1)))</f>
        <v/>
      </c>
      <c r="K100" s="0" t="str">
        <f aca="false">IF(K$1="","",IF(INDEX(Responses!$A$100:$AZ$100,1,K$1)="","",INDEX(Responses!$A$100:$AZ$100,1,K$1)))</f>
        <v/>
      </c>
      <c r="L100" s="0" t="str">
        <f aca="false">IF(L$1="","",IF(INDEX(Responses!$A$100:$AZ$100,1,L$1)="","",INDEX(Responses!$A$100:$AZ$100,1,L$1)))</f>
        <v/>
      </c>
      <c r="M100" s="0" t="str">
        <f aca="false">IF(M$1="","",IF(INDEX(Responses!$A$100:$AZ$100,1,M$1)="","",INDEX(Responses!$A$100:$AZ$100,1,M$1)))</f>
        <v/>
      </c>
      <c r="N100" s="0" t="str">
        <f aca="false">IF(N$1="","",IF(INDEX(Responses!$A$100:$AZ$100,1,N$1)="","",INDEX(Responses!$A$100:$AZ$100,1,N$1)))</f>
        <v/>
      </c>
      <c r="O100" s="0" t="str">
        <f aca="false">IF(O$1="","",IF(INDEX(Responses!$A$100:$AZ$100,1,O$1)="","",INDEX(Responses!$A$100:$AZ$100,1,O$1)))</f>
        <v/>
      </c>
      <c r="P100" s="0" t="str">
        <f aca="false">IF(P$1="","",IF(INDEX(Responses!$A$100:$AZ$100,1,P$1)="","",INDEX(Responses!$A$100:$AZ$100,1,P$1)))</f>
        <v/>
      </c>
      <c r="Q100" s="0" t="str">
        <f aca="false">IF(Q$1="","",IF(INDEX(Responses!$A$100:$AZ$100,1,Q$1)="","",INDEX(Responses!$A$100:$AZ$100,1,Q$1)))</f>
        <v/>
      </c>
      <c r="R100" s="0" t="str">
        <f aca="false">IF(R$1="","",IF(INDEX(Responses!$A$100:$AZ$100,1,R$1)="","",INDEX(Responses!$A$100:$AZ$100,1,R$1)))</f>
        <v/>
      </c>
      <c r="S100" s="0" t="str">
        <f aca="false">IF(S$1="","",IF(INDEX(Responses!$A$100:$AZ$100,1,S$1)="","",INDEX(Responses!$A$100:$AZ$100,1,S$1)))</f>
        <v/>
      </c>
      <c r="T100" s="0" t="n">
        <f aca="false">IF(LEN(A100&amp;B100&amp;C100&amp;D100&amp;E100&amp;F100&amp;G100&amp;H100&amp;I100&amp;J100&amp;K100&amp;L100&amp;M100&amp;N100&amp;O100&amp;P100&amp;Q100&amp;R100&amp;S100)&gt;0,1,0)</f>
        <v>0</v>
      </c>
    </row>
    <row r="101" customFormat="false" ht="15" hidden="false" customHeight="false" outlineLevel="0" collapsed="false">
      <c r="A101" s="0" t="str">
        <f aca="false">IF(A$1="","",IF(INDEX(Responses!$A$101:$AZ$101,1,A$1)="","",INDEX(Responses!$A$101:$AZ$101,1,A$1)))</f>
        <v/>
      </c>
      <c r="B101" s="0" t="str">
        <f aca="false">IF(B$1="","",IF(INDEX(Responses!$A$101:$AZ$101,1,B$1)="","",INDEX(Responses!$A$101:$AZ$101,1,B$1)))</f>
        <v/>
      </c>
      <c r="C101" s="0" t="str">
        <f aca="false">IF(C$1="","",IF(INDEX(Responses!$A$101:$AZ$101,1,C$1)="","",INDEX(Responses!$A$101:$AZ$101,1,C$1)))</f>
        <v/>
      </c>
      <c r="D101" s="0" t="str">
        <f aca="false">IF(D$1="","",IF(INDEX(Responses!$A$101:$AZ$101,1,D$1)="","",INDEX(Responses!$A$101:$AZ$101,1,D$1)))</f>
        <v/>
      </c>
      <c r="E101" s="0" t="str">
        <f aca="false">IF(E$1="","",IF(INDEX(Responses!$A$101:$AZ$101,1,E$1)="","",INDEX(Responses!$A$101:$AZ$101,1,E$1)))</f>
        <v/>
      </c>
      <c r="F101" s="0" t="str">
        <f aca="false">IF(F$1="","",IF(INDEX(Responses!$A$101:$AZ$101,1,F$1)="","",INDEX(Responses!$A$101:$AZ$101,1,F$1)))</f>
        <v/>
      </c>
      <c r="G101" s="0" t="str">
        <f aca="false">IF(G$1="","",IF(INDEX(Responses!$A$101:$AZ$101,1,G$1)="","",INDEX(Responses!$A$101:$AZ$101,1,G$1)))</f>
        <v/>
      </c>
      <c r="H101" s="0" t="str">
        <f aca="false">IF(H$1="","",IF(INDEX(Responses!$A$101:$AZ$101,1,H$1)="","",INDEX(Responses!$A$101:$AZ$101,1,H$1)))</f>
        <v/>
      </c>
      <c r="I101" s="0" t="str">
        <f aca="false">IF(I$1="","",IF(INDEX(Responses!$A$101:$AZ$101,1,I$1)="","",INDEX(Responses!$A$101:$AZ$101,1,I$1)))</f>
        <v/>
      </c>
      <c r="J101" s="0" t="str">
        <f aca="false">IF(J$1="","",IF(INDEX(Responses!$A$101:$AZ$101,1,J$1)="","",INDEX(Responses!$A$101:$AZ$101,1,J$1)))</f>
        <v/>
      </c>
      <c r="K101" s="0" t="str">
        <f aca="false">IF(K$1="","",IF(INDEX(Responses!$A$101:$AZ$101,1,K$1)="","",INDEX(Responses!$A$101:$AZ$101,1,K$1)))</f>
        <v/>
      </c>
      <c r="L101" s="0" t="str">
        <f aca="false">IF(L$1="","",IF(INDEX(Responses!$A$101:$AZ$101,1,L$1)="","",INDEX(Responses!$A$101:$AZ$101,1,L$1)))</f>
        <v/>
      </c>
      <c r="M101" s="0" t="str">
        <f aca="false">IF(M$1="","",IF(INDEX(Responses!$A$101:$AZ$101,1,M$1)="","",INDEX(Responses!$A$101:$AZ$101,1,M$1)))</f>
        <v/>
      </c>
      <c r="N101" s="0" t="str">
        <f aca="false">IF(N$1="","",IF(INDEX(Responses!$A$101:$AZ$101,1,N$1)="","",INDEX(Responses!$A$101:$AZ$101,1,N$1)))</f>
        <v/>
      </c>
      <c r="O101" s="0" t="str">
        <f aca="false">IF(O$1="","",IF(INDEX(Responses!$A$101:$AZ$101,1,O$1)="","",INDEX(Responses!$A$101:$AZ$101,1,O$1)))</f>
        <v/>
      </c>
      <c r="P101" s="0" t="str">
        <f aca="false">IF(P$1="","",IF(INDEX(Responses!$A$101:$AZ$101,1,P$1)="","",INDEX(Responses!$A$101:$AZ$101,1,P$1)))</f>
        <v/>
      </c>
      <c r="Q101" s="0" t="str">
        <f aca="false">IF(Q$1="","",IF(INDEX(Responses!$A$101:$AZ$101,1,Q$1)="","",INDEX(Responses!$A$101:$AZ$101,1,Q$1)))</f>
        <v/>
      </c>
      <c r="R101" s="0" t="str">
        <f aca="false">IF(R$1="","",IF(INDEX(Responses!$A$101:$AZ$101,1,R$1)="","",INDEX(Responses!$A$101:$AZ$101,1,R$1)))</f>
        <v/>
      </c>
      <c r="S101" s="0" t="str">
        <f aca="false">IF(S$1="","",IF(INDEX(Responses!$A$101:$AZ$101,1,S$1)="","",INDEX(Responses!$A$101:$AZ$101,1,S$1)))</f>
        <v/>
      </c>
      <c r="T101" s="0" t="n">
        <f aca="false">IF(LEN(A101&amp;B101&amp;C101&amp;D101&amp;E101&amp;F101&amp;G101&amp;H101&amp;I101&amp;J101&amp;K101&amp;L101&amp;M101&amp;N101&amp;O101&amp;P101&amp;Q101&amp;R101&amp;S101)&gt;0,1,0)</f>
        <v>0</v>
      </c>
    </row>
    <row r="102" customFormat="false" ht="15" hidden="false" customHeight="false" outlineLevel="0" collapsed="false">
      <c r="A102" s="0" t="str">
        <f aca="false">IF(A$1="","",IF(INDEX(Responses!$A$102:$AZ$102,1,A$1)="","",INDEX(Responses!$A$102:$AZ$102,1,A$1)))</f>
        <v/>
      </c>
      <c r="B102" s="0" t="str">
        <f aca="false">IF(B$1="","",IF(INDEX(Responses!$A$102:$AZ$102,1,B$1)="","",INDEX(Responses!$A$102:$AZ$102,1,B$1)))</f>
        <v/>
      </c>
      <c r="C102" s="0" t="str">
        <f aca="false">IF(C$1="","",IF(INDEX(Responses!$A$102:$AZ$102,1,C$1)="","",INDEX(Responses!$A$102:$AZ$102,1,C$1)))</f>
        <v/>
      </c>
      <c r="D102" s="0" t="str">
        <f aca="false">IF(D$1="","",IF(INDEX(Responses!$A$102:$AZ$102,1,D$1)="","",INDEX(Responses!$A$102:$AZ$102,1,D$1)))</f>
        <v/>
      </c>
      <c r="E102" s="0" t="str">
        <f aca="false">IF(E$1="","",IF(INDEX(Responses!$A$102:$AZ$102,1,E$1)="","",INDEX(Responses!$A$102:$AZ$102,1,E$1)))</f>
        <v/>
      </c>
      <c r="F102" s="0" t="str">
        <f aca="false">IF(F$1="","",IF(INDEX(Responses!$A$102:$AZ$102,1,F$1)="","",INDEX(Responses!$A$102:$AZ$102,1,F$1)))</f>
        <v/>
      </c>
      <c r="G102" s="0" t="str">
        <f aca="false">IF(G$1="","",IF(INDEX(Responses!$A$102:$AZ$102,1,G$1)="","",INDEX(Responses!$A$102:$AZ$102,1,G$1)))</f>
        <v/>
      </c>
      <c r="H102" s="0" t="str">
        <f aca="false">IF(H$1="","",IF(INDEX(Responses!$A$102:$AZ$102,1,H$1)="","",INDEX(Responses!$A$102:$AZ$102,1,H$1)))</f>
        <v/>
      </c>
      <c r="I102" s="0" t="str">
        <f aca="false">IF(I$1="","",IF(INDEX(Responses!$A$102:$AZ$102,1,I$1)="","",INDEX(Responses!$A$102:$AZ$102,1,I$1)))</f>
        <v/>
      </c>
      <c r="J102" s="0" t="str">
        <f aca="false">IF(J$1="","",IF(INDEX(Responses!$A$102:$AZ$102,1,J$1)="","",INDEX(Responses!$A$102:$AZ$102,1,J$1)))</f>
        <v/>
      </c>
      <c r="K102" s="0" t="str">
        <f aca="false">IF(K$1="","",IF(INDEX(Responses!$A$102:$AZ$102,1,K$1)="","",INDEX(Responses!$A$102:$AZ$102,1,K$1)))</f>
        <v/>
      </c>
      <c r="L102" s="0" t="str">
        <f aca="false">IF(L$1="","",IF(INDEX(Responses!$A$102:$AZ$102,1,L$1)="","",INDEX(Responses!$A$102:$AZ$102,1,L$1)))</f>
        <v/>
      </c>
      <c r="M102" s="0" t="str">
        <f aca="false">IF(M$1="","",IF(INDEX(Responses!$A$102:$AZ$102,1,M$1)="","",INDEX(Responses!$A$102:$AZ$102,1,M$1)))</f>
        <v/>
      </c>
      <c r="N102" s="0" t="str">
        <f aca="false">IF(N$1="","",IF(INDEX(Responses!$A$102:$AZ$102,1,N$1)="","",INDEX(Responses!$A$102:$AZ$102,1,N$1)))</f>
        <v/>
      </c>
      <c r="O102" s="0" t="str">
        <f aca="false">IF(O$1="","",IF(INDEX(Responses!$A$102:$AZ$102,1,O$1)="","",INDEX(Responses!$A$102:$AZ$102,1,O$1)))</f>
        <v/>
      </c>
      <c r="P102" s="0" t="str">
        <f aca="false">IF(P$1="","",IF(INDEX(Responses!$A$102:$AZ$102,1,P$1)="","",INDEX(Responses!$A$102:$AZ$102,1,P$1)))</f>
        <v/>
      </c>
      <c r="Q102" s="0" t="str">
        <f aca="false">IF(Q$1="","",IF(INDEX(Responses!$A$102:$AZ$102,1,Q$1)="","",INDEX(Responses!$A$102:$AZ$102,1,Q$1)))</f>
        <v/>
      </c>
      <c r="R102" s="0" t="str">
        <f aca="false">IF(R$1="","",IF(INDEX(Responses!$A$102:$AZ$102,1,R$1)="","",INDEX(Responses!$A$102:$AZ$102,1,R$1)))</f>
        <v/>
      </c>
      <c r="S102" s="0" t="str">
        <f aca="false">IF(S$1="","",IF(INDEX(Responses!$A$102:$AZ$102,1,S$1)="","",INDEX(Responses!$A$102:$AZ$102,1,S$1)))</f>
        <v/>
      </c>
      <c r="T102" s="0" t="n">
        <f aca="false">IF(LEN(A102&amp;B102&amp;C102&amp;D102&amp;E102&amp;F102&amp;G102&amp;H102&amp;I102&amp;J102&amp;K102&amp;L102&amp;M102&amp;N102&amp;O102&amp;P102&amp;Q102&amp;R102&amp;S102)&gt;0,1,0)</f>
        <v>0</v>
      </c>
    </row>
    <row r="103" customFormat="false" ht="15" hidden="false" customHeight="false" outlineLevel="0" collapsed="false">
      <c r="A103" s="0" t="str">
        <f aca="false">IF(A$1="","",IF(INDEX(Responses!$A$103:$AZ$103,1,A$1)="","",INDEX(Responses!$A$103:$AZ$103,1,A$1)))</f>
        <v/>
      </c>
      <c r="B103" s="0" t="str">
        <f aca="false">IF(B$1="","",IF(INDEX(Responses!$A$103:$AZ$103,1,B$1)="","",INDEX(Responses!$A$103:$AZ$103,1,B$1)))</f>
        <v/>
      </c>
      <c r="C103" s="0" t="str">
        <f aca="false">IF(C$1="","",IF(INDEX(Responses!$A$103:$AZ$103,1,C$1)="","",INDEX(Responses!$A$103:$AZ$103,1,C$1)))</f>
        <v/>
      </c>
      <c r="D103" s="0" t="str">
        <f aca="false">IF(D$1="","",IF(INDEX(Responses!$A$103:$AZ$103,1,D$1)="","",INDEX(Responses!$A$103:$AZ$103,1,D$1)))</f>
        <v/>
      </c>
      <c r="E103" s="0" t="str">
        <f aca="false">IF(E$1="","",IF(INDEX(Responses!$A$103:$AZ$103,1,E$1)="","",INDEX(Responses!$A$103:$AZ$103,1,E$1)))</f>
        <v/>
      </c>
      <c r="F103" s="0" t="str">
        <f aca="false">IF(F$1="","",IF(INDEX(Responses!$A$103:$AZ$103,1,F$1)="","",INDEX(Responses!$A$103:$AZ$103,1,F$1)))</f>
        <v/>
      </c>
      <c r="G103" s="0" t="str">
        <f aca="false">IF(G$1="","",IF(INDEX(Responses!$A$103:$AZ$103,1,G$1)="","",INDEX(Responses!$A$103:$AZ$103,1,G$1)))</f>
        <v/>
      </c>
      <c r="H103" s="0" t="str">
        <f aca="false">IF(H$1="","",IF(INDEX(Responses!$A$103:$AZ$103,1,H$1)="","",INDEX(Responses!$A$103:$AZ$103,1,H$1)))</f>
        <v/>
      </c>
      <c r="I103" s="0" t="str">
        <f aca="false">IF(I$1="","",IF(INDEX(Responses!$A$103:$AZ$103,1,I$1)="","",INDEX(Responses!$A$103:$AZ$103,1,I$1)))</f>
        <v/>
      </c>
      <c r="J103" s="0" t="str">
        <f aca="false">IF(J$1="","",IF(INDEX(Responses!$A$103:$AZ$103,1,J$1)="","",INDEX(Responses!$A$103:$AZ$103,1,J$1)))</f>
        <v/>
      </c>
      <c r="K103" s="0" t="str">
        <f aca="false">IF(K$1="","",IF(INDEX(Responses!$A$103:$AZ$103,1,K$1)="","",INDEX(Responses!$A$103:$AZ$103,1,K$1)))</f>
        <v/>
      </c>
      <c r="L103" s="0" t="str">
        <f aca="false">IF(L$1="","",IF(INDEX(Responses!$A$103:$AZ$103,1,L$1)="","",INDEX(Responses!$A$103:$AZ$103,1,L$1)))</f>
        <v/>
      </c>
      <c r="M103" s="0" t="str">
        <f aca="false">IF(M$1="","",IF(INDEX(Responses!$A$103:$AZ$103,1,M$1)="","",INDEX(Responses!$A$103:$AZ$103,1,M$1)))</f>
        <v/>
      </c>
      <c r="N103" s="0" t="str">
        <f aca="false">IF(N$1="","",IF(INDEX(Responses!$A$103:$AZ$103,1,N$1)="","",INDEX(Responses!$A$103:$AZ$103,1,N$1)))</f>
        <v/>
      </c>
      <c r="O103" s="0" t="str">
        <f aca="false">IF(O$1="","",IF(INDEX(Responses!$A$103:$AZ$103,1,O$1)="","",INDEX(Responses!$A$103:$AZ$103,1,O$1)))</f>
        <v/>
      </c>
      <c r="P103" s="0" t="str">
        <f aca="false">IF(P$1="","",IF(INDEX(Responses!$A$103:$AZ$103,1,P$1)="","",INDEX(Responses!$A$103:$AZ$103,1,P$1)))</f>
        <v/>
      </c>
      <c r="Q103" s="0" t="str">
        <f aca="false">IF(Q$1="","",IF(INDEX(Responses!$A$103:$AZ$103,1,Q$1)="","",INDEX(Responses!$A$103:$AZ$103,1,Q$1)))</f>
        <v/>
      </c>
      <c r="R103" s="0" t="str">
        <f aca="false">IF(R$1="","",IF(INDEX(Responses!$A$103:$AZ$103,1,R$1)="","",INDEX(Responses!$A$103:$AZ$103,1,R$1)))</f>
        <v/>
      </c>
      <c r="S103" s="0" t="str">
        <f aca="false">IF(S$1="","",IF(INDEX(Responses!$A$103:$AZ$103,1,S$1)="","",INDEX(Responses!$A$103:$AZ$103,1,S$1)))</f>
        <v/>
      </c>
      <c r="T103" s="0" t="n">
        <f aca="false">IF(LEN(A103&amp;B103&amp;C103&amp;D103&amp;E103&amp;F103&amp;G103&amp;H103&amp;I103&amp;J103&amp;K103&amp;L103&amp;M103&amp;N103&amp;O103&amp;P103&amp;Q103&amp;R103&amp;S103)&gt;0,1,0)</f>
        <v>0</v>
      </c>
    </row>
    <row r="104" customFormat="false" ht="15" hidden="false" customHeight="false" outlineLevel="0" collapsed="false">
      <c r="A104" s="0" t="str">
        <f aca="false">IF(A$1="","",IF(INDEX(Responses!$A$104:$AZ$104,1,A$1)="","",INDEX(Responses!$A$104:$AZ$104,1,A$1)))</f>
        <v/>
      </c>
      <c r="B104" s="0" t="str">
        <f aca="false">IF(B$1="","",IF(INDEX(Responses!$A$104:$AZ$104,1,B$1)="","",INDEX(Responses!$A$104:$AZ$104,1,B$1)))</f>
        <v/>
      </c>
      <c r="C104" s="0" t="str">
        <f aca="false">IF(C$1="","",IF(INDEX(Responses!$A$104:$AZ$104,1,C$1)="","",INDEX(Responses!$A$104:$AZ$104,1,C$1)))</f>
        <v/>
      </c>
      <c r="D104" s="0" t="str">
        <f aca="false">IF(D$1="","",IF(INDEX(Responses!$A$104:$AZ$104,1,D$1)="","",INDEX(Responses!$A$104:$AZ$104,1,D$1)))</f>
        <v/>
      </c>
      <c r="E104" s="0" t="str">
        <f aca="false">IF(E$1="","",IF(INDEX(Responses!$A$104:$AZ$104,1,E$1)="","",INDEX(Responses!$A$104:$AZ$104,1,E$1)))</f>
        <v/>
      </c>
      <c r="F104" s="0" t="str">
        <f aca="false">IF(F$1="","",IF(INDEX(Responses!$A$104:$AZ$104,1,F$1)="","",INDEX(Responses!$A$104:$AZ$104,1,F$1)))</f>
        <v/>
      </c>
      <c r="G104" s="0" t="str">
        <f aca="false">IF(G$1="","",IF(INDEX(Responses!$A$104:$AZ$104,1,G$1)="","",INDEX(Responses!$A$104:$AZ$104,1,G$1)))</f>
        <v/>
      </c>
      <c r="H104" s="0" t="str">
        <f aca="false">IF(H$1="","",IF(INDEX(Responses!$A$104:$AZ$104,1,H$1)="","",INDEX(Responses!$A$104:$AZ$104,1,H$1)))</f>
        <v/>
      </c>
      <c r="I104" s="0" t="str">
        <f aca="false">IF(I$1="","",IF(INDEX(Responses!$A$104:$AZ$104,1,I$1)="","",INDEX(Responses!$A$104:$AZ$104,1,I$1)))</f>
        <v/>
      </c>
      <c r="J104" s="0" t="str">
        <f aca="false">IF(J$1="","",IF(INDEX(Responses!$A$104:$AZ$104,1,J$1)="","",INDEX(Responses!$A$104:$AZ$104,1,J$1)))</f>
        <v/>
      </c>
      <c r="K104" s="0" t="str">
        <f aca="false">IF(K$1="","",IF(INDEX(Responses!$A$104:$AZ$104,1,K$1)="","",INDEX(Responses!$A$104:$AZ$104,1,K$1)))</f>
        <v/>
      </c>
      <c r="L104" s="0" t="str">
        <f aca="false">IF(L$1="","",IF(INDEX(Responses!$A$104:$AZ$104,1,L$1)="","",INDEX(Responses!$A$104:$AZ$104,1,L$1)))</f>
        <v/>
      </c>
      <c r="M104" s="0" t="str">
        <f aca="false">IF(M$1="","",IF(INDEX(Responses!$A$104:$AZ$104,1,M$1)="","",INDEX(Responses!$A$104:$AZ$104,1,M$1)))</f>
        <v/>
      </c>
      <c r="N104" s="0" t="str">
        <f aca="false">IF(N$1="","",IF(INDEX(Responses!$A$104:$AZ$104,1,N$1)="","",INDEX(Responses!$A$104:$AZ$104,1,N$1)))</f>
        <v/>
      </c>
      <c r="O104" s="0" t="str">
        <f aca="false">IF(O$1="","",IF(INDEX(Responses!$A$104:$AZ$104,1,O$1)="","",INDEX(Responses!$A$104:$AZ$104,1,O$1)))</f>
        <v/>
      </c>
      <c r="P104" s="0" t="str">
        <f aca="false">IF(P$1="","",IF(INDEX(Responses!$A$104:$AZ$104,1,P$1)="","",INDEX(Responses!$A$104:$AZ$104,1,P$1)))</f>
        <v/>
      </c>
      <c r="Q104" s="0" t="str">
        <f aca="false">IF(Q$1="","",IF(INDEX(Responses!$A$104:$AZ$104,1,Q$1)="","",INDEX(Responses!$A$104:$AZ$104,1,Q$1)))</f>
        <v/>
      </c>
      <c r="R104" s="0" t="str">
        <f aca="false">IF(R$1="","",IF(INDEX(Responses!$A$104:$AZ$104,1,R$1)="","",INDEX(Responses!$A$104:$AZ$104,1,R$1)))</f>
        <v/>
      </c>
      <c r="S104" s="0" t="str">
        <f aca="false">IF(S$1="","",IF(INDEX(Responses!$A$104:$AZ$104,1,S$1)="","",INDEX(Responses!$A$104:$AZ$104,1,S$1)))</f>
        <v/>
      </c>
      <c r="T104" s="0" t="n">
        <f aca="false">IF(LEN(A104&amp;B104&amp;C104&amp;D104&amp;E104&amp;F104&amp;G104&amp;H104&amp;I104&amp;J104&amp;K104&amp;L104&amp;M104&amp;N104&amp;O104&amp;P104&amp;Q104&amp;R104&amp;S104)&gt;0,1,0)</f>
        <v>0</v>
      </c>
    </row>
    <row r="105" customFormat="false" ht="15" hidden="false" customHeight="false" outlineLevel="0" collapsed="false">
      <c r="A105" s="0" t="str">
        <f aca="false">IF(A$1="","",IF(INDEX(Responses!$A$105:$AZ$105,1,A$1)="","",INDEX(Responses!$A$105:$AZ$105,1,A$1)))</f>
        <v/>
      </c>
      <c r="B105" s="0" t="str">
        <f aca="false">IF(B$1="","",IF(INDEX(Responses!$A$105:$AZ$105,1,B$1)="","",INDEX(Responses!$A$105:$AZ$105,1,B$1)))</f>
        <v/>
      </c>
      <c r="C105" s="0" t="str">
        <f aca="false">IF(C$1="","",IF(INDEX(Responses!$A$105:$AZ$105,1,C$1)="","",INDEX(Responses!$A$105:$AZ$105,1,C$1)))</f>
        <v/>
      </c>
      <c r="D105" s="0" t="str">
        <f aca="false">IF(D$1="","",IF(INDEX(Responses!$A$105:$AZ$105,1,D$1)="","",INDEX(Responses!$A$105:$AZ$105,1,D$1)))</f>
        <v/>
      </c>
      <c r="E105" s="0" t="str">
        <f aca="false">IF(E$1="","",IF(INDEX(Responses!$A$105:$AZ$105,1,E$1)="","",INDEX(Responses!$A$105:$AZ$105,1,E$1)))</f>
        <v/>
      </c>
      <c r="F105" s="0" t="str">
        <f aca="false">IF(F$1="","",IF(INDEX(Responses!$A$105:$AZ$105,1,F$1)="","",INDEX(Responses!$A$105:$AZ$105,1,F$1)))</f>
        <v/>
      </c>
      <c r="G105" s="0" t="str">
        <f aca="false">IF(G$1="","",IF(INDEX(Responses!$A$105:$AZ$105,1,G$1)="","",INDEX(Responses!$A$105:$AZ$105,1,G$1)))</f>
        <v/>
      </c>
      <c r="H105" s="0" t="str">
        <f aca="false">IF(H$1="","",IF(INDEX(Responses!$A$105:$AZ$105,1,H$1)="","",INDEX(Responses!$A$105:$AZ$105,1,H$1)))</f>
        <v/>
      </c>
      <c r="I105" s="0" t="str">
        <f aca="false">IF(I$1="","",IF(INDEX(Responses!$A$105:$AZ$105,1,I$1)="","",INDEX(Responses!$A$105:$AZ$105,1,I$1)))</f>
        <v/>
      </c>
      <c r="J105" s="0" t="str">
        <f aca="false">IF(J$1="","",IF(INDEX(Responses!$A$105:$AZ$105,1,J$1)="","",INDEX(Responses!$A$105:$AZ$105,1,J$1)))</f>
        <v/>
      </c>
      <c r="K105" s="0" t="str">
        <f aca="false">IF(K$1="","",IF(INDEX(Responses!$A$105:$AZ$105,1,K$1)="","",INDEX(Responses!$A$105:$AZ$105,1,K$1)))</f>
        <v/>
      </c>
      <c r="L105" s="0" t="str">
        <f aca="false">IF(L$1="","",IF(INDEX(Responses!$A$105:$AZ$105,1,L$1)="","",INDEX(Responses!$A$105:$AZ$105,1,L$1)))</f>
        <v/>
      </c>
      <c r="M105" s="0" t="str">
        <f aca="false">IF(M$1="","",IF(INDEX(Responses!$A$105:$AZ$105,1,M$1)="","",INDEX(Responses!$A$105:$AZ$105,1,M$1)))</f>
        <v/>
      </c>
      <c r="N105" s="0" t="str">
        <f aca="false">IF(N$1="","",IF(INDEX(Responses!$A$105:$AZ$105,1,N$1)="","",INDEX(Responses!$A$105:$AZ$105,1,N$1)))</f>
        <v/>
      </c>
      <c r="O105" s="0" t="str">
        <f aca="false">IF(O$1="","",IF(INDEX(Responses!$A$105:$AZ$105,1,O$1)="","",INDEX(Responses!$A$105:$AZ$105,1,O$1)))</f>
        <v/>
      </c>
      <c r="P105" s="0" t="str">
        <f aca="false">IF(P$1="","",IF(INDEX(Responses!$A$105:$AZ$105,1,P$1)="","",INDEX(Responses!$A$105:$AZ$105,1,P$1)))</f>
        <v/>
      </c>
      <c r="Q105" s="0" t="str">
        <f aca="false">IF(Q$1="","",IF(INDEX(Responses!$A$105:$AZ$105,1,Q$1)="","",INDEX(Responses!$A$105:$AZ$105,1,Q$1)))</f>
        <v/>
      </c>
      <c r="R105" s="0" t="str">
        <f aca="false">IF(R$1="","",IF(INDEX(Responses!$A$105:$AZ$105,1,R$1)="","",INDEX(Responses!$A$105:$AZ$105,1,R$1)))</f>
        <v/>
      </c>
      <c r="S105" s="0" t="str">
        <f aca="false">IF(S$1="","",IF(INDEX(Responses!$A$105:$AZ$105,1,S$1)="","",INDEX(Responses!$A$105:$AZ$105,1,S$1)))</f>
        <v/>
      </c>
      <c r="T105" s="0" t="n">
        <f aca="false">IF(LEN(A105&amp;B105&amp;C105&amp;D105&amp;E105&amp;F105&amp;G105&amp;H105&amp;I105&amp;J105&amp;K105&amp;L105&amp;M105&amp;N105&amp;O105&amp;P105&amp;Q105&amp;R105&amp;S105)&gt;0,1,0)</f>
        <v>0</v>
      </c>
    </row>
    <row r="106" customFormat="false" ht="15" hidden="false" customHeight="false" outlineLevel="0" collapsed="false">
      <c r="A106" s="0" t="str">
        <f aca="false">IF(A$1="","",IF(INDEX(Responses!$A$106:$AZ$106,1,A$1)="","",INDEX(Responses!$A$106:$AZ$106,1,A$1)))</f>
        <v/>
      </c>
      <c r="B106" s="0" t="str">
        <f aca="false">IF(B$1="","",IF(INDEX(Responses!$A$106:$AZ$106,1,B$1)="","",INDEX(Responses!$A$106:$AZ$106,1,B$1)))</f>
        <v/>
      </c>
      <c r="C106" s="0" t="str">
        <f aca="false">IF(C$1="","",IF(INDEX(Responses!$A$106:$AZ$106,1,C$1)="","",INDEX(Responses!$A$106:$AZ$106,1,C$1)))</f>
        <v/>
      </c>
      <c r="D106" s="0" t="str">
        <f aca="false">IF(D$1="","",IF(INDEX(Responses!$A$106:$AZ$106,1,D$1)="","",INDEX(Responses!$A$106:$AZ$106,1,D$1)))</f>
        <v/>
      </c>
      <c r="E106" s="0" t="str">
        <f aca="false">IF(E$1="","",IF(INDEX(Responses!$A$106:$AZ$106,1,E$1)="","",INDEX(Responses!$A$106:$AZ$106,1,E$1)))</f>
        <v/>
      </c>
      <c r="F106" s="0" t="str">
        <f aca="false">IF(F$1="","",IF(INDEX(Responses!$A$106:$AZ$106,1,F$1)="","",INDEX(Responses!$A$106:$AZ$106,1,F$1)))</f>
        <v/>
      </c>
      <c r="G106" s="0" t="str">
        <f aca="false">IF(G$1="","",IF(INDEX(Responses!$A$106:$AZ$106,1,G$1)="","",INDEX(Responses!$A$106:$AZ$106,1,G$1)))</f>
        <v/>
      </c>
      <c r="H106" s="0" t="str">
        <f aca="false">IF(H$1="","",IF(INDEX(Responses!$A$106:$AZ$106,1,H$1)="","",INDEX(Responses!$A$106:$AZ$106,1,H$1)))</f>
        <v/>
      </c>
      <c r="I106" s="0" t="str">
        <f aca="false">IF(I$1="","",IF(INDEX(Responses!$A$106:$AZ$106,1,I$1)="","",INDEX(Responses!$A$106:$AZ$106,1,I$1)))</f>
        <v/>
      </c>
      <c r="J106" s="0" t="str">
        <f aca="false">IF(J$1="","",IF(INDEX(Responses!$A$106:$AZ$106,1,J$1)="","",INDEX(Responses!$A$106:$AZ$106,1,J$1)))</f>
        <v/>
      </c>
      <c r="K106" s="0" t="str">
        <f aca="false">IF(K$1="","",IF(INDEX(Responses!$A$106:$AZ$106,1,K$1)="","",INDEX(Responses!$A$106:$AZ$106,1,K$1)))</f>
        <v/>
      </c>
      <c r="L106" s="0" t="str">
        <f aca="false">IF(L$1="","",IF(INDEX(Responses!$A$106:$AZ$106,1,L$1)="","",INDEX(Responses!$A$106:$AZ$106,1,L$1)))</f>
        <v/>
      </c>
      <c r="M106" s="0" t="str">
        <f aca="false">IF(M$1="","",IF(INDEX(Responses!$A$106:$AZ$106,1,M$1)="","",INDEX(Responses!$A$106:$AZ$106,1,M$1)))</f>
        <v/>
      </c>
      <c r="N106" s="0" t="str">
        <f aca="false">IF(N$1="","",IF(INDEX(Responses!$A$106:$AZ$106,1,N$1)="","",INDEX(Responses!$A$106:$AZ$106,1,N$1)))</f>
        <v/>
      </c>
      <c r="O106" s="0" t="str">
        <f aca="false">IF(O$1="","",IF(INDEX(Responses!$A$106:$AZ$106,1,O$1)="","",INDEX(Responses!$A$106:$AZ$106,1,O$1)))</f>
        <v/>
      </c>
      <c r="P106" s="0" t="str">
        <f aca="false">IF(P$1="","",IF(INDEX(Responses!$A$106:$AZ$106,1,P$1)="","",INDEX(Responses!$A$106:$AZ$106,1,P$1)))</f>
        <v/>
      </c>
      <c r="Q106" s="0" t="str">
        <f aca="false">IF(Q$1="","",IF(INDEX(Responses!$A$106:$AZ$106,1,Q$1)="","",INDEX(Responses!$A$106:$AZ$106,1,Q$1)))</f>
        <v/>
      </c>
      <c r="R106" s="0" t="str">
        <f aca="false">IF(R$1="","",IF(INDEX(Responses!$A$106:$AZ$106,1,R$1)="","",INDEX(Responses!$A$106:$AZ$106,1,R$1)))</f>
        <v/>
      </c>
      <c r="S106" s="0" t="str">
        <f aca="false">IF(S$1="","",IF(INDEX(Responses!$A$106:$AZ$106,1,S$1)="","",INDEX(Responses!$A$106:$AZ$106,1,S$1)))</f>
        <v/>
      </c>
      <c r="T106" s="0" t="n">
        <f aca="false">IF(LEN(A106&amp;B106&amp;C106&amp;D106&amp;E106&amp;F106&amp;G106&amp;H106&amp;I106&amp;J106&amp;K106&amp;L106&amp;M106&amp;N106&amp;O106&amp;P106&amp;Q106&amp;R106&amp;S106)&gt;0,1,0)</f>
        <v>0</v>
      </c>
    </row>
    <row r="107" customFormat="false" ht="15" hidden="false" customHeight="false" outlineLevel="0" collapsed="false">
      <c r="A107" s="0" t="str">
        <f aca="false">IF(A$1="","",IF(INDEX(Responses!$A$107:$AZ$107,1,A$1)="","",INDEX(Responses!$A$107:$AZ$107,1,A$1)))</f>
        <v/>
      </c>
      <c r="B107" s="0" t="str">
        <f aca="false">IF(B$1="","",IF(INDEX(Responses!$A$107:$AZ$107,1,B$1)="","",INDEX(Responses!$A$107:$AZ$107,1,B$1)))</f>
        <v/>
      </c>
      <c r="C107" s="0" t="str">
        <f aca="false">IF(C$1="","",IF(INDEX(Responses!$A$107:$AZ$107,1,C$1)="","",INDEX(Responses!$A$107:$AZ$107,1,C$1)))</f>
        <v/>
      </c>
      <c r="D107" s="0" t="str">
        <f aca="false">IF(D$1="","",IF(INDEX(Responses!$A$107:$AZ$107,1,D$1)="","",INDEX(Responses!$A$107:$AZ$107,1,D$1)))</f>
        <v/>
      </c>
      <c r="E107" s="0" t="str">
        <f aca="false">IF(E$1="","",IF(INDEX(Responses!$A$107:$AZ$107,1,E$1)="","",INDEX(Responses!$A$107:$AZ$107,1,E$1)))</f>
        <v/>
      </c>
      <c r="F107" s="0" t="str">
        <f aca="false">IF(F$1="","",IF(INDEX(Responses!$A$107:$AZ$107,1,F$1)="","",INDEX(Responses!$A$107:$AZ$107,1,F$1)))</f>
        <v/>
      </c>
      <c r="G107" s="0" t="str">
        <f aca="false">IF(G$1="","",IF(INDEX(Responses!$A$107:$AZ$107,1,G$1)="","",INDEX(Responses!$A$107:$AZ$107,1,G$1)))</f>
        <v/>
      </c>
      <c r="H107" s="0" t="str">
        <f aca="false">IF(H$1="","",IF(INDEX(Responses!$A$107:$AZ$107,1,H$1)="","",INDEX(Responses!$A$107:$AZ$107,1,H$1)))</f>
        <v/>
      </c>
      <c r="I107" s="0" t="str">
        <f aca="false">IF(I$1="","",IF(INDEX(Responses!$A$107:$AZ$107,1,I$1)="","",INDEX(Responses!$A$107:$AZ$107,1,I$1)))</f>
        <v/>
      </c>
      <c r="J107" s="0" t="str">
        <f aca="false">IF(J$1="","",IF(INDEX(Responses!$A$107:$AZ$107,1,J$1)="","",INDEX(Responses!$A$107:$AZ$107,1,J$1)))</f>
        <v/>
      </c>
      <c r="K107" s="0" t="str">
        <f aca="false">IF(K$1="","",IF(INDEX(Responses!$A$107:$AZ$107,1,K$1)="","",INDEX(Responses!$A$107:$AZ$107,1,K$1)))</f>
        <v/>
      </c>
      <c r="L107" s="0" t="str">
        <f aca="false">IF(L$1="","",IF(INDEX(Responses!$A$107:$AZ$107,1,L$1)="","",INDEX(Responses!$A$107:$AZ$107,1,L$1)))</f>
        <v/>
      </c>
      <c r="M107" s="0" t="str">
        <f aca="false">IF(M$1="","",IF(INDEX(Responses!$A$107:$AZ$107,1,M$1)="","",INDEX(Responses!$A$107:$AZ$107,1,M$1)))</f>
        <v/>
      </c>
      <c r="N107" s="0" t="str">
        <f aca="false">IF(N$1="","",IF(INDEX(Responses!$A$107:$AZ$107,1,N$1)="","",INDEX(Responses!$A$107:$AZ$107,1,N$1)))</f>
        <v/>
      </c>
      <c r="O107" s="0" t="str">
        <f aca="false">IF(O$1="","",IF(INDEX(Responses!$A$107:$AZ$107,1,O$1)="","",INDEX(Responses!$A$107:$AZ$107,1,O$1)))</f>
        <v/>
      </c>
      <c r="P107" s="0" t="str">
        <f aca="false">IF(P$1="","",IF(INDEX(Responses!$A$107:$AZ$107,1,P$1)="","",INDEX(Responses!$A$107:$AZ$107,1,P$1)))</f>
        <v/>
      </c>
      <c r="Q107" s="0" t="str">
        <f aca="false">IF(Q$1="","",IF(INDEX(Responses!$A$107:$AZ$107,1,Q$1)="","",INDEX(Responses!$A$107:$AZ$107,1,Q$1)))</f>
        <v/>
      </c>
      <c r="R107" s="0" t="str">
        <f aca="false">IF(R$1="","",IF(INDEX(Responses!$A$107:$AZ$107,1,R$1)="","",INDEX(Responses!$A$107:$AZ$107,1,R$1)))</f>
        <v/>
      </c>
      <c r="S107" s="0" t="str">
        <f aca="false">IF(S$1="","",IF(INDEX(Responses!$A$107:$AZ$107,1,S$1)="","",INDEX(Responses!$A$107:$AZ$107,1,S$1)))</f>
        <v/>
      </c>
      <c r="T107" s="0" t="n">
        <f aca="false">IF(LEN(A107&amp;B107&amp;C107&amp;D107&amp;E107&amp;F107&amp;G107&amp;H107&amp;I107&amp;J107&amp;K107&amp;L107&amp;M107&amp;N107&amp;O107&amp;P107&amp;Q107&amp;R107&amp;S107)&gt;0,1,0)</f>
        <v>0</v>
      </c>
    </row>
    <row r="108" customFormat="false" ht="15" hidden="false" customHeight="false" outlineLevel="0" collapsed="false">
      <c r="A108" s="0" t="str">
        <f aca="false">IF(A$1="","",IF(INDEX(Responses!$A$108:$AZ$108,1,A$1)="","",INDEX(Responses!$A$108:$AZ$108,1,A$1)))</f>
        <v/>
      </c>
      <c r="B108" s="0" t="str">
        <f aca="false">IF(B$1="","",IF(INDEX(Responses!$A$108:$AZ$108,1,B$1)="","",INDEX(Responses!$A$108:$AZ$108,1,B$1)))</f>
        <v/>
      </c>
      <c r="C108" s="0" t="str">
        <f aca="false">IF(C$1="","",IF(INDEX(Responses!$A$108:$AZ$108,1,C$1)="","",INDEX(Responses!$A$108:$AZ$108,1,C$1)))</f>
        <v/>
      </c>
      <c r="D108" s="0" t="str">
        <f aca="false">IF(D$1="","",IF(INDEX(Responses!$A$108:$AZ$108,1,D$1)="","",INDEX(Responses!$A$108:$AZ$108,1,D$1)))</f>
        <v/>
      </c>
      <c r="E108" s="0" t="str">
        <f aca="false">IF(E$1="","",IF(INDEX(Responses!$A$108:$AZ$108,1,E$1)="","",INDEX(Responses!$A$108:$AZ$108,1,E$1)))</f>
        <v/>
      </c>
      <c r="F108" s="0" t="str">
        <f aca="false">IF(F$1="","",IF(INDEX(Responses!$A$108:$AZ$108,1,F$1)="","",INDEX(Responses!$A$108:$AZ$108,1,F$1)))</f>
        <v/>
      </c>
      <c r="G108" s="0" t="str">
        <f aca="false">IF(G$1="","",IF(INDEX(Responses!$A$108:$AZ$108,1,G$1)="","",INDEX(Responses!$A$108:$AZ$108,1,G$1)))</f>
        <v/>
      </c>
      <c r="H108" s="0" t="str">
        <f aca="false">IF(H$1="","",IF(INDEX(Responses!$A$108:$AZ$108,1,H$1)="","",INDEX(Responses!$A$108:$AZ$108,1,H$1)))</f>
        <v/>
      </c>
      <c r="I108" s="0" t="str">
        <f aca="false">IF(I$1="","",IF(INDEX(Responses!$A$108:$AZ$108,1,I$1)="","",INDEX(Responses!$A$108:$AZ$108,1,I$1)))</f>
        <v/>
      </c>
      <c r="J108" s="0" t="str">
        <f aca="false">IF(J$1="","",IF(INDEX(Responses!$A$108:$AZ$108,1,J$1)="","",INDEX(Responses!$A$108:$AZ$108,1,J$1)))</f>
        <v/>
      </c>
      <c r="K108" s="0" t="str">
        <f aca="false">IF(K$1="","",IF(INDEX(Responses!$A$108:$AZ$108,1,K$1)="","",INDEX(Responses!$A$108:$AZ$108,1,K$1)))</f>
        <v/>
      </c>
      <c r="L108" s="0" t="str">
        <f aca="false">IF(L$1="","",IF(INDEX(Responses!$A$108:$AZ$108,1,L$1)="","",INDEX(Responses!$A$108:$AZ$108,1,L$1)))</f>
        <v/>
      </c>
      <c r="M108" s="0" t="str">
        <f aca="false">IF(M$1="","",IF(INDEX(Responses!$A$108:$AZ$108,1,M$1)="","",INDEX(Responses!$A$108:$AZ$108,1,M$1)))</f>
        <v/>
      </c>
      <c r="N108" s="0" t="str">
        <f aca="false">IF(N$1="","",IF(INDEX(Responses!$A$108:$AZ$108,1,N$1)="","",INDEX(Responses!$A$108:$AZ$108,1,N$1)))</f>
        <v/>
      </c>
      <c r="O108" s="0" t="str">
        <f aca="false">IF(O$1="","",IF(INDEX(Responses!$A$108:$AZ$108,1,O$1)="","",INDEX(Responses!$A$108:$AZ$108,1,O$1)))</f>
        <v/>
      </c>
      <c r="P108" s="0" t="str">
        <f aca="false">IF(P$1="","",IF(INDEX(Responses!$A$108:$AZ$108,1,P$1)="","",INDEX(Responses!$A$108:$AZ$108,1,P$1)))</f>
        <v/>
      </c>
      <c r="Q108" s="0" t="str">
        <f aca="false">IF(Q$1="","",IF(INDEX(Responses!$A$108:$AZ$108,1,Q$1)="","",INDEX(Responses!$A$108:$AZ$108,1,Q$1)))</f>
        <v/>
      </c>
      <c r="R108" s="0" t="str">
        <f aca="false">IF(R$1="","",IF(INDEX(Responses!$A$108:$AZ$108,1,R$1)="","",INDEX(Responses!$A$108:$AZ$108,1,R$1)))</f>
        <v/>
      </c>
      <c r="S108" s="0" t="str">
        <f aca="false">IF(S$1="","",IF(INDEX(Responses!$A$108:$AZ$108,1,S$1)="","",INDEX(Responses!$A$108:$AZ$108,1,S$1)))</f>
        <v/>
      </c>
      <c r="T108" s="0" t="n">
        <f aca="false">IF(LEN(A108&amp;B108&amp;C108&amp;D108&amp;E108&amp;F108&amp;G108&amp;H108&amp;I108&amp;J108&amp;K108&amp;L108&amp;M108&amp;N108&amp;O108&amp;P108&amp;Q108&amp;R108&amp;S108)&gt;0,1,0)</f>
        <v>0</v>
      </c>
    </row>
    <row r="109" customFormat="false" ht="15" hidden="false" customHeight="false" outlineLevel="0" collapsed="false">
      <c r="A109" s="0" t="str">
        <f aca="false">IF(A$1="","",IF(INDEX(Responses!$A$109:$AZ$109,1,A$1)="","",INDEX(Responses!$A$109:$AZ$109,1,A$1)))</f>
        <v/>
      </c>
      <c r="B109" s="0" t="str">
        <f aca="false">IF(B$1="","",IF(INDEX(Responses!$A$109:$AZ$109,1,B$1)="","",INDEX(Responses!$A$109:$AZ$109,1,B$1)))</f>
        <v/>
      </c>
      <c r="C109" s="0" t="str">
        <f aca="false">IF(C$1="","",IF(INDEX(Responses!$A$109:$AZ$109,1,C$1)="","",INDEX(Responses!$A$109:$AZ$109,1,C$1)))</f>
        <v/>
      </c>
      <c r="D109" s="0" t="str">
        <f aca="false">IF(D$1="","",IF(INDEX(Responses!$A$109:$AZ$109,1,D$1)="","",INDEX(Responses!$A$109:$AZ$109,1,D$1)))</f>
        <v/>
      </c>
      <c r="E109" s="0" t="str">
        <f aca="false">IF(E$1="","",IF(INDEX(Responses!$A$109:$AZ$109,1,E$1)="","",INDEX(Responses!$A$109:$AZ$109,1,E$1)))</f>
        <v/>
      </c>
      <c r="F109" s="0" t="str">
        <f aca="false">IF(F$1="","",IF(INDEX(Responses!$A$109:$AZ$109,1,F$1)="","",INDEX(Responses!$A$109:$AZ$109,1,F$1)))</f>
        <v/>
      </c>
      <c r="G109" s="0" t="str">
        <f aca="false">IF(G$1="","",IF(INDEX(Responses!$A$109:$AZ$109,1,G$1)="","",INDEX(Responses!$A$109:$AZ$109,1,G$1)))</f>
        <v/>
      </c>
      <c r="H109" s="0" t="str">
        <f aca="false">IF(H$1="","",IF(INDEX(Responses!$A$109:$AZ$109,1,H$1)="","",INDEX(Responses!$A$109:$AZ$109,1,H$1)))</f>
        <v/>
      </c>
      <c r="I109" s="0" t="str">
        <f aca="false">IF(I$1="","",IF(INDEX(Responses!$A$109:$AZ$109,1,I$1)="","",INDEX(Responses!$A$109:$AZ$109,1,I$1)))</f>
        <v/>
      </c>
      <c r="J109" s="0" t="str">
        <f aca="false">IF(J$1="","",IF(INDEX(Responses!$A$109:$AZ$109,1,J$1)="","",INDEX(Responses!$A$109:$AZ$109,1,J$1)))</f>
        <v/>
      </c>
      <c r="K109" s="0" t="str">
        <f aca="false">IF(K$1="","",IF(INDEX(Responses!$A$109:$AZ$109,1,K$1)="","",INDEX(Responses!$A$109:$AZ$109,1,K$1)))</f>
        <v/>
      </c>
      <c r="L109" s="0" t="str">
        <f aca="false">IF(L$1="","",IF(INDEX(Responses!$A$109:$AZ$109,1,L$1)="","",INDEX(Responses!$A$109:$AZ$109,1,L$1)))</f>
        <v/>
      </c>
      <c r="M109" s="0" t="str">
        <f aca="false">IF(M$1="","",IF(INDEX(Responses!$A$109:$AZ$109,1,M$1)="","",INDEX(Responses!$A$109:$AZ$109,1,M$1)))</f>
        <v/>
      </c>
      <c r="N109" s="0" t="str">
        <f aca="false">IF(N$1="","",IF(INDEX(Responses!$A$109:$AZ$109,1,N$1)="","",INDEX(Responses!$A$109:$AZ$109,1,N$1)))</f>
        <v/>
      </c>
      <c r="O109" s="0" t="str">
        <f aca="false">IF(O$1="","",IF(INDEX(Responses!$A$109:$AZ$109,1,O$1)="","",INDEX(Responses!$A$109:$AZ$109,1,O$1)))</f>
        <v/>
      </c>
      <c r="P109" s="0" t="str">
        <f aca="false">IF(P$1="","",IF(INDEX(Responses!$A$109:$AZ$109,1,P$1)="","",INDEX(Responses!$A$109:$AZ$109,1,P$1)))</f>
        <v/>
      </c>
      <c r="Q109" s="0" t="str">
        <f aca="false">IF(Q$1="","",IF(INDEX(Responses!$A$109:$AZ$109,1,Q$1)="","",INDEX(Responses!$A$109:$AZ$109,1,Q$1)))</f>
        <v/>
      </c>
      <c r="R109" s="0" t="str">
        <f aca="false">IF(R$1="","",IF(INDEX(Responses!$A$109:$AZ$109,1,R$1)="","",INDEX(Responses!$A$109:$AZ$109,1,R$1)))</f>
        <v/>
      </c>
      <c r="S109" s="0" t="str">
        <f aca="false">IF(S$1="","",IF(INDEX(Responses!$A$109:$AZ$109,1,S$1)="","",INDEX(Responses!$A$109:$AZ$109,1,S$1)))</f>
        <v/>
      </c>
      <c r="T109" s="0" t="n">
        <f aca="false">IF(LEN(A109&amp;B109&amp;C109&amp;D109&amp;E109&amp;F109&amp;G109&amp;H109&amp;I109&amp;J109&amp;K109&amp;L109&amp;M109&amp;N109&amp;O109&amp;P109&amp;Q109&amp;R109&amp;S109)&gt;0,1,0)</f>
        <v>0</v>
      </c>
    </row>
    <row r="110" customFormat="false" ht="15" hidden="false" customHeight="false" outlineLevel="0" collapsed="false">
      <c r="A110" s="0" t="str">
        <f aca="false">IF(A$1="","",IF(INDEX(Responses!$A$110:$AZ$110,1,A$1)="","",INDEX(Responses!$A$110:$AZ$110,1,A$1)))</f>
        <v/>
      </c>
      <c r="B110" s="0" t="str">
        <f aca="false">IF(B$1="","",IF(INDEX(Responses!$A$110:$AZ$110,1,B$1)="","",INDEX(Responses!$A$110:$AZ$110,1,B$1)))</f>
        <v/>
      </c>
      <c r="C110" s="0" t="str">
        <f aca="false">IF(C$1="","",IF(INDEX(Responses!$A$110:$AZ$110,1,C$1)="","",INDEX(Responses!$A$110:$AZ$110,1,C$1)))</f>
        <v/>
      </c>
      <c r="D110" s="0" t="str">
        <f aca="false">IF(D$1="","",IF(INDEX(Responses!$A$110:$AZ$110,1,D$1)="","",INDEX(Responses!$A$110:$AZ$110,1,D$1)))</f>
        <v/>
      </c>
      <c r="E110" s="0" t="str">
        <f aca="false">IF(E$1="","",IF(INDEX(Responses!$A$110:$AZ$110,1,E$1)="","",INDEX(Responses!$A$110:$AZ$110,1,E$1)))</f>
        <v/>
      </c>
      <c r="F110" s="0" t="str">
        <f aca="false">IF(F$1="","",IF(INDEX(Responses!$A$110:$AZ$110,1,F$1)="","",INDEX(Responses!$A$110:$AZ$110,1,F$1)))</f>
        <v/>
      </c>
      <c r="G110" s="0" t="str">
        <f aca="false">IF(G$1="","",IF(INDEX(Responses!$A$110:$AZ$110,1,G$1)="","",INDEX(Responses!$A$110:$AZ$110,1,G$1)))</f>
        <v/>
      </c>
      <c r="H110" s="0" t="str">
        <f aca="false">IF(H$1="","",IF(INDEX(Responses!$A$110:$AZ$110,1,H$1)="","",INDEX(Responses!$A$110:$AZ$110,1,H$1)))</f>
        <v/>
      </c>
      <c r="I110" s="0" t="str">
        <f aca="false">IF(I$1="","",IF(INDEX(Responses!$A$110:$AZ$110,1,I$1)="","",INDEX(Responses!$A$110:$AZ$110,1,I$1)))</f>
        <v/>
      </c>
      <c r="J110" s="0" t="str">
        <f aca="false">IF(J$1="","",IF(INDEX(Responses!$A$110:$AZ$110,1,J$1)="","",INDEX(Responses!$A$110:$AZ$110,1,J$1)))</f>
        <v/>
      </c>
      <c r="K110" s="0" t="str">
        <f aca="false">IF(K$1="","",IF(INDEX(Responses!$A$110:$AZ$110,1,K$1)="","",INDEX(Responses!$A$110:$AZ$110,1,K$1)))</f>
        <v/>
      </c>
      <c r="L110" s="0" t="str">
        <f aca="false">IF(L$1="","",IF(INDEX(Responses!$A$110:$AZ$110,1,L$1)="","",INDEX(Responses!$A$110:$AZ$110,1,L$1)))</f>
        <v/>
      </c>
      <c r="M110" s="0" t="str">
        <f aca="false">IF(M$1="","",IF(INDEX(Responses!$A$110:$AZ$110,1,M$1)="","",INDEX(Responses!$A$110:$AZ$110,1,M$1)))</f>
        <v/>
      </c>
      <c r="N110" s="0" t="str">
        <f aca="false">IF(N$1="","",IF(INDEX(Responses!$A$110:$AZ$110,1,N$1)="","",INDEX(Responses!$A$110:$AZ$110,1,N$1)))</f>
        <v/>
      </c>
      <c r="O110" s="0" t="str">
        <f aca="false">IF(O$1="","",IF(INDEX(Responses!$A$110:$AZ$110,1,O$1)="","",INDEX(Responses!$A$110:$AZ$110,1,O$1)))</f>
        <v/>
      </c>
      <c r="P110" s="0" t="str">
        <f aca="false">IF(P$1="","",IF(INDEX(Responses!$A$110:$AZ$110,1,P$1)="","",INDEX(Responses!$A$110:$AZ$110,1,P$1)))</f>
        <v/>
      </c>
      <c r="Q110" s="0" t="str">
        <f aca="false">IF(Q$1="","",IF(INDEX(Responses!$A$110:$AZ$110,1,Q$1)="","",INDEX(Responses!$A$110:$AZ$110,1,Q$1)))</f>
        <v/>
      </c>
      <c r="R110" s="0" t="str">
        <f aca="false">IF(R$1="","",IF(INDEX(Responses!$A$110:$AZ$110,1,R$1)="","",INDEX(Responses!$A$110:$AZ$110,1,R$1)))</f>
        <v/>
      </c>
      <c r="S110" s="0" t="str">
        <f aca="false">IF(S$1="","",IF(INDEX(Responses!$A$110:$AZ$110,1,S$1)="","",INDEX(Responses!$A$110:$AZ$110,1,S$1)))</f>
        <v/>
      </c>
      <c r="T110" s="0" t="n">
        <f aca="false">IF(LEN(A110&amp;B110&amp;C110&amp;D110&amp;E110&amp;F110&amp;G110&amp;H110&amp;I110&amp;J110&amp;K110&amp;L110&amp;M110&amp;N110&amp;O110&amp;P110&amp;Q110&amp;R110&amp;S110)&gt;0,1,0)</f>
        <v>0</v>
      </c>
    </row>
    <row r="111" customFormat="false" ht="15" hidden="false" customHeight="false" outlineLevel="0" collapsed="false">
      <c r="A111" s="0" t="str">
        <f aca="false">IF(A$1="","",IF(INDEX(Responses!$A$111:$AZ$111,1,A$1)="","",INDEX(Responses!$A$111:$AZ$111,1,A$1)))</f>
        <v/>
      </c>
      <c r="B111" s="0" t="str">
        <f aca="false">IF(B$1="","",IF(INDEX(Responses!$A$111:$AZ$111,1,B$1)="","",INDEX(Responses!$A$111:$AZ$111,1,B$1)))</f>
        <v/>
      </c>
      <c r="C111" s="0" t="str">
        <f aca="false">IF(C$1="","",IF(INDEX(Responses!$A$111:$AZ$111,1,C$1)="","",INDEX(Responses!$A$111:$AZ$111,1,C$1)))</f>
        <v/>
      </c>
      <c r="D111" s="0" t="str">
        <f aca="false">IF(D$1="","",IF(INDEX(Responses!$A$111:$AZ$111,1,D$1)="","",INDEX(Responses!$A$111:$AZ$111,1,D$1)))</f>
        <v/>
      </c>
      <c r="E111" s="0" t="str">
        <f aca="false">IF(E$1="","",IF(INDEX(Responses!$A$111:$AZ$111,1,E$1)="","",INDEX(Responses!$A$111:$AZ$111,1,E$1)))</f>
        <v/>
      </c>
      <c r="F111" s="0" t="str">
        <f aca="false">IF(F$1="","",IF(INDEX(Responses!$A$111:$AZ$111,1,F$1)="","",INDEX(Responses!$A$111:$AZ$111,1,F$1)))</f>
        <v/>
      </c>
      <c r="G111" s="0" t="str">
        <f aca="false">IF(G$1="","",IF(INDEX(Responses!$A$111:$AZ$111,1,G$1)="","",INDEX(Responses!$A$111:$AZ$111,1,G$1)))</f>
        <v/>
      </c>
      <c r="H111" s="0" t="str">
        <f aca="false">IF(H$1="","",IF(INDEX(Responses!$A$111:$AZ$111,1,H$1)="","",INDEX(Responses!$A$111:$AZ$111,1,H$1)))</f>
        <v/>
      </c>
      <c r="I111" s="0" t="str">
        <f aca="false">IF(I$1="","",IF(INDEX(Responses!$A$111:$AZ$111,1,I$1)="","",INDEX(Responses!$A$111:$AZ$111,1,I$1)))</f>
        <v/>
      </c>
      <c r="J111" s="0" t="str">
        <f aca="false">IF(J$1="","",IF(INDEX(Responses!$A$111:$AZ$111,1,J$1)="","",INDEX(Responses!$A$111:$AZ$111,1,J$1)))</f>
        <v/>
      </c>
      <c r="K111" s="0" t="str">
        <f aca="false">IF(K$1="","",IF(INDEX(Responses!$A$111:$AZ$111,1,K$1)="","",INDEX(Responses!$A$111:$AZ$111,1,K$1)))</f>
        <v/>
      </c>
      <c r="L111" s="0" t="str">
        <f aca="false">IF(L$1="","",IF(INDEX(Responses!$A$111:$AZ$111,1,L$1)="","",INDEX(Responses!$A$111:$AZ$111,1,L$1)))</f>
        <v/>
      </c>
      <c r="M111" s="0" t="str">
        <f aca="false">IF(M$1="","",IF(INDEX(Responses!$A$111:$AZ$111,1,M$1)="","",INDEX(Responses!$A$111:$AZ$111,1,M$1)))</f>
        <v/>
      </c>
      <c r="N111" s="0" t="str">
        <f aca="false">IF(N$1="","",IF(INDEX(Responses!$A$111:$AZ$111,1,N$1)="","",INDEX(Responses!$A$111:$AZ$111,1,N$1)))</f>
        <v/>
      </c>
      <c r="O111" s="0" t="str">
        <f aca="false">IF(O$1="","",IF(INDEX(Responses!$A$111:$AZ$111,1,O$1)="","",INDEX(Responses!$A$111:$AZ$111,1,O$1)))</f>
        <v/>
      </c>
      <c r="P111" s="0" t="str">
        <f aca="false">IF(P$1="","",IF(INDEX(Responses!$A$111:$AZ$111,1,P$1)="","",INDEX(Responses!$A$111:$AZ$111,1,P$1)))</f>
        <v/>
      </c>
      <c r="Q111" s="0" t="str">
        <f aca="false">IF(Q$1="","",IF(INDEX(Responses!$A$111:$AZ$111,1,Q$1)="","",INDEX(Responses!$A$111:$AZ$111,1,Q$1)))</f>
        <v/>
      </c>
      <c r="R111" s="0" t="str">
        <f aca="false">IF(R$1="","",IF(INDEX(Responses!$A$111:$AZ$111,1,R$1)="","",INDEX(Responses!$A$111:$AZ$111,1,R$1)))</f>
        <v/>
      </c>
      <c r="S111" s="0" t="str">
        <f aca="false">IF(S$1="","",IF(INDEX(Responses!$A$111:$AZ$111,1,S$1)="","",INDEX(Responses!$A$111:$AZ$111,1,S$1)))</f>
        <v/>
      </c>
      <c r="T111" s="0" t="n">
        <f aca="false">IF(LEN(A111&amp;B111&amp;C111&amp;D111&amp;E111&amp;F111&amp;G111&amp;H111&amp;I111&amp;J111&amp;K111&amp;L111&amp;M111&amp;N111&amp;O111&amp;P111&amp;Q111&amp;R111&amp;S111)&gt;0,1,0)</f>
        <v>0</v>
      </c>
    </row>
    <row r="112" customFormat="false" ht="15" hidden="false" customHeight="false" outlineLevel="0" collapsed="false">
      <c r="A112" s="0" t="str">
        <f aca="false">IF(A$1="","",IF(INDEX(Responses!$A$112:$AZ$112,1,A$1)="","",INDEX(Responses!$A$112:$AZ$112,1,A$1)))</f>
        <v/>
      </c>
      <c r="B112" s="0" t="str">
        <f aca="false">IF(B$1="","",IF(INDEX(Responses!$A$112:$AZ$112,1,B$1)="","",INDEX(Responses!$A$112:$AZ$112,1,B$1)))</f>
        <v/>
      </c>
      <c r="C112" s="0" t="str">
        <f aca="false">IF(C$1="","",IF(INDEX(Responses!$A$112:$AZ$112,1,C$1)="","",INDEX(Responses!$A$112:$AZ$112,1,C$1)))</f>
        <v/>
      </c>
      <c r="D112" s="0" t="str">
        <f aca="false">IF(D$1="","",IF(INDEX(Responses!$A$112:$AZ$112,1,D$1)="","",INDEX(Responses!$A$112:$AZ$112,1,D$1)))</f>
        <v/>
      </c>
      <c r="E112" s="0" t="str">
        <f aca="false">IF(E$1="","",IF(INDEX(Responses!$A$112:$AZ$112,1,E$1)="","",INDEX(Responses!$A$112:$AZ$112,1,E$1)))</f>
        <v/>
      </c>
      <c r="F112" s="0" t="str">
        <f aca="false">IF(F$1="","",IF(INDEX(Responses!$A$112:$AZ$112,1,F$1)="","",INDEX(Responses!$A$112:$AZ$112,1,F$1)))</f>
        <v/>
      </c>
      <c r="G112" s="0" t="str">
        <f aca="false">IF(G$1="","",IF(INDEX(Responses!$A$112:$AZ$112,1,G$1)="","",INDEX(Responses!$A$112:$AZ$112,1,G$1)))</f>
        <v/>
      </c>
      <c r="H112" s="0" t="str">
        <f aca="false">IF(H$1="","",IF(INDEX(Responses!$A$112:$AZ$112,1,H$1)="","",INDEX(Responses!$A$112:$AZ$112,1,H$1)))</f>
        <v/>
      </c>
      <c r="I112" s="0" t="str">
        <f aca="false">IF(I$1="","",IF(INDEX(Responses!$A$112:$AZ$112,1,I$1)="","",INDEX(Responses!$A$112:$AZ$112,1,I$1)))</f>
        <v/>
      </c>
      <c r="J112" s="0" t="str">
        <f aca="false">IF(J$1="","",IF(INDEX(Responses!$A$112:$AZ$112,1,J$1)="","",INDEX(Responses!$A$112:$AZ$112,1,J$1)))</f>
        <v/>
      </c>
      <c r="K112" s="0" t="str">
        <f aca="false">IF(K$1="","",IF(INDEX(Responses!$A$112:$AZ$112,1,K$1)="","",INDEX(Responses!$A$112:$AZ$112,1,K$1)))</f>
        <v/>
      </c>
      <c r="L112" s="0" t="str">
        <f aca="false">IF(L$1="","",IF(INDEX(Responses!$A$112:$AZ$112,1,L$1)="","",INDEX(Responses!$A$112:$AZ$112,1,L$1)))</f>
        <v/>
      </c>
      <c r="M112" s="0" t="str">
        <f aca="false">IF(M$1="","",IF(INDEX(Responses!$A$112:$AZ$112,1,M$1)="","",INDEX(Responses!$A$112:$AZ$112,1,M$1)))</f>
        <v/>
      </c>
      <c r="N112" s="0" t="str">
        <f aca="false">IF(N$1="","",IF(INDEX(Responses!$A$112:$AZ$112,1,N$1)="","",INDEX(Responses!$A$112:$AZ$112,1,N$1)))</f>
        <v/>
      </c>
      <c r="O112" s="0" t="str">
        <f aca="false">IF(O$1="","",IF(INDEX(Responses!$A$112:$AZ$112,1,O$1)="","",INDEX(Responses!$A$112:$AZ$112,1,O$1)))</f>
        <v/>
      </c>
      <c r="P112" s="0" t="str">
        <f aca="false">IF(P$1="","",IF(INDEX(Responses!$A$112:$AZ$112,1,P$1)="","",INDEX(Responses!$A$112:$AZ$112,1,P$1)))</f>
        <v/>
      </c>
      <c r="Q112" s="0" t="str">
        <f aca="false">IF(Q$1="","",IF(INDEX(Responses!$A$112:$AZ$112,1,Q$1)="","",INDEX(Responses!$A$112:$AZ$112,1,Q$1)))</f>
        <v/>
      </c>
      <c r="R112" s="0" t="str">
        <f aca="false">IF(R$1="","",IF(INDEX(Responses!$A$112:$AZ$112,1,R$1)="","",INDEX(Responses!$A$112:$AZ$112,1,R$1)))</f>
        <v/>
      </c>
      <c r="S112" s="0" t="str">
        <f aca="false">IF(S$1="","",IF(INDEX(Responses!$A$112:$AZ$112,1,S$1)="","",INDEX(Responses!$A$112:$AZ$112,1,S$1)))</f>
        <v/>
      </c>
      <c r="T112" s="0" t="n">
        <f aca="false">IF(LEN(A112&amp;B112&amp;C112&amp;D112&amp;E112&amp;F112&amp;G112&amp;H112&amp;I112&amp;J112&amp;K112&amp;L112&amp;M112&amp;N112&amp;O112&amp;P112&amp;Q112&amp;R112&amp;S112)&gt;0,1,0)</f>
        <v>0</v>
      </c>
    </row>
    <row r="113" customFormat="false" ht="15" hidden="false" customHeight="false" outlineLevel="0" collapsed="false">
      <c r="A113" s="0" t="str">
        <f aca="false">IF(A$1="","",IF(INDEX(Responses!$A$113:$AZ$113,1,A$1)="","",INDEX(Responses!$A$113:$AZ$113,1,A$1)))</f>
        <v/>
      </c>
      <c r="B113" s="0" t="str">
        <f aca="false">IF(B$1="","",IF(INDEX(Responses!$A$113:$AZ$113,1,B$1)="","",INDEX(Responses!$A$113:$AZ$113,1,B$1)))</f>
        <v/>
      </c>
      <c r="C113" s="0" t="str">
        <f aca="false">IF(C$1="","",IF(INDEX(Responses!$A$113:$AZ$113,1,C$1)="","",INDEX(Responses!$A$113:$AZ$113,1,C$1)))</f>
        <v/>
      </c>
      <c r="D113" s="0" t="str">
        <f aca="false">IF(D$1="","",IF(INDEX(Responses!$A$113:$AZ$113,1,D$1)="","",INDEX(Responses!$A$113:$AZ$113,1,D$1)))</f>
        <v/>
      </c>
      <c r="E113" s="0" t="str">
        <f aca="false">IF(E$1="","",IF(INDEX(Responses!$A$113:$AZ$113,1,E$1)="","",INDEX(Responses!$A$113:$AZ$113,1,E$1)))</f>
        <v/>
      </c>
      <c r="F113" s="0" t="str">
        <f aca="false">IF(F$1="","",IF(INDEX(Responses!$A$113:$AZ$113,1,F$1)="","",INDEX(Responses!$A$113:$AZ$113,1,F$1)))</f>
        <v/>
      </c>
      <c r="G113" s="0" t="str">
        <f aca="false">IF(G$1="","",IF(INDEX(Responses!$A$113:$AZ$113,1,G$1)="","",INDEX(Responses!$A$113:$AZ$113,1,G$1)))</f>
        <v/>
      </c>
      <c r="H113" s="0" t="str">
        <f aca="false">IF(H$1="","",IF(INDEX(Responses!$A$113:$AZ$113,1,H$1)="","",INDEX(Responses!$A$113:$AZ$113,1,H$1)))</f>
        <v/>
      </c>
      <c r="I113" s="0" t="str">
        <f aca="false">IF(I$1="","",IF(INDEX(Responses!$A$113:$AZ$113,1,I$1)="","",INDEX(Responses!$A$113:$AZ$113,1,I$1)))</f>
        <v/>
      </c>
      <c r="J113" s="0" t="str">
        <f aca="false">IF(J$1="","",IF(INDEX(Responses!$A$113:$AZ$113,1,J$1)="","",INDEX(Responses!$A$113:$AZ$113,1,J$1)))</f>
        <v/>
      </c>
      <c r="K113" s="0" t="str">
        <f aca="false">IF(K$1="","",IF(INDEX(Responses!$A$113:$AZ$113,1,K$1)="","",INDEX(Responses!$A$113:$AZ$113,1,K$1)))</f>
        <v/>
      </c>
      <c r="L113" s="0" t="str">
        <f aca="false">IF(L$1="","",IF(INDEX(Responses!$A$113:$AZ$113,1,L$1)="","",INDEX(Responses!$A$113:$AZ$113,1,L$1)))</f>
        <v/>
      </c>
      <c r="M113" s="0" t="str">
        <f aca="false">IF(M$1="","",IF(INDEX(Responses!$A$113:$AZ$113,1,M$1)="","",INDEX(Responses!$A$113:$AZ$113,1,M$1)))</f>
        <v/>
      </c>
      <c r="N113" s="0" t="str">
        <f aca="false">IF(N$1="","",IF(INDEX(Responses!$A$113:$AZ$113,1,N$1)="","",INDEX(Responses!$A$113:$AZ$113,1,N$1)))</f>
        <v/>
      </c>
      <c r="O113" s="0" t="str">
        <f aca="false">IF(O$1="","",IF(INDEX(Responses!$A$113:$AZ$113,1,O$1)="","",INDEX(Responses!$A$113:$AZ$113,1,O$1)))</f>
        <v/>
      </c>
      <c r="P113" s="0" t="str">
        <f aca="false">IF(P$1="","",IF(INDEX(Responses!$A$113:$AZ$113,1,P$1)="","",INDEX(Responses!$A$113:$AZ$113,1,P$1)))</f>
        <v/>
      </c>
      <c r="Q113" s="0" t="str">
        <f aca="false">IF(Q$1="","",IF(INDEX(Responses!$A$113:$AZ$113,1,Q$1)="","",INDEX(Responses!$A$113:$AZ$113,1,Q$1)))</f>
        <v/>
      </c>
      <c r="R113" s="0" t="str">
        <f aca="false">IF(R$1="","",IF(INDEX(Responses!$A$113:$AZ$113,1,R$1)="","",INDEX(Responses!$A$113:$AZ$113,1,R$1)))</f>
        <v/>
      </c>
      <c r="S113" s="0" t="str">
        <f aca="false">IF(S$1="","",IF(INDEX(Responses!$A$113:$AZ$113,1,S$1)="","",INDEX(Responses!$A$113:$AZ$113,1,S$1)))</f>
        <v/>
      </c>
      <c r="T113" s="0" t="n">
        <f aca="false">IF(LEN(A113&amp;B113&amp;C113&amp;D113&amp;E113&amp;F113&amp;G113&amp;H113&amp;I113&amp;J113&amp;K113&amp;L113&amp;M113&amp;N113&amp;O113&amp;P113&amp;Q113&amp;R113&amp;S113)&gt;0,1,0)</f>
        <v>0</v>
      </c>
    </row>
    <row r="114" customFormat="false" ht="15" hidden="false" customHeight="false" outlineLevel="0" collapsed="false">
      <c r="A114" s="0" t="str">
        <f aca="false">IF(A$1="","",IF(INDEX(Responses!$A$114:$AZ$114,1,A$1)="","",INDEX(Responses!$A$114:$AZ$114,1,A$1)))</f>
        <v/>
      </c>
      <c r="B114" s="0" t="str">
        <f aca="false">IF(B$1="","",IF(INDEX(Responses!$A$114:$AZ$114,1,B$1)="","",INDEX(Responses!$A$114:$AZ$114,1,B$1)))</f>
        <v/>
      </c>
      <c r="C114" s="0" t="str">
        <f aca="false">IF(C$1="","",IF(INDEX(Responses!$A$114:$AZ$114,1,C$1)="","",INDEX(Responses!$A$114:$AZ$114,1,C$1)))</f>
        <v/>
      </c>
      <c r="D114" s="0" t="str">
        <f aca="false">IF(D$1="","",IF(INDEX(Responses!$A$114:$AZ$114,1,D$1)="","",INDEX(Responses!$A$114:$AZ$114,1,D$1)))</f>
        <v/>
      </c>
      <c r="E114" s="0" t="str">
        <f aca="false">IF(E$1="","",IF(INDEX(Responses!$A$114:$AZ$114,1,E$1)="","",INDEX(Responses!$A$114:$AZ$114,1,E$1)))</f>
        <v/>
      </c>
      <c r="F114" s="0" t="str">
        <f aca="false">IF(F$1="","",IF(INDEX(Responses!$A$114:$AZ$114,1,F$1)="","",INDEX(Responses!$A$114:$AZ$114,1,F$1)))</f>
        <v/>
      </c>
      <c r="G114" s="0" t="str">
        <f aca="false">IF(G$1="","",IF(INDEX(Responses!$A$114:$AZ$114,1,G$1)="","",INDEX(Responses!$A$114:$AZ$114,1,G$1)))</f>
        <v/>
      </c>
      <c r="H114" s="0" t="str">
        <f aca="false">IF(H$1="","",IF(INDEX(Responses!$A$114:$AZ$114,1,H$1)="","",INDEX(Responses!$A$114:$AZ$114,1,H$1)))</f>
        <v/>
      </c>
      <c r="I114" s="0" t="str">
        <f aca="false">IF(I$1="","",IF(INDEX(Responses!$A$114:$AZ$114,1,I$1)="","",INDEX(Responses!$A$114:$AZ$114,1,I$1)))</f>
        <v/>
      </c>
      <c r="J114" s="0" t="str">
        <f aca="false">IF(J$1="","",IF(INDEX(Responses!$A$114:$AZ$114,1,J$1)="","",INDEX(Responses!$A$114:$AZ$114,1,J$1)))</f>
        <v/>
      </c>
      <c r="K114" s="0" t="str">
        <f aca="false">IF(K$1="","",IF(INDEX(Responses!$A$114:$AZ$114,1,K$1)="","",INDEX(Responses!$A$114:$AZ$114,1,K$1)))</f>
        <v/>
      </c>
      <c r="L114" s="0" t="str">
        <f aca="false">IF(L$1="","",IF(INDEX(Responses!$A$114:$AZ$114,1,L$1)="","",INDEX(Responses!$A$114:$AZ$114,1,L$1)))</f>
        <v/>
      </c>
      <c r="M114" s="0" t="str">
        <f aca="false">IF(M$1="","",IF(INDEX(Responses!$A$114:$AZ$114,1,M$1)="","",INDEX(Responses!$A$114:$AZ$114,1,M$1)))</f>
        <v/>
      </c>
      <c r="N114" s="0" t="str">
        <f aca="false">IF(N$1="","",IF(INDEX(Responses!$A$114:$AZ$114,1,N$1)="","",INDEX(Responses!$A$114:$AZ$114,1,N$1)))</f>
        <v/>
      </c>
      <c r="O114" s="0" t="str">
        <f aca="false">IF(O$1="","",IF(INDEX(Responses!$A$114:$AZ$114,1,O$1)="","",INDEX(Responses!$A$114:$AZ$114,1,O$1)))</f>
        <v/>
      </c>
      <c r="P114" s="0" t="str">
        <f aca="false">IF(P$1="","",IF(INDEX(Responses!$A$114:$AZ$114,1,P$1)="","",INDEX(Responses!$A$114:$AZ$114,1,P$1)))</f>
        <v/>
      </c>
      <c r="Q114" s="0" t="str">
        <f aca="false">IF(Q$1="","",IF(INDEX(Responses!$A$114:$AZ$114,1,Q$1)="","",INDEX(Responses!$A$114:$AZ$114,1,Q$1)))</f>
        <v/>
      </c>
      <c r="R114" s="0" t="str">
        <f aca="false">IF(R$1="","",IF(INDEX(Responses!$A$114:$AZ$114,1,R$1)="","",INDEX(Responses!$A$114:$AZ$114,1,R$1)))</f>
        <v/>
      </c>
      <c r="S114" s="0" t="str">
        <f aca="false">IF(S$1="","",IF(INDEX(Responses!$A$114:$AZ$114,1,S$1)="","",INDEX(Responses!$A$114:$AZ$114,1,S$1)))</f>
        <v/>
      </c>
      <c r="T114" s="0" t="n">
        <f aca="false">IF(LEN(A114&amp;B114&amp;C114&amp;D114&amp;E114&amp;F114&amp;G114&amp;H114&amp;I114&amp;J114&amp;K114&amp;L114&amp;M114&amp;N114&amp;O114&amp;P114&amp;Q114&amp;R114&amp;S114)&gt;0,1,0)</f>
        <v>0</v>
      </c>
    </row>
    <row r="115" customFormat="false" ht="15" hidden="false" customHeight="false" outlineLevel="0" collapsed="false">
      <c r="A115" s="0" t="str">
        <f aca="false">IF(A$1="","",IF(INDEX(Responses!$A$115:$AZ$115,1,A$1)="","",INDEX(Responses!$A$115:$AZ$115,1,A$1)))</f>
        <v/>
      </c>
      <c r="B115" s="0" t="str">
        <f aca="false">IF(B$1="","",IF(INDEX(Responses!$A$115:$AZ$115,1,B$1)="","",INDEX(Responses!$A$115:$AZ$115,1,B$1)))</f>
        <v/>
      </c>
      <c r="C115" s="0" t="str">
        <f aca="false">IF(C$1="","",IF(INDEX(Responses!$A$115:$AZ$115,1,C$1)="","",INDEX(Responses!$A$115:$AZ$115,1,C$1)))</f>
        <v/>
      </c>
      <c r="D115" s="0" t="str">
        <f aca="false">IF(D$1="","",IF(INDEX(Responses!$A$115:$AZ$115,1,D$1)="","",INDEX(Responses!$A$115:$AZ$115,1,D$1)))</f>
        <v/>
      </c>
      <c r="E115" s="0" t="str">
        <f aca="false">IF(E$1="","",IF(INDEX(Responses!$A$115:$AZ$115,1,E$1)="","",INDEX(Responses!$A$115:$AZ$115,1,E$1)))</f>
        <v/>
      </c>
      <c r="F115" s="0" t="str">
        <f aca="false">IF(F$1="","",IF(INDEX(Responses!$A$115:$AZ$115,1,F$1)="","",INDEX(Responses!$A$115:$AZ$115,1,F$1)))</f>
        <v/>
      </c>
      <c r="G115" s="0" t="str">
        <f aca="false">IF(G$1="","",IF(INDEX(Responses!$A$115:$AZ$115,1,G$1)="","",INDEX(Responses!$A$115:$AZ$115,1,G$1)))</f>
        <v/>
      </c>
      <c r="H115" s="0" t="str">
        <f aca="false">IF(H$1="","",IF(INDEX(Responses!$A$115:$AZ$115,1,H$1)="","",INDEX(Responses!$A$115:$AZ$115,1,H$1)))</f>
        <v/>
      </c>
      <c r="I115" s="0" t="str">
        <f aca="false">IF(I$1="","",IF(INDEX(Responses!$A$115:$AZ$115,1,I$1)="","",INDEX(Responses!$A$115:$AZ$115,1,I$1)))</f>
        <v/>
      </c>
      <c r="J115" s="0" t="str">
        <f aca="false">IF(J$1="","",IF(INDEX(Responses!$A$115:$AZ$115,1,J$1)="","",INDEX(Responses!$A$115:$AZ$115,1,J$1)))</f>
        <v/>
      </c>
      <c r="K115" s="0" t="str">
        <f aca="false">IF(K$1="","",IF(INDEX(Responses!$A$115:$AZ$115,1,K$1)="","",INDEX(Responses!$A$115:$AZ$115,1,K$1)))</f>
        <v/>
      </c>
      <c r="L115" s="0" t="str">
        <f aca="false">IF(L$1="","",IF(INDEX(Responses!$A$115:$AZ$115,1,L$1)="","",INDEX(Responses!$A$115:$AZ$115,1,L$1)))</f>
        <v/>
      </c>
      <c r="M115" s="0" t="str">
        <f aca="false">IF(M$1="","",IF(INDEX(Responses!$A$115:$AZ$115,1,M$1)="","",INDEX(Responses!$A$115:$AZ$115,1,M$1)))</f>
        <v/>
      </c>
      <c r="N115" s="0" t="str">
        <f aca="false">IF(N$1="","",IF(INDEX(Responses!$A$115:$AZ$115,1,N$1)="","",INDEX(Responses!$A$115:$AZ$115,1,N$1)))</f>
        <v/>
      </c>
      <c r="O115" s="0" t="str">
        <f aca="false">IF(O$1="","",IF(INDEX(Responses!$A$115:$AZ$115,1,O$1)="","",INDEX(Responses!$A$115:$AZ$115,1,O$1)))</f>
        <v/>
      </c>
      <c r="P115" s="0" t="str">
        <f aca="false">IF(P$1="","",IF(INDEX(Responses!$A$115:$AZ$115,1,P$1)="","",INDEX(Responses!$A$115:$AZ$115,1,P$1)))</f>
        <v/>
      </c>
      <c r="Q115" s="0" t="str">
        <f aca="false">IF(Q$1="","",IF(INDEX(Responses!$A$115:$AZ$115,1,Q$1)="","",INDEX(Responses!$A$115:$AZ$115,1,Q$1)))</f>
        <v/>
      </c>
      <c r="R115" s="0" t="str">
        <f aca="false">IF(R$1="","",IF(INDEX(Responses!$A$115:$AZ$115,1,R$1)="","",INDEX(Responses!$A$115:$AZ$115,1,R$1)))</f>
        <v/>
      </c>
      <c r="S115" s="0" t="str">
        <f aca="false">IF(S$1="","",IF(INDEX(Responses!$A$115:$AZ$115,1,S$1)="","",INDEX(Responses!$A$115:$AZ$115,1,S$1)))</f>
        <v/>
      </c>
      <c r="T115" s="0" t="n">
        <f aca="false">IF(LEN(A115&amp;B115&amp;C115&amp;D115&amp;E115&amp;F115&amp;G115&amp;H115&amp;I115&amp;J115&amp;K115&amp;L115&amp;M115&amp;N115&amp;O115&amp;P115&amp;Q115&amp;R115&amp;S115)&gt;0,1,0)</f>
        <v>0</v>
      </c>
    </row>
    <row r="116" customFormat="false" ht="15" hidden="false" customHeight="false" outlineLevel="0" collapsed="false">
      <c r="A116" s="0" t="str">
        <f aca="false">IF(A$1="","",IF(INDEX(Responses!$A$116:$AZ$116,1,A$1)="","",INDEX(Responses!$A$116:$AZ$116,1,A$1)))</f>
        <v/>
      </c>
      <c r="B116" s="0" t="str">
        <f aca="false">IF(B$1="","",IF(INDEX(Responses!$A$116:$AZ$116,1,B$1)="","",INDEX(Responses!$A$116:$AZ$116,1,B$1)))</f>
        <v/>
      </c>
      <c r="C116" s="0" t="str">
        <f aca="false">IF(C$1="","",IF(INDEX(Responses!$A$116:$AZ$116,1,C$1)="","",INDEX(Responses!$A$116:$AZ$116,1,C$1)))</f>
        <v/>
      </c>
      <c r="D116" s="0" t="str">
        <f aca="false">IF(D$1="","",IF(INDEX(Responses!$A$116:$AZ$116,1,D$1)="","",INDEX(Responses!$A$116:$AZ$116,1,D$1)))</f>
        <v/>
      </c>
      <c r="E116" s="0" t="str">
        <f aca="false">IF(E$1="","",IF(INDEX(Responses!$A$116:$AZ$116,1,E$1)="","",INDEX(Responses!$A$116:$AZ$116,1,E$1)))</f>
        <v/>
      </c>
      <c r="F116" s="0" t="str">
        <f aca="false">IF(F$1="","",IF(INDEX(Responses!$A$116:$AZ$116,1,F$1)="","",INDEX(Responses!$A$116:$AZ$116,1,F$1)))</f>
        <v/>
      </c>
      <c r="G116" s="0" t="str">
        <f aca="false">IF(G$1="","",IF(INDEX(Responses!$A$116:$AZ$116,1,G$1)="","",INDEX(Responses!$A$116:$AZ$116,1,G$1)))</f>
        <v/>
      </c>
      <c r="H116" s="0" t="str">
        <f aca="false">IF(H$1="","",IF(INDEX(Responses!$A$116:$AZ$116,1,H$1)="","",INDEX(Responses!$A$116:$AZ$116,1,H$1)))</f>
        <v/>
      </c>
      <c r="I116" s="0" t="str">
        <f aca="false">IF(I$1="","",IF(INDEX(Responses!$A$116:$AZ$116,1,I$1)="","",INDEX(Responses!$A$116:$AZ$116,1,I$1)))</f>
        <v/>
      </c>
      <c r="J116" s="0" t="str">
        <f aca="false">IF(J$1="","",IF(INDEX(Responses!$A$116:$AZ$116,1,J$1)="","",INDEX(Responses!$A$116:$AZ$116,1,J$1)))</f>
        <v/>
      </c>
      <c r="K116" s="0" t="str">
        <f aca="false">IF(K$1="","",IF(INDEX(Responses!$A$116:$AZ$116,1,K$1)="","",INDEX(Responses!$A$116:$AZ$116,1,K$1)))</f>
        <v/>
      </c>
      <c r="L116" s="0" t="str">
        <f aca="false">IF(L$1="","",IF(INDEX(Responses!$A$116:$AZ$116,1,L$1)="","",INDEX(Responses!$A$116:$AZ$116,1,L$1)))</f>
        <v/>
      </c>
      <c r="M116" s="0" t="str">
        <f aca="false">IF(M$1="","",IF(INDEX(Responses!$A$116:$AZ$116,1,M$1)="","",INDEX(Responses!$A$116:$AZ$116,1,M$1)))</f>
        <v/>
      </c>
      <c r="N116" s="0" t="str">
        <f aca="false">IF(N$1="","",IF(INDEX(Responses!$A$116:$AZ$116,1,N$1)="","",INDEX(Responses!$A$116:$AZ$116,1,N$1)))</f>
        <v/>
      </c>
      <c r="O116" s="0" t="str">
        <f aca="false">IF(O$1="","",IF(INDEX(Responses!$A$116:$AZ$116,1,O$1)="","",INDEX(Responses!$A$116:$AZ$116,1,O$1)))</f>
        <v/>
      </c>
      <c r="P116" s="0" t="str">
        <f aca="false">IF(P$1="","",IF(INDEX(Responses!$A$116:$AZ$116,1,P$1)="","",INDEX(Responses!$A$116:$AZ$116,1,P$1)))</f>
        <v/>
      </c>
      <c r="Q116" s="0" t="str">
        <f aca="false">IF(Q$1="","",IF(INDEX(Responses!$A$116:$AZ$116,1,Q$1)="","",INDEX(Responses!$A$116:$AZ$116,1,Q$1)))</f>
        <v/>
      </c>
      <c r="R116" s="0" t="str">
        <f aca="false">IF(R$1="","",IF(INDEX(Responses!$A$116:$AZ$116,1,R$1)="","",INDEX(Responses!$A$116:$AZ$116,1,R$1)))</f>
        <v/>
      </c>
      <c r="S116" s="0" t="str">
        <f aca="false">IF(S$1="","",IF(INDEX(Responses!$A$116:$AZ$116,1,S$1)="","",INDEX(Responses!$A$116:$AZ$116,1,S$1)))</f>
        <v/>
      </c>
      <c r="T116" s="0" t="n">
        <f aca="false">IF(LEN(A116&amp;B116&amp;C116&amp;D116&amp;E116&amp;F116&amp;G116&amp;H116&amp;I116&amp;J116&amp;K116&amp;L116&amp;M116&amp;N116&amp;O116&amp;P116&amp;Q116&amp;R116&amp;S116)&gt;0,1,0)</f>
        <v>0</v>
      </c>
    </row>
    <row r="117" customFormat="false" ht="15" hidden="false" customHeight="false" outlineLevel="0" collapsed="false">
      <c r="A117" s="0" t="str">
        <f aca="false">IF(A$1="","",IF(INDEX(Responses!$A$117:$AZ$117,1,A$1)="","",INDEX(Responses!$A$117:$AZ$117,1,A$1)))</f>
        <v/>
      </c>
      <c r="B117" s="0" t="str">
        <f aca="false">IF(B$1="","",IF(INDEX(Responses!$A$117:$AZ$117,1,B$1)="","",INDEX(Responses!$A$117:$AZ$117,1,B$1)))</f>
        <v/>
      </c>
      <c r="C117" s="0" t="str">
        <f aca="false">IF(C$1="","",IF(INDEX(Responses!$A$117:$AZ$117,1,C$1)="","",INDEX(Responses!$A$117:$AZ$117,1,C$1)))</f>
        <v/>
      </c>
      <c r="D117" s="0" t="str">
        <f aca="false">IF(D$1="","",IF(INDEX(Responses!$A$117:$AZ$117,1,D$1)="","",INDEX(Responses!$A$117:$AZ$117,1,D$1)))</f>
        <v/>
      </c>
      <c r="E117" s="0" t="str">
        <f aca="false">IF(E$1="","",IF(INDEX(Responses!$A$117:$AZ$117,1,E$1)="","",INDEX(Responses!$A$117:$AZ$117,1,E$1)))</f>
        <v/>
      </c>
      <c r="F117" s="0" t="str">
        <f aca="false">IF(F$1="","",IF(INDEX(Responses!$A$117:$AZ$117,1,F$1)="","",INDEX(Responses!$A$117:$AZ$117,1,F$1)))</f>
        <v/>
      </c>
      <c r="G117" s="0" t="str">
        <f aca="false">IF(G$1="","",IF(INDEX(Responses!$A$117:$AZ$117,1,G$1)="","",INDEX(Responses!$A$117:$AZ$117,1,G$1)))</f>
        <v/>
      </c>
      <c r="H117" s="0" t="str">
        <f aca="false">IF(H$1="","",IF(INDEX(Responses!$A$117:$AZ$117,1,H$1)="","",INDEX(Responses!$A$117:$AZ$117,1,H$1)))</f>
        <v/>
      </c>
      <c r="I117" s="0" t="str">
        <f aca="false">IF(I$1="","",IF(INDEX(Responses!$A$117:$AZ$117,1,I$1)="","",INDEX(Responses!$A$117:$AZ$117,1,I$1)))</f>
        <v/>
      </c>
      <c r="J117" s="0" t="str">
        <f aca="false">IF(J$1="","",IF(INDEX(Responses!$A$117:$AZ$117,1,J$1)="","",INDEX(Responses!$A$117:$AZ$117,1,J$1)))</f>
        <v/>
      </c>
      <c r="K117" s="0" t="str">
        <f aca="false">IF(K$1="","",IF(INDEX(Responses!$A$117:$AZ$117,1,K$1)="","",INDEX(Responses!$A$117:$AZ$117,1,K$1)))</f>
        <v/>
      </c>
      <c r="L117" s="0" t="str">
        <f aca="false">IF(L$1="","",IF(INDEX(Responses!$A$117:$AZ$117,1,L$1)="","",INDEX(Responses!$A$117:$AZ$117,1,L$1)))</f>
        <v/>
      </c>
      <c r="M117" s="0" t="str">
        <f aca="false">IF(M$1="","",IF(INDEX(Responses!$A$117:$AZ$117,1,M$1)="","",INDEX(Responses!$A$117:$AZ$117,1,M$1)))</f>
        <v/>
      </c>
      <c r="N117" s="0" t="str">
        <f aca="false">IF(N$1="","",IF(INDEX(Responses!$A$117:$AZ$117,1,N$1)="","",INDEX(Responses!$A$117:$AZ$117,1,N$1)))</f>
        <v/>
      </c>
      <c r="O117" s="0" t="str">
        <f aca="false">IF(O$1="","",IF(INDEX(Responses!$A$117:$AZ$117,1,O$1)="","",INDEX(Responses!$A$117:$AZ$117,1,O$1)))</f>
        <v/>
      </c>
      <c r="P117" s="0" t="str">
        <f aca="false">IF(P$1="","",IF(INDEX(Responses!$A$117:$AZ$117,1,P$1)="","",INDEX(Responses!$A$117:$AZ$117,1,P$1)))</f>
        <v/>
      </c>
      <c r="Q117" s="0" t="str">
        <f aca="false">IF(Q$1="","",IF(INDEX(Responses!$A$117:$AZ$117,1,Q$1)="","",INDEX(Responses!$A$117:$AZ$117,1,Q$1)))</f>
        <v/>
      </c>
      <c r="R117" s="0" t="str">
        <f aca="false">IF(R$1="","",IF(INDEX(Responses!$A$117:$AZ$117,1,R$1)="","",INDEX(Responses!$A$117:$AZ$117,1,R$1)))</f>
        <v/>
      </c>
      <c r="S117" s="0" t="str">
        <f aca="false">IF(S$1="","",IF(INDEX(Responses!$A$117:$AZ$117,1,S$1)="","",INDEX(Responses!$A$117:$AZ$117,1,S$1)))</f>
        <v/>
      </c>
      <c r="T117" s="0" t="n">
        <f aca="false">IF(LEN(A117&amp;B117&amp;C117&amp;D117&amp;E117&amp;F117&amp;G117&amp;H117&amp;I117&amp;J117&amp;K117&amp;L117&amp;M117&amp;N117&amp;O117&amp;P117&amp;Q117&amp;R117&amp;S117)&gt;0,1,0)</f>
        <v>0</v>
      </c>
    </row>
    <row r="118" customFormat="false" ht="15" hidden="false" customHeight="false" outlineLevel="0" collapsed="false">
      <c r="A118" s="0" t="str">
        <f aca="false">IF(A$1="","",IF(INDEX(Responses!$A$118:$AZ$118,1,A$1)="","",INDEX(Responses!$A$118:$AZ$118,1,A$1)))</f>
        <v/>
      </c>
      <c r="B118" s="0" t="str">
        <f aca="false">IF(B$1="","",IF(INDEX(Responses!$A$118:$AZ$118,1,B$1)="","",INDEX(Responses!$A$118:$AZ$118,1,B$1)))</f>
        <v/>
      </c>
      <c r="C118" s="0" t="str">
        <f aca="false">IF(C$1="","",IF(INDEX(Responses!$A$118:$AZ$118,1,C$1)="","",INDEX(Responses!$A$118:$AZ$118,1,C$1)))</f>
        <v/>
      </c>
      <c r="D118" s="0" t="str">
        <f aca="false">IF(D$1="","",IF(INDEX(Responses!$A$118:$AZ$118,1,D$1)="","",INDEX(Responses!$A$118:$AZ$118,1,D$1)))</f>
        <v/>
      </c>
      <c r="E118" s="0" t="str">
        <f aca="false">IF(E$1="","",IF(INDEX(Responses!$A$118:$AZ$118,1,E$1)="","",INDEX(Responses!$A$118:$AZ$118,1,E$1)))</f>
        <v/>
      </c>
      <c r="F118" s="0" t="str">
        <f aca="false">IF(F$1="","",IF(INDEX(Responses!$A$118:$AZ$118,1,F$1)="","",INDEX(Responses!$A$118:$AZ$118,1,F$1)))</f>
        <v/>
      </c>
      <c r="G118" s="0" t="str">
        <f aca="false">IF(G$1="","",IF(INDEX(Responses!$A$118:$AZ$118,1,G$1)="","",INDEX(Responses!$A$118:$AZ$118,1,G$1)))</f>
        <v/>
      </c>
      <c r="H118" s="0" t="str">
        <f aca="false">IF(H$1="","",IF(INDEX(Responses!$A$118:$AZ$118,1,H$1)="","",INDEX(Responses!$A$118:$AZ$118,1,H$1)))</f>
        <v/>
      </c>
      <c r="I118" s="0" t="str">
        <f aca="false">IF(I$1="","",IF(INDEX(Responses!$A$118:$AZ$118,1,I$1)="","",INDEX(Responses!$A$118:$AZ$118,1,I$1)))</f>
        <v/>
      </c>
      <c r="J118" s="0" t="str">
        <f aca="false">IF(J$1="","",IF(INDEX(Responses!$A$118:$AZ$118,1,J$1)="","",INDEX(Responses!$A$118:$AZ$118,1,J$1)))</f>
        <v/>
      </c>
      <c r="K118" s="0" t="str">
        <f aca="false">IF(K$1="","",IF(INDEX(Responses!$A$118:$AZ$118,1,K$1)="","",INDEX(Responses!$A$118:$AZ$118,1,K$1)))</f>
        <v/>
      </c>
      <c r="L118" s="0" t="str">
        <f aca="false">IF(L$1="","",IF(INDEX(Responses!$A$118:$AZ$118,1,L$1)="","",INDEX(Responses!$A$118:$AZ$118,1,L$1)))</f>
        <v/>
      </c>
      <c r="M118" s="0" t="str">
        <f aca="false">IF(M$1="","",IF(INDEX(Responses!$A$118:$AZ$118,1,M$1)="","",INDEX(Responses!$A$118:$AZ$118,1,M$1)))</f>
        <v/>
      </c>
      <c r="N118" s="0" t="str">
        <f aca="false">IF(N$1="","",IF(INDEX(Responses!$A$118:$AZ$118,1,N$1)="","",INDEX(Responses!$A$118:$AZ$118,1,N$1)))</f>
        <v/>
      </c>
      <c r="O118" s="0" t="str">
        <f aca="false">IF(O$1="","",IF(INDEX(Responses!$A$118:$AZ$118,1,O$1)="","",INDEX(Responses!$A$118:$AZ$118,1,O$1)))</f>
        <v/>
      </c>
      <c r="P118" s="0" t="str">
        <f aca="false">IF(P$1="","",IF(INDEX(Responses!$A$118:$AZ$118,1,P$1)="","",INDEX(Responses!$A$118:$AZ$118,1,P$1)))</f>
        <v/>
      </c>
      <c r="Q118" s="0" t="str">
        <f aca="false">IF(Q$1="","",IF(INDEX(Responses!$A$118:$AZ$118,1,Q$1)="","",INDEX(Responses!$A$118:$AZ$118,1,Q$1)))</f>
        <v/>
      </c>
      <c r="R118" s="0" t="str">
        <f aca="false">IF(R$1="","",IF(INDEX(Responses!$A$118:$AZ$118,1,R$1)="","",INDEX(Responses!$A$118:$AZ$118,1,R$1)))</f>
        <v/>
      </c>
      <c r="S118" s="0" t="str">
        <f aca="false">IF(S$1="","",IF(INDEX(Responses!$A$118:$AZ$118,1,S$1)="","",INDEX(Responses!$A$118:$AZ$118,1,S$1)))</f>
        <v/>
      </c>
      <c r="T118" s="0" t="n">
        <f aca="false">IF(LEN(A118&amp;B118&amp;C118&amp;D118&amp;E118&amp;F118&amp;G118&amp;H118&amp;I118&amp;J118&amp;K118&amp;L118&amp;M118&amp;N118&amp;O118&amp;P118&amp;Q118&amp;R118&amp;S118)&gt;0,1,0)</f>
        <v>0</v>
      </c>
    </row>
    <row r="119" customFormat="false" ht="15" hidden="false" customHeight="false" outlineLevel="0" collapsed="false">
      <c r="A119" s="0" t="str">
        <f aca="false">IF(A$1="","",IF(INDEX(Responses!$A$119:$AZ$119,1,A$1)="","",INDEX(Responses!$A$119:$AZ$119,1,A$1)))</f>
        <v/>
      </c>
      <c r="B119" s="0" t="str">
        <f aca="false">IF(B$1="","",IF(INDEX(Responses!$A$119:$AZ$119,1,B$1)="","",INDEX(Responses!$A$119:$AZ$119,1,B$1)))</f>
        <v/>
      </c>
      <c r="C119" s="0" t="str">
        <f aca="false">IF(C$1="","",IF(INDEX(Responses!$A$119:$AZ$119,1,C$1)="","",INDEX(Responses!$A$119:$AZ$119,1,C$1)))</f>
        <v/>
      </c>
      <c r="D119" s="0" t="str">
        <f aca="false">IF(D$1="","",IF(INDEX(Responses!$A$119:$AZ$119,1,D$1)="","",INDEX(Responses!$A$119:$AZ$119,1,D$1)))</f>
        <v/>
      </c>
      <c r="E119" s="0" t="str">
        <f aca="false">IF(E$1="","",IF(INDEX(Responses!$A$119:$AZ$119,1,E$1)="","",INDEX(Responses!$A$119:$AZ$119,1,E$1)))</f>
        <v/>
      </c>
      <c r="F119" s="0" t="str">
        <f aca="false">IF(F$1="","",IF(INDEX(Responses!$A$119:$AZ$119,1,F$1)="","",INDEX(Responses!$A$119:$AZ$119,1,F$1)))</f>
        <v/>
      </c>
      <c r="G119" s="0" t="str">
        <f aca="false">IF(G$1="","",IF(INDEX(Responses!$A$119:$AZ$119,1,G$1)="","",INDEX(Responses!$A$119:$AZ$119,1,G$1)))</f>
        <v/>
      </c>
      <c r="H119" s="0" t="str">
        <f aca="false">IF(H$1="","",IF(INDEX(Responses!$A$119:$AZ$119,1,H$1)="","",INDEX(Responses!$A$119:$AZ$119,1,H$1)))</f>
        <v/>
      </c>
      <c r="I119" s="0" t="str">
        <f aca="false">IF(I$1="","",IF(INDEX(Responses!$A$119:$AZ$119,1,I$1)="","",INDEX(Responses!$A$119:$AZ$119,1,I$1)))</f>
        <v/>
      </c>
      <c r="J119" s="0" t="str">
        <f aca="false">IF(J$1="","",IF(INDEX(Responses!$A$119:$AZ$119,1,J$1)="","",INDEX(Responses!$A$119:$AZ$119,1,J$1)))</f>
        <v/>
      </c>
      <c r="K119" s="0" t="str">
        <f aca="false">IF(K$1="","",IF(INDEX(Responses!$A$119:$AZ$119,1,K$1)="","",INDEX(Responses!$A$119:$AZ$119,1,K$1)))</f>
        <v/>
      </c>
      <c r="L119" s="0" t="str">
        <f aca="false">IF(L$1="","",IF(INDEX(Responses!$A$119:$AZ$119,1,L$1)="","",INDEX(Responses!$A$119:$AZ$119,1,L$1)))</f>
        <v/>
      </c>
      <c r="M119" s="0" t="str">
        <f aca="false">IF(M$1="","",IF(INDEX(Responses!$A$119:$AZ$119,1,M$1)="","",INDEX(Responses!$A$119:$AZ$119,1,M$1)))</f>
        <v/>
      </c>
      <c r="N119" s="0" t="str">
        <f aca="false">IF(N$1="","",IF(INDEX(Responses!$A$119:$AZ$119,1,N$1)="","",INDEX(Responses!$A$119:$AZ$119,1,N$1)))</f>
        <v/>
      </c>
      <c r="O119" s="0" t="str">
        <f aca="false">IF(O$1="","",IF(INDEX(Responses!$A$119:$AZ$119,1,O$1)="","",INDEX(Responses!$A$119:$AZ$119,1,O$1)))</f>
        <v/>
      </c>
      <c r="P119" s="0" t="str">
        <f aca="false">IF(P$1="","",IF(INDEX(Responses!$A$119:$AZ$119,1,P$1)="","",INDEX(Responses!$A$119:$AZ$119,1,P$1)))</f>
        <v/>
      </c>
      <c r="Q119" s="0" t="str">
        <f aca="false">IF(Q$1="","",IF(INDEX(Responses!$A$119:$AZ$119,1,Q$1)="","",INDEX(Responses!$A$119:$AZ$119,1,Q$1)))</f>
        <v/>
      </c>
      <c r="R119" s="0" t="str">
        <f aca="false">IF(R$1="","",IF(INDEX(Responses!$A$119:$AZ$119,1,R$1)="","",INDEX(Responses!$A$119:$AZ$119,1,R$1)))</f>
        <v/>
      </c>
      <c r="S119" s="0" t="str">
        <f aca="false">IF(S$1="","",IF(INDEX(Responses!$A$119:$AZ$119,1,S$1)="","",INDEX(Responses!$A$119:$AZ$119,1,S$1)))</f>
        <v/>
      </c>
      <c r="T119" s="0" t="n">
        <f aca="false">IF(LEN(A119&amp;B119&amp;C119&amp;D119&amp;E119&amp;F119&amp;G119&amp;H119&amp;I119&amp;J119&amp;K119&amp;L119&amp;M119&amp;N119&amp;O119&amp;P119&amp;Q119&amp;R119&amp;S119)&gt;0,1,0)</f>
        <v>0</v>
      </c>
    </row>
    <row r="120" customFormat="false" ht="15" hidden="false" customHeight="false" outlineLevel="0" collapsed="false">
      <c r="A120" s="0" t="str">
        <f aca="false">IF(A$1="","",IF(INDEX(Responses!$A$120:$AZ$120,1,A$1)="","",INDEX(Responses!$A$120:$AZ$120,1,A$1)))</f>
        <v/>
      </c>
      <c r="B120" s="0" t="str">
        <f aca="false">IF(B$1="","",IF(INDEX(Responses!$A$120:$AZ$120,1,B$1)="","",INDEX(Responses!$A$120:$AZ$120,1,B$1)))</f>
        <v/>
      </c>
      <c r="C120" s="0" t="str">
        <f aca="false">IF(C$1="","",IF(INDEX(Responses!$A$120:$AZ$120,1,C$1)="","",INDEX(Responses!$A$120:$AZ$120,1,C$1)))</f>
        <v/>
      </c>
      <c r="D120" s="0" t="str">
        <f aca="false">IF(D$1="","",IF(INDEX(Responses!$A$120:$AZ$120,1,D$1)="","",INDEX(Responses!$A$120:$AZ$120,1,D$1)))</f>
        <v/>
      </c>
      <c r="E120" s="0" t="str">
        <f aca="false">IF(E$1="","",IF(INDEX(Responses!$A$120:$AZ$120,1,E$1)="","",INDEX(Responses!$A$120:$AZ$120,1,E$1)))</f>
        <v/>
      </c>
      <c r="F120" s="0" t="str">
        <f aca="false">IF(F$1="","",IF(INDEX(Responses!$A$120:$AZ$120,1,F$1)="","",INDEX(Responses!$A$120:$AZ$120,1,F$1)))</f>
        <v/>
      </c>
      <c r="G120" s="0" t="str">
        <f aca="false">IF(G$1="","",IF(INDEX(Responses!$A$120:$AZ$120,1,G$1)="","",INDEX(Responses!$A$120:$AZ$120,1,G$1)))</f>
        <v/>
      </c>
      <c r="H120" s="0" t="str">
        <f aca="false">IF(H$1="","",IF(INDEX(Responses!$A$120:$AZ$120,1,H$1)="","",INDEX(Responses!$A$120:$AZ$120,1,H$1)))</f>
        <v/>
      </c>
      <c r="I120" s="0" t="str">
        <f aca="false">IF(I$1="","",IF(INDEX(Responses!$A$120:$AZ$120,1,I$1)="","",INDEX(Responses!$A$120:$AZ$120,1,I$1)))</f>
        <v/>
      </c>
      <c r="J120" s="0" t="str">
        <f aca="false">IF(J$1="","",IF(INDEX(Responses!$A$120:$AZ$120,1,J$1)="","",INDEX(Responses!$A$120:$AZ$120,1,J$1)))</f>
        <v/>
      </c>
      <c r="K120" s="0" t="str">
        <f aca="false">IF(K$1="","",IF(INDEX(Responses!$A$120:$AZ$120,1,K$1)="","",INDEX(Responses!$A$120:$AZ$120,1,K$1)))</f>
        <v/>
      </c>
      <c r="L120" s="0" t="str">
        <f aca="false">IF(L$1="","",IF(INDEX(Responses!$A$120:$AZ$120,1,L$1)="","",INDEX(Responses!$A$120:$AZ$120,1,L$1)))</f>
        <v/>
      </c>
      <c r="M120" s="0" t="str">
        <f aca="false">IF(M$1="","",IF(INDEX(Responses!$A$120:$AZ$120,1,M$1)="","",INDEX(Responses!$A$120:$AZ$120,1,M$1)))</f>
        <v/>
      </c>
      <c r="N120" s="0" t="str">
        <f aca="false">IF(N$1="","",IF(INDEX(Responses!$A$120:$AZ$120,1,N$1)="","",INDEX(Responses!$A$120:$AZ$120,1,N$1)))</f>
        <v/>
      </c>
      <c r="O120" s="0" t="str">
        <f aca="false">IF(O$1="","",IF(INDEX(Responses!$A$120:$AZ$120,1,O$1)="","",INDEX(Responses!$A$120:$AZ$120,1,O$1)))</f>
        <v/>
      </c>
      <c r="P120" s="0" t="str">
        <f aca="false">IF(P$1="","",IF(INDEX(Responses!$A$120:$AZ$120,1,P$1)="","",INDEX(Responses!$A$120:$AZ$120,1,P$1)))</f>
        <v/>
      </c>
      <c r="Q120" s="0" t="str">
        <f aca="false">IF(Q$1="","",IF(INDEX(Responses!$A$120:$AZ$120,1,Q$1)="","",INDEX(Responses!$A$120:$AZ$120,1,Q$1)))</f>
        <v/>
      </c>
      <c r="R120" s="0" t="str">
        <f aca="false">IF(R$1="","",IF(INDEX(Responses!$A$120:$AZ$120,1,R$1)="","",INDEX(Responses!$A$120:$AZ$120,1,R$1)))</f>
        <v/>
      </c>
      <c r="S120" s="0" t="str">
        <f aca="false">IF(S$1="","",IF(INDEX(Responses!$A$120:$AZ$120,1,S$1)="","",INDEX(Responses!$A$120:$AZ$120,1,S$1)))</f>
        <v/>
      </c>
      <c r="T120" s="0" t="n">
        <f aca="false">IF(LEN(A120&amp;B120&amp;C120&amp;D120&amp;E120&amp;F120&amp;G120&amp;H120&amp;I120&amp;J120&amp;K120&amp;L120&amp;M120&amp;N120&amp;O120&amp;P120&amp;Q120&amp;R120&amp;S120)&gt;0,1,0)</f>
        <v>0</v>
      </c>
    </row>
    <row r="121" customFormat="false" ht="15" hidden="false" customHeight="false" outlineLevel="0" collapsed="false">
      <c r="A121" s="0" t="str">
        <f aca="false">IF(A$1="","",IF(INDEX(Responses!$A$121:$AZ$121,1,A$1)="","",INDEX(Responses!$A$121:$AZ$121,1,A$1)))</f>
        <v/>
      </c>
      <c r="B121" s="0" t="str">
        <f aca="false">IF(B$1="","",IF(INDEX(Responses!$A$121:$AZ$121,1,B$1)="","",INDEX(Responses!$A$121:$AZ$121,1,B$1)))</f>
        <v/>
      </c>
      <c r="C121" s="0" t="str">
        <f aca="false">IF(C$1="","",IF(INDEX(Responses!$A$121:$AZ$121,1,C$1)="","",INDEX(Responses!$A$121:$AZ$121,1,C$1)))</f>
        <v/>
      </c>
      <c r="D121" s="0" t="str">
        <f aca="false">IF(D$1="","",IF(INDEX(Responses!$A$121:$AZ$121,1,D$1)="","",INDEX(Responses!$A$121:$AZ$121,1,D$1)))</f>
        <v/>
      </c>
      <c r="E121" s="0" t="str">
        <f aca="false">IF(E$1="","",IF(INDEX(Responses!$A$121:$AZ$121,1,E$1)="","",INDEX(Responses!$A$121:$AZ$121,1,E$1)))</f>
        <v/>
      </c>
      <c r="F121" s="0" t="str">
        <f aca="false">IF(F$1="","",IF(INDEX(Responses!$A$121:$AZ$121,1,F$1)="","",INDEX(Responses!$A$121:$AZ$121,1,F$1)))</f>
        <v/>
      </c>
      <c r="G121" s="0" t="str">
        <f aca="false">IF(G$1="","",IF(INDEX(Responses!$A$121:$AZ$121,1,G$1)="","",INDEX(Responses!$A$121:$AZ$121,1,G$1)))</f>
        <v/>
      </c>
      <c r="H121" s="0" t="str">
        <f aca="false">IF(H$1="","",IF(INDEX(Responses!$A$121:$AZ$121,1,H$1)="","",INDEX(Responses!$A$121:$AZ$121,1,H$1)))</f>
        <v/>
      </c>
      <c r="I121" s="0" t="str">
        <f aca="false">IF(I$1="","",IF(INDEX(Responses!$A$121:$AZ$121,1,I$1)="","",INDEX(Responses!$A$121:$AZ$121,1,I$1)))</f>
        <v/>
      </c>
      <c r="J121" s="0" t="str">
        <f aca="false">IF(J$1="","",IF(INDEX(Responses!$A$121:$AZ$121,1,J$1)="","",INDEX(Responses!$A$121:$AZ$121,1,J$1)))</f>
        <v/>
      </c>
      <c r="K121" s="0" t="str">
        <f aca="false">IF(K$1="","",IF(INDEX(Responses!$A$121:$AZ$121,1,K$1)="","",INDEX(Responses!$A$121:$AZ$121,1,K$1)))</f>
        <v/>
      </c>
      <c r="L121" s="0" t="str">
        <f aca="false">IF(L$1="","",IF(INDEX(Responses!$A$121:$AZ$121,1,L$1)="","",INDEX(Responses!$A$121:$AZ$121,1,L$1)))</f>
        <v/>
      </c>
      <c r="M121" s="0" t="str">
        <f aca="false">IF(M$1="","",IF(INDEX(Responses!$A$121:$AZ$121,1,M$1)="","",INDEX(Responses!$A$121:$AZ$121,1,M$1)))</f>
        <v/>
      </c>
      <c r="N121" s="0" t="str">
        <f aca="false">IF(N$1="","",IF(INDEX(Responses!$A$121:$AZ$121,1,N$1)="","",INDEX(Responses!$A$121:$AZ$121,1,N$1)))</f>
        <v/>
      </c>
      <c r="O121" s="0" t="str">
        <f aca="false">IF(O$1="","",IF(INDEX(Responses!$A$121:$AZ$121,1,O$1)="","",INDEX(Responses!$A$121:$AZ$121,1,O$1)))</f>
        <v/>
      </c>
      <c r="P121" s="0" t="str">
        <f aca="false">IF(P$1="","",IF(INDEX(Responses!$A$121:$AZ$121,1,P$1)="","",INDEX(Responses!$A$121:$AZ$121,1,P$1)))</f>
        <v/>
      </c>
      <c r="Q121" s="0" t="str">
        <f aca="false">IF(Q$1="","",IF(INDEX(Responses!$A$121:$AZ$121,1,Q$1)="","",INDEX(Responses!$A$121:$AZ$121,1,Q$1)))</f>
        <v/>
      </c>
      <c r="R121" s="0" t="str">
        <f aca="false">IF(R$1="","",IF(INDEX(Responses!$A$121:$AZ$121,1,R$1)="","",INDEX(Responses!$A$121:$AZ$121,1,R$1)))</f>
        <v/>
      </c>
      <c r="S121" s="0" t="str">
        <f aca="false">IF(S$1="","",IF(INDEX(Responses!$A$121:$AZ$121,1,S$1)="","",INDEX(Responses!$A$121:$AZ$121,1,S$1)))</f>
        <v/>
      </c>
      <c r="T121" s="0" t="n">
        <f aca="false">IF(LEN(A121&amp;B121&amp;C121&amp;D121&amp;E121&amp;F121&amp;G121&amp;H121&amp;I121&amp;J121&amp;K121&amp;L121&amp;M121&amp;N121&amp;O121&amp;P121&amp;Q121&amp;R121&amp;S121)&gt;0,1,0)</f>
        <v>0</v>
      </c>
    </row>
    <row r="122" customFormat="false" ht="15" hidden="false" customHeight="false" outlineLevel="0" collapsed="false">
      <c r="A122" s="0" t="str">
        <f aca="false">IF(A$1="","",IF(INDEX(Responses!$A$122:$AZ$122,1,A$1)="","",INDEX(Responses!$A$122:$AZ$122,1,A$1)))</f>
        <v/>
      </c>
      <c r="B122" s="0" t="str">
        <f aca="false">IF(B$1="","",IF(INDEX(Responses!$A$122:$AZ$122,1,B$1)="","",INDEX(Responses!$A$122:$AZ$122,1,B$1)))</f>
        <v/>
      </c>
      <c r="C122" s="0" t="str">
        <f aca="false">IF(C$1="","",IF(INDEX(Responses!$A$122:$AZ$122,1,C$1)="","",INDEX(Responses!$A$122:$AZ$122,1,C$1)))</f>
        <v/>
      </c>
      <c r="D122" s="0" t="str">
        <f aca="false">IF(D$1="","",IF(INDEX(Responses!$A$122:$AZ$122,1,D$1)="","",INDEX(Responses!$A$122:$AZ$122,1,D$1)))</f>
        <v/>
      </c>
      <c r="E122" s="0" t="str">
        <f aca="false">IF(E$1="","",IF(INDEX(Responses!$A$122:$AZ$122,1,E$1)="","",INDEX(Responses!$A$122:$AZ$122,1,E$1)))</f>
        <v/>
      </c>
      <c r="F122" s="0" t="str">
        <f aca="false">IF(F$1="","",IF(INDEX(Responses!$A$122:$AZ$122,1,F$1)="","",INDEX(Responses!$A$122:$AZ$122,1,F$1)))</f>
        <v/>
      </c>
      <c r="G122" s="0" t="str">
        <f aca="false">IF(G$1="","",IF(INDEX(Responses!$A$122:$AZ$122,1,G$1)="","",INDEX(Responses!$A$122:$AZ$122,1,G$1)))</f>
        <v/>
      </c>
      <c r="H122" s="0" t="str">
        <f aca="false">IF(H$1="","",IF(INDEX(Responses!$A$122:$AZ$122,1,H$1)="","",INDEX(Responses!$A$122:$AZ$122,1,H$1)))</f>
        <v/>
      </c>
      <c r="I122" s="0" t="str">
        <f aca="false">IF(I$1="","",IF(INDEX(Responses!$A$122:$AZ$122,1,I$1)="","",INDEX(Responses!$A$122:$AZ$122,1,I$1)))</f>
        <v/>
      </c>
      <c r="J122" s="0" t="str">
        <f aca="false">IF(J$1="","",IF(INDEX(Responses!$A$122:$AZ$122,1,J$1)="","",INDEX(Responses!$A$122:$AZ$122,1,J$1)))</f>
        <v/>
      </c>
      <c r="K122" s="0" t="str">
        <f aca="false">IF(K$1="","",IF(INDEX(Responses!$A$122:$AZ$122,1,K$1)="","",INDEX(Responses!$A$122:$AZ$122,1,K$1)))</f>
        <v/>
      </c>
      <c r="L122" s="0" t="str">
        <f aca="false">IF(L$1="","",IF(INDEX(Responses!$A$122:$AZ$122,1,L$1)="","",INDEX(Responses!$A$122:$AZ$122,1,L$1)))</f>
        <v/>
      </c>
      <c r="M122" s="0" t="str">
        <f aca="false">IF(M$1="","",IF(INDEX(Responses!$A$122:$AZ$122,1,M$1)="","",INDEX(Responses!$A$122:$AZ$122,1,M$1)))</f>
        <v/>
      </c>
      <c r="N122" s="0" t="str">
        <f aca="false">IF(N$1="","",IF(INDEX(Responses!$A$122:$AZ$122,1,N$1)="","",INDEX(Responses!$A$122:$AZ$122,1,N$1)))</f>
        <v/>
      </c>
      <c r="O122" s="0" t="str">
        <f aca="false">IF(O$1="","",IF(INDEX(Responses!$A$122:$AZ$122,1,O$1)="","",INDEX(Responses!$A$122:$AZ$122,1,O$1)))</f>
        <v/>
      </c>
      <c r="P122" s="0" t="str">
        <f aca="false">IF(P$1="","",IF(INDEX(Responses!$A$122:$AZ$122,1,P$1)="","",INDEX(Responses!$A$122:$AZ$122,1,P$1)))</f>
        <v/>
      </c>
      <c r="Q122" s="0" t="str">
        <f aca="false">IF(Q$1="","",IF(INDEX(Responses!$A$122:$AZ$122,1,Q$1)="","",INDEX(Responses!$A$122:$AZ$122,1,Q$1)))</f>
        <v/>
      </c>
      <c r="R122" s="0" t="str">
        <f aca="false">IF(R$1="","",IF(INDEX(Responses!$A$122:$AZ$122,1,R$1)="","",INDEX(Responses!$A$122:$AZ$122,1,R$1)))</f>
        <v/>
      </c>
      <c r="S122" s="0" t="str">
        <f aca="false">IF(S$1="","",IF(INDEX(Responses!$A$122:$AZ$122,1,S$1)="","",INDEX(Responses!$A$122:$AZ$122,1,S$1)))</f>
        <v/>
      </c>
      <c r="T122" s="0" t="n">
        <f aca="false">IF(LEN(A122&amp;B122&amp;C122&amp;D122&amp;E122&amp;F122&amp;G122&amp;H122&amp;I122&amp;J122&amp;K122&amp;L122&amp;M122&amp;N122&amp;O122&amp;P122&amp;Q122&amp;R122&amp;S122)&gt;0,1,0)</f>
        <v>0</v>
      </c>
    </row>
    <row r="123" customFormat="false" ht="15" hidden="false" customHeight="false" outlineLevel="0" collapsed="false">
      <c r="A123" s="0" t="str">
        <f aca="false">IF(A$1="","",IF(INDEX(Responses!$A$123:$AZ$123,1,A$1)="","",INDEX(Responses!$A$123:$AZ$123,1,A$1)))</f>
        <v/>
      </c>
      <c r="B123" s="0" t="str">
        <f aca="false">IF(B$1="","",IF(INDEX(Responses!$A$123:$AZ$123,1,B$1)="","",INDEX(Responses!$A$123:$AZ$123,1,B$1)))</f>
        <v/>
      </c>
      <c r="C123" s="0" t="str">
        <f aca="false">IF(C$1="","",IF(INDEX(Responses!$A$123:$AZ$123,1,C$1)="","",INDEX(Responses!$A$123:$AZ$123,1,C$1)))</f>
        <v/>
      </c>
      <c r="D123" s="0" t="str">
        <f aca="false">IF(D$1="","",IF(INDEX(Responses!$A$123:$AZ$123,1,D$1)="","",INDEX(Responses!$A$123:$AZ$123,1,D$1)))</f>
        <v/>
      </c>
      <c r="E123" s="0" t="str">
        <f aca="false">IF(E$1="","",IF(INDEX(Responses!$A$123:$AZ$123,1,E$1)="","",INDEX(Responses!$A$123:$AZ$123,1,E$1)))</f>
        <v/>
      </c>
      <c r="F123" s="0" t="str">
        <f aca="false">IF(F$1="","",IF(INDEX(Responses!$A$123:$AZ$123,1,F$1)="","",INDEX(Responses!$A$123:$AZ$123,1,F$1)))</f>
        <v/>
      </c>
      <c r="G123" s="0" t="str">
        <f aca="false">IF(G$1="","",IF(INDEX(Responses!$A$123:$AZ$123,1,G$1)="","",INDEX(Responses!$A$123:$AZ$123,1,G$1)))</f>
        <v/>
      </c>
      <c r="H123" s="0" t="str">
        <f aca="false">IF(H$1="","",IF(INDEX(Responses!$A$123:$AZ$123,1,H$1)="","",INDEX(Responses!$A$123:$AZ$123,1,H$1)))</f>
        <v/>
      </c>
      <c r="I123" s="0" t="str">
        <f aca="false">IF(I$1="","",IF(INDEX(Responses!$A$123:$AZ$123,1,I$1)="","",INDEX(Responses!$A$123:$AZ$123,1,I$1)))</f>
        <v/>
      </c>
      <c r="J123" s="0" t="str">
        <f aca="false">IF(J$1="","",IF(INDEX(Responses!$A$123:$AZ$123,1,J$1)="","",INDEX(Responses!$A$123:$AZ$123,1,J$1)))</f>
        <v/>
      </c>
      <c r="K123" s="0" t="str">
        <f aca="false">IF(K$1="","",IF(INDEX(Responses!$A$123:$AZ$123,1,K$1)="","",INDEX(Responses!$A$123:$AZ$123,1,K$1)))</f>
        <v/>
      </c>
      <c r="L123" s="0" t="str">
        <f aca="false">IF(L$1="","",IF(INDEX(Responses!$A$123:$AZ$123,1,L$1)="","",INDEX(Responses!$A$123:$AZ$123,1,L$1)))</f>
        <v/>
      </c>
      <c r="M123" s="0" t="str">
        <f aca="false">IF(M$1="","",IF(INDEX(Responses!$A$123:$AZ$123,1,M$1)="","",INDEX(Responses!$A$123:$AZ$123,1,M$1)))</f>
        <v/>
      </c>
      <c r="N123" s="0" t="str">
        <f aca="false">IF(N$1="","",IF(INDEX(Responses!$A$123:$AZ$123,1,N$1)="","",INDEX(Responses!$A$123:$AZ$123,1,N$1)))</f>
        <v/>
      </c>
      <c r="O123" s="0" t="str">
        <f aca="false">IF(O$1="","",IF(INDEX(Responses!$A$123:$AZ$123,1,O$1)="","",INDEX(Responses!$A$123:$AZ$123,1,O$1)))</f>
        <v/>
      </c>
      <c r="P123" s="0" t="str">
        <f aca="false">IF(P$1="","",IF(INDEX(Responses!$A$123:$AZ$123,1,P$1)="","",INDEX(Responses!$A$123:$AZ$123,1,P$1)))</f>
        <v/>
      </c>
      <c r="Q123" s="0" t="str">
        <f aca="false">IF(Q$1="","",IF(INDEX(Responses!$A$123:$AZ$123,1,Q$1)="","",INDEX(Responses!$A$123:$AZ$123,1,Q$1)))</f>
        <v/>
      </c>
      <c r="R123" s="0" t="str">
        <f aca="false">IF(R$1="","",IF(INDEX(Responses!$A$123:$AZ$123,1,R$1)="","",INDEX(Responses!$A$123:$AZ$123,1,R$1)))</f>
        <v/>
      </c>
      <c r="S123" s="0" t="str">
        <f aca="false">IF(S$1="","",IF(INDEX(Responses!$A$123:$AZ$123,1,S$1)="","",INDEX(Responses!$A$123:$AZ$123,1,S$1)))</f>
        <v/>
      </c>
      <c r="T123" s="0" t="n">
        <f aca="false">IF(LEN(A123&amp;B123&amp;C123&amp;D123&amp;E123&amp;F123&amp;G123&amp;H123&amp;I123&amp;J123&amp;K123&amp;L123&amp;M123&amp;N123&amp;O123&amp;P123&amp;Q123&amp;R123&amp;S123)&gt;0,1,0)</f>
        <v>0</v>
      </c>
    </row>
    <row r="124" customFormat="false" ht="15" hidden="false" customHeight="false" outlineLevel="0" collapsed="false">
      <c r="A124" s="0" t="str">
        <f aca="false">IF(A$1="","",IF(INDEX(Responses!$A$124:$AZ$124,1,A$1)="","",INDEX(Responses!$A$124:$AZ$124,1,A$1)))</f>
        <v/>
      </c>
      <c r="B124" s="0" t="str">
        <f aca="false">IF(B$1="","",IF(INDEX(Responses!$A$124:$AZ$124,1,B$1)="","",INDEX(Responses!$A$124:$AZ$124,1,B$1)))</f>
        <v/>
      </c>
      <c r="C124" s="0" t="str">
        <f aca="false">IF(C$1="","",IF(INDEX(Responses!$A$124:$AZ$124,1,C$1)="","",INDEX(Responses!$A$124:$AZ$124,1,C$1)))</f>
        <v/>
      </c>
      <c r="D124" s="0" t="str">
        <f aca="false">IF(D$1="","",IF(INDEX(Responses!$A$124:$AZ$124,1,D$1)="","",INDEX(Responses!$A$124:$AZ$124,1,D$1)))</f>
        <v/>
      </c>
      <c r="E124" s="0" t="str">
        <f aca="false">IF(E$1="","",IF(INDEX(Responses!$A$124:$AZ$124,1,E$1)="","",INDEX(Responses!$A$124:$AZ$124,1,E$1)))</f>
        <v/>
      </c>
      <c r="F124" s="0" t="str">
        <f aca="false">IF(F$1="","",IF(INDEX(Responses!$A$124:$AZ$124,1,F$1)="","",INDEX(Responses!$A$124:$AZ$124,1,F$1)))</f>
        <v/>
      </c>
      <c r="G124" s="0" t="str">
        <f aca="false">IF(G$1="","",IF(INDEX(Responses!$A$124:$AZ$124,1,G$1)="","",INDEX(Responses!$A$124:$AZ$124,1,G$1)))</f>
        <v/>
      </c>
      <c r="H124" s="0" t="str">
        <f aca="false">IF(H$1="","",IF(INDEX(Responses!$A$124:$AZ$124,1,H$1)="","",INDEX(Responses!$A$124:$AZ$124,1,H$1)))</f>
        <v/>
      </c>
      <c r="I124" s="0" t="str">
        <f aca="false">IF(I$1="","",IF(INDEX(Responses!$A$124:$AZ$124,1,I$1)="","",INDEX(Responses!$A$124:$AZ$124,1,I$1)))</f>
        <v/>
      </c>
      <c r="J124" s="0" t="str">
        <f aca="false">IF(J$1="","",IF(INDEX(Responses!$A$124:$AZ$124,1,J$1)="","",INDEX(Responses!$A$124:$AZ$124,1,J$1)))</f>
        <v/>
      </c>
      <c r="K124" s="0" t="str">
        <f aca="false">IF(K$1="","",IF(INDEX(Responses!$A$124:$AZ$124,1,K$1)="","",INDEX(Responses!$A$124:$AZ$124,1,K$1)))</f>
        <v/>
      </c>
      <c r="L124" s="0" t="str">
        <f aca="false">IF(L$1="","",IF(INDEX(Responses!$A$124:$AZ$124,1,L$1)="","",INDEX(Responses!$A$124:$AZ$124,1,L$1)))</f>
        <v/>
      </c>
      <c r="M124" s="0" t="str">
        <f aca="false">IF(M$1="","",IF(INDEX(Responses!$A$124:$AZ$124,1,M$1)="","",INDEX(Responses!$A$124:$AZ$124,1,M$1)))</f>
        <v/>
      </c>
      <c r="N124" s="0" t="str">
        <f aca="false">IF(N$1="","",IF(INDEX(Responses!$A$124:$AZ$124,1,N$1)="","",INDEX(Responses!$A$124:$AZ$124,1,N$1)))</f>
        <v/>
      </c>
      <c r="O124" s="0" t="str">
        <f aca="false">IF(O$1="","",IF(INDEX(Responses!$A$124:$AZ$124,1,O$1)="","",INDEX(Responses!$A$124:$AZ$124,1,O$1)))</f>
        <v/>
      </c>
      <c r="P124" s="0" t="str">
        <f aca="false">IF(P$1="","",IF(INDEX(Responses!$A$124:$AZ$124,1,P$1)="","",INDEX(Responses!$A$124:$AZ$124,1,P$1)))</f>
        <v/>
      </c>
      <c r="Q124" s="0" t="str">
        <f aca="false">IF(Q$1="","",IF(INDEX(Responses!$A$124:$AZ$124,1,Q$1)="","",INDEX(Responses!$A$124:$AZ$124,1,Q$1)))</f>
        <v/>
      </c>
      <c r="R124" s="0" t="str">
        <f aca="false">IF(R$1="","",IF(INDEX(Responses!$A$124:$AZ$124,1,R$1)="","",INDEX(Responses!$A$124:$AZ$124,1,R$1)))</f>
        <v/>
      </c>
      <c r="S124" s="0" t="str">
        <f aca="false">IF(S$1="","",IF(INDEX(Responses!$A$124:$AZ$124,1,S$1)="","",INDEX(Responses!$A$124:$AZ$124,1,S$1)))</f>
        <v/>
      </c>
      <c r="T124" s="0" t="n">
        <f aca="false">IF(LEN(A124&amp;B124&amp;C124&amp;D124&amp;E124&amp;F124&amp;G124&amp;H124&amp;I124&amp;J124&amp;K124&amp;L124&amp;M124&amp;N124&amp;O124&amp;P124&amp;Q124&amp;R124&amp;S124)&gt;0,1,0)</f>
        <v>0</v>
      </c>
    </row>
    <row r="125" customFormat="false" ht="15" hidden="false" customHeight="false" outlineLevel="0" collapsed="false">
      <c r="A125" s="0" t="str">
        <f aca="false">IF(A$1="","",IF(INDEX(Responses!$A$125:$AZ$125,1,A$1)="","",INDEX(Responses!$A$125:$AZ$125,1,A$1)))</f>
        <v/>
      </c>
      <c r="B125" s="0" t="str">
        <f aca="false">IF(B$1="","",IF(INDEX(Responses!$A$125:$AZ$125,1,B$1)="","",INDEX(Responses!$A$125:$AZ$125,1,B$1)))</f>
        <v/>
      </c>
      <c r="C125" s="0" t="str">
        <f aca="false">IF(C$1="","",IF(INDEX(Responses!$A$125:$AZ$125,1,C$1)="","",INDEX(Responses!$A$125:$AZ$125,1,C$1)))</f>
        <v/>
      </c>
      <c r="D125" s="0" t="str">
        <f aca="false">IF(D$1="","",IF(INDEX(Responses!$A$125:$AZ$125,1,D$1)="","",INDEX(Responses!$A$125:$AZ$125,1,D$1)))</f>
        <v/>
      </c>
      <c r="E125" s="0" t="str">
        <f aca="false">IF(E$1="","",IF(INDEX(Responses!$A$125:$AZ$125,1,E$1)="","",INDEX(Responses!$A$125:$AZ$125,1,E$1)))</f>
        <v/>
      </c>
      <c r="F125" s="0" t="str">
        <f aca="false">IF(F$1="","",IF(INDEX(Responses!$A$125:$AZ$125,1,F$1)="","",INDEX(Responses!$A$125:$AZ$125,1,F$1)))</f>
        <v/>
      </c>
      <c r="G125" s="0" t="str">
        <f aca="false">IF(G$1="","",IF(INDEX(Responses!$A$125:$AZ$125,1,G$1)="","",INDEX(Responses!$A$125:$AZ$125,1,G$1)))</f>
        <v/>
      </c>
      <c r="H125" s="0" t="str">
        <f aca="false">IF(H$1="","",IF(INDEX(Responses!$A$125:$AZ$125,1,H$1)="","",INDEX(Responses!$A$125:$AZ$125,1,H$1)))</f>
        <v/>
      </c>
      <c r="I125" s="0" t="str">
        <f aca="false">IF(I$1="","",IF(INDEX(Responses!$A$125:$AZ$125,1,I$1)="","",INDEX(Responses!$A$125:$AZ$125,1,I$1)))</f>
        <v/>
      </c>
      <c r="J125" s="0" t="str">
        <f aca="false">IF(J$1="","",IF(INDEX(Responses!$A$125:$AZ$125,1,J$1)="","",INDEX(Responses!$A$125:$AZ$125,1,J$1)))</f>
        <v/>
      </c>
      <c r="K125" s="0" t="str">
        <f aca="false">IF(K$1="","",IF(INDEX(Responses!$A$125:$AZ$125,1,K$1)="","",INDEX(Responses!$A$125:$AZ$125,1,K$1)))</f>
        <v/>
      </c>
      <c r="L125" s="0" t="str">
        <f aca="false">IF(L$1="","",IF(INDEX(Responses!$A$125:$AZ$125,1,L$1)="","",INDEX(Responses!$A$125:$AZ$125,1,L$1)))</f>
        <v/>
      </c>
      <c r="M125" s="0" t="str">
        <f aca="false">IF(M$1="","",IF(INDEX(Responses!$A$125:$AZ$125,1,M$1)="","",INDEX(Responses!$A$125:$AZ$125,1,M$1)))</f>
        <v/>
      </c>
      <c r="N125" s="0" t="str">
        <f aca="false">IF(N$1="","",IF(INDEX(Responses!$A$125:$AZ$125,1,N$1)="","",INDEX(Responses!$A$125:$AZ$125,1,N$1)))</f>
        <v/>
      </c>
      <c r="O125" s="0" t="str">
        <f aca="false">IF(O$1="","",IF(INDEX(Responses!$A$125:$AZ$125,1,O$1)="","",INDEX(Responses!$A$125:$AZ$125,1,O$1)))</f>
        <v/>
      </c>
      <c r="P125" s="0" t="str">
        <f aca="false">IF(P$1="","",IF(INDEX(Responses!$A$125:$AZ$125,1,P$1)="","",INDEX(Responses!$A$125:$AZ$125,1,P$1)))</f>
        <v/>
      </c>
      <c r="Q125" s="0" t="str">
        <f aca="false">IF(Q$1="","",IF(INDEX(Responses!$A$125:$AZ$125,1,Q$1)="","",INDEX(Responses!$A$125:$AZ$125,1,Q$1)))</f>
        <v/>
      </c>
      <c r="R125" s="0" t="str">
        <f aca="false">IF(R$1="","",IF(INDEX(Responses!$A$125:$AZ$125,1,R$1)="","",INDEX(Responses!$A$125:$AZ$125,1,R$1)))</f>
        <v/>
      </c>
      <c r="S125" s="0" t="str">
        <f aca="false">IF(S$1="","",IF(INDEX(Responses!$A$125:$AZ$125,1,S$1)="","",INDEX(Responses!$A$125:$AZ$125,1,S$1)))</f>
        <v/>
      </c>
      <c r="T125" s="0" t="n">
        <f aca="false">IF(LEN(A125&amp;B125&amp;C125&amp;D125&amp;E125&amp;F125&amp;G125&amp;H125&amp;I125&amp;J125&amp;K125&amp;L125&amp;M125&amp;N125&amp;O125&amp;P125&amp;Q125&amp;R125&amp;S125)&gt;0,1,0)</f>
        <v>0</v>
      </c>
    </row>
    <row r="126" customFormat="false" ht="15" hidden="false" customHeight="false" outlineLevel="0" collapsed="false">
      <c r="A126" s="0" t="str">
        <f aca="false">IF(A$1="","",IF(INDEX(Responses!$A$126:$AZ$126,1,A$1)="","",INDEX(Responses!$A$126:$AZ$126,1,A$1)))</f>
        <v/>
      </c>
      <c r="B126" s="0" t="str">
        <f aca="false">IF(B$1="","",IF(INDEX(Responses!$A$126:$AZ$126,1,B$1)="","",INDEX(Responses!$A$126:$AZ$126,1,B$1)))</f>
        <v/>
      </c>
      <c r="C126" s="0" t="str">
        <f aca="false">IF(C$1="","",IF(INDEX(Responses!$A$126:$AZ$126,1,C$1)="","",INDEX(Responses!$A$126:$AZ$126,1,C$1)))</f>
        <v/>
      </c>
      <c r="D126" s="0" t="str">
        <f aca="false">IF(D$1="","",IF(INDEX(Responses!$A$126:$AZ$126,1,D$1)="","",INDEX(Responses!$A$126:$AZ$126,1,D$1)))</f>
        <v/>
      </c>
      <c r="E126" s="0" t="str">
        <f aca="false">IF(E$1="","",IF(INDEX(Responses!$A$126:$AZ$126,1,E$1)="","",INDEX(Responses!$A$126:$AZ$126,1,E$1)))</f>
        <v/>
      </c>
      <c r="F126" s="0" t="str">
        <f aca="false">IF(F$1="","",IF(INDEX(Responses!$A$126:$AZ$126,1,F$1)="","",INDEX(Responses!$A$126:$AZ$126,1,F$1)))</f>
        <v/>
      </c>
      <c r="G126" s="0" t="str">
        <f aca="false">IF(G$1="","",IF(INDEX(Responses!$A$126:$AZ$126,1,G$1)="","",INDEX(Responses!$A$126:$AZ$126,1,G$1)))</f>
        <v/>
      </c>
      <c r="H126" s="0" t="str">
        <f aca="false">IF(H$1="","",IF(INDEX(Responses!$A$126:$AZ$126,1,H$1)="","",INDEX(Responses!$A$126:$AZ$126,1,H$1)))</f>
        <v/>
      </c>
      <c r="I126" s="0" t="str">
        <f aca="false">IF(I$1="","",IF(INDEX(Responses!$A$126:$AZ$126,1,I$1)="","",INDEX(Responses!$A$126:$AZ$126,1,I$1)))</f>
        <v/>
      </c>
      <c r="J126" s="0" t="str">
        <f aca="false">IF(J$1="","",IF(INDEX(Responses!$A$126:$AZ$126,1,J$1)="","",INDEX(Responses!$A$126:$AZ$126,1,J$1)))</f>
        <v/>
      </c>
      <c r="K126" s="0" t="str">
        <f aca="false">IF(K$1="","",IF(INDEX(Responses!$A$126:$AZ$126,1,K$1)="","",INDEX(Responses!$A$126:$AZ$126,1,K$1)))</f>
        <v/>
      </c>
      <c r="L126" s="0" t="str">
        <f aca="false">IF(L$1="","",IF(INDEX(Responses!$A$126:$AZ$126,1,L$1)="","",INDEX(Responses!$A$126:$AZ$126,1,L$1)))</f>
        <v/>
      </c>
      <c r="M126" s="0" t="str">
        <f aca="false">IF(M$1="","",IF(INDEX(Responses!$A$126:$AZ$126,1,M$1)="","",INDEX(Responses!$A$126:$AZ$126,1,M$1)))</f>
        <v/>
      </c>
      <c r="N126" s="0" t="str">
        <f aca="false">IF(N$1="","",IF(INDEX(Responses!$A$126:$AZ$126,1,N$1)="","",INDEX(Responses!$A$126:$AZ$126,1,N$1)))</f>
        <v/>
      </c>
      <c r="O126" s="0" t="str">
        <f aca="false">IF(O$1="","",IF(INDEX(Responses!$A$126:$AZ$126,1,O$1)="","",INDEX(Responses!$A$126:$AZ$126,1,O$1)))</f>
        <v/>
      </c>
      <c r="P126" s="0" t="str">
        <f aca="false">IF(P$1="","",IF(INDEX(Responses!$A$126:$AZ$126,1,P$1)="","",INDEX(Responses!$A$126:$AZ$126,1,P$1)))</f>
        <v/>
      </c>
      <c r="Q126" s="0" t="str">
        <f aca="false">IF(Q$1="","",IF(INDEX(Responses!$A$126:$AZ$126,1,Q$1)="","",INDEX(Responses!$A$126:$AZ$126,1,Q$1)))</f>
        <v/>
      </c>
      <c r="R126" s="0" t="str">
        <f aca="false">IF(R$1="","",IF(INDEX(Responses!$A$126:$AZ$126,1,R$1)="","",INDEX(Responses!$A$126:$AZ$126,1,R$1)))</f>
        <v/>
      </c>
      <c r="S126" s="0" t="str">
        <f aca="false">IF(S$1="","",IF(INDEX(Responses!$A$126:$AZ$126,1,S$1)="","",INDEX(Responses!$A$126:$AZ$126,1,S$1)))</f>
        <v/>
      </c>
      <c r="T126" s="0" t="n">
        <f aca="false">IF(LEN(A126&amp;B126&amp;C126&amp;D126&amp;E126&amp;F126&amp;G126&amp;H126&amp;I126&amp;J126&amp;K126&amp;L126&amp;M126&amp;N126&amp;O126&amp;P126&amp;Q126&amp;R126&amp;S126)&gt;0,1,0)</f>
        <v>0</v>
      </c>
    </row>
    <row r="127" customFormat="false" ht="15" hidden="false" customHeight="false" outlineLevel="0" collapsed="false">
      <c r="A127" s="0" t="str">
        <f aca="false">IF(A$1="","",IF(INDEX(Responses!$A$127:$AZ$127,1,A$1)="","",INDEX(Responses!$A$127:$AZ$127,1,A$1)))</f>
        <v/>
      </c>
      <c r="B127" s="0" t="str">
        <f aca="false">IF(B$1="","",IF(INDEX(Responses!$A$127:$AZ$127,1,B$1)="","",INDEX(Responses!$A$127:$AZ$127,1,B$1)))</f>
        <v/>
      </c>
      <c r="C127" s="0" t="str">
        <f aca="false">IF(C$1="","",IF(INDEX(Responses!$A$127:$AZ$127,1,C$1)="","",INDEX(Responses!$A$127:$AZ$127,1,C$1)))</f>
        <v/>
      </c>
      <c r="D127" s="0" t="str">
        <f aca="false">IF(D$1="","",IF(INDEX(Responses!$A$127:$AZ$127,1,D$1)="","",INDEX(Responses!$A$127:$AZ$127,1,D$1)))</f>
        <v/>
      </c>
      <c r="E127" s="0" t="str">
        <f aca="false">IF(E$1="","",IF(INDEX(Responses!$A$127:$AZ$127,1,E$1)="","",INDEX(Responses!$A$127:$AZ$127,1,E$1)))</f>
        <v/>
      </c>
      <c r="F127" s="0" t="str">
        <f aca="false">IF(F$1="","",IF(INDEX(Responses!$A$127:$AZ$127,1,F$1)="","",INDEX(Responses!$A$127:$AZ$127,1,F$1)))</f>
        <v/>
      </c>
      <c r="G127" s="0" t="str">
        <f aca="false">IF(G$1="","",IF(INDEX(Responses!$A$127:$AZ$127,1,G$1)="","",INDEX(Responses!$A$127:$AZ$127,1,G$1)))</f>
        <v/>
      </c>
      <c r="H127" s="0" t="str">
        <f aca="false">IF(H$1="","",IF(INDEX(Responses!$A$127:$AZ$127,1,H$1)="","",INDEX(Responses!$A$127:$AZ$127,1,H$1)))</f>
        <v/>
      </c>
      <c r="I127" s="0" t="str">
        <f aca="false">IF(I$1="","",IF(INDEX(Responses!$A$127:$AZ$127,1,I$1)="","",INDEX(Responses!$A$127:$AZ$127,1,I$1)))</f>
        <v/>
      </c>
      <c r="J127" s="0" t="str">
        <f aca="false">IF(J$1="","",IF(INDEX(Responses!$A$127:$AZ$127,1,J$1)="","",INDEX(Responses!$A$127:$AZ$127,1,J$1)))</f>
        <v/>
      </c>
      <c r="K127" s="0" t="str">
        <f aca="false">IF(K$1="","",IF(INDEX(Responses!$A$127:$AZ$127,1,K$1)="","",INDEX(Responses!$A$127:$AZ$127,1,K$1)))</f>
        <v/>
      </c>
      <c r="L127" s="0" t="str">
        <f aca="false">IF(L$1="","",IF(INDEX(Responses!$A$127:$AZ$127,1,L$1)="","",INDEX(Responses!$A$127:$AZ$127,1,L$1)))</f>
        <v/>
      </c>
      <c r="M127" s="0" t="str">
        <f aca="false">IF(M$1="","",IF(INDEX(Responses!$A$127:$AZ$127,1,M$1)="","",INDEX(Responses!$A$127:$AZ$127,1,M$1)))</f>
        <v/>
      </c>
      <c r="N127" s="0" t="str">
        <f aca="false">IF(N$1="","",IF(INDEX(Responses!$A$127:$AZ$127,1,N$1)="","",INDEX(Responses!$A$127:$AZ$127,1,N$1)))</f>
        <v/>
      </c>
      <c r="O127" s="0" t="str">
        <f aca="false">IF(O$1="","",IF(INDEX(Responses!$A$127:$AZ$127,1,O$1)="","",INDEX(Responses!$A$127:$AZ$127,1,O$1)))</f>
        <v/>
      </c>
      <c r="P127" s="0" t="str">
        <f aca="false">IF(P$1="","",IF(INDEX(Responses!$A$127:$AZ$127,1,P$1)="","",INDEX(Responses!$A$127:$AZ$127,1,P$1)))</f>
        <v/>
      </c>
      <c r="Q127" s="0" t="str">
        <f aca="false">IF(Q$1="","",IF(INDEX(Responses!$A$127:$AZ$127,1,Q$1)="","",INDEX(Responses!$A$127:$AZ$127,1,Q$1)))</f>
        <v/>
      </c>
      <c r="R127" s="0" t="str">
        <f aca="false">IF(R$1="","",IF(INDEX(Responses!$A$127:$AZ$127,1,R$1)="","",INDEX(Responses!$A$127:$AZ$127,1,R$1)))</f>
        <v/>
      </c>
      <c r="S127" s="0" t="str">
        <f aca="false">IF(S$1="","",IF(INDEX(Responses!$A$127:$AZ$127,1,S$1)="","",INDEX(Responses!$A$127:$AZ$127,1,S$1)))</f>
        <v/>
      </c>
      <c r="T127" s="0" t="n">
        <f aca="false">IF(LEN(A127&amp;B127&amp;C127&amp;D127&amp;E127&amp;F127&amp;G127&amp;H127&amp;I127&amp;J127&amp;K127&amp;L127&amp;M127&amp;N127&amp;O127&amp;P127&amp;Q127&amp;R127&amp;S127)&gt;0,1,0)</f>
        <v>0</v>
      </c>
    </row>
    <row r="128" customFormat="false" ht="15" hidden="false" customHeight="false" outlineLevel="0" collapsed="false">
      <c r="A128" s="0" t="str">
        <f aca="false">IF(A$1="","",IF(INDEX(Responses!$A$128:$AZ$128,1,A$1)="","",INDEX(Responses!$A$128:$AZ$128,1,A$1)))</f>
        <v/>
      </c>
      <c r="B128" s="0" t="str">
        <f aca="false">IF(B$1="","",IF(INDEX(Responses!$A$128:$AZ$128,1,B$1)="","",INDEX(Responses!$A$128:$AZ$128,1,B$1)))</f>
        <v/>
      </c>
      <c r="C128" s="0" t="str">
        <f aca="false">IF(C$1="","",IF(INDEX(Responses!$A$128:$AZ$128,1,C$1)="","",INDEX(Responses!$A$128:$AZ$128,1,C$1)))</f>
        <v/>
      </c>
      <c r="D128" s="0" t="str">
        <f aca="false">IF(D$1="","",IF(INDEX(Responses!$A$128:$AZ$128,1,D$1)="","",INDEX(Responses!$A$128:$AZ$128,1,D$1)))</f>
        <v/>
      </c>
      <c r="E128" s="0" t="str">
        <f aca="false">IF(E$1="","",IF(INDEX(Responses!$A$128:$AZ$128,1,E$1)="","",INDEX(Responses!$A$128:$AZ$128,1,E$1)))</f>
        <v/>
      </c>
      <c r="F128" s="0" t="str">
        <f aca="false">IF(F$1="","",IF(INDEX(Responses!$A$128:$AZ$128,1,F$1)="","",INDEX(Responses!$A$128:$AZ$128,1,F$1)))</f>
        <v/>
      </c>
      <c r="G128" s="0" t="str">
        <f aca="false">IF(G$1="","",IF(INDEX(Responses!$A$128:$AZ$128,1,G$1)="","",INDEX(Responses!$A$128:$AZ$128,1,G$1)))</f>
        <v/>
      </c>
      <c r="H128" s="0" t="str">
        <f aca="false">IF(H$1="","",IF(INDEX(Responses!$A$128:$AZ$128,1,H$1)="","",INDEX(Responses!$A$128:$AZ$128,1,H$1)))</f>
        <v/>
      </c>
      <c r="I128" s="0" t="str">
        <f aca="false">IF(I$1="","",IF(INDEX(Responses!$A$128:$AZ$128,1,I$1)="","",INDEX(Responses!$A$128:$AZ$128,1,I$1)))</f>
        <v/>
      </c>
      <c r="J128" s="0" t="str">
        <f aca="false">IF(J$1="","",IF(INDEX(Responses!$A$128:$AZ$128,1,J$1)="","",INDEX(Responses!$A$128:$AZ$128,1,J$1)))</f>
        <v/>
      </c>
      <c r="K128" s="0" t="str">
        <f aca="false">IF(K$1="","",IF(INDEX(Responses!$A$128:$AZ$128,1,K$1)="","",INDEX(Responses!$A$128:$AZ$128,1,K$1)))</f>
        <v/>
      </c>
      <c r="L128" s="0" t="str">
        <f aca="false">IF(L$1="","",IF(INDEX(Responses!$A$128:$AZ$128,1,L$1)="","",INDEX(Responses!$A$128:$AZ$128,1,L$1)))</f>
        <v/>
      </c>
      <c r="M128" s="0" t="str">
        <f aca="false">IF(M$1="","",IF(INDEX(Responses!$A$128:$AZ$128,1,M$1)="","",INDEX(Responses!$A$128:$AZ$128,1,M$1)))</f>
        <v/>
      </c>
      <c r="N128" s="0" t="str">
        <f aca="false">IF(N$1="","",IF(INDEX(Responses!$A$128:$AZ$128,1,N$1)="","",INDEX(Responses!$A$128:$AZ$128,1,N$1)))</f>
        <v/>
      </c>
      <c r="O128" s="0" t="str">
        <f aca="false">IF(O$1="","",IF(INDEX(Responses!$A$128:$AZ$128,1,O$1)="","",INDEX(Responses!$A$128:$AZ$128,1,O$1)))</f>
        <v/>
      </c>
      <c r="P128" s="0" t="str">
        <f aca="false">IF(P$1="","",IF(INDEX(Responses!$A$128:$AZ$128,1,P$1)="","",INDEX(Responses!$A$128:$AZ$128,1,P$1)))</f>
        <v/>
      </c>
      <c r="Q128" s="0" t="str">
        <f aca="false">IF(Q$1="","",IF(INDEX(Responses!$A$128:$AZ$128,1,Q$1)="","",INDEX(Responses!$A$128:$AZ$128,1,Q$1)))</f>
        <v/>
      </c>
      <c r="R128" s="0" t="str">
        <f aca="false">IF(R$1="","",IF(INDEX(Responses!$A$128:$AZ$128,1,R$1)="","",INDEX(Responses!$A$128:$AZ$128,1,R$1)))</f>
        <v/>
      </c>
      <c r="S128" s="0" t="str">
        <f aca="false">IF(S$1="","",IF(INDEX(Responses!$A$128:$AZ$128,1,S$1)="","",INDEX(Responses!$A$128:$AZ$128,1,S$1)))</f>
        <v/>
      </c>
      <c r="T128" s="0" t="n">
        <f aca="false">IF(LEN(A128&amp;B128&amp;C128&amp;D128&amp;E128&amp;F128&amp;G128&amp;H128&amp;I128&amp;J128&amp;K128&amp;L128&amp;M128&amp;N128&amp;O128&amp;P128&amp;Q128&amp;R128&amp;S128)&gt;0,1,0)</f>
        <v>0</v>
      </c>
    </row>
    <row r="129" customFormat="false" ht="15" hidden="false" customHeight="false" outlineLevel="0" collapsed="false">
      <c r="A129" s="0" t="str">
        <f aca="false">IF(A$1="","",IF(INDEX(Responses!$A$129:$AZ$129,1,A$1)="","",INDEX(Responses!$A$129:$AZ$129,1,A$1)))</f>
        <v/>
      </c>
      <c r="B129" s="0" t="str">
        <f aca="false">IF(B$1="","",IF(INDEX(Responses!$A$129:$AZ$129,1,B$1)="","",INDEX(Responses!$A$129:$AZ$129,1,B$1)))</f>
        <v/>
      </c>
      <c r="C129" s="0" t="str">
        <f aca="false">IF(C$1="","",IF(INDEX(Responses!$A$129:$AZ$129,1,C$1)="","",INDEX(Responses!$A$129:$AZ$129,1,C$1)))</f>
        <v/>
      </c>
      <c r="D129" s="0" t="str">
        <f aca="false">IF(D$1="","",IF(INDEX(Responses!$A$129:$AZ$129,1,D$1)="","",INDEX(Responses!$A$129:$AZ$129,1,D$1)))</f>
        <v/>
      </c>
      <c r="E129" s="0" t="str">
        <f aca="false">IF(E$1="","",IF(INDEX(Responses!$A$129:$AZ$129,1,E$1)="","",INDEX(Responses!$A$129:$AZ$129,1,E$1)))</f>
        <v/>
      </c>
      <c r="F129" s="0" t="str">
        <f aca="false">IF(F$1="","",IF(INDEX(Responses!$A$129:$AZ$129,1,F$1)="","",INDEX(Responses!$A$129:$AZ$129,1,F$1)))</f>
        <v/>
      </c>
      <c r="G129" s="0" t="str">
        <f aca="false">IF(G$1="","",IF(INDEX(Responses!$A$129:$AZ$129,1,G$1)="","",INDEX(Responses!$A$129:$AZ$129,1,G$1)))</f>
        <v/>
      </c>
      <c r="H129" s="0" t="str">
        <f aca="false">IF(H$1="","",IF(INDEX(Responses!$A$129:$AZ$129,1,H$1)="","",INDEX(Responses!$A$129:$AZ$129,1,H$1)))</f>
        <v/>
      </c>
      <c r="I129" s="0" t="str">
        <f aca="false">IF(I$1="","",IF(INDEX(Responses!$A$129:$AZ$129,1,I$1)="","",INDEX(Responses!$A$129:$AZ$129,1,I$1)))</f>
        <v/>
      </c>
      <c r="J129" s="0" t="str">
        <f aca="false">IF(J$1="","",IF(INDEX(Responses!$A$129:$AZ$129,1,J$1)="","",INDEX(Responses!$A$129:$AZ$129,1,J$1)))</f>
        <v/>
      </c>
      <c r="K129" s="0" t="str">
        <f aca="false">IF(K$1="","",IF(INDEX(Responses!$A$129:$AZ$129,1,K$1)="","",INDEX(Responses!$A$129:$AZ$129,1,K$1)))</f>
        <v/>
      </c>
      <c r="L129" s="0" t="str">
        <f aca="false">IF(L$1="","",IF(INDEX(Responses!$A$129:$AZ$129,1,L$1)="","",INDEX(Responses!$A$129:$AZ$129,1,L$1)))</f>
        <v/>
      </c>
      <c r="M129" s="0" t="str">
        <f aca="false">IF(M$1="","",IF(INDEX(Responses!$A$129:$AZ$129,1,M$1)="","",INDEX(Responses!$A$129:$AZ$129,1,M$1)))</f>
        <v/>
      </c>
      <c r="N129" s="0" t="str">
        <f aca="false">IF(N$1="","",IF(INDEX(Responses!$A$129:$AZ$129,1,N$1)="","",INDEX(Responses!$A$129:$AZ$129,1,N$1)))</f>
        <v/>
      </c>
      <c r="O129" s="0" t="str">
        <f aca="false">IF(O$1="","",IF(INDEX(Responses!$A$129:$AZ$129,1,O$1)="","",INDEX(Responses!$A$129:$AZ$129,1,O$1)))</f>
        <v/>
      </c>
      <c r="P129" s="0" t="str">
        <f aca="false">IF(P$1="","",IF(INDEX(Responses!$A$129:$AZ$129,1,P$1)="","",INDEX(Responses!$A$129:$AZ$129,1,P$1)))</f>
        <v/>
      </c>
      <c r="Q129" s="0" t="str">
        <f aca="false">IF(Q$1="","",IF(INDEX(Responses!$A$129:$AZ$129,1,Q$1)="","",INDEX(Responses!$A$129:$AZ$129,1,Q$1)))</f>
        <v/>
      </c>
      <c r="R129" s="0" t="str">
        <f aca="false">IF(R$1="","",IF(INDEX(Responses!$A$129:$AZ$129,1,R$1)="","",INDEX(Responses!$A$129:$AZ$129,1,R$1)))</f>
        <v/>
      </c>
      <c r="S129" s="0" t="str">
        <f aca="false">IF(S$1="","",IF(INDEX(Responses!$A$129:$AZ$129,1,S$1)="","",INDEX(Responses!$A$129:$AZ$129,1,S$1)))</f>
        <v/>
      </c>
      <c r="T129" s="0" t="n">
        <f aca="false">IF(LEN(A129&amp;B129&amp;C129&amp;D129&amp;E129&amp;F129&amp;G129&amp;H129&amp;I129&amp;J129&amp;K129&amp;L129&amp;M129&amp;N129&amp;O129&amp;P129&amp;Q129&amp;R129&amp;S129)&gt;0,1,0)</f>
        <v>0</v>
      </c>
    </row>
    <row r="130" customFormat="false" ht="15" hidden="false" customHeight="false" outlineLevel="0" collapsed="false">
      <c r="A130" s="0" t="str">
        <f aca="false">IF(A$1="","",IF(INDEX(Responses!$A$130:$AZ$130,1,A$1)="","",INDEX(Responses!$A$130:$AZ$130,1,A$1)))</f>
        <v/>
      </c>
      <c r="B130" s="0" t="str">
        <f aca="false">IF(B$1="","",IF(INDEX(Responses!$A$130:$AZ$130,1,B$1)="","",INDEX(Responses!$A$130:$AZ$130,1,B$1)))</f>
        <v/>
      </c>
      <c r="C130" s="0" t="str">
        <f aca="false">IF(C$1="","",IF(INDEX(Responses!$A$130:$AZ$130,1,C$1)="","",INDEX(Responses!$A$130:$AZ$130,1,C$1)))</f>
        <v/>
      </c>
      <c r="D130" s="0" t="str">
        <f aca="false">IF(D$1="","",IF(INDEX(Responses!$A$130:$AZ$130,1,D$1)="","",INDEX(Responses!$A$130:$AZ$130,1,D$1)))</f>
        <v/>
      </c>
      <c r="E130" s="0" t="str">
        <f aca="false">IF(E$1="","",IF(INDEX(Responses!$A$130:$AZ$130,1,E$1)="","",INDEX(Responses!$A$130:$AZ$130,1,E$1)))</f>
        <v/>
      </c>
      <c r="F130" s="0" t="str">
        <f aca="false">IF(F$1="","",IF(INDEX(Responses!$A$130:$AZ$130,1,F$1)="","",INDEX(Responses!$A$130:$AZ$130,1,F$1)))</f>
        <v/>
      </c>
      <c r="G130" s="0" t="str">
        <f aca="false">IF(G$1="","",IF(INDEX(Responses!$A$130:$AZ$130,1,G$1)="","",INDEX(Responses!$A$130:$AZ$130,1,G$1)))</f>
        <v/>
      </c>
      <c r="H130" s="0" t="str">
        <f aca="false">IF(H$1="","",IF(INDEX(Responses!$A$130:$AZ$130,1,H$1)="","",INDEX(Responses!$A$130:$AZ$130,1,H$1)))</f>
        <v/>
      </c>
      <c r="I130" s="0" t="str">
        <f aca="false">IF(I$1="","",IF(INDEX(Responses!$A$130:$AZ$130,1,I$1)="","",INDEX(Responses!$A$130:$AZ$130,1,I$1)))</f>
        <v/>
      </c>
      <c r="J130" s="0" t="str">
        <f aca="false">IF(J$1="","",IF(INDEX(Responses!$A$130:$AZ$130,1,J$1)="","",INDEX(Responses!$A$130:$AZ$130,1,J$1)))</f>
        <v/>
      </c>
      <c r="K130" s="0" t="str">
        <f aca="false">IF(K$1="","",IF(INDEX(Responses!$A$130:$AZ$130,1,K$1)="","",INDEX(Responses!$A$130:$AZ$130,1,K$1)))</f>
        <v/>
      </c>
      <c r="L130" s="0" t="str">
        <f aca="false">IF(L$1="","",IF(INDEX(Responses!$A$130:$AZ$130,1,L$1)="","",INDEX(Responses!$A$130:$AZ$130,1,L$1)))</f>
        <v/>
      </c>
      <c r="M130" s="0" t="str">
        <f aca="false">IF(M$1="","",IF(INDEX(Responses!$A$130:$AZ$130,1,M$1)="","",INDEX(Responses!$A$130:$AZ$130,1,M$1)))</f>
        <v/>
      </c>
      <c r="N130" s="0" t="str">
        <f aca="false">IF(N$1="","",IF(INDEX(Responses!$A$130:$AZ$130,1,N$1)="","",INDEX(Responses!$A$130:$AZ$130,1,N$1)))</f>
        <v/>
      </c>
      <c r="O130" s="0" t="str">
        <f aca="false">IF(O$1="","",IF(INDEX(Responses!$A$130:$AZ$130,1,O$1)="","",INDEX(Responses!$A$130:$AZ$130,1,O$1)))</f>
        <v/>
      </c>
      <c r="P130" s="0" t="str">
        <f aca="false">IF(P$1="","",IF(INDEX(Responses!$A$130:$AZ$130,1,P$1)="","",INDEX(Responses!$A$130:$AZ$130,1,P$1)))</f>
        <v/>
      </c>
      <c r="Q130" s="0" t="str">
        <f aca="false">IF(Q$1="","",IF(INDEX(Responses!$A$130:$AZ$130,1,Q$1)="","",INDEX(Responses!$A$130:$AZ$130,1,Q$1)))</f>
        <v/>
      </c>
      <c r="R130" s="0" t="str">
        <f aca="false">IF(R$1="","",IF(INDEX(Responses!$A$130:$AZ$130,1,R$1)="","",INDEX(Responses!$A$130:$AZ$130,1,R$1)))</f>
        <v/>
      </c>
      <c r="S130" s="0" t="str">
        <f aca="false">IF(S$1="","",IF(INDEX(Responses!$A$130:$AZ$130,1,S$1)="","",INDEX(Responses!$A$130:$AZ$130,1,S$1)))</f>
        <v/>
      </c>
      <c r="T130" s="0" t="n">
        <f aca="false">IF(LEN(A130&amp;B130&amp;C130&amp;D130&amp;E130&amp;F130&amp;G130&amp;H130&amp;I130&amp;J130&amp;K130&amp;L130&amp;M130&amp;N130&amp;O130&amp;P130&amp;Q130&amp;R130&amp;S130)&gt;0,1,0)</f>
        <v>0</v>
      </c>
    </row>
    <row r="131" customFormat="false" ht="15" hidden="false" customHeight="false" outlineLevel="0" collapsed="false">
      <c r="A131" s="0" t="str">
        <f aca="false">IF(A$1="","",IF(INDEX(Responses!$A$131:$AZ$131,1,A$1)="","",INDEX(Responses!$A$131:$AZ$131,1,A$1)))</f>
        <v/>
      </c>
      <c r="B131" s="0" t="str">
        <f aca="false">IF(B$1="","",IF(INDEX(Responses!$A$131:$AZ$131,1,B$1)="","",INDEX(Responses!$A$131:$AZ$131,1,B$1)))</f>
        <v/>
      </c>
      <c r="C131" s="0" t="str">
        <f aca="false">IF(C$1="","",IF(INDEX(Responses!$A$131:$AZ$131,1,C$1)="","",INDEX(Responses!$A$131:$AZ$131,1,C$1)))</f>
        <v/>
      </c>
      <c r="D131" s="0" t="str">
        <f aca="false">IF(D$1="","",IF(INDEX(Responses!$A$131:$AZ$131,1,D$1)="","",INDEX(Responses!$A$131:$AZ$131,1,D$1)))</f>
        <v/>
      </c>
      <c r="E131" s="0" t="str">
        <f aca="false">IF(E$1="","",IF(INDEX(Responses!$A$131:$AZ$131,1,E$1)="","",INDEX(Responses!$A$131:$AZ$131,1,E$1)))</f>
        <v/>
      </c>
      <c r="F131" s="0" t="str">
        <f aca="false">IF(F$1="","",IF(INDEX(Responses!$A$131:$AZ$131,1,F$1)="","",INDEX(Responses!$A$131:$AZ$131,1,F$1)))</f>
        <v/>
      </c>
      <c r="G131" s="0" t="str">
        <f aca="false">IF(G$1="","",IF(INDEX(Responses!$A$131:$AZ$131,1,G$1)="","",INDEX(Responses!$A$131:$AZ$131,1,G$1)))</f>
        <v/>
      </c>
      <c r="H131" s="0" t="str">
        <f aca="false">IF(H$1="","",IF(INDEX(Responses!$A$131:$AZ$131,1,H$1)="","",INDEX(Responses!$A$131:$AZ$131,1,H$1)))</f>
        <v/>
      </c>
      <c r="I131" s="0" t="str">
        <f aca="false">IF(I$1="","",IF(INDEX(Responses!$A$131:$AZ$131,1,I$1)="","",INDEX(Responses!$A$131:$AZ$131,1,I$1)))</f>
        <v/>
      </c>
      <c r="J131" s="0" t="str">
        <f aca="false">IF(J$1="","",IF(INDEX(Responses!$A$131:$AZ$131,1,J$1)="","",INDEX(Responses!$A$131:$AZ$131,1,J$1)))</f>
        <v/>
      </c>
      <c r="K131" s="0" t="str">
        <f aca="false">IF(K$1="","",IF(INDEX(Responses!$A$131:$AZ$131,1,K$1)="","",INDEX(Responses!$A$131:$AZ$131,1,K$1)))</f>
        <v/>
      </c>
      <c r="L131" s="0" t="str">
        <f aca="false">IF(L$1="","",IF(INDEX(Responses!$A$131:$AZ$131,1,L$1)="","",INDEX(Responses!$A$131:$AZ$131,1,L$1)))</f>
        <v/>
      </c>
      <c r="M131" s="0" t="str">
        <f aca="false">IF(M$1="","",IF(INDEX(Responses!$A$131:$AZ$131,1,M$1)="","",INDEX(Responses!$A$131:$AZ$131,1,M$1)))</f>
        <v/>
      </c>
      <c r="N131" s="0" t="str">
        <f aca="false">IF(N$1="","",IF(INDEX(Responses!$A$131:$AZ$131,1,N$1)="","",INDEX(Responses!$A$131:$AZ$131,1,N$1)))</f>
        <v/>
      </c>
      <c r="O131" s="0" t="str">
        <f aca="false">IF(O$1="","",IF(INDEX(Responses!$A$131:$AZ$131,1,O$1)="","",INDEX(Responses!$A$131:$AZ$131,1,O$1)))</f>
        <v/>
      </c>
      <c r="P131" s="0" t="str">
        <f aca="false">IF(P$1="","",IF(INDEX(Responses!$A$131:$AZ$131,1,P$1)="","",INDEX(Responses!$A$131:$AZ$131,1,P$1)))</f>
        <v/>
      </c>
      <c r="Q131" s="0" t="str">
        <f aca="false">IF(Q$1="","",IF(INDEX(Responses!$A$131:$AZ$131,1,Q$1)="","",INDEX(Responses!$A$131:$AZ$131,1,Q$1)))</f>
        <v/>
      </c>
      <c r="R131" s="0" t="str">
        <f aca="false">IF(R$1="","",IF(INDEX(Responses!$A$131:$AZ$131,1,R$1)="","",INDEX(Responses!$A$131:$AZ$131,1,R$1)))</f>
        <v/>
      </c>
      <c r="S131" s="0" t="str">
        <f aca="false">IF(S$1="","",IF(INDEX(Responses!$A$131:$AZ$131,1,S$1)="","",INDEX(Responses!$A$131:$AZ$131,1,S$1)))</f>
        <v/>
      </c>
      <c r="T131" s="0" t="n">
        <f aca="false">IF(LEN(A131&amp;B131&amp;C131&amp;D131&amp;E131&amp;F131&amp;G131&amp;H131&amp;I131&amp;J131&amp;K131&amp;L131&amp;M131&amp;N131&amp;O131&amp;P131&amp;Q131&amp;R131&amp;S131)&gt;0,1,0)</f>
        <v>0</v>
      </c>
    </row>
    <row r="132" customFormat="false" ht="15" hidden="false" customHeight="false" outlineLevel="0" collapsed="false">
      <c r="A132" s="0" t="str">
        <f aca="false">IF(A$1="","",IF(INDEX(Responses!$A$132:$AZ$132,1,A$1)="","",INDEX(Responses!$A$132:$AZ$132,1,A$1)))</f>
        <v/>
      </c>
      <c r="B132" s="0" t="str">
        <f aca="false">IF(B$1="","",IF(INDEX(Responses!$A$132:$AZ$132,1,B$1)="","",INDEX(Responses!$A$132:$AZ$132,1,B$1)))</f>
        <v/>
      </c>
      <c r="C132" s="0" t="str">
        <f aca="false">IF(C$1="","",IF(INDEX(Responses!$A$132:$AZ$132,1,C$1)="","",INDEX(Responses!$A$132:$AZ$132,1,C$1)))</f>
        <v/>
      </c>
      <c r="D132" s="0" t="str">
        <f aca="false">IF(D$1="","",IF(INDEX(Responses!$A$132:$AZ$132,1,D$1)="","",INDEX(Responses!$A$132:$AZ$132,1,D$1)))</f>
        <v/>
      </c>
      <c r="E132" s="0" t="str">
        <f aca="false">IF(E$1="","",IF(INDEX(Responses!$A$132:$AZ$132,1,E$1)="","",INDEX(Responses!$A$132:$AZ$132,1,E$1)))</f>
        <v/>
      </c>
      <c r="F132" s="0" t="str">
        <f aca="false">IF(F$1="","",IF(INDEX(Responses!$A$132:$AZ$132,1,F$1)="","",INDEX(Responses!$A$132:$AZ$132,1,F$1)))</f>
        <v/>
      </c>
      <c r="G132" s="0" t="str">
        <f aca="false">IF(G$1="","",IF(INDEX(Responses!$A$132:$AZ$132,1,G$1)="","",INDEX(Responses!$A$132:$AZ$132,1,G$1)))</f>
        <v/>
      </c>
      <c r="H132" s="0" t="str">
        <f aca="false">IF(H$1="","",IF(INDEX(Responses!$A$132:$AZ$132,1,H$1)="","",INDEX(Responses!$A$132:$AZ$132,1,H$1)))</f>
        <v/>
      </c>
      <c r="I132" s="0" t="str">
        <f aca="false">IF(I$1="","",IF(INDEX(Responses!$A$132:$AZ$132,1,I$1)="","",INDEX(Responses!$A$132:$AZ$132,1,I$1)))</f>
        <v/>
      </c>
      <c r="J132" s="0" t="str">
        <f aca="false">IF(J$1="","",IF(INDEX(Responses!$A$132:$AZ$132,1,J$1)="","",INDEX(Responses!$A$132:$AZ$132,1,J$1)))</f>
        <v/>
      </c>
      <c r="K132" s="0" t="str">
        <f aca="false">IF(K$1="","",IF(INDEX(Responses!$A$132:$AZ$132,1,K$1)="","",INDEX(Responses!$A$132:$AZ$132,1,K$1)))</f>
        <v/>
      </c>
      <c r="L132" s="0" t="str">
        <f aca="false">IF(L$1="","",IF(INDEX(Responses!$A$132:$AZ$132,1,L$1)="","",INDEX(Responses!$A$132:$AZ$132,1,L$1)))</f>
        <v/>
      </c>
      <c r="M132" s="0" t="str">
        <f aca="false">IF(M$1="","",IF(INDEX(Responses!$A$132:$AZ$132,1,M$1)="","",INDEX(Responses!$A$132:$AZ$132,1,M$1)))</f>
        <v/>
      </c>
      <c r="N132" s="0" t="str">
        <f aca="false">IF(N$1="","",IF(INDEX(Responses!$A$132:$AZ$132,1,N$1)="","",INDEX(Responses!$A$132:$AZ$132,1,N$1)))</f>
        <v/>
      </c>
      <c r="O132" s="0" t="str">
        <f aca="false">IF(O$1="","",IF(INDEX(Responses!$A$132:$AZ$132,1,O$1)="","",INDEX(Responses!$A$132:$AZ$132,1,O$1)))</f>
        <v/>
      </c>
      <c r="P132" s="0" t="str">
        <f aca="false">IF(P$1="","",IF(INDEX(Responses!$A$132:$AZ$132,1,P$1)="","",INDEX(Responses!$A$132:$AZ$132,1,P$1)))</f>
        <v/>
      </c>
      <c r="Q132" s="0" t="str">
        <f aca="false">IF(Q$1="","",IF(INDEX(Responses!$A$132:$AZ$132,1,Q$1)="","",INDEX(Responses!$A$132:$AZ$132,1,Q$1)))</f>
        <v/>
      </c>
      <c r="R132" s="0" t="str">
        <f aca="false">IF(R$1="","",IF(INDEX(Responses!$A$132:$AZ$132,1,R$1)="","",INDEX(Responses!$A$132:$AZ$132,1,R$1)))</f>
        <v/>
      </c>
      <c r="S132" s="0" t="str">
        <f aca="false">IF(S$1="","",IF(INDEX(Responses!$A$132:$AZ$132,1,S$1)="","",INDEX(Responses!$A$132:$AZ$132,1,S$1)))</f>
        <v/>
      </c>
      <c r="T132" s="0" t="n">
        <f aca="false">IF(LEN(A132&amp;B132&amp;C132&amp;D132&amp;E132&amp;F132&amp;G132&amp;H132&amp;I132&amp;J132&amp;K132&amp;L132&amp;M132&amp;N132&amp;O132&amp;P132&amp;Q132&amp;R132&amp;S132)&gt;0,1,0)</f>
        <v>0</v>
      </c>
    </row>
    <row r="133" customFormat="false" ht="15" hidden="false" customHeight="false" outlineLevel="0" collapsed="false">
      <c r="A133" s="0" t="str">
        <f aca="false">IF(A$1="","",IF(INDEX(Responses!$A$133:$AZ$133,1,A$1)="","",INDEX(Responses!$A$133:$AZ$133,1,A$1)))</f>
        <v/>
      </c>
      <c r="B133" s="0" t="str">
        <f aca="false">IF(B$1="","",IF(INDEX(Responses!$A$133:$AZ$133,1,B$1)="","",INDEX(Responses!$A$133:$AZ$133,1,B$1)))</f>
        <v/>
      </c>
      <c r="C133" s="0" t="str">
        <f aca="false">IF(C$1="","",IF(INDEX(Responses!$A$133:$AZ$133,1,C$1)="","",INDEX(Responses!$A$133:$AZ$133,1,C$1)))</f>
        <v/>
      </c>
      <c r="D133" s="0" t="str">
        <f aca="false">IF(D$1="","",IF(INDEX(Responses!$A$133:$AZ$133,1,D$1)="","",INDEX(Responses!$A$133:$AZ$133,1,D$1)))</f>
        <v/>
      </c>
      <c r="E133" s="0" t="str">
        <f aca="false">IF(E$1="","",IF(INDEX(Responses!$A$133:$AZ$133,1,E$1)="","",INDEX(Responses!$A$133:$AZ$133,1,E$1)))</f>
        <v/>
      </c>
      <c r="F133" s="0" t="str">
        <f aca="false">IF(F$1="","",IF(INDEX(Responses!$A$133:$AZ$133,1,F$1)="","",INDEX(Responses!$A$133:$AZ$133,1,F$1)))</f>
        <v/>
      </c>
      <c r="G133" s="0" t="str">
        <f aca="false">IF(G$1="","",IF(INDEX(Responses!$A$133:$AZ$133,1,G$1)="","",INDEX(Responses!$A$133:$AZ$133,1,G$1)))</f>
        <v/>
      </c>
      <c r="H133" s="0" t="str">
        <f aca="false">IF(H$1="","",IF(INDEX(Responses!$A$133:$AZ$133,1,H$1)="","",INDEX(Responses!$A$133:$AZ$133,1,H$1)))</f>
        <v/>
      </c>
      <c r="I133" s="0" t="str">
        <f aca="false">IF(I$1="","",IF(INDEX(Responses!$A$133:$AZ$133,1,I$1)="","",INDEX(Responses!$A$133:$AZ$133,1,I$1)))</f>
        <v/>
      </c>
      <c r="J133" s="0" t="str">
        <f aca="false">IF(J$1="","",IF(INDEX(Responses!$A$133:$AZ$133,1,J$1)="","",INDEX(Responses!$A$133:$AZ$133,1,J$1)))</f>
        <v/>
      </c>
      <c r="K133" s="0" t="str">
        <f aca="false">IF(K$1="","",IF(INDEX(Responses!$A$133:$AZ$133,1,K$1)="","",INDEX(Responses!$A$133:$AZ$133,1,K$1)))</f>
        <v/>
      </c>
      <c r="L133" s="0" t="str">
        <f aca="false">IF(L$1="","",IF(INDEX(Responses!$A$133:$AZ$133,1,L$1)="","",INDEX(Responses!$A$133:$AZ$133,1,L$1)))</f>
        <v/>
      </c>
      <c r="M133" s="0" t="str">
        <f aca="false">IF(M$1="","",IF(INDEX(Responses!$A$133:$AZ$133,1,M$1)="","",INDEX(Responses!$A$133:$AZ$133,1,M$1)))</f>
        <v/>
      </c>
      <c r="N133" s="0" t="str">
        <f aca="false">IF(N$1="","",IF(INDEX(Responses!$A$133:$AZ$133,1,N$1)="","",INDEX(Responses!$A$133:$AZ$133,1,N$1)))</f>
        <v/>
      </c>
      <c r="O133" s="0" t="str">
        <f aca="false">IF(O$1="","",IF(INDEX(Responses!$A$133:$AZ$133,1,O$1)="","",INDEX(Responses!$A$133:$AZ$133,1,O$1)))</f>
        <v/>
      </c>
      <c r="P133" s="0" t="str">
        <f aca="false">IF(P$1="","",IF(INDEX(Responses!$A$133:$AZ$133,1,P$1)="","",INDEX(Responses!$A$133:$AZ$133,1,P$1)))</f>
        <v/>
      </c>
      <c r="Q133" s="0" t="str">
        <f aca="false">IF(Q$1="","",IF(INDEX(Responses!$A$133:$AZ$133,1,Q$1)="","",INDEX(Responses!$A$133:$AZ$133,1,Q$1)))</f>
        <v/>
      </c>
      <c r="R133" s="0" t="str">
        <f aca="false">IF(R$1="","",IF(INDEX(Responses!$A$133:$AZ$133,1,R$1)="","",INDEX(Responses!$A$133:$AZ$133,1,R$1)))</f>
        <v/>
      </c>
      <c r="S133" s="0" t="str">
        <f aca="false">IF(S$1="","",IF(INDEX(Responses!$A$133:$AZ$133,1,S$1)="","",INDEX(Responses!$A$133:$AZ$133,1,S$1)))</f>
        <v/>
      </c>
      <c r="T133" s="0" t="n">
        <f aca="false">IF(LEN(A133&amp;B133&amp;C133&amp;D133&amp;E133&amp;F133&amp;G133&amp;H133&amp;I133&amp;J133&amp;K133&amp;L133&amp;M133&amp;N133&amp;O133&amp;P133&amp;Q133&amp;R133&amp;S133)&gt;0,1,0)</f>
        <v>0</v>
      </c>
    </row>
    <row r="134" customFormat="false" ht="15" hidden="false" customHeight="false" outlineLevel="0" collapsed="false">
      <c r="A134" s="0" t="str">
        <f aca="false">IF(A$1="","",IF(INDEX(Responses!$A$134:$AZ$134,1,A$1)="","",INDEX(Responses!$A$134:$AZ$134,1,A$1)))</f>
        <v/>
      </c>
      <c r="B134" s="0" t="str">
        <f aca="false">IF(B$1="","",IF(INDEX(Responses!$A$134:$AZ$134,1,B$1)="","",INDEX(Responses!$A$134:$AZ$134,1,B$1)))</f>
        <v/>
      </c>
      <c r="C134" s="0" t="str">
        <f aca="false">IF(C$1="","",IF(INDEX(Responses!$A$134:$AZ$134,1,C$1)="","",INDEX(Responses!$A$134:$AZ$134,1,C$1)))</f>
        <v/>
      </c>
      <c r="D134" s="0" t="str">
        <f aca="false">IF(D$1="","",IF(INDEX(Responses!$A$134:$AZ$134,1,D$1)="","",INDEX(Responses!$A$134:$AZ$134,1,D$1)))</f>
        <v/>
      </c>
      <c r="E134" s="0" t="str">
        <f aca="false">IF(E$1="","",IF(INDEX(Responses!$A$134:$AZ$134,1,E$1)="","",INDEX(Responses!$A$134:$AZ$134,1,E$1)))</f>
        <v/>
      </c>
      <c r="F134" s="0" t="str">
        <f aca="false">IF(F$1="","",IF(INDEX(Responses!$A$134:$AZ$134,1,F$1)="","",INDEX(Responses!$A$134:$AZ$134,1,F$1)))</f>
        <v/>
      </c>
      <c r="G134" s="0" t="str">
        <f aca="false">IF(G$1="","",IF(INDEX(Responses!$A$134:$AZ$134,1,G$1)="","",INDEX(Responses!$A$134:$AZ$134,1,G$1)))</f>
        <v/>
      </c>
      <c r="H134" s="0" t="str">
        <f aca="false">IF(H$1="","",IF(INDEX(Responses!$A$134:$AZ$134,1,H$1)="","",INDEX(Responses!$A$134:$AZ$134,1,H$1)))</f>
        <v/>
      </c>
      <c r="I134" s="0" t="str">
        <f aca="false">IF(I$1="","",IF(INDEX(Responses!$A$134:$AZ$134,1,I$1)="","",INDEX(Responses!$A$134:$AZ$134,1,I$1)))</f>
        <v/>
      </c>
      <c r="J134" s="0" t="str">
        <f aca="false">IF(J$1="","",IF(INDEX(Responses!$A$134:$AZ$134,1,J$1)="","",INDEX(Responses!$A$134:$AZ$134,1,J$1)))</f>
        <v/>
      </c>
      <c r="K134" s="0" t="str">
        <f aca="false">IF(K$1="","",IF(INDEX(Responses!$A$134:$AZ$134,1,K$1)="","",INDEX(Responses!$A$134:$AZ$134,1,K$1)))</f>
        <v/>
      </c>
      <c r="L134" s="0" t="str">
        <f aca="false">IF(L$1="","",IF(INDEX(Responses!$A$134:$AZ$134,1,L$1)="","",INDEX(Responses!$A$134:$AZ$134,1,L$1)))</f>
        <v/>
      </c>
      <c r="M134" s="0" t="str">
        <f aca="false">IF(M$1="","",IF(INDEX(Responses!$A$134:$AZ$134,1,M$1)="","",INDEX(Responses!$A$134:$AZ$134,1,M$1)))</f>
        <v/>
      </c>
      <c r="N134" s="0" t="str">
        <f aca="false">IF(N$1="","",IF(INDEX(Responses!$A$134:$AZ$134,1,N$1)="","",INDEX(Responses!$A$134:$AZ$134,1,N$1)))</f>
        <v/>
      </c>
      <c r="O134" s="0" t="str">
        <f aca="false">IF(O$1="","",IF(INDEX(Responses!$A$134:$AZ$134,1,O$1)="","",INDEX(Responses!$A$134:$AZ$134,1,O$1)))</f>
        <v/>
      </c>
      <c r="P134" s="0" t="str">
        <f aca="false">IF(P$1="","",IF(INDEX(Responses!$A$134:$AZ$134,1,P$1)="","",INDEX(Responses!$A$134:$AZ$134,1,P$1)))</f>
        <v/>
      </c>
      <c r="Q134" s="0" t="str">
        <f aca="false">IF(Q$1="","",IF(INDEX(Responses!$A$134:$AZ$134,1,Q$1)="","",INDEX(Responses!$A$134:$AZ$134,1,Q$1)))</f>
        <v/>
      </c>
      <c r="R134" s="0" t="str">
        <f aca="false">IF(R$1="","",IF(INDEX(Responses!$A$134:$AZ$134,1,R$1)="","",INDEX(Responses!$A$134:$AZ$134,1,R$1)))</f>
        <v/>
      </c>
      <c r="S134" s="0" t="str">
        <f aca="false">IF(S$1="","",IF(INDEX(Responses!$A$134:$AZ$134,1,S$1)="","",INDEX(Responses!$A$134:$AZ$134,1,S$1)))</f>
        <v/>
      </c>
      <c r="T134" s="0" t="n">
        <f aca="false">IF(LEN(A134&amp;B134&amp;C134&amp;D134&amp;E134&amp;F134&amp;G134&amp;H134&amp;I134&amp;J134&amp;K134&amp;L134&amp;M134&amp;N134&amp;O134&amp;P134&amp;Q134&amp;R134&amp;S134)&gt;0,1,0)</f>
        <v>0</v>
      </c>
    </row>
    <row r="135" customFormat="false" ht="15" hidden="false" customHeight="false" outlineLevel="0" collapsed="false">
      <c r="A135" s="0" t="str">
        <f aca="false">IF(A$1="","",IF(INDEX(Responses!$A$135:$AZ$135,1,A$1)="","",INDEX(Responses!$A$135:$AZ$135,1,A$1)))</f>
        <v/>
      </c>
      <c r="B135" s="0" t="str">
        <f aca="false">IF(B$1="","",IF(INDEX(Responses!$A$135:$AZ$135,1,B$1)="","",INDEX(Responses!$A$135:$AZ$135,1,B$1)))</f>
        <v/>
      </c>
      <c r="C135" s="0" t="str">
        <f aca="false">IF(C$1="","",IF(INDEX(Responses!$A$135:$AZ$135,1,C$1)="","",INDEX(Responses!$A$135:$AZ$135,1,C$1)))</f>
        <v/>
      </c>
      <c r="D135" s="0" t="str">
        <f aca="false">IF(D$1="","",IF(INDEX(Responses!$A$135:$AZ$135,1,D$1)="","",INDEX(Responses!$A$135:$AZ$135,1,D$1)))</f>
        <v/>
      </c>
      <c r="E135" s="0" t="str">
        <f aca="false">IF(E$1="","",IF(INDEX(Responses!$A$135:$AZ$135,1,E$1)="","",INDEX(Responses!$A$135:$AZ$135,1,E$1)))</f>
        <v/>
      </c>
      <c r="F135" s="0" t="str">
        <f aca="false">IF(F$1="","",IF(INDEX(Responses!$A$135:$AZ$135,1,F$1)="","",INDEX(Responses!$A$135:$AZ$135,1,F$1)))</f>
        <v/>
      </c>
      <c r="G135" s="0" t="str">
        <f aca="false">IF(G$1="","",IF(INDEX(Responses!$A$135:$AZ$135,1,G$1)="","",INDEX(Responses!$A$135:$AZ$135,1,G$1)))</f>
        <v/>
      </c>
      <c r="H135" s="0" t="str">
        <f aca="false">IF(H$1="","",IF(INDEX(Responses!$A$135:$AZ$135,1,H$1)="","",INDEX(Responses!$A$135:$AZ$135,1,H$1)))</f>
        <v/>
      </c>
      <c r="I135" s="0" t="str">
        <f aca="false">IF(I$1="","",IF(INDEX(Responses!$A$135:$AZ$135,1,I$1)="","",INDEX(Responses!$A$135:$AZ$135,1,I$1)))</f>
        <v/>
      </c>
      <c r="J135" s="0" t="str">
        <f aca="false">IF(J$1="","",IF(INDEX(Responses!$A$135:$AZ$135,1,J$1)="","",INDEX(Responses!$A$135:$AZ$135,1,J$1)))</f>
        <v/>
      </c>
      <c r="K135" s="0" t="str">
        <f aca="false">IF(K$1="","",IF(INDEX(Responses!$A$135:$AZ$135,1,K$1)="","",INDEX(Responses!$A$135:$AZ$135,1,K$1)))</f>
        <v/>
      </c>
      <c r="L135" s="0" t="str">
        <f aca="false">IF(L$1="","",IF(INDEX(Responses!$A$135:$AZ$135,1,L$1)="","",INDEX(Responses!$A$135:$AZ$135,1,L$1)))</f>
        <v/>
      </c>
      <c r="M135" s="0" t="str">
        <f aca="false">IF(M$1="","",IF(INDEX(Responses!$A$135:$AZ$135,1,M$1)="","",INDEX(Responses!$A$135:$AZ$135,1,M$1)))</f>
        <v/>
      </c>
      <c r="N135" s="0" t="str">
        <f aca="false">IF(N$1="","",IF(INDEX(Responses!$A$135:$AZ$135,1,N$1)="","",INDEX(Responses!$A$135:$AZ$135,1,N$1)))</f>
        <v/>
      </c>
      <c r="O135" s="0" t="str">
        <f aca="false">IF(O$1="","",IF(INDEX(Responses!$A$135:$AZ$135,1,O$1)="","",INDEX(Responses!$A$135:$AZ$135,1,O$1)))</f>
        <v/>
      </c>
      <c r="P135" s="0" t="str">
        <f aca="false">IF(P$1="","",IF(INDEX(Responses!$A$135:$AZ$135,1,P$1)="","",INDEX(Responses!$A$135:$AZ$135,1,P$1)))</f>
        <v/>
      </c>
      <c r="Q135" s="0" t="str">
        <f aca="false">IF(Q$1="","",IF(INDEX(Responses!$A$135:$AZ$135,1,Q$1)="","",INDEX(Responses!$A$135:$AZ$135,1,Q$1)))</f>
        <v/>
      </c>
      <c r="R135" s="0" t="str">
        <f aca="false">IF(R$1="","",IF(INDEX(Responses!$A$135:$AZ$135,1,R$1)="","",INDEX(Responses!$A$135:$AZ$135,1,R$1)))</f>
        <v/>
      </c>
      <c r="S135" s="0" t="str">
        <f aca="false">IF(S$1="","",IF(INDEX(Responses!$A$135:$AZ$135,1,S$1)="","",INDEX(Responses!$A$135:$AZ$135,1,S$1)))</f>
        <v/>
      </c>
      <c r="T135" s="0" t="n">
        <f aca="false">IF(LEN(A135&amp;B135&amp;C135&amp;D135&amp;E135&amp;F135&amp;G135&amp;H135&amp;I135&amp;J135&amp;K135&amp;L135&amp;M135&amp;N135&amp;O135&amp;P135&amp;Q135&amp;R135&amp;S135)&gt;0,1,0)</f>
        <v>0</v>
      </c>
    </row>
    <row r="136" customFormat="false" ht="15" hidden="false" customHeight="false" outlineLevel="0" collapsed="false">
      <c r="A136" s="0" t="str">
        <f aca="false">IF(A$1="","",IF(INDEX(Responses!$A$136:$AZ$136,1,A$1)="","",INDEX(Responses!$A$136:$AZ$136,1,A$1)))</f>
        <v/>
      </c>
      <c r="B136" s="0" t="str">
        <f aca="false">IF(B$1="","",IF(INDEX(Responses!$A$136:$AZ$136,1,B$1)="","",INDEX(Responses!$A$136:$AZ$136,1,B$1)))</f>
        <v/>
      </c>
      <c r="C136" s="0" t="str">
        <f aca="false">IF(C$1="","",IF(INDEX(Responses!$A$136:$AZ$136,1,C$1)="","",INDEX(Responses!$A$136:$AZ$136,1,C$1)))</f>
        <v/>
      </c>
      <c r="D136" s="0" t="str">
        <f aca="false">IF(D$1="","",IF(INDEX(Responses!$A$136:$AZ$136,1,D$1)="","",INDEX(Responses!$A$136:$AZ$136,1,D$1)))</f>
        <v/>
      </c>
      <c r="E136" s="0" t="str">
        <f aca="false">IF(E$1="","",IF(INDEX(Responses!$A$136:$AZ$136,1,E$1)="","",INDEX(Responses!$A$136:$AZ$136,1,E$1)))</f>
        <v/>
      </c>
      <c r="F136" s="0" t="str">
        <f aca="false">IF(F$1="","",IF(INDEX(Responses!$A$136:$AZ$136,1,F$1)="","",INDEX(Responses!$A$136:$AZ$136,1,F$1)))</f>
        <v/>
      </c>
      <c r="G136" s="0" t="str">
        <f aca="false">IF(G$1="","",IF(INDEX(Responses!$A$136:$AZ$136,1,G$1)="","",INDEX(Responses!$A$136:$AZ$136,1,G$1)))</f>
        <v/>
      </c>
      <c r="H136" s="0" t="str">
        <f aca="false">IF(H$1="","",IF(INDEX(Responses!$A$136:$AZ$136,1,H$1)="","",INDEX(Responses!$A$136:$AZ$136,1,H$1)))</f>
        <v/>
      </c>
      <c r="I136" s="0" t="str">
        <f aca="false">IF(I$1="","",IF(INDEX(Responses!$A$136:$AZ$136,1,I$1)="","",INDEX(Responses!$A$136:$AZ$136,1,I$1)))</f>
        <v/>
      </c>
      <c r="J136" s="0" t="str">
        <f aca="false">IF(J$1="","",IF(INDEX(Responses!$A$136:$AZ$136,1,J$1)="","",INDEX(Responses!$A$136:$AZ$136,1,J$1)))</f>
        <v/>
      </c>
      <c r="K136" s="0" t="str">
        <f aca="false">IF(K$1="","",IF(INDEX(Responses!$A$136:$AZ$136,1,K$1)="","",INDEX(Responses!$A$136:$AZ$136,1,K$1)))</f>
        <v/>
      </c>
      <c r="L136" s="0" t="str">
        <f aca="false">IF(L$1="","",IF(INDEX(Responses!$A$136:$AZ$136,1,L$1)="","",INDEX(Responses!$A$136:$AZ$136,1,L$1)))</f>
        <v/>
      </c>
      <c r="M136" s="0" t="str">
        <f aca="false">IF(M$1="","",IF(INDEX(Responses!$A$136:$AZ$136,1,M$1)="","",INDEX(Responses!$A$136:$AZ$136,1,M$1)))</f>
        <v/>
      </c>
      <c r="N136" s="0" t="str">
        <f aca="false">IF(N$1="","",IF(INDEX(Responses!$A$136:$AZ$136,1,N$1)="","",INDEX(Responses!$A$136:$AZ$136,1,N$1)))</f>
        <v/>
      </c>
      <c r="O136" s="0" t="str">
        <f aca="false">IF(O$1="","",IF(INDEX(Responses!$A$136:$AZ$136,1,O$1)="","",INDEX(Responses!$A$136:$AZ$136,1,O$1)))</f>
        <v/>
      </c>
      <c r="P136" s="0" t="str">
        <f aca="false">IF(P$1="","",IF(INDEX(Responses!$A$136:$AZ$136,1,P$1)="","",INDEX(Responses!$A$136:$AZ$136,1,P$1)))</f>
        <v/>
      </c>
      <c r="Q136" s="0" t="str">
        <f aca="false">IF(Q$1="","",IF(INDEX(Responses!$A$136:$AZ$136,1,Q$1)="","",INDEX(Responses!$A$136:$AZ$136,1,Q$1)))</f>
        <v/>
      </c>
      <c r="R136" s="0" t="str">
        <f aca="false">IF(R$1="","",IF(INDEX(Responses!$A$136:$AZ$136,1,R$1)="","",INDEX(Responses!$A$136:$AZ$136,1,R$1)))</f>
        <v/>
      </c>
      <c r="S136" s="0" t="str">
        <f aca="false">IF(S$1="","",IF(INDEX(Responses!$A$136:$AZ$136,1,S$1)="","",INDEX(Responses!$A$136:$AZ$136,1,S$1)))</f>
        <v/>
      </c>
      <c r="T136" s="0" t="n">
        <f aca="false">IF(LEN(A136&amp;B136&amp;C136&amp;D136&amp;E136&amp;F136&amp;G136&amp;H136&amp;I136&amp;J136&amp;K136&amp;L136&amp;M136&amp;N136&amp;O136&amp;P136&amp;Q136&amp;R136&amp;S136)&gt;0,1,0)</f>
        <v>0</v>
      </c>
    </row>
    <row r="137" customFormat="false" ht="15" hidden="false" customHeight="false" outlineLevel="0" collapsed="false">
      <c r="A137" s="0" t="str">
        <f aca="false">IF(A$1="","",IF(INDEX(Responses!$A$137:$AZ$137,1,A$1)="","",INDEX(Responses!$A$137:$AZ$137,1,A$1)))</f>
        <v/>
      </c>
      <c r="B137" s="0" t="str">
        <f aca="false">IF(B$1="","",IF(INDEX(Responses!$A$137:$AZ$137,1,B$1)="","",INDEX(Responses!$A$137:$AZ$137,1,B$1)))</f>
        <v/>
      </c>
      <c r="C137" s="0" t="str">
        <f aca="false">IF(C$1="","",IF(INDEX(Responses!$A$137:$AZ$137,1,C$1)="","",INDEX(Responses!$A$137:$AZ$137,1,C$1)))</f>
        <v/>
      </c>
      <c r="D137" s="0" t="str">
        <f aca="false">IF(D$1="","",IF(INDEX(Responses!$A$137:$AZ$137,1,D$1)="","",INDEX(Responses!$A$137:$AZ$137,1,D$1)))</f>
        <v/>
      </c>
      <c r="E137" s="0" t="str">
        <f aca="false">IF(E$1="","",IF(INDEX(Responses!$A$137:$AZ$137,1,E$1)="","",INDEX(Responses!$A$137:$AZ$137,1,E$1)))</f>
        <v/>
      </c>
      <c r="F137" s="0" t="str">
        <f aca="false">IF(F$1="","",IF(INDEX(Responses!$A$137:$AZ$137,1,F$1)="","",INDEX(Responses!$A$137:$AZ$137,1,F$1)))</f>
        <v/>
      </c>
      <c r="G137" s="0" t="str">
        <f aca="false">IF(G$1="","",IF(INDEX(Responses!$A$137:$AZ$137,1,G$1)="","",INDEX(Responses!$A$137:$AZ$137,1,G$1)))</f>
        <v/>
      </c>
      <c r="H137" s="0" t="str">
        <f aca="false">IF(H$1="","",IF(INDEX(Responses!$A$137:$AZ$137,1,H$1)="","",INDEX(Responses!$A$137:$AZ$137,1,H$1)))</f>
        <v/>
      </c>
      <c r="I137" s="0" t="str">
        <f aca="false">IF(I$1="","",IF(INDEX(Responses!$A$137:$AZ$137,1,I$1)="","",INDEX(Responses!$A$137:$AZ$137,1,I$1)))</f>
        <v/>
      </c>
      <c r="J137" s="0" t="str">
        <f aca="false">IF(J$1="","",IF(INDEX(Responses!$A$137:$AZ$137,1,J$1)="","",INDEX(Responses!$A$137:$AZ$137,1,J$1)))</f>
        <v/>
      </c>
      <c r="K137" s="0" t="str">
        <f aca="false">IF(K$1="","",IF(INDEX(Responses!$A$137:$AZ$137,1,K$1)="","",INDEX(Responses!$A$137:$AZ$137,1,K$1)))</f>
        <v/>
      </c>
      <c r="L137" s="0" t="str">
        <f aca="false">IF(L$1="","",IF(INDEX(Responses!$A$137:$AZ$137,1,L$1)="","",INDEX(Responses!$A$137:$AZ$137,1,L$1)))</f>
        <v/>
      </c>
      <c r="M137" s="0" t="str">
        <f aca="false">IF(M$1="","",IF(INDEX(Responses!$A$137:$AZ$137,1,M$1)="","",INDEX(Responses!$A$137:$AZ$137,1,M$1)))</f>
        <v/>
      </c>
      <c r="N137" s="0" t="str">
        <f aca="false">IF(N$1="","",IF(INDEX(Responses!$A$137:$AZ$137,1,N$1)="","",INDEX(Responses!$A$137:$AZ$137,1,N$1)))</f>
        <v/>
      </c>
      <c r="O137" s="0" t="str">
        <f aca="false">IF(O$1="","",IF(INDEX(Responses!$A$137:$AZ$137,1,O$1)="","",INDEX(Responses!$A$137:$AZ$137,1,O$1)))</f>
        <v/>
      </c>
      <c r="P137" s="0" t="str">
        <f aca="false">IF(P$1="","",IF(INDEX(Responses!$A$137:$AZ$137,1,P$1)="","",INDEX(Responses!$A$137:$AZ$137,1,P$1)))</f>
        <v/>
      </c>
      <c r="Q137" s="0" t="str">
        <f aca="false">IF(Q$1="","",IF(INDEX(Responses!$A$137:$AZ$137,1,Q$1)="","",INDEX(Responses!$A$137:$AZ$137,1,Q$1)))</f>
        <v/>
      </c>
      <c r="R137" s="0" t="str">
        <f aca="false">IF(R$1="","",IF(INDEX(Responses!$A$137:$AZ$137,1,R$1)="","",INDEX(Responses!$A$137:$AZ$137,1,R$1)))</f>
        <v/>
      </c>
      <c r="S137" s="0" t="str">
        <f aca="false">IF(S$1="","",IF(INDEX(Responses!$A$137:$AZ$137,1,S$1)="","",INDEX(Responses!$A$137:$AZ$137,1,S$1)))</f>
        <v/>
      </c>
      <c r="T137" s="0" t="n">
        <f aca="false">IF(LEN(A137&amp;B137&amp;C137&amp;D137&amp;E137&amp;F137&amp;G137&amp;H137&amp;I137&amp;J137&amp;K137&amp;L137&amp;M137&amp;N137&amp;O137&amp;P137&amp;Q137&amp;R137&amp;S137)&gt;0,1,0)</f>
        <v>0</v>
      </c>
    </row>
    <row r="138" customFormat="false" ht="15" hidden="false" customHeight="false" outlineLevel="0" collapsed="false">
      <c r="A138" s="0" t="str">
        <f aca="false">IF(A$1="","",IF(INDEX(Responses!$A$138:$AZ$138,1,A$1)="","",INDEX(Responses!$A$138:$AZ$138,1,A$1)))</f>
        <v/>
      </c>
      <c r="B138" s="0" t="str">
        <f aca="false">IF(B$1="","",IF(INDEX(Responses!$A$138:$AZ$138,1,B$1)="","",INDEX(Responses!$A$138:$AZ$138,1,B$1)))</f>
        <v/>
      </c>
      <c r="C138" s="0" t="str">
        <f aca="false">IF(C$1="","",IF(INDEX(Responses!$A$138:$AZ$138,1,C$1)="","",INDEX(Responses!$A$138:$AZ$138,1,C$1)))</f>
        <v/>
      </c>
      <c r="D138" s="0" t="str">
        <f aca="false">IF(D$1="","",IF(INDEX(Responses!$A$138:$AZ$138,1,D$1)="","",INDEX(Responses!$A$138:$AZ$138,1,D$1)))</f>
        <v/>
      </c>
      <c r="E138" s="0" t="str">
        <f aca="false">IF(E$1="","",IF(INDEX(Responses!$A$138:$AZ$138,1,E$1)="","",INDEX(Responses!$A$138:$AZ$138,1,E$1)))</f>
        <v/>
      </c>
      <c r="F138" s="0" t="str">
        <f aca="false">IF(F$1="","",IF(INDEX(Responses!$A$138:$AZ$138,1,F$1)="","",INDEX(Responses!$A$138:$AZ$138,1,F$1)))</f>
        <v/>
      </c>
      <c r="G138" s="0" t="str">
        <f aca="false">IF(G$1="","",IF(INDEX(Responses!$A$138:$AZ$138,1,G$1)="","",INDEX(Responses!$A$138:$AZ$138,1,G$1)))</f>
        <v/>
      </c>
      <c r="H138" s="0" t="str">
        <f aca="false">IF(H$1="","",IF(INDEX(Responses!$A$138:$AZ$138,1,H$1)="","",INDEX(Responses!$A$138:$AZ$138,1,H$1)))</f>
        <v/>
      </c>
      <c r="I138" s="0" t="str">
        <f aca="false">IF(I$1="","",IF(INDEX(Responses!$A$138:$AZ$138,1,I$1)="","",INDEX(Responses!$A$138:$AZ$138,1,I$1)))</f>
        <v/>
      </c>
      <c r="J138" s="0" t="str">
        <f aca="false">IF(J$1="","",IF(INDEX(Responses!$A$138:$AZ$138,1,J$1)="","",INDEX(Responses!$A$138:$AZ$138,1,J$1)))</f>
        <v/>
      </c>
      <c r="K138" s="0" t="str">
        <f aca="false">IF(K$1="","",IF(INDEX(Responses!$A$138:$AZ$138,1,K$1)="","",INDEX(Responses!$A$138:$AZ$138,1,K$1)))</f>
        <v/>
      </c>
      <c r="L138" s="0" t="str">
        <f aca="false">IF(L$1="","",IF(INDEX(Responses!$A$138:$AZ$138,1,L$1)="","",INDEX(Responses!$A$138:$AZ$138,1,L$1)))</f>
        <v/>
      </c>
      <c r="M138" s="0" t="str">
        <f aca="false">IF(M$1="","",IF(INDEX(Responses!$A$138:$AZ$138,1,M$1)="","",INDEX(Responses!$A$138:$AZ$138,1,M$1)))</f>
        <v/>
      </c>
      <c r="N138" s="0" t="str">
        <f aca="false">IF(N$1="","",IF(INDEX(Responses!$A$138:$AZ$138,1,N$1)="","",INDEX(Responses!$A$138:$AZ$138,1,N$1)))</f>
        <v/>
      </c>
      <c r="O138" s="0" t="str">
        <f aca="false">IF(O$1="","",IF(INDEX(Responses!$A$138:$AZ$138,1,O$1)="","",INDEX(Responses!$A$138:$AZ$138,1,O$1)))</f>
        <v/>
      </c>
      <c r="P138" s="0" t="str">
        <f aca="false">IF(P$1="","",IF(INDEX(Responses!$A$138:$AZ$138,1,P$1)="","",INDEX(Responses!$A$138:$AZ$138,1,P$1)))</f>
        <v/>
      </c>
      <c r="Q138" s="0" t="str">
        <f aca="false">IF(Q$1="","",IF(INDEX(Responses!$A$138:$AZ$138,1,Q$1)="","",INDEX(Responses!$A$138:$AZ$138,1,Q$1)))</f>
        <v/>
      </c>
      <c r="R138" s="0" t="str">
        <f aca="false">IF(R$1="","",IF(INDEX(Responses!$A$138:$AZ$138,1,R$1)="","",INDEX(Responses!$A$138:$AZ$138,1,R$1)))</f>
        <v/>
      </c>
      <c r="S138" s="0" t="str">
        <f aca="false">IF(S$1="","",IF(INDEX(Responses!$A$138:$AZ$138,1,S$1)="","",INDEX(Responses!$A$138:$AZ$138,1,S$1)))</f>
        <v/>
      </c>
      <c r="T138" s="0" t="n">
        <f aca="false">IF(LEN(A138&amp;B138&amp;C138&amp;D138&amp;E138&amp;F138&amp;G138&amp;H138&amp;I138&amp;J138&amp;K138&amp;L138&amp;M138&amp;N138&amp;O138&amp;P138&amp;Q138&amp;R138&amp;S138)&gt;0,1,0)</f>
        <v>0</v>
      </c>
    </row>
    <row r="139" customFormat="false" ht="15" hidden="false" customHeight="false" outlineLevel="0" collapsed="false">
      <c r="A139" s="0" t="str">
        <f aca="false">IF(A$1="","",IF(INDEX(Responses!$A$139:$AZ$139,1,A$1)="","",INDEX(Responses!$A$139:$AZ$139,1,A$1)))</f>
        <v/>
      </c>
      <c r="B139" s="0" t="str">
        <f aca="false">IF(B$1="","",IF(INDEX(Responses!$A$139:$AZ$139,1,B$1)="","",INDEX(Responses!$A$139:$AZ$139,1,B$1)))</f>
        <v/>
      </c>
      <c r="C139" s="0" t="str">
        <f aca="false">IF(C$1="","",IF(INDEX(Responses!$A$139:$AZ$139,1,C$1)="","",INDEX(Responses!$A$139:$AZ$139,1,C$1)))</f>
        <v/>
      </c>
      <c r="D139" s="0" t="str">
        <f aca="false">IF(D$1="","",IF(INDEX(Responses!$A$139:$AZ$139,1,D$1)="","",INDEX(Responses!$A$139:$AZ$139,1,D$1)))</f>
        <v/>
      </c>
      <c r="E139" s="0" t="str">
        <f aca="false">IF(E$1="","",IF(INDEX(Responses!$A$139:$AZ$139,1,E$1)="","",INDEX(Responses!$A$139:$AZ$139,1,E$1)))</f>
        <v/>
      </c>
      <c r="F139" s="0" t="str">
        <f aca="false">IF(F$1="","",IF(INDEX(Responses!$A$139:$AZ$139,1,F$1)="","",INDEX(Responses!$A$139:$AZ$139,1,F$1)))</f>
        <v/>
      </c>
      <c r="G139" s="0" t="str">
        <f aca="false">IF(G$1="","",IF(INDEX(Responses!$A$139:$AZ$139,1,G$1)="","",INDEX(Responses!$A$139:$AZ$139,1,G$1)))</f>
        <v/>
      </c>
      <c r="H139" s="0" t="str">
        <f aca="false">IF(H$1="","",IF(INDEX(Responses!$A$139:$AZ$139,1,H$1)="","",INDEX(Responses!$A$139:$AZ$139,1,H$1)))</f>
        <v/>
      </c>
      <c r="I139" s="0" t="str">
        <f aca="false">IF(I$1="","",IF(INDEX(Responses!$A$139:$AZ$139,1,I$1)="","",INDEX(Responses!$A$139:$AZ$139,1,I$1)))</f>
        <v/>
      </c>
      <c r="J139" s="0" t="str">
        <f aca="false">IF(J$1="","",IF(INDEX(Responses!$A$139:$AZ$139,1,J$1)="","",INDEX(Responses!$A$139:$AZ$139,1,J$1)))</f>
        <v/>
      </c>
      <c r="K139" s="0" t="str">
        <f aca="false">IF(K$1="","",IF(INDEX(Responses!$A$139:$AZ$139,1,K$1)="","",INDEX(Responses!$A$139:$AZ$139,1,K$1)))</f>
        <v/>
      </c>
      <c r="L139" s="0" t="str">
        <f aca="false">IF(L$1="","",IF(INDEX(Responses!$A$139:$AZ$139,1,L$1)="","",INDEX(Responses!$A$139:$AZ$139,1,L$1)))</f>
        <v/>
      </c>
      <c r="M139" s="0" t="str">
        <f aca="false">IF(M$1="","",IF(INDEX(Responses!$A$139:$AZ$139,1,M$1)="","",INDEX(Responses!$A$139:$AZ$139,1,M$1)))</f>
        <v/>
      </c>
      <c r="N139" s="0" t="str">
        <f aca="false">IF(N$1="","",IF(INDEX(Responses!$A$139:$AZ$139,1,N$1)="","",INDEX(Responses!$A$139:$AZ$139,1,N$1)))</f>
        <v/>
      </c>
      <c r="O139" s="0" t="str">
        <f aca="false">IF(O$1="","",IF(INDEX(Responses!$A$139:$AZ$139,1,O$1)="","",INDEX(Responses!$A$139:$AZ$139,1,O$1)))</f>
        <v/>
      </c>
      <c r="P139" s="0" t="str">
        <f aca="false">IF(P$1="","",IF(INDEX(Responses!$A$139:$AZ$139,1,P$1)="","",INDEX(Responses!$A$139:$AZ$139,1,P$1)))</f>
        <v/>
      </c>
      <c r="Q139" s="0" t="str">
        <f aca="false">IF(Q$1="","",IF(INDEX(Responses!$A$139:$AZ$139,1,Q$1)="","",INDEX(Responses!$A$139:$AZ$139,1,Q$1)))</f>
        <v/>
      </c>
      <c r="R139" s="0" t="str">
        <f aca="false">IF(R$1="","",IF(INDEX(Responses!$A$139:$AZ$139,1,R$1)="","",INDEX(Responses!$A$139:$AZ$139,1,R$1)))</f>
        <v/>
      </c>
      <c r="S139" s="0" t="str">
        <f aca="false">IF(S$1="","",IF(INDEX(Responses!$A$139:$AZ$139,1,S$1)="","",INDEX(Responses!$A$139:$AZ$139,1,S$1)))</f>
        <v/>
      </c>
      <c r="T139" s="0" t="n">
        <f aca="false">IF(LEN(A139&amp;B139&amp;C139&amp;D139&amp;E139&amp;F139&amp;G139&amp;H139&amp;I139&amp;J139&amp;K139&amp;L139&amp;M139&amp;N139&amp;O139&amp;P139&amp;Q139&amp;R139&amp;S139)&gt;0,1,0)</f>
        <v>0</v>
      </c>
    </row>
    <row r="140" customFormat="false" ht="15" hidden="false" customHeight="false" outlineLevel="0" collapsed="false">
      <c r="A140" s="0" t="str">
        <f aca="false">IF(A$1="","",IF(INDEX(Responses!$A$140:$AZ$140,1,A$1)="","",INDEX(Responses!$A$140:$AZ$140,1,A$1)))</f>
        <v/>
      </c>
      <c r="B140" s="0" t="str">
        <f aca="false">IF(B$1="","",IF(INDEX(Responses!$A$140:$AZ$140,1,B$1)="","",INDEX(Responses!$A$140:$AZ$140,1,B$1)))</f>
        <v/>
      </c>
      <c r="C140" s="0" t="str">
        <f aca="false">IF(C$1="","",IF(INDEX(Responses!$A$140:$AZ$140,1,C$1)="","",INDEX(Responses!$A$140:$AZ$140,1,C$1)))</f>
        <v/>
      </c>
      <c r="D140" s="0" t="str">
        <f aca="false">IF(D$1="","",IF(INDEX(Responses!$A$140:$AZ$140,1,D$1)="","",INDEX(Responses!$A$140:$AZ$140,1,D$1)))</f>
        <v/>
      </c>
      <c r="E140" s="0" t="str">
        <f aca="false">IF(E$1="","",IF(INDEX(Responses!$A$140:$AZ$140,1,E$1)="","",INDEX(Responses!$A$140:$AZ$140,1,E$1)))</f>
        <v/>
      </c>
      <c r="F140" s="0" t="str">
        <f aca="false">IF(F$1="","",IF(INDEX(Responses!$A$140:$AZ$140,1,F$1)="","",INDEX(Responses!$A$140:$AZ$140,1,F$1)))</f>
        <v/>
      </c>
      <c r="G140" s="0" t="str">
        <f aca="false">IF(G$1="","",IF(INDEX(Responses!$A$140:$AZ$140,1,G$1)="","",INDEX(Responses!$A$140:$AZ$140,1,G$1)))</f>
        <v/>
      </c>
      <c r="H140" s="0" t="str">
        <f aca="false">IF(H$1="","",IF(INDEX(Responses!$A$140:$AZ$140,1,H$1)="","",INDEX(Responses!$A$140:$AZ$140,1,H$1)))</f>
        <v/>
      </c>
      <c r="I140" s="0" t="str">
        <f aca="false">IF(I$1="","",IF(INDEX(Responses!$A$140:$AZ$140,1,I$1)="","",INDEX(Responses!$A$140:$AZ$140,1,I$1)))</f>
        <v/>
      </c>
      <c r="J140" s="0" t="str">
        <f aca="false">IF(J$1="","",IF(INDEX(Responses!$A$140:$AZ$140,1,J$1)="","",INDEX(Responses!$A$140:$AZ$140,1,J$1)))</f>
        <v/>
      </c>
      <c r="K140" s="0" t="str">
        <f aca="false">IF(K$1="","",IF(INDEX(Responses!$A$140:$AZ$140,1,K$1)="","",INDEX(Responses!$A$140:$AZ$140,1,K$1)))</f>
        <v/>
      </c>
      <c r="L140" s="0" t="str">
        <f aca="false">IF(L$1="","",IF(INDEX(Responses!$A$140:$AZ$140,1,L$1)="","",INDEX(Responses!$A$140:$AZ$140,1,L$1)))</f>
        <v/>
      </c>
      <c r="M140" s="0" t="str">
        <f aca="false">IF(M$1="","",IF(INDEX(Responses!$A$140:$AZ$140,1,M$1)="","",INDEX(Responses!$A$140:$AZ$140,1,M$1)))</f>
        <v/>
      </c>
      <c r="N140" s="0" t="str">
        <f aca="false">IF(N$1="","",IF(INDEX(Responses!$A$140:$AZ$140,1,N$1)="","",INDEX(Responses!$A$140:$AZ$140,1,N$1)))</f>
        <v/>
      </c>
      <c r="O140" s="0" t="str">
        <f aca="false">IF(O$1="","",IF(INDEX(Responses!$A$140:$AZ$140,1,O$1)="","",INDEX(Responses!$A$140:$AZ$140,1,O$1)))</f>
        <v/>
      </c>
      <c r="P140" s="0" t="str">
        <f aca="false">IF(P$1="","",IF(INDEX(Responses!$A$140:$AZ$140,1,P$1)="","",INDEX(Responses!$A$140:$AZ$140,1,P$1)))</f>
        <v/>
      </c>
      <c r="Q140" s="0" t="str">
        <f aca="false">IF(Q$1="","",IF(INDEX(Responses!$A$140:$AZ$140,1,Q$1)="","",INDEX(Responses!$A$140:$AZ$140,1,Q$1)))</f>
        <v/>
      </c>
      <c r="R140" s="0" t="str">
        <f aca="false">IF(R$1="","",IF(INDEX(Responses!$A$140:$AZ$140,1,R$1)="","",INDEX(Responses!$A$140:$AZ$140,1,R$1)))</f>
        <v/>
      </c>
      <c r="S140" s="0" t="str">
        <f aca="false">IF(S$1="","",IF(INDEX(Responses!$A$140:$AZ$140,1,S$1)="","",INDEX(Responses!$A$140:$AZ$140,1,S$1)))</f>
        <v/>
      </c>
      <c r="T140" s="0" t="n">
        <f aca="false">IF(LEN(A140&amp;B140&amp;C140&amp;D140&amp;E140&amp;F140&amp;G140&amp;H140&amp;I140&amp;J140&amp;K140&amp;L140&amp;M140&amp;N140&amp;O140&amp;P140&amp;Q140&amp;R140&amp;S140)&gt;0,1,0)</f>
        <v>0</v>
      </c>
    </row>
    <row r="141" customFormat="false" ht="15" hidden="false" customHeight="false" outlineLevel="0" collapsed="false">
      <c r="A141" s="0" t="str">
        <f aca="false">IF(A$1="","",IF(INDEX(Responses!$A$141:$AZ$141,1,A$1)="","",INDEX(Responses!$A$141:$AZ$141,1,A$1)))</f>
        <v/>
      </c>
      <c r="B141" s="0" t="str">
        <f aca="false">IF(B$1="","",IF(INDEX(Responses!$A$141:$AZ$141,1,B$1)="","",INDEX(Responses!$A$141:$AZ$141,1,B$1)))</f>
        <v/>
      </c>
      <c r="C141" s="0" t="str">
        <f aca="false">IF(C$1="","",IF(INDEX(Responses!$A$141:$AZ$141,1,C$1)="","",INDEX(Responses!$A$141:$AZ$141,1,C$1)))</f>
        <v/>
      </c>
      <c r="D141" s="0" t="str">
        <f aca="false">IF(D$1="","",IF(INDEX(Responses!$A$141:$AZ$141,1,D$1)="","",INDEX(Responses!$A$141:$AZ$141,1,D$1)))</f>
        <v/>
      </c>
      <c r="E141" s="0" t="str">
        <f aca="false">IF(E$1="","",IF(INDEX(Responses!$A$141:$AZ$141,1,E$1)="","",INDEX(Responses!$A$141:$AZ$141,1,E$1)))</f>
        <v/>
      </c>
      <c r="F141" s="0" t="str">
        <f aca="false">IF(F$1="","",IF(INDEX(Responses!$A$141:$AZ$141,1,F$1)="","",INDEX(Responses!$A$141:$AZ$141,1,F$1)))</f>
        <v/>
      </c>
      <c r="G141" s="0" t="str">
        <f aca="false">IF(G$1="","",IF(INDEX(Responses!$A$141:$AZ$141,1,G$1)="","",INDEX(Responses!$A$141:$AZ$141,1,G$1)))</f>
        <v/>
      </c>
      <c r="H141" s="0" t="str">
        <f aca="false">IF(H$1="","",IF(INDEX(Responses!$A$141:$AZ$141,1,H$1)="","",INDEX(Responses!$A$141:$AZ$141,1,H$1)))</f>
        <v/>
      </c>
      <c r="I141" s="0" t="str">
        <f aca="false">IF(I$1="","",IF(INDEX(Responses!$A$141:$AZ$141,1,I$1)="","",INDEX(Responses!$A$141:$AZ$141,1,I$1)))</f>
        <v/>
      </c>
      <c r="J141" s="0" t="str">
        <f aca="false">IF(J$1="","",IF(INDEX(Responses!$A$141:$AZ$141,1,J$1)="","",INDEX(Responses!$A$141:$AZ$141,1,J$1)))</f>
        <v/>
      </c>
      <c r="K141" s="0" t="str">
        <f aca="false">IF(K$1="","",IF(INDEX(Responses!$A$141:$AZ$141,1,K$1)="","",INDEX(Responses!$A$141:$AZ$141,1,K$1)))</f>
        <v/>
      </c>
      <c r="L141" s="0" t="str">
        <f aca="false">IF(L$1="","",IF(INDEX(Responses!$A$141:$AZ$141,1,L$1)="","",INDEX(Responses!$A$141:$AZ$141,1,L$1)))</f>
        <v/>
      </c>
      <c r="M141" s="0" t="str">
        <f aca="false">IF(M$1="","",IF(INDEX(Responses!$A$141:$AZ$141,1,M$1)="","",INDEX(Responses!$A$141:$AZ$141,1,M$1)))</f>
        <v/>
      </c>
      <c r="N141" s="0" t="str">
        <f aca="false">IF(N$1="","",IF(INDEX(Responses!$A$141:$AZ$141,1,N$1)="","",INDEX(Responses!$A$141:$AZ$141,1,N$1)))</f>
        <v/>
      </c>
      <c r="O141" s="0" t="str">
        <f aca="false">IF(O$1="","",IF(INDEX(Responses!$A$141:$AZ$141,1,O$1)="","",INDEX(Responses!$A$141:$AZ$141,1,O$1)))</f>
        <v/>
      </c>
      <c r="P141" s="0" t="str">
        <f aca="false">IF(P$1="","",IF(INDEX(Responses!$A$141:$AZ$141,1,P$1)="","",INDEX(Responses!$A$141:$AZ$141,1,P$1)))</f>
        <v/>
      </c>
      <c r="Q141" s="0" t="str">
        <f aca="false">IF(Q$1="","",IF(INDEX(Responses!$A$141:$AZ$141,1,Q$1)="","",INDEX(Responses!$A$141:$AZ$141,1,Q$1)))</f>
        <v/>
      </c>
      <c r="R141" s="0" t="str">
        <f aca="false">IF(R$1="","",IF(INDEX(Responses!$A$141:$AZ$141,1,R$1)="","",INDEX(Responses!$A$141:$AZ$141,1,R$1)))</f>
        <v/>
      </c>
      <c r="S141" s="0" t="str">
        <f aca="false">IF(S$1="","",IF(INDEX(Responses!$A$141:$AZ$141,1,S$1)="","",INDEX(Responses!$A$141:$AZ$141,1,S$1)))</f>
        <v/>
      </c>
      <c r="T141" s="0" t="n">
        <f aca="false">IF(LEN(A141&amp;B141&amp;C141&amp;D141&amp;E141&amp;F141&amp;G141&amp;H141&amp;I141&amp;J141&amp;K141&amp;L141&amp;M141&amp;N141&amp;O141&amp;P141&amp;Q141&amp;R141&amp;S141)&gt;0,1,0)</f>
        <v>0</v>
      </c>
    </row>
    <row r="142" customFormat="false" ht="15" hidden="false" customHeight="false" outlineLevel="0" collapsed="false">
      <c r="A142" s="0" t="str">
        <f aca="false">IF(A$1="","",IF(INDEX(Responses!$A$142:$AZ$142,1,A$1)="","",INDEX(Responses!$A$142:$AZ$142,1,A$1)))</f>
        <v/>
      </c>
      <c r="B142" s="0" t="str">
        <f aca="false">IF(B$1="","",IF(INDEX(Responses!$A$142:$AZ$142,1,B$1)="","",INDEX(Responses!$A$142:$AZ$142,1,B$1)))</f>
        <v/>
      </c>
      <c r="C142" s="0" t="str">
        <f aca="false">IF(C$1="","",IF(INDEX(Responses!$A$142:$AZ$142,1,C$1)="","",INDEX(Responses!$A$142:$AZ$142,1,C$1)))</f>
        <v/>
      </c>
      <c r="D142" s="0" t="str">
        <f aca="false">IF(D$1="","",IF(INDEX(Responses!$A$142:$AZ$142,1,D$1)="","",INDEX(Responses!$A$142:$AZ$142,1,D$1)))</f>
        <v/>
      </c>
      <c r="E142" s="0" t="str">
        <f aca="false">IF(E$1="","",IF(INDEX(Responses!$A$142:$AZ$142,1,E$1)="","",INDEX(Responses!$A$142:$AZ$142,1,E$1)))</f>
        <v/>
      </c>
      <c r="F142" s="0" t="str">
        <f aca="false">IF(F$1="","",IF(INDEX(Responses!$A$142:$AZ$142,1,F$1)="","",INDEX(Responses!$A$142:$AZ$142,1,F$1)))</f>
        <v/>
      </c>
      <c r="G142" s="0" t="str">
        <f aca="false">IF(G$1="","",IF(INDEX(Responses!$A$142:$AZ$142,1,G$1)="","",INDEX(Responses!$A$142:$AZ$142,1,G$1)))</f>
        <v/>
      </c>
      <c r="H142" s="0" t="str">
        <f aca="false">IF(H$1="","",IF(INDEX(Responses!$A$142:$AZ$142,1,H$1)="","",INDEX(Responses!$A$142:$AZ$142,1,H$1)))</f>
        <v/>
      </c>
      <c r="I142" s="0" t="str">
        <f aca="false">IF(I$1="","",IF(INDEX(Responses!$A$142:$AZ$142,1,I$1)="","",INDEX(Responses!$A$142:$AZ$142,1,I$1)))</f>
        <v/>
      </c>
      <c r="J142" s="0" t="str">
        <f aca="false">IF(J$1="","",IF(INDEX(Responses!$A$142:$AZ$142,1,J$1)="","",INDEX(Responses!$A$142:$AZ$142,1,J$1)))</f>
        <v/>
      </c>
      <c r="K142" s="0" t="str">
        <f aca="false">IF(K$1="","",IF(INDEX(Responses!$A$142:$AZ$142,1,K$1)="","",INDEX(Responses!$A$142:$AZ$142,1,K$1)))</f>
        <v/>
      </c>
      <c r="L142" s="0" t="str">
        <f aca="false">IF(L$1="","",IF(INDEX(Responses!$A$142:$AZ$142,1,L$1)="","",INDEX(Responses!$A$142:$AZ$142,1,L$1)))</f>
        <v/>
      </c>
      <c r="M142" s="0" t="str">
        <f aca="false">IF(M$1="","",IF(INDEX(Responses!$A$142:$AZ$142,1,M$1)="","",INDEX(Responses!$A$142:$AZ$142,1,M$1)))</f>
        <v/>
      </c>
      <c r="N142" s="0" t="str">
        <f aca="false">IF(N$1="","",IF(INDEX(Responses!$A$142:$AZ$142,1,N$1)="","",INDEX(Responses!$A$142:$AZ$142,1,N$1)))</f>
        <v/>
      </c>
      <c r="O142" s="0" t="str">
        <f aca="false">IF(O$1="","",IF(INDEX(Responses!$A$142:$AZ$142,1,O$1)="","",INDEX(Responses!$A$142:$AZ$142,1,O$1)))</f>
        <v/>
      </c>
      <c r="P142" s="0" t="str">
        <f aca="false">IF(P$1="","",IF(INDEX(Responses!$A$142:$AZ$142,1,P$1)="","",INDEX(Responses!$A$142:$AZ$142,1,P$1)))</f>
        <v/>
      </c>
      <c r="Q142" s="0" t="str">
        <f aca="false">IF(Q$1="","",IF(INDEX(Responses!$A$142:$AZ$142,1,Q$1)="","",INDEX(Responses!$A$142:$AZ$142,1,Q$1)))</f>
        <v/>
      </c>
      <c r="R142" s="0" t="str">
        <f aca="false">IF(R$1="","",IF(INDEX(Responses!$A$142:$AZ$142,1,R$1)="","",INDEX(Responses!$A$142:$AZ$142,1,R$1)))</f>
        <v/>
      </c>
      <c r="S142" s="0" t="str">
        <f aca="false">IF(S$1="","",IF(INDEX(Responses!$A$142:$AZ$142,1,S$1)="","",INDEX(Responses!$A$142:$AZ$142,1,S$1)))</f>
        <v/>
      </c>
      <c r="T142" s="0" t="n">
        <f aca="false">IF(LEN(A142&amp;B142&amp;C142&amp;D142&amp;E142&amp;F142&amp;G142&amp;H142&amp;I142&amp;J142&amp;K142&amp;L142&amp;M142&amp;N142&amp;O142&amp;P142&amp;Q142&amp;R142&amp;S142)&gt;0,1,0)</f>
        <v>0</v>
      </c>
    </row>
    <row r="143" customFormat="false" ht="15" hidden="false" customHeight="false" outlineLevel="0" collapsed="false">
      <c r="A143" s="0" t="str">
        <f aca="false">IF(A$1="","",IF(INDEX(Responses!$A$143:$AZ$143,1,A$1)="","",INDEX(Responses!$A$143:$AZ$143,1,A$1)))</f>
        <v/>
      </c>
      <c r="B143" s="0" t="str">
        <f aca="false">IF(B$1="","",IF(INDEX(Responses!$A$143:$AZ$143,1,B$1)="","",INDEX(Responses!$A$143:$AZ$143,1,B$1)))</f>
        <v/>
      </c>
      <c r="C143" s="0" t="str">
        <f aca="false">IF(C$1="","",IF(INDEX(Responses!$A$143:$AZ$143,1,C$1)="","",INDEX(Responses!$A$143:$AZ$143,1,C$1)))</f>
        <v/>
      </c>
      <c r="D143" s="0" t="str">
        <f aca="false">IF(D$1="","",IF(INDEX(Responses!$A$143:$AZ$143,1,D$1)="","",INDEX(Responses!$A$143:$AZ$143,1,D$1)))</f>
        <v/>
      </c>
      <c r="E143" s="0" t="str">
        <f aca="false">IF(E$1="","",IF(INDEX(Responses!$A$143:$AZ$143,1,E$1)="","",INDEX(Responses!$A$143:$AZ$143,1,E$1)))</f>
        <v/>
      </c>
      <c r="F143" s="0" t="str">
        <f aca="false">IF(F$1="","",IF(INDEX(Responses!$A$143:$AZ$143,1,F$1)="","",INDEX(Responses!$A$143:$AZ$143,1,F$1)))</f>
        <v/>
      </c>
      <c r="G143" s="0" t="str">
        <f aca="false">IF(G$1="","",IF(INDEX(Responses!$A$143:$AZ$143,1,G$1)="","",INDEX(Responses!$A$143:$AZ$143,1,G$1)))</f>
        <v/>
      </c>
      <c r="H143" s="0" t="str">
        <f aca="false">IF(H$1="","",IF(INDEX(Responses!$A$143:$AZ$143,1,H$1)="","",INDEX(Responses!$A$143:$AZ$143,1,H$1)))</f>
        <v/>
      </c>
      <c r="I143" s="0" t="str">
        <f aca="false">IF(I$1="","",IF(INDEX(Responses!$A$143:$AZ$143,1,I$1)="","",INDEX(Responses!$A$143:$AZ$143,1,I$1)))</f>
        <v/>
      </c>
      <c r="J143" s="0" t="str">
        <f aca="false">IF(J$1="","",IF(INDEX(Responses!$A$143:$AZ$143,1,J$1)="","",INDEX(Responses!$A$143:$AZ$143,1,J$1)))</f>
        <v/>
      </c>
      <c r="K143" s="0" t="str">
        <f aca="false">IF(K$1="","",IF(INDEX(Responses!$A$143:$AZ$143,1,K$1)="","",INDEX(Responses!$A$143:$AZ$143,1,K$1)))</f>
        <v/>
      </c>
      <c r="L143" s="0" t="str">
        <f aca="false">IF(L$1="","",IF(INDEX(Responses!$A$143:$AZ$143,1,L$1)="","",INDEX(Responses!$A$143:$AZ$143,1,L$1)))</f>
        <v/>
      </c>
      <c r="M143" s="0" t="str">
        <f aca="false">IF(M$1="","",IF(INDEX(Responses!$A$143:$AZ$143,1,M$1)="","",INDEX(Responses!$A$143:$AZ$143,1,M$1)))</f>
        <v/>
      </c>
      <c r="N143" s="0" t="str">
        <f aca="false">IF(N$1="","",IF(INDEX(Responses!$A$143:$AZ$143,1,N$1)="","",INDEX(Responses!$A$143:$AZ$143,1,N$1)))</f>
        <v/>
      </c>
      <c r="O143" s="0" t="str">
        <f aca="false">IF(O$1="","",IF(INDEX(Responses!$A$143:$AZ$143,1,O$1)="","",INDEX(Responses!$A$143:$AZ$143,1,O$1)))</f>
        <v/>
      </c>
      <c r="P143" s="0" t="str">
        <f aca="false">IF(P$1="","",IF(INDEX(Responses!$A$143:$AZ$143,1,P$1)="","",INDEX(Responses!$A$143:$AZ$143,1,P$1)))</f>
        <v/>
      </c>
      <c r="Q143" s="0" t="str">
        <f aca="false">IF(Q$1="","",IF(INDEX(Responses!$A$143:$AZ$143,1,Q$1)="","",INDEX(Responses!$A$143:$AZ$143,1,Q$1)))</f>
        <v/>
      </c>
      <c r="R143" s="0" t="str">
        <f aca="false">IF(R$1="","",IF(INDEX(Responses!$A$143:$AZ$143,1,R$1)="","",INDEX(Responses!$A$143:$AZ$143,1,R$1)))</f>
        <v/>
      </c>
      <c r="S143" s="0" t="str">
        <f aca="false">IF(S$1="","",IF(INDEX(Responses!$A$143:$AZ$143,1,S$1)="","",INDEX(Responses!$A$143:$AZ$143,1,S$1)))</f>
        <v/>
      </c>
      <c r="T143" s="0" t="n">
        <f aca="false">IF(LEN(A143&amp;B143&amp;C143&amp;D143&amp;E143&amp;F143&amp;G143&amp;H143&amp;I143&amp;J143&amp;K143&amp;L143&amp;M143&amp;N143&amp;O143&amp;P143&amp;Q143&amp;R143&amp;S143)&gt;0,1,0)</f>
        <v>0</v>
      </c>
    </row>
    <row r="144" customFormat="false" ht="15" hidden="false" customHeight="false" outlineLevel="0" collapsed="false">
      <c r="A144" s="0" t="str">
        <f aca="false">IF(A$1="","",IF(INDEX(Responses!$A$144:$AZ$144,1,A$1)="","",INDEX(Responses!$A$144:$AZ$144,1,A$1)))</f>
        <v/>
      </c>
      <c r="B144" s="0" t="str">
        <f aca="false">IF(B$1="","",IF(INDEX(Responses!$A$144:$AZ$144,1,B$1)="","",INDEX(Responses!$A$144:$AZ$144,1,B$1)))</f>
        <v/>
      </c>
      <c r="C144" s="0" t="str">
        <f aca="false">IF(C$1="","",IF(INDEX(Responses!$A$144:$AZ$144,1,C$1)="","",INDEX(Responses!$A$144:$AZ$144,1,C$1)))</f>
        <v/>
      </c>
      <c r="D144" s="0" t="str">
        <f aca="false">IF(D$1="","",IF(INDEX(Responses!$A$144:$AZ$144,1,D$1)="","",INDEX(Responses!$A$144:$AZ$144,1,D$1)))</f>
        <v/>
      </c>
      <c r="E144" s="0" t="str">
        <f aca="false">IF(E$1="","",IF(INDEX(Responses!$A$144:$AZ$144,1,E$1)="","",INDEX(Responses!$A$144:$AZ$144,1,E$1)))</f>
        <v/>
      </c>
      <c r="F144" s="0" t="str">
        <f aca="false">IF(F$1="","",IF(INDEX(Responses!$A$144:$AZ$144,1,F$1)="","",INDEX(Responses!$A$144:$AZ$144,1,F$1)))</f>
        <v/>
      </c>
      <c r="G144" s="0" t="str">
        <f aca="false">IF(G$1="","",IF(INDEX(Responses!$A$144:$AZ$144,1,G$1)="","",INDEX(Responses!$A$144:$AZ$144,1,G$1)))</f>
        <v/>
      </c>
      <c r="H144" s="0" t="str">
        <f aca="false">IF(H$1="","",IF(INDEX(Responses!$A$144:$AZ$144,1,H$1)="","",INDEX(Responses!$A$144:$AZ$144,1,H$1)))</f>
        <v/>
      </c>
      <c r="I144" s="0" t="str">
        <f aca="false">IF(I$1="","",IF(INDEX(Responses!$A$144:$AZ$144,1,I$1)="","",INDEX(Responses!$A$144:$AZ$144,1,I$1)))</f>
        <v/>
      </c>
      <c r="J144" s="0" t="str">
        <f aca="false">IF(J$1="","",IF(INDEX(Responses!$A$144:$AZ$144,1,J$1)="","",INDEX(Responses!$A$144:$AZ$144,1,J$1)))</f>
        <v/>
      </c>
      <c r="K144" s="0" t="str">
        <f aca="false">IF(K$1="","",IF(INDEX(Responses!$A$144:$AZ$144,1,K$1)="","",INDEX(Responses!$A$144:$AZ$144,1,K$1)))</f>
        <v/>
      </c>
      <c r="L144" s="0" t="str">
        <f aca="false">IF(L$1="","",IF(INDEX(Responses!$A$144:$AZ$144,1,L$1)="","",INDEX(Responses!$A$144:$AZ$144,1,L$1)))</f>
        <v/>
      </c>
      <c r="M144" s="0" t="str">
        <f aca="false">IF(M$1="","",IF(INDEX(Responses!$A$144:$AZ$144,1,M$1)="","",INDEX(Responses!$A$144:$AZ$144,1,M$1)))</f>
        <v/>
      </c>
      <c r="N144" s="0" t="str">
        <f aca="false">IF(N$1="","",IF(INDEX(Responses!$A$144:$AZ$144,1,N$1)="","",INDEX(Responses!$A$144:$AZ$144,1,N$1)))</f>
        <v/>
      </c>
      <c r="O144" s="0" t="str">
        <f aca="false">IF(O$1="","",IF(INDEX(Responses!$A$144:$AZ$144,1,O$1)="","",INDEX(Responses!$A$144:$AZ$144,1,O$1)))</f>
        <v/>
      </c>
      <c r="P144" s="0" t="str">
        <f aca="false">IF(P$1="","",IF(INDEX(Responses!$A$144:$AZ$144,1,P$1)="","",INDEX(Responses!$A$144:$AZ$144,1,P$1)))</f>
        <v/>
      </c>
      <c r="Q144" s="0" t="str">
        <f aca="false">IF(Q$1="","",IF(INDEX(Responses!$A$144:$AZ$144,1,Q$1)="","",INDEX(Responses!$A$144:$AZ$144,1,Q$1)))</f>
        <v/>
      </c>
      <c r="R144" s="0" t="str">
        <f aca="false">IF(R$1="","",IF(INDEX(Responses!$A$144:$AZ$144,1,R$1)="","",INDEX(Responses!$A$144:$AZ$144,1,R$1)))</f>
        <v/>
      </c>
      <c r="S144" s="0" t="str">
        <f aca="false">IF(S$1="","",IF(INDEX(Responses!$A$144:$AZ$144,1,S$1)="","",INDEX(Responses!$A$144:$AZ$144,1,S$1)))</f>
        <v/>
      </c>
      <c r="T144" s="0" t="n">
        <f aca="false">IF(LEN(A144&amp;B144&amp;C144&amp;D144&amp;E144&amp;F144&amp;G144&amp;H144&amp;I144&amp;J144&amp;K144&amp;L144&amp;M144&amp;N144&amp;O144&amp;P144&amp;Q144&amp;R144&amp;S144)&gt;0,1,0)</f>
        <v>0</v>
      </c>
    </row>
    <row r="145" customFormat="false" ht="15" hidden="false" customHeight="false" outlineLevel="0" collapsed="false">
      <c r="A145" s="0" t="str">
        <f aca="false">IF(A$1="","",IF(INDEX(Responses!$A$145:$AZ$145,1,A$1)="","",INDEX(Responses!$A$145:$AZ$145,1,A$1)))</f>
        <v/>
      </c>
      <c r="B145" s="0" t="str">
        <f aca="false">IF(B$1="","",IF(INDEX(Responses!$A$145:$AZ$145,1,B$1)="","",INDEX(Responses!$A$145:$AZ$145,1,B$1)))</f>
        <v/>
      </c>
      <c r="C145" s="0" t="str">
        <f aca="false">IF(C$1="","",IF(INDEX(Responses!$A$145:$AZ$145,1,C$1)="","",INDEX(Responses!$A$145:$AZ$145,1,C$1)))</f>
        <v/>
      </c>
      <c r="D145" s="0" t="str">
        <f aca="false">IF(D$1="","",IF(INDEX(Responses!$A$145:$AZ$145,1,D$1)="","",INDEX(Responses!$A$145:$AZ$145,1,D$1)))</f>
        <v/>
      </c>
      <c r="E145" s="0" t="str">
        <f aca="false">IF(E$1="","",IF(INDEX(Responses!$A$145:$AZ$145,1,E$1)="","",INDEX(Responses!$A$145:$AZ$145,1,E$1)))</f>
        <v/>
      </c>
      <c r="F145" s="0" t="str">
        <f aca="false">IF(F$1="","",IF(INDEX(Responses!$A$145:$AZ$145,1,F$1)="","",INDEX(Responses!$A$145:$AZ$145,1,F$1)))</f>
        <v/>
      </c>
      <c r="G145" s="0" t="str">
        <f aca="false">IF(G$1="","",IF(INDEX(Responses!$A$145:$AZ$145,1,G$1)="","",INDEX(Responses!$A$145:$AZ$145,1,G$1)))</f>
        <v/>
      </c>
      <c r="H145" s="0" t="str">
        <f aca="false">IF(H$1="","",IF(INDEX(Responses!$A$145:$AZ$145,1,H$1)="","",INDEX(Responses!$A$145:$AZ$145,1,H$1)))</f>
        <v/>
      </c>
      <c r="I145" s="0" t="str">
        <f aca="false">IF(I$1="","",IF(INDEX(Responses!$A$145:$AZ$145,1,I$1)="","",INDEX(Responses!$A$145:$AZ$145,1,I$1)))</f>
        <v/>
      </c>
      <c r="J145" s="0" t="str">
        <f aca="false">IF(J$1="","",IF(INDEX(Responses!$A$145:$AZ$145,1,J$1)="","",INDEX(Responses!$A$145:$AZ$145,1,J$1)))</f>
        <v/>
      </c>
      <c r="K145" s="0" t="str">
        <f aca="false">IF(K$1="","",IF(INDEX(Responses!$A$145:$AZ$145,1,K$1)="","",INDEX(Responses!$A$145:$AZ$145,1,K$1)))</f>
        <v/>
      </c>
      <c r="L145" s="0" t="str">
        <f aca="false">IF(L$1="","",IF(INDEX(Responses!$A$145:$AZ$145,1,L$1)="","",INDEX(Responses!$A$145:$AZ$145,1,L$1)))</f>
        <v/>
      </c>
      <c r="M145" s="0" t="str">
        <f aca="false">IF(M$1="","",IF(INDEX(Responses!$A$145:$AZ$145,1,M$1)="","",INDEX(Responses!$A$145:$AZ$145,1,M$1)))</f>
        <v/>
      </c>
      <c r="N145" s="0" t="str">
        <f aca="false">IF(N$1="","",IF(INDEX(Responses!$A$145:$AZ$145,1,N$1)="","",INDEX(Responses!$A$145:$AZ$145,1,N$1)))</f>
        <v/>
      </c>
      <c r="O145" s="0" t="str">
        <f aca="false">IF(O$1="","",IF(INDEX(Responses!$A$145:$AZ$145,1,O$1)="","",INDEX(Responses!$A$145:$AZ$145,1,O$1)))</f>
        <v/>
      </c>
      <c r="P145" s="0" t="str">
        <f aca="false">IF(P$1="","",IF(INDEX(Responses!$A$145:$AZ$145,1,P$1)="","",INDEX(Responses!$A$145:$AZ$145,1,P$1)))</f>
        <v/>
      </c>
      <c r="Q145" s="0" t="str">
        <f aca="false">IF(Q$1="","",IF(INDEX(Responses!$A$145:$AZ$145,1,Q$1)="","",INDEX(Responses!$A$145:$AZ$145,1,Q$1)))</f>
        <v/>
      </c>
      <c r="R145" s="0" t="str">
        <f aca="false">IF(R$1="","",IF(INDEX(Responses!$A$145:$AZ$145,1,R$1)="","",INDEX(Responses!$A$145:$AZ$145,1,R$1)))</f>
        <v/>
      </c>
      <c r="S145" s="0" t="str">
        <f aca="false">IF(S$1="","",IF(INDEX(Responses!$A$145:$AZ$145,1,S$1)="","",INDEX(Responses!$A$145:$AZ$145,1,S$1)))</f>
        <v/>
      </c>
      <c r="T145" s="0" t="n">
        <f aca="false">IF(LEN(A145&amp;B145&amp;C145&amp;D145&amp;E145&amp;F145&amp;G145&amp;H145&amp;I145&amp;J145&amp;K145&amp;L145&amp;M145&amp;N145&amp;O145&amp;P145&amp;Q145&amp;R145&amp;S145)&gt;0,1,0)</f>
        <v>0</v>
      </c>
    </row>
    <row r="146" customFormat="false" ht="15" hidden="false" customHeight="false" outlineLevel="0" collapsed="false">
      <c r="A146" s="0" t="str">
        <f aca="false">IF(A$1="","",IF(INDEX(Responses!$A$146:$AZ$146,1,A$1)="","",INDEX(Responses!$A$146:$AZ$146,1,A$1)))</f>
        <v/>
      </c>
      <c r="B146" s="0" t="str">
        <f aca="false">IF(B$1="","",IF(INDEX(Responses!$A$146:$AZ$146,1,B$1)="","",INDEX(Responses!$A$146:$AZ$146,1,B$1)))</f>
        <v/>
      </c>
      <c r="C146" s="0" t="str">
        <f aca="false">IF(C$1="","",IF(INDEX(Responses!$A$146:$AZ$146,1,C$1)="","",INDEX(Responses!$A$146:$AZ$146,1,C$1)))</f>
        <v/>
      </c>
      <c r="D146" s="0" t="str">
        <f aca="false">IF(D$1="","",IF(INDEX(Responses!$A$146:$AZ$146,1,D$1)="","",INDEX(Responses!$A$146:$AZ$146,1,D$1)))</f>
        <v/>
      </c>
      <c r="E146" s="0" t="str">
        <f aca="false">IF(E$1="","",IF(INDEX(Responses!$A$146:$AZ$146,1,E$1)="","",INDEX(Responses!$A$146:$AZ$146,1,E$1)))</f>
        <v/>
      </c>
      <c r="F146" s="0" t="str">
        <f aca="false">IF(F$1="","",IF(INDEX(Responses!$A$146:$AZ$146,1,F$1)="","",INDEX(Responses!$A$146:$AZ$146,1,F$1)))</f>
        <v/>
      </c>
      <c r="G146" s="0" t="str">
        <f aca="false">IF(G$1="","",IF(INDEX(Responses!$A$146:$AZ$146,1,G$1)="","",INDEX(Responses!$A$146:$AZ$146,1,G$1)))</f>
        <v/>
      </c>
      <c r="H146" s="0" t="str">
        <f aca="false">IF(H$1="","",IF(INDEX(Responses!$A$146:$AZ$146,1,H$1)="","",INDEX(Responses!$A$146:$AZ$146,1,H$1)))</f>
        <v/>
      </c>
      <c r="I146" s="0" t="str">
        <f aca="false">IF(I$1="","",IF(INDEX(Responses!$A$146:$AZ$146,1,I$1)="","",INDEX(Responses!$A$146:$AZ$146,1,I$1)))</f>
        <v/>
      </c>
      <c r="J146" s="0" t="str">
        <f aca="false">IF(J$1="","",IF(INDEX(Responses!$A$146:$AZ$146,1,J$1)="","",INDEX(Responses!$A$146:$AZ$146,1,J$1)))</f>
        <v/>
      </c>
      <c r="K146" s="0" t="str">
        <f aca="false">IF(K$1="","",IF(INDEX(Responses!$A$146:$AZ$146,1,K$1)="","",INDEX(Responses!$A$146:$AZ$146,1,K$1)))</f>
        <v/>
      </c>
      <c r="L146" s="0" t="str">
        <f aca="false">IF(L$1="","",IF(INDEX(Responses!$A$146:$AZ$146,1,L$1)="","",INDEX(Responses!$A$146:$AZ$146,1,L$1)))</f>
        <v/>
      </c>
      <c r="M146" s="0" t="str">
        <f aca="false">IF(M$1="","",IF(INDEX(Responses!$A$146:$AZ$146,1,M$1)="","",INDEX(Responses!$A$146:$AZ$146,1,M$1)))</f>
        <v/>
      </c>
      <c r="N146" s="0" t="str">
        <f aca="false">IF(N$1="","",IF(INDEX(Responses!$A$146:$AZ$146,1,N$1)="","",INDEX(Responses!$A$146:$AZ$146,1,N$1)))</f>
        <v/>
      </c>
      <c r="O146" s="0" t="str">
        <f aca="false">IF(O$1="","",IF(INDEX(Responses!$A$146:$AZ$146,1,O$1)="","",INDEX(Responses!$A$146:$AZ$146,1,O$1)))</f>
        <v/>
      </c>
      <c r="P146" s="0" t="str">
        <f aca="false">IF(P$1="","",IF(INDEX(Responses!$A$146:$AZ$146,1,P$1)="","",INDEX(Responses!$A$146:$AZ$146,1,P$1)))</f>
        <v/>
      </c>
      <c r="Q146" s="0" t="str">
        <f aca="false">IF(Q$1="","",IF(INDEX(Responses!$A$146:$AZ$146,1,Q$1)="","",INDEX(Responses!$A$146:$AZ$146,1,Q$1)))</f>
        <v/>
      </c>
      <c r="R146" s="0" t="str">
        <f aca="false">IF(R$1="","",IF(INDEX(Responses!$A$146:$AZ$146,1,R$1)="","",INDEX(Responses!$A$146:$AZ$146,1,R$1)))</f>
        <v/>
      </c>
      <c r="S146" s="0" t="str">
        <f aca="false">IF(S$1="","",IF(INDEX(Responses!$A$146:$AZ$146,1,S$1)="","",INDEX(Responses!$A$146:$AZ$146,1,S$1)))</f>
        <v/>
      </c>
      <c r="T146" s="0" t="n">
        <f aca="false">IF(LEN(A146&amp;B146&amp;C146&amp;D146&amp;E146&amp;F146&amp;G146&amp;H146&amp;I146&amp;J146&amp;K146&amp;L146&amp;M146&amp;N146&amp;O146&amp;P146&amp;Q146&amp;R146&amp;S146)&gt;0,1,0)</f>
        <v>0</v>
      </c>
    </row>
    <row r="147" customFormat="false" ht="15" hidden="false" customHeight="false" outlineLevel="0" collapsed="false">
      <c r="A147" s="0" t="str">
        <f aca="false">IF(A$1="","",IF(INDEX(Responses!$A$147:$AZ$147,1,A$1)="","",INDEX(Responses!$A$147:$AZ$147,1,A$1)))</f>
        <v/>
      </c>
      <c r="B147" s="0" t="str">
        <f aca="false">IF(B$1="","",IF(INDEX(Responses!$A$147:$AZ$147,1,B$1)="","",INDEX(Responses!$A$147:$AZ$147,1,B$1)))</f>
        <v/>
      </c>
      <c r="C147" s="0" t="str">
        <f aca="false">IF(C$1="","",IF(INDEX(Responses!$A$147:$AZ$147,1,C$1)="","",INDEX(Responses!$A$147:$AZ$147,1,C$1)))</f>
        <v/>
      </c>
      <c r="D147" s="0" t="str">
        <f aca="false">IF(D$1="","",IF(INDEX(Responses!$A$147:$AZ$147,1,D$1)="","",INDEX(Responses!$A$147:$AZ$147,1,D$1)))</f>
        <v/>
      </c>
      <c r="E147" s="0" t="str">
        <f aca="false">IF(E$1="","",IF(INDEX(Responses!$A$147:$AZ$147,1,E$1)="","",INDEX(Responses!$A$147:$AZ$147,1,E$1)))</f>
        <v/>
      </c>
      <c r="F147" s="0" t="str">
        <f aca="false">IF(F$1="","",IF(INDEX(Responses!$A$147:$AZ$147,1,F$1)="","",INDEX(Responses!$A$147:$AZ$147,1,F$1)))</f>
        <v/>
      </c>
      <c r="G147" s="0" t="str">
        <f aca="false">IF(G$1="","",IF(INDEX(Responses!$A$147:$AZ$147,1,G$1)="","",INDEX(Responses!$A$147:$AZ$147,1,G$1)))</f>
        <v/>
      </c>
      <c r="H147" s="0" t="str">
        <f aca="false">IF(H$1="","",IF(INDEX(Responses!$A$147:$AZ$147,1,H$1)="","",INDEX(Responses!$A$147:$AZ$147,1,H$1)))</f>
        <v/>
      </c>
      <c r="I147" s="0" t="str">
        <f aca="false">IF(I$1="","",IF(INDEX(Responses!$A$147:$AZ$147,1,I$1)="","",INDEX(Responses!$A$147:$AZ$147,1,I$1)))</f>
        <v/>
      </c>
      <c r="J147" s="0" t="str">
        <f aca="false">IF(J$1="","",IF(INDEX(Responses!$A$147:$AZ$147,1,J$1)="","",INDEX(Responses!$A$147:$AZ$147,1,J$1)))</f>
        <v/>
      </c>
      <c r="K147" s="0" t="str">
        <f aca="false">IF(K$1="","",IF(INDEX(Responses!$A$147:$AZ$147,1,K$1)="","",INDEX(Responses!$A$147:$AZ$147,1,K$1)))</f>
        <v/>
      </c>
      <c r="L147" s="0" t="str">
        <f aca="false">IF(L$1="","",IF(INDEX(Responses!$A$147:$AZ$147,1,L$1)="","",INDEX(Responses!$A$147:$AZ$147,1,L$1)))</f>
        <v/>
      </c>
      <c r="M147" s="0" t="str">
        <f aca="false">IF(M$1="","",IF(INDEX(Responses!$A$147:$AZ$147,1,M$1)="","",INDEX(Responses!$A$147:$AZ$147,1,M$1)))</f>
        <v/>
      </c>
      <c r="N147" s="0" t="str">
        <f aca="false">IF(N$1="","",IF(INDEX(Responses!$A$147:$AZ$147,1,N$1)="","",INDEX(Responses!$A$147:$AZ$147,1,N$1)))</f>
        <v/>
      </c>
      <c r="O147" s="0" t="str">
        <f aca="false">IF(O$1="","",IF(INDEX(Responses!$A$147:$AZ$147,1,O$1)="","",INDEX(Responses!$A$147:$AZ$147,1,O$1)))</f>
        <v/>
      </c>
      <c r="P147" s="0" t="str">
        <f aca="false">IF(P$1="","",IF(INDEX(Responses!$A$147:$AZ$147,1,P$1)="","",INDEX(Responses!$A$147:$AZ$147,1,P$1)))</f>
        <v/>
      </c>
      <c r="Q147" s="0" t="str">
        <f aca="false">IF(Q$1="","",IF(INDEX(Responses!$A$147:$AZ$147,1,Q$1)="","",INDEX(Responses!$A$147:$AZ$147,1,Q$1)))</f>
        <v/>
      </c>
      <c r="R147" s="0" t="str">
        <f aca="false">IF(R$1="","",IF(INDEX(Responses!$A$147:$AZ$147,1,R$1)="","",INDEX(Responses!$A$147:$AZ$147,1,R$1)))</f>
        <v/>
      </c>
      <c r="S147" s="0" t="str">
        <f aca="false">IF(S$1="","",IF(INDEX(Responses!$A$147:$AZ$147,1,S$1)="","",INDEX(Responses!$A$147:$AZ$147,1,S$1)))</f>
        <v/>
      </c>
      <c r="T147" s="0" t="n">
        <f aca="false">IF(LEN(A147&amp;B147&amp;C147&amp;D147&amp;E147&amp;F147&amp;G147&amp;H147&amp;I147&amp;J147&amp;K147&amp;L147&amp;M147&amp;N147&amp;O147&amp;P147&amp;Q147&amp;R147&amp;S147)&gt;0,1,0)</f>
        <v>0</v>
      </c>
    </row>
    <row r="148" customFormat="false" ht="15" hidden="false" customHeight="false" outlineLevel="0" collapsed="false">
      <c r="A148" s="0" t="str">
        <f aca="false">IF(A$1="","",IF(INDEX(Responses!$A$148:$AZ$148,1,A$1)="","",INDEX(Responses!$A$148:$AZ$148,1,A$1)))</f>
        <v/>
      </c>
      <c r="B148" s="0" t="str">
        <f aca="false">IF(B$1="","",IF(INDEX(Responses!$A$148:$AZ$148,1,B$1)="","",INDEX(Responses!$A$148:$AZ$148,1,B$1)))</f>
        <v/>
      </c>
      <c r="C148" s="0" t="str">
        <f aca="false">IF(C$1="","",IF(INDEX(Responses!$A$148:$AZ$148,1,C$1)="","",INDEX(Responses!$A$148:$AZ$148,1,C$1)))</f>
        <v/>
      </c>
      <c r="D148" s="0" t="str">
        <f aca="false">IF(D$1="","",IF(INDEX(Responses!$A$148:$AZ$148,1,D$1)="","",INDEX(Responses!$A$148:$AZ$148,1,D$1)))</f>
        <v/>
      </c>
      <c r="E148" s="0" t="str">
        <f aca="false">IF(E$1="","",IF(INDEX(Responses!$A$148:$AZ$148,1,E$1)="","",INDEX(Responses!$A$148:$AZ$148,1,E$1)))</f>
        <v/>
      </c>
      <c r="F148" s="0" t="str">
        <f aca="false">IF(F$1="","",IF(INDEX(Responses!$A$148:$AZ$148,1,F$1)="","",INDEX(Responses!$A$148:$AZ$148,1,F$1)))</f>
        <v/>
      </c>
      <c r="G148" s="0" t="str">
        <f aca="false">IF(G$1="","",IF(INDEX(Responses!$A$148:$AZ$148,1,G$1)="","",INDEX(Responses!$A$148:$AZ$148,1,G$1)))</f>
        <v/>
      </c>
      <c r="H148" s="0" t="str">
        <f aca="false">IF(H$1="","",IF(INDEX(Responses!$A$148:$AZ$148,1,H$1)="","",INDEX(Responses!$A$148:$AZ$148,1,H$1)))</f>
        <v/>
      </c>
      <c r="I148" s="0" t="str">
        <f aca="false">IF(I$1="","",IF(INDEX(Responses!$A$148:$AZ$148,1,I$1)="","",INDEX(Responses!$A$148:$AZ$148,1,I$1)))</f>
        <v/>
      </c>
      <c r="J148" s="0" t="str">
        <f aca="false">IF(J$1="","",IF(INDEX(Responses!$A$148:$AZ$148,1,J$1)="","",INDEX(Responses!$A$148:$AZ$148,1,J$1)))</f>
        <v/>
      </c>
      <c r="K148" s="0" t="str">
        <f aca="false">IF(K$1="","",IF(INDEX(Responses!$A$148:$AZ$148,1,K$1)="","",INDEX(Responses!$A$148:$AZ$148,1,K$1)))</f>
        <v/>
      </c>
      <c r="L148" s="0" t="str">
        <f aca="false">IF(L$1="","",IF(INDEX(Responses!$A$148:$AZ$148,1,L$1)="","",INDEX(Responses!$A$148:$AZ$148,1,L$1)))</f>
        <v/>
      </c>
      <c r="M148" s="0" t="str">
        <f aca="false">IF(M$1="","",IF(INDEX(Responses!$A$148:$AZ$148,1,M$1)="","",INDEX(Responses!$A$148:$AZ$148,1,M$1)))</f>
        <v/>
      </c>
      <c r="N148" s="0" t="str">
        <f aca="false">IF(N$1="","",IF(INDEX(Responses!$A$148:$AZ$148,1,N$1)="","",INDEX(Responses!$A$148:$AZ$148,1,N$1)))</f>
        <v/>
      </c>
      <c r="O148" s="0" t="str">
        <f aca="false">IF(O$1="","",IF(INDEX(Responses!$A$148:$AZ$148,1,O$1)="","",INDEX(Responses!$A$148:$AZ$148,1,O$1)))</f>
        <v/>
      </c>
      <c r="P148" s="0" t="str">
        <f aca="false">IF(P$1="","",IF(INDEX(Responses!$A$148:$AZ$148,1,P$1)="","",INDEX(Responses!$A$148:$AZ$148,1,P$1)))</f>
        <v/>
      </c>
      <c r="Q148" s="0" t="str">
        <f aca="false">IF(Q$1="","",IF(INDEX(Responses!$A$148:$AZ$148,1,Q$1)="","",INDEX(Responses!$A$148:$AZ$148,1,Q$1)))</f>
        <v/>
      </c>
      <c r="R148" s="0" t="str">
        <f aca="false">IF(R$1="","",IF(INDEX(Responses!$A$148:$AZ$148,1,R$1)="","",INDEX(Responses!$A$148:$AZ$148,1,R$1)))</f>
        <v/>
      </c>
      <c r="S148" s="0" t="str">
        <f aca="false">IF(S$1="","",IF(INDEX(Responses!$A$148:$AZ$148,1,S$1)="","",INDEX(Responses!$A$148:$AZ$148,1,S$1)))</f>
        <v/>
      </c>
      <c r="T148" s="0" t="n">
        <f aca="false">IF(LEN(A148&amp;B148&amp;C148&amp;D148&amp;E148&amp;F148&amp;G148&amp;H148&amp;I148&amp;J148&amp;K148&amp;L148&amp;M148&amp;N148&amp;O148&amp;P148&amp;Q148&amp;R148&amp;S148)&gt;0,1,0)</f>
        <v>0</v>
      </c>
    </row>
    <row r="149" customFormat="false" ht="15" hidden="false" customHeight="false" outlineLevel="0" collapsed="false">
      <c r="A149" s="0" t="str">
        <f aca="false">IF(A$1="","",IF(INDEX(Responses!$A$149:$AZ$149,1,A$1)="","",INDEX(Responses!$A$149:$AZ$149,1,A$1)))</f>
        <v/>
      </c>
      <c r="B149" s="0" t="str">
        <f aca="false">IF(B$1="","",IF(INDEX(Responses!$A$149:$AZ$149,1,B$1)="","",INDEX(Responses!$A$149:$AZ$149,1,B$1)))</f>
        <v/>
      </c>
      <c r="C149" s="0" t="str">
        <f aca="false">IF(C$1="","",IF(INDEX(Responses!$A$149:$AZ$149,1,C$1)="","",INDEX(Responses!$A$149:$AZ$149,1,C$1)))</f>
        <v/>
      </c>
      <c r="D149" s="0" t="str">
        <f aca="false">IF(D$1="","",IF(INDEX(Responses!$A$149:$AZ$149,1,D$1)="","",INDEX(Responses!$A$149:$AZ$149,1,D$1)))</f>
        <v/>
      </c>
      <c r="E149" s="0" t="str">
        <f aca="false">IF(E$1="","",IF(INDEX(Responses!$A$149:$AZ$149,1,E$1)="","",INDEX(Responses!$A$149:$AZ$149,1,E$1)))</f>
        <v/>
      </c>
      <c r="F149" s="0" t="str">
        <f aca="false">IF(F$1="","",IF(INDEX(Responses!$A$149:$AZ$149,1,F$1)="","",INDEX(Responses!$A$149:$AZ$149,1,F$1)))</f>
        <v/>
      </c>
      <c r="G149" s="0" t="str">
        <f aca="false">IF(G$1="","",IF(INDEX(Responses!$A$149:$AZ$149,1,G$1)="","",INDEX(Responses!$A$149:$AZ$149,1,G$1)))</f>
        <v/>
      </c>
      <c r="H149" s="0" t="str">
        <f aca="false">IF(H$1="","",IF(INDEX(Responses!$A$149:$AZ$149,1,H$1)="","",INDEX(Responses!$A$149:$AZ$149,1,H$1)))</f>
        <v/>
      </c>
      <c r="I149" s="0" t="str">
        <f aca="false">IF(I$1="","",IF(INDEX(Responses!$A$149:$AZ$149,1,I$1)="","",INDEX(Responses!$A$149:$AZ$149,1,I$1)))</f>
        <v/>
      </c>
      <c r="J149" s="0" t="str">
        <f aca="false">IF(J$1="","",IF(INDEX(Responses!$A$149:$AZ$149,1,J$1)="","",INDEX(Responses!$A$149:$AZ$149,1,J$1)))</f>
        <v/>
      </c>
      <c r="K149" s="0" t="str">
        <f aca="false">IF(K$1="","",IF(INDEX(Responses!$A$149:$AZ$149,1,K$1)="","",INDEX(Responses!$A$149:$AZ$149,1,K$1)))</f>
        <v/>
      </c>
      <c r="L149" s="0" t="str">
        <f aca="false">IF(L$1="","",IF(INDEX(Responses!$A$149:$AZ$149,1,L$1)="","",INDEX(Responses!$A$149:$AZ$149,1,L$1)))</f>
        <v/>
      </c>
      <c r="M149" s="0" t="str">
        <f aca="false">IF(M$1="","",IF(INDEX(Responses!$A$149:$AZ$149,1,M$1)="","",INDEX(Responses!$A$149:$AZ$149,1,M$1)))</f>
        <v/>
      </c>
      <c r="N149" s="0" t="str">
        <f aca="false">IF(N$1="","",IF(INDEX(Responses!$A$149:$AZ$149,1,N$1)="","",INDEX(Responses!$A$149:$AZ$149,1,N$1)))</f>
        <v/>
      </c>
      <c r="O149" s="0" t="str">
        <f aca="false">IF(O$1="","",IF(INDEX(Responses!$A$149:$AZ$149,1,O$1)="","",INDEX(Responses!$A$149:$AZ$149,1,O$1)))</f>
        <v/>
      </c>
      <c r="P149" s="0" t="str">
        <f aca="false">IF(P$1="","",IF(INDEX(Responses!$A$149:$AZ$149,1,P$1)="","",INDEX(Responses!$A$149:$AZ$149,1,P$1)))</f>
        <v/>
      </c>
      <c r="Q149" s="0" t="str">
        <f aca="false">IF(Q$1="","",IF(INDEX(Responses!$A$149:$AZ$149,1,Q$1)="","",INDEX(Responses!$A$149:$AZ$149,1,Q$1)))</f>
        <v/>
      </c>
      <c r="R149" s="0" t="str">
        <f aca="false">IF(R$1="","",IF(INDEX(Responses!$A$149:$AZ$149,1,R$1)="","",INDEX(Responses!$A$149:$AZ$149,1,R$1)))</f>
        <v/>
      </c>
      <c r="S149" s="0" t="str">
        <f aca="false">IF(S$1="","",IF(INDEX(Responses!$A$149:$AZ$149,1,S$1)="","",INDEX(Responses!$A$149:$AZ$149,1,S$1)))</f>
        <v/>
      </c>
      <c r="T149" s="0" t="n">
        <f aca="false">IF(LEN(A149&amp;B149&amp;C149&amp;D149&amp;E149&amp;F149&amp;G149&amp;H149&amp;I149&amp;J149&amp;K149&amp;L149&amp;M149&amp;N149&amp;O149&amp;P149&amp;Q149&amp;R149&amp;S149)&gt;0,1,0)</f>
        <v>0</v>
      </c>
    </row>
    <row r="150" customFormat="false" ht="15" hidden="false" customHeight="false" outlineLevel="0" collapsed="false">
      <c r="A150" s="0" t="str">
        <f aca="false">IF(A$1="","",IF(INDEX(Responses!$A$150:$AZ$150,1,A$1)="","",INDEX(Responses!$A$150:$AZ$150,1,A$1)))</f>
        <v/>
      </c>
      <c r="B150" s="0" t="str">
        <f aca="false">IF(B$1="","",IF(INDEX(Responses!$A$150:$AZ$150,1,B$1)="","",INDEX(Responses!$A$150:$AZ$150,1,B$1)))</f>
        <v/>
      </c>
      <c r="C150" s="0" t="str">
        <f aca="false">IF(C$1="","",IF(INDEX(Responses!$A$150:$AZ$150,1,C$1)="","",INDEX(Responses!$A$150:$AZ$150,1,C$1)))</f>
        <v/>
      </c>
      <c r="D150" s="0" t="str">
        <f aca="false">IF(D$1="","",IF(INDEX(Responses!$A$150:$AZ$150,1,D$1)="","",INDEX(Responses!$A$150:$AZ$150,1,D$1)))</f>
        <v/>
      </c>
      <c r="E150" s="0" t="str">
        <f aca="false">IF(E$1="","",IF(INDEX(Responses!$A$150:$AZ$150,1,E$1)="","",INDEX(Responses!$A$150:$AZ$150,1,E$1)))</f>
        <v/>
      </c>
      <c r="F150" s="0" t="str">
        <f aca="false">IF(F$1="","",IF(INDEX(Responses!$A$150:$AZ$150,1,F$1)="","",INDEX(Responses!$A$150:$AZ$150,1,F$1)))</f>
        <v/>
      </c>
      <c r="G150" s="0" t="str">
        <f aca="false">IF(G$1="","",IF(INDEX(Responses!$A$150:$AZ$150,1,G$1)="","",INDEX(Responses!$A$150:$AZ$150,1,G$1)))</f>
        <v/>
      </c>
      <c r="H150" s="0" t="str">
        <f aca="false">IF(H$1="","",IF(INDEX(Responses!$A$150:$AZ$150,1,H$1)="","",INDEX(Responses!$A$150:$AZ$150,1,H$1)))</f>
        <v/>
      </c>
      <c r="I150" s="0" t="str">
        <f aca="false">IF(I$1="","",IF(INDEX(Responses!$A$150:$AZ$150,1,I$1)="","",INDEX(Responses!$A$150:$AZ$150,1,I$1)))</f>
        <v/>
      </c>
      <c r="J150" s="0" t="str">
        <f aca="false">IF(J$1="","",IF(INDEX(Responses!$A$150:$AZ$150,1,J$1)="","",INDEX(Responses!$A$150:$AZ$150,1,J$1)))</f>
        <v/>
      </c>
      <c r="K150" s="0" t="str">
        <f aca="false">IF(K$1="","",IF(INDEX(Responses!$A$150:$AZ$150,1,K$1)="","",INDEX(Responses!$A$150:$AZ$150,1,K$1)))</f>
        <v/>
      </c>
      <c r="L150" s="0" t="str">
        <f aca="false">IF(L$1="","",IF(INDEX(Responses!$A$150:$AZ$150,1,L$1)="","",INDEX(Responses!$A$150:$AZ$150,1,L$1)))</f>
        <v/>
      </c>
      <c r="M150" s="0" t="str">
        <f aca="false">IF(M$1="","",IF(INDEX(Responses!$A$150:$AZ$150,1,M$1)="","",INDEX(Responses!$A$150:$AZ$150,1,M$1)))</f>
        <v/>
      </c>
      <c r="N150" s="0" t="str">
        <f aca="false">IF(N$1="","",IF(INDEX(Responses!$A$150:$AZ$150,1,N$1)="","",INDEX(Responses!$A$150:$AZ$150,1,N$1)))</f>
        <v/>
      </c>
      <c r="O150" s="0" t="str">
        <f aca="false">IF(O$1="","",IF(INDEX(Responses!$A$150:$AZ$150,1,O$1)="","",INDEX(Responses!$A$150:$AZ$150,1,O$1)))</f>
        <v/>
      </c>
      <c r="P150" s="0" t="str">
        <f aca="false">IF(P$1="","",IF(INDEX(Responses!$A$150:$AZ$150,1,P$1)="","",INDEX(Responses!$A$150:$AZ$150,1,P$1)))</f>
        <v/>
      </c>
      <c r="Q150" s="0" t="str">
        <f aca="false">IF(Q$1="","",IF(INDEX(Responses!$A$150:$AZ$150,1,Q$1)="","",INDEX(Responses!$A$150:$AZ$150,1,Q$1)))</f>
        <v/>
      </c>
      <c r="R150" s="0" t="str">
        <f aca="false">IF(R$1="","",IF(INDEX(Responses!$A$150:$AZ$150,1,R$1)="","",INDEX(Responses!$A$150:$AZ$150,1,R$1)))</f>
        <v/>
      </c>
      <c r="S150" s="0" t="str">
        <f aca="false">IF(S$1="","",IF(INDEX(Responses!$A$150:$AZ$150,1,S$1)="","",INDEX(Responses!$A$150:$AZ$150,1,S$1)))</f>
        <v/>
      </c>
      <c r="T150" s="0" t="n">
        <f aca="false">IF(LEN(A150&amp;B150&amp;C150&amp;D150&amp;E150&amp;F150&amp;G150&amp;H150&amp;I150&amp;J150&amp;K150&amp;L150&amp;M150&amp;N150&amp;O150&amp;P150&amp;Q150&amp;R150&amp;S150)&gt;0,1,0)</f>
        <v>0</v>
      </c>
    </row>
    <row r="151" customFormat="false" ht="15" hidden="false" customHeight="false" outlineLevel="0" collapsed="false">
      <c r="A151" s="0" t="str">
        <f aca="false">IF(A$1="","",IF(INDEX(Responses!$A$151:$AZ$151,1,A$1)="","",INDEX(Responses!$A$151:$AZ$151,1,A$1)))</f>
        <v/>
      </c>
      <c r="B151" s="0" t="str">
        <f aca="false">IF(B$1="","",IF(INDEX(Responses!$A$151:$AZ$151,1,B$1)="","",INDEX(Responses!$A$151:$AZ$151,1,B$1)))</f>
        <v/>
      </c>
      <c r="C151" s="0" t="str">
        <f aca="false">IF(C$1="","",IF(INDEX(Responses!$A$151:$AZ$151,1,C$1)="","",INDEX(Responses!$A$151:$AZ$151,1,C$1)))</f>
        <v/>
      </c>
      <c r="D151" s="0" t="str">
        <f aca="false">IF(D$1="","",IF(INDEX(Responses!$A$151:$AZ$151,1,D$1)="","",INDEX(Responses!$A$151:$AZ$151,1,D$1)))</f>
        <v/>
      </c>
      <c r="E151" s="0" t="str">
        <f aca="false">IF(E$1="","",IF(INDEX(Responses!$A$151:$AZ$151,1,E$1)="","",INDEX(Responses!$A$151:$AZ$151,1,E$1)))</f>
        <v/>
      </c>
      <c r="F151" s="0" t="str">
        <f aca="false">IF(F$1="","",IF(INDEX(Responses!$A$151:$AZ$151,1,F$1)="","",INDEX(Responses!$A$151:$AZ$151,1,F$1)))</f>
        <v/>
      </c>
      <c r="G151" s="0" t="str">
        <f aca="false">IF(G$1="","",IF(INDEX(Responses!$A$151:$AZ$151,1,G$1)="","",INDEX(Responses!$A$151:$AZ$151,1,G$1)))</f>
        <v/>
      </c>
      <c r="H151" s="0" t="str">
        <f aca="false">IF(H$1="","",IF(INDEX(Responses!$A$151:$AZ$151,1,H$1)="","",INDEX(Responses!$A$151:$AZ$151,1,H$1)))</f>
        <v/>
      </c>
      <c r="I151" s="0" t="str">
        <f aca="false">IF(I$1="","",IF(INDEX(Responses!$A$151:$AZ$151,1,I$1)="","",INDEX(Responses!$A$151:$AZ$151,1,I$1)))</f>
        <v/>
      </c>
      <c r="J151" s="0" t="str">
        <f aca="false">IF(J$1="","",IF(INDEX(Responses!$A$151:$AZ$151,1,J$1)="","",INDEX(Responses!$A$151:$AZ$151,1,J$1)))</f>
        <v/>
      </c>
      <c r="K151" s="0" t="str">
        <f aca="false">IF(K$1="","",IF(INDEX(Responses!$A$151:$AZ$151,1,K$1)="","",INDEX(Responses!$A$151:$AZ$151,1,K$1)))</f>
        <v/>
      </c>
      <c r="L151" s="0" t="str">
        <f aca="false">IF(L$1="","",IF(INDEX(Responses!$A$151:$AZ$151,1,L$1)="","",INDEX(Responses!$A$151:$AZ$151,1,L$1)))</f>
        <v/>
      </c>
      <c r="M151" s="0" t="str">
        <f aca="false">IF(M$1="","",IF(INDEX(Responses!$A$151:$AZ$151,1,M$1)="","",INDEX(Responses!$A$151:$AZ$151,1,M$1)))</f>
        <v/>
      </c>
      <c r="N151" s="0" t="str">
        <f aca="false">IF(N$1="","",IF(INDEX(Responses!$A$151:$AZ$151,1,N$1)="","",INDEX(Responses!$A$151:$AZ$151,1,N$1)))</f>
        <v/>
      </c>
      <c r="O151" s="0" t="str">
        <f aca="false">IF(O$1="","",IF(INDEX(Responses!$A$151:$AZ$151,1,O$1)="","",INDEX(Responses!$A$151:$AZ$151,1,O$1)))</f>
        <v/>
      </c>
      <c r="P151" s="0" t="str">
        <f aca="false">IF(P$1="","",IF(INDEX(Responses!$A$151:$AZ$151,1,P$1)="","",INDEX(Responses!$A$151:$AZ$151,1,P$1)))</f>
        <v/>
      </c>
      <c r="Q151" s="0" t="str">
        <f aca="false">IF(Q$1="","",IF(INDEX(Responses!$A$151:$AZ$151,1,Q$1)="","",INDEX(Responses!$A$151:$AZ$151,1,Q$1)))</f>
        <v/>
      </c>
      <c r="R151" s="0" t="str">
        <f aca="false">IF(R$1="","",IF(INDEX(Responses!$A$151:$AZ$151,1,R$1)="","",INDEX(Responses!$A$151:$AZ$151,1,R$1)))</f>
        <v/>
      </c>
      <c r="S151" s="0" t="str">
        <f aca="false">IF(S$1="","",IF(INDEX(Responses!$A$151:$AZ$151,1,S$1)="","",INDEX(Responses!$A$151:$AZ$151,1,S$1)))</f>
        <v/>
      </c>
      <c r="T151" s="0" t="n">
        <f aca="false">IF(LEN(A151&amp;B151&amp;C151&amp;D151&amp;E151&amp;F151&amp;G151&amp;H151&amp;I151&amp;J151&amp;K151&amp;L151&amp;M151&amp;N151&amp;O151&amp;P151&amp;Q151&amp;R151&amp;S151)&gt;0,1,0)</f>
        <v>0</v>
      </c>
    </row>
    <row r="152" customFormat="false" ht="15" hidden="false" customHeight="false" outlineLevel="0" collapsed="false">
      <c r="A152" s="0" t="str">
        <f aca="false">IF(A$1="","",IF(INDEX(Responses!$A$152:$AZ$152,1,A$1)="","",INDEX(Responses!$A$152:$AZ$152,1,A$1)))</f>
        <v/>
      </c>
      <c r="B152" s="0" t="str">
        <f aca="false">IF(B$1="","",IF(INDEX(Responses!$A$152:$AZ$152,1,B$1)="","",INDEX(Responses!$A$152:$AZ$152,1,B$1)))</f>
        <v/>
      </c>
      <c r="C152" s="0" t="str">
        <f aca="false">IF(C$1="","",IF(INDEX(Responses!$A$152:$AZ$152,1,C$1)="","",INDEX(Responses!$A$152:$AZ$152,1,C$1)))</f>
        <v/>
      </c>
      <c r="D152" s="0" t="str">
        <f aca="false">IF(D$1="","",IF(INDEX(Responses!$A$152:$AZ$152,1,D$1)="","",INDEX(Responses!$A$152:$AZ$152,1,D$1)))</f>
        <v/>
      </c>
      <c r="E152" s="0" t="str">
        <f aca="false">IF(E$1="","",IF(INDEX(Responses!$A$152:$AZ$152,1,E$1)="","",INDEX(Responses!$A$152:$AZ$152,1,E$1)))</f>
        <v/>
      </c>
      <c r="F152" s="0" t="str">
        <f aca="false">IF(F$1="","",IF(INDEX(Responses!$A$152:$AZ$152,1,F$1)="","",INDEX(Responses!$A$152:$AZ$152,1,F$1)))</f>
        <v/>
      </c>
      <c r="G152" s="0" t="str">
        <f aca="false">IF(G$1="","",IF(INDEX(Responses!$A$152:$AZ$152,1,G$1)="","",INDEX(Responses!$A$152:$AZ$152,1,G$1)))</f>
        <v/>
      </c>
      <c r="H152" s="0" t="str">
        <f aca="false">IF(H$1="","",IF(INDEX(Responses!$A$152:$AZ$152,1,H$1)="","",INDEX(Responses!$A$152:$AZ$152,1,H$1)))</f>
        <v/>
      </c>
      <c r="I152" s="0" t="str">
        <f aca="false">IF(I$1="","",IF(INDEX(Responses!$A$152:$AZ$152,1,I$1)="","",INDEX(Responses!$A$152:$AZ$152,1,I$1)))</f>
        <v/>
      </c>
      <c r="J152" s="0" t="str">
        <f aca="false">IF(J$1="","",IF(INDEX(Responses!$A$152:$AZ$152,1,J$1)="","",INDEX(Responses!$A$152:$AZ$152,1,J$1)))</f>
        <v/>
      </c>
      <c r="K152" s="0" t="str">
        <f aca="false">IF(K$1="","",IF(INDEX(Responses!$A$152:$AZ$152,1,K$1)="","",INDEX(Responses!$A$152:$AZ$152,1,K$1)))</f>
        <v/>
      </c>
      <c r="L152" s="0" t="str">
        <f aca="false">IF(L$1="","",IF(INDEX(Responses!$A$152:$AZ$152,1,L$1)="","",INDEX(Responses!$A$152:$AZ$152,1,L$1)))</f>
        <v/>
      </c>
      <c r="M152" s="0" t="str">
        <f aca="false">IF(M$1="","",IF(INDEX(Responses!$A$152:$AZ$152,1,M$1)="","",INDEX(Responses!$A$152:$AZ$152,1,M$1)))</f>
        <v/>
      </c>
      <c r="N152" s="0" t="str">
        <f aca="false">IF(N$1="","",IF(INDEX(Responses!$A$152:$AZ$152,1,N$1)="","",INDEX(Responses!$A$152:$AZ$152,1,N$1)))</f>
        <v/>
      </c>
      <c r="O152" s="0" t="str">
        <f aca="false">IF(O$1="","",IF(INDEX(Responses!$A$152:$AZ$152,1,O$1)="","",INDEX(Responses!$A$152:$AZ$152,1,O$1)))</f>
        <v/>
      </c>
      <c r="P152" s="0" t="str">
        <f aca="false">IF(P$1="","",IF(INDEX(Responses!$A$152:$AZ$152,1,P$1)="","",INDEX(Responses!$A$152:$AZ$152,1,P$1)))</f>
        <v/>
      </c>
      <c r="Q152" s="0" t="str">
        <f aca="false">IF(Q$1="","",IF(INDEX(Responses!$A$152:$AZ$152,1,Q$1)="","",INDEX(Responses!$A$152:$AZ$152,1,Q$1)))</f>
        <v/>
      </c>
      <c r="R152" s="0" t="str">
        <f aca="false">IF(R$1="","",IF(INDEX(Responses!$A$152:$AZ$152,1,R$1)="","",INDEX(Responses!$A$152:$AZ$152,1,R$1)))</f>
        <v/>
      </c>
      <c r="S152" s="0" t="str">
        <f aca="false">IF(S$1="","",IF(INDEX(Responses!$A$152:$AZ$152,1,S$1)="","",INDEX(Responses!$A$152:$AZ$152,1,S$1)))</f>
        <v/>
      </c>
      <c r="T152" s="0" t="n">
        <f aca="false">IF(LEN(A152&amp;B152&amp;C152&amp;D152&amp;E152&amp;F152&amp;G152&amp;H152&amp;I152&amp;J152&amp;K152&amp;L152&amp;M152&amp;N152&amp;O152&amp;P152&amp;Q152&amp;R152&amp;S152)&gt;0,1,0)</f>
        <v>0</v>
      </c>
    </row>
    <row r="153" customFormat="false" ht="15" hidden="false" customHeight="false" outlineLevel="0" collapsed="false">
      <c r="A153" s="0" t="str">
        <f aca="false">IF(A$1="","",IF(INDEX(Responses!$A$153:$AZ$153,1,A$1)="","",INDEX(Responses!$A$153:$AZ$153,1,A$1)))</f>
        <v/>
      </c>
      <c r="B153" s="0" t="str">
        <f aca="false">IF(B$1="","",IF(INDEX(Responses!$A$153:$AZ$153,1,B$1)="","",INDEX(Responses!$A$153:$AZ$153,1,B$1)))</f>
        <v/>
      </c>
      <c r="C153" s="0" t="str">
        <f aca="false">IF(C$1="","",IF(INDEX(Responses!$A$153:$AZ$153,1,C$1)="","",INDEX(Responses!$A$153:$AZ$153,1,C$1)))</f>
        <v/>
      </c>
      <c r="D153" s="0" t="str">
        <f aca="false">IF(D$1="","",IF(INDEX(Responses!$A$153:$AZ$153,1,D$1)="","",INDEX(Responses!$A$153:$AZ$153,1,D$1)))</f>
        <v/>
      </c>
      <c r="E153" s="0" t="str">
        <f aca="false">IF(E$1="","",IF(INDEX(Responses!$A$153:$AZ$153,1,E$1)="","",INDEX(Responses!$A$153:$AZ$153,1,E$1)))</f>
        <v/>
      </c>
      <c r="F153" s="0" t="str">
        <f aca="false">IF(F$1="","",IF(INDEX(Responses!$A$153:$AZ$153,1,F$1)="","",INDEX(Responses!$A$153:$AZ$153,1,F$1)))</f>
        <v/>
      </c>
      <c r="G153" s="0" t="str">
        <f aca="false">IF(G$1="","",IF(INDEX(Responses!$A$153:$AZ$153,1,G$1)="","",INDEX(Responses!$A$153:$AZ$153,1,G$1)))</f>
        <v/>
      </c>
      <c r="H153" s="0" t="str">
        <f aca="false">IF(H$1="","",IF(INDEX(Responses!$A$153:$AZ$153,1,H$1)="","",INDEX(Responses!$A$153:$AZ$153,1,H$1)))</f>
        <v/>
      </c>
      <c r="I153" s="0" t="str">
        <f aca="false">IF(I$1="","",IF(INDEX(Responses!$A$153:$AZ$153,1,I$1)="","",INDEX(Responses!$A$153:$AZ$153,1,I$1)))</f>
        <v/>
      </c>
      <c r="J153" s="0" t="str">
        <f aca="false">IF(J$1="","",IF(INDEX(Responses!$A$153:$AZ$153,1,J$1)="","",INDEX(Responses!$A$153:$AZ$153,1,J$1)))</f>
        <v/>
      </c>
      <c r="K153" s="0" t="str">
        <f aca="false">IF(K$1="","",IF(INDEX(Responses!$A$153:$AZ$153,1,K$1)="","",INDEX(Responses!$A$153:$AZ$153,1,K$1)))</f>
        <v/>
      </c>
      <c r="L153" s="0" t="str">
        <f aca="false">IF(L$1="","",IF(INDEX(Responses!$A$153:$AZ$153,1,L$1)="","",INDEX(Responses!$A$153:$AZ$153,1,L$1)))</f>
        <v/>
      </c>
      <c r="M153" s="0" t="str">
        <f aca="false">IF(M$1="","",IF(INDEX(Responses!$A$153:$AZ$153,1,M$1)="","",INDEX(Responses!$A$153:$AZ$153,1,M$1)))</f>
        <v/>
      </c>
      <c r="N153" s="0" t="str">
        <f aca="false">IF(N$1="","",IF(INDEX(Responses!$A$153:$AZ$153,1,N$1)="","",INDEX(Responses!$A$153:$AZ$153,1,N$1)))</f>
        <v/>
      </c>
      <c r="O153" s="0" t="str">
        <f aca="false">IF(O$1="","",IF(INDEX(Responses!$A$153:$AZ$153,1,O$1)="","",INDEX(Responses!$A$153:$AZ$153,1,O$1)))</f>
        <v/>
      </c>
      <c r="P153" s="0" t="str">
        <f aca="false">IF(P$1="","",IF(INDEX(Responses!$A$153:$AZ$153,1,P$1)="","",INDEX(Responses!$A$153:$AZ$153,1,P$1)))</f>
        <v/>
      </c>
      <c r="Q153" s="0" t="str">
        <f aca="false">IF(Q$1="","",IF(INDEX(Responses!$A$153:$AZ$153,1,Q$1)="","",INDEX(Responses!$A$153:$AZ$153,1,Q$1)))</f>
        <v/>
      </c>
      <c r="R153" s="0" t="str">
        <f aca="false">IF(R$1="","",IF(INDEX(Responses!$A$153:$AZ$153,1,R$1)="","",INDEX(Responses!$A$153:$AZ$153,1,R$1)))</f>
        <v/>
      </c>
      <c r="S153" s="0" t="str">
        <f aca="false">IF(S$1="","",IF(INDEX(Responses!$A$153:$AZ$153,1,S$1)="","",INDEX(Responses!$A$153:$AZ$153,1,S$1)))</f>
        <v/>
      </c>
      <c r="T153" s="0" t="n">
        <f aca="false">IF(LEN(A153&amp;B153&amp;C153&amp;D153&amp;E153&amp;F153&amp;G153&amp;H153&amp;I153&amp;J153&amp;K153&amp;L153&amp;M153&amp;N153&amp;O153&amp;P153&amp;Q153&amp;R153&amp;S153)&gt;0,1,0)</f>
        <v>0</v>
      </c>
    </row>
    <row r="154" customFormat="false" ht="15" hidden="false" customHeight="false" outlineLevel="0" collapsed="false">
      <c r="A154" s="0" t="str">
        <f aca="false">IF(A$1="","",IF(INDEX(Responses!$A$154:$AZ$154,1,A$1)="","",INDEX(Responses!$A$154:$AZ$154,1,A$1)))</f>
        <v/>
      </c>
      <c r="B154" s="0" t="str">
        <f aca="false">IF(B$1="","",IF(INDEX(Responses!$A$154:$AZ$154,1,B$1)="","",INDEX(Responses!$A$154:$AZ$154,1,B$1)))</f>
        <v/>
      </c>
      <c r="C154" s="0" t="str">
        <f aca="false">IF(C$1="","",IF(INDEX(Responses!$A$154:$AZ$154,1,C$1)="","",INDEX(Responses!$A$154:$AZ$154,1,C$1)))</f>
        <v/>
      </c>
      <c r="D154" s="0" t="str">
        <f aca="false">IF(D$1="","",IF(INDEX(Responses!$A$154:$AZ$154,1,D$1)="","",INDEX(Responses!$A$154:$AZ$154,1,D$1)))</f>
        <v/>
      </c>
      <c r="E154" s="0" t="str">
        <f aca="false">IF(E$1="","",IF(INDEX(Responses!$A$154:$AZ$154,1,E$1)="","",INDEX(Responses!$A$154:$AZ$154,1,E$1)))</f>
        <v/>
      </c>
      <c r="F154" s="0" t="str">
        <f aca="false">IF(F$1="","",IF(INDEX(Responses!$A$154:$AZ$154,1,F$1)="","",INDEX(Responses!$A$154:$AZ$154,1,F$1)))</f>
        <v/>
      </c>
      <c r="G154" s="0" t="str">
        <f aca="false">IF(G$1="","",IF(INDEX(Responses!$A$154:$AZ$154,1,G$1)="","",INDEX(Responses!$A$154:$AZ$154,1,G$1)))</f>
        <v/>
      </c>
      <c r="H154" s="0" t="str">
        <f aca="false">IF(H$1="","",IF(INDEX(Responses!$A$154:$AZ$154,1,H$1)="","",INDEX(Responses!$A$154:$AZ$154,1,H$1)))</f>
        <v/>
      </c>
      <c r="I154" s="0" t="str">
        <f aca="false">IF(I$1="","",IF(INDEX(Responses!$A$154:$AZ$154,1,I$1)="","",INDEX(Responses!$A$154:$AZ$154,1,I$1)))</f>
        <v/>
      </c>
      <c r="J154" s="0" t="str">
        <f aca="false">IF(J$1="","",IF(INDEX(Responses!$A$154:$AZ$154,1,J$1)="","",INDEX(Responses!$A$154:$AZ$154,1,J$1)))</f>
        <v/>
      </c>
      <c r="K154" s="0" t="str">
        <f aca="false">IF(K$1="","",IF(INDEX(Responses!$A$154:$AZ$154,1,K$1)="","",INDEX(Responses!$A$154:$AZ$154,1,K$1)))</f>
        <v/>
      </c>
      <c r="L154" s="0" t="str">
        <f aca="false">IF(L$1="","",IF(INDEX(Responses!$A$154:$AZ$154,1,L$1)="","",INDEX(Responses!$A$154:$AZ$154,1,L$1)))</f>
        <v/>
      </c>
      <c r="M154" s="0" t="str">
        <f aca="false">IF(M$1="","",IF(INDEX(Responses!$A$154:$AZ$154,1,M$1)="","",INDEX(Responses!$A$154:$AZ$154,1,M$1)))</f>
        <v/>
      </c>
      <c r="N154" s="0" t="str">
        <f aca="false">IF(N$1="","",IF(INDEX(Responses!$A$154:$AZ$154,1,N$1)="","",INDEX(Responses!$A$154:$AZ$154,1,N$1)))</f>
        <v/>
      </c>
      <c r="O154" s="0" t="str">
        <f aca="false">IF(O$1="","",IF(INDEX(Responses!$A$154:$AZ$154,1,O$1)="","",INDEX(Responses!$A$154:$AZ$154,1,O$1)))</f>
        <v/>
      </c>
      <c r="P154" s="0" t="str">
        <f aca="false">IF(P$1="","",IF(INDEX(Responses!$A$154:$AZ$154,1,P$1)="","",INDEX(Responses!$A$154:$AZ$154,1,P$1)))</f>
        <v/>
      </c>
      <c r="Q154" s="0" t="str">
        <f aca="false">IF(Q$1="","",IF(INDEX(Responses!$A$154:$AZ$154,1,Q$1)="","",INDEX(Responses!$A$154:$AZ$154,1,Q$1)))</f>
        <v/>
      </c>
      <c r="R154" s="0" t="str">
        <f aca="false">IF(R$1="","",IF(INDEX(Responses!$A$154:$AZ$154,1,R$1)="","",INDEX(Responses!$A$154:$AZ$154,1,R$1)))</f>
        <v/>
      </c>
      <c r="S154" s="0" t="str">
        <f aca="false">IF(S$1="","",IF(INDEX(Responses!$A$154:$AZ$154,1,S$1)="","",INDEX(Responses!$A$154:$AZ$154,1,S$1)))</f>
        <v/>
      </c>
      <c r="T154" s="0" t="n">
        <f aca="false">IF(LEN(A154&amp;B154&amp;C154&amp;D154&amp;E154&amp;F154&amp;G154&amp;H154&amp;I154&amp;J154&amp;K154&amp;L154&amp;M154&amp;N154&amp;O154&amp;P154&amp;Q154&amp;R154&amp;S154)&gt;0,1,0)</f>
        <v>0</v>
      </c>
    </row>
    <row r="155" customFormat="false" ht="15" hidden="false" customHeight="false" outlineLevel="0" collapsed="false">
      <c r="A155" s="0" t="str">
        <f aca="false">IF(A$1="","",IF(INDEX(Responses!$A$155:$AZ$155,1,A$1)="","",INDEX(Responses!$A$155:$AZ$155,1,A$1)))</f>
        <v/>
      </c>
      <c r="B155" s="0" t="str">
        <f aca="false">IF(B$1="","",IF(INDEX(Responses!$A$155:$AZ$155,1,B$1)="","",INDEX(Responses!$A$155:$AZ$155,1,B$1)))</f>
        <v/>
      </c>
      <c r="C155" s="0" t="str">
        <f aca="false">IF(C$1="","",IF(INDEX(Responses!$A$155:$AZ$155,1,C$1)="","",INDEX(Responses!$A$155:$AZ$155,1,C$1)))</f>
        <v/>
      </c>
      <c r="D155" s="0" t="str">
        <f aca="false">IF(D$1="","",IF(INDEX(Responses!$A$155:$AZ$155,1,D$1)="","",INDEX(Responses!$A$155:$AZ$155,1,D$1)))</f>
        <v/>
      </c>
      <c r="E155" s="0" t="str">
        <f aca="false">IF(E$1="","",IF(INDEX(Responses!$A$155:$AZ$155,1,E$1)="","",INDEX(Responses!$A$155:$AZ$155,1,E$1)))</f>
        <v/>
      </c>
      <c r="F155" s="0" t="str">
        <f aca="false">IF(F$1="","",IF(INDEX(Responses!$A$155:$AZ$155,1,F$1)="","",INDEX(Responses!$A$155:$AZ$155,1,F$1)))</f>
        <v/>
      </c>
      <c r="G155" s="0" t="str">
        <f aca="false">IF(G$1="","",IF(INDEX(Responses!$A$155:$AZ$155,1,G$1)="","",INDEX(Responses!$A$155:$AZ$155,1,G$1)))</f>
        <v/>
      </c>
      <c r="H155" s="0" t="str">
        <f aca="false">IF(H$1="","",IF(INDEX(Responses!$A$155:$AZ$155,1,H$1)="","",INDEX(Responses!$A$155:$AZ$155,1,H$1)))</f>
        <v/>
      </c>
      <c r="I155" s="0" t="str">
        <f aca="false">IF(I$1="","",IF(INDEX(Responses!$A$155:$AZ$155,1,I$1)="","",INDEX(Responses!$A$155:$AZ$155,1,I$1)))</f>
        <v/>
      </c>
      <c r="J155" s="0" t="str">
        <f aca="false">IF(J$1="","",IF(INDEX(Responses!$A$155:$AZ$155,1,J$1)="","",INDEX(Responses!$A$155:$AZ$155,1,J$1)))</f>
        <v/>
      </c>
      <c r="K155" s="0" t="str">
        <f aca="false">IF(K$1="","",IF(INDEX(Responses!$A$155:$AZ$155,1,K$1)="","",INDEX(Responses!$A$155:$AZ$155,1,K$1)))</f>
        <v/>
      </c>
      <c r="L155" s="0" t="str">
        <f aca="false">IF(L$1="","",IF(INDEX(Responses!$A$155:$AZ$155,1,L$1)="","",INDEX(Responses!$A$155:$AZ$155,1,L$1)))</f>
        <v/>
      </c>
      <c r="M155" s="0" t="str">
        <f aca="false">IF(M$1="","",IF(INDEX(Responses!$A$155:$AZ$155,1,M$1)="","",INDEX(Responses!$A$155:$AZ$155,1,M$1)))</f>
        <v/>
      </c>
      <c r="N155" s="0" t="str">
        <f aca="false">IF(N$1="","",IF(INDEX(Responses!$A$155:$AZ$155,1,N$1)="","",INDEX(Responses!$A$155:$AZ$155,1,N$1)))</f>
        <v/>
      </c>
      <c r="O155" s="0" t="str">
        <f aca="false">IF(O$1="","",IF(INDEX(Responses!$A$155:$AZ$155,1,O$1)="","",INDEX(Responses!$A$155:$AZ$155,1,O$1)))</f>
        <v/>
      </c>
      <c r="P155" s="0" t="str">
        <f aca="false">IF(P$1="","",IF(INDEX(Responses!$A$155:$AZ$155,1,P$1)="","",INDEX(Responses!$A$155:$AZ$155,1,P$1)))</f>
        <v/>
      </c>
      <c r="Q155" s="0" t="str">
        <f aca="false">IF(Q$1="","",IF(INDEX(Responses!$A$155:$AZ$155,1,Q$1)="","",INDEX(Responses!$A$155:$AZ$155,1,Q$1)))</f>
        <v/>
      </c>
      <c r="R155" s="0" t="str">
        <f aca="false">IF(R$1="","",IF(INDEX(Responses!$A$155:$AZ$155,1,R$1)="","",INDEX(Responses!$A$155:$AZ$155,1,R$1)))</f>
        <v/>
      </c>
      <c r="S155" s="0" t="str">
        <f aca="false">IF(S$1="","",IF(INDEX(Responses!$A$155:$AZ$155,1,S$1)="","",INDEX(Responses!$A$155:$AZ$155,1,S$1)))</f>
        <v/>
      </c>
      <c r="T155" s="0" t="n">
        <f aca="false">IF(LEN(A155&amp;B155&amp;C155&amp;D155&amp;E155&amp;F155&amp;G155&amp;H155&amp;I155&amp;J155&amp;K155&amp;L155&amp;M155&amp;N155&amp;O155&amp;P155&amp;Q155&amp;R155&amp;S155)&gt;0,1,0)</f>
        <v>0</v>
      </c>
    </row>
    <row r="156" customFormat="false" ht="15" hidden="false" customHeight="false" outlineLevel="0" collapsed="false">
      <c r="A156" s="0" t="str">
        <f aca="false">IF(A$1="","",IF(INDEX(Responses!$A$156:$AZ$156,1,A$1)="","",INDEX(Responses!$A$156:$AZ$156,1,A$1)))</f>
        <v/>
      </c>
      <c r="B156" s="0" t="str">
        <f aca="false">IF(B$1="","",IF(INDEX(Responses!$A$156:$AZ$156,1,B$1)="","",INDEX(Responses!$A$156:$AZ$156,1,B$1)))</f>
        <v/>
      </c>
      <c r="C156" s="0" t="str">
        <f aca="false">IF(C$1="","",IF(INDEX(Responses!$A$156:$AZ$156,1,C$1)="","",INDEX(Responses!$A$156:$AZ$156,1,C$1)))</f>
        <v/>
      </c>
      <c r="D156" s="0" t="str">
        <f aca="false">IF(D$1="","",IF(INDEX(Responses!$A$156:$AZ$156,1,D$1)="","",INDEX(Responses!$A$156:$AZ$156,1,D$1)))</f>
        <v/>
      </c>
      <c r="E156" s="0" t="str">
        <f aca="false">IF(E$1="","",IF(INDEX(Responses!$A$156:$AZ$156,1,E$1)="","",INDEX(Responses!$A$156:$AZ$156,1,E$1)))</f>
        <v/>
      </c>
      <c r="F156" s="0" t="str">
        <f aca="false">IF(F$1="","",IF(INDEX(Responses!$A$156:$AZ$156,1,F$1)="","",INDEX(Responses!$A$156:$AZ$156,1,F$1)))</f>
        <v/>
      </c>
      <c r="G156" s="0" t="str">
        <f aca="false">IF(G$1="","",IF(INDEX(Responses!$A$156:$AZ$156,1,G$1)="","",INDEX(Responses!$A$156:$AZ$156,1,G$1)))</f>
        <v/>
      </c>
      <c r="H156" s="0" t="str">
        <f aca="false">IF(H$1="","",IF(INDEX(Responses!$A$156:$AZ$156,1,H$1)="","",INDEX(Responses!$A$156:$AZ$156,1,H$1)))</f>
        <v/>
      </c>
      <c r="I156" s="0" t="str">
        <f aca="false">IF(I$1="","",IF(INDEX(Responses!$A$156:$AZ$156,1,I$1)="","",INDEX(Responses!$A$156:$AZ$156,1,I$1)))</f>
        <v/>
      </c>
      <c r="J156" s="0" t="str">
        <f aca="false">IF(J$1="","",IF(INDEX(Responses!$A$156:$AZ$156,1,J$1)="","",INDEX(Responses!$A$156:$AZ$156,1,J$1)))</f>
        <v/>
      </c>
      <c r="K156" s="0" t="str">
        <f aca="false">IF(K$1="","",IF(INDEX(Responses!$A$156:$AZ$156,1,K$1)="","",INDEX(Responses!$A$156:$AZ$156,1,K$1)))</f>
        <v/>
      </c>
      <c r="L156" s="0" t="str">
        <f aca="false">IF(L$1="","",IF(INDEX(Responses!$A$156:$AZ$156,1,L$1)="","",INDEX(Responses!$A$156:$AZ$156,1,L$1)))</f>
        <v/>
      </c>
      <c r="M156" s="0" t="str">
        <f aca="false">IF(M$1="","",IF(INDEX(Responses!$A$156:$AZ$156,1,M$1)="","",INDEX(Responses!$A$156:$AZ$156,1,M$1)))</f>
        <v/>
      </c>
      <c r="N156" s="0" t="str">
        <f aca="false">IF(N$1="","",IF(INDEX(Responses!$A$156:$AZ$156,1,N$1)="","",INDEX(Responses!$A$156:$AZ$156,1,N$1)))</f>
        <v/>
      </c>
      <c r="O156" s="0" t="str">
        <f aca="false">IF(O$1="","",IF(INDEX(Responses!$A$156:$AZ$156,1,O$1)="","",INDEX(Responses!$A$156:$AZ$156,1,O$1)))</f>
        <v/>
      </c>
      <c r="P156" s="0" t="str">
        <f aca="false">IF(P$1="","",IF(INDEX(Responses!$A$156:$AZ$156,1,P$1)="","",INDEX(Responses!$A$156:$AZ$156,1,P$1)))</f>
        <v/>
      </c>
      <c r="Q156" s="0" t="str">
        <f aca="false">IF(Q$1="","",IF(INDEX(Responses!$A$156:$AZ$156,1,Q$1)="","",INDEX(Responses!$A$156:$AZ$156,1,Q$1)))</f>
        <v/>
      </c>
      <c r="R156" s="0" t="str">
        <f aca="false">IF(R$1="","",IF(INDEX(Responses!$A$156:$AZ$156,1,R$1)="","",INDEX(Responses!$A$156:$AZ$156,1,R$1)))</f>
        <v/>
      </c>
      <c r="S156" s="0" t="str">
        <f aca="false">IF(S$1="","",IF(INDEX(Responses!$A$156:$AZ$156,1,S$1)="","",INDEX(Responses!$A$156:$AZ$156,1,S$1)))</f>
        <v/>
      </c>
      <c r="T156" s="0" t="n">
        <f aca="false">IF(LEN(A156&amp;B156&amp;C156&amp;D156&amp;E156&amp;F156&amp;G156&amp;H156&amp;I156&amp;J156&amp;K156&amp;L156&amp;M156&amp;N156&amp;O156&amp;P156&amp;Q156&amp;R156&amp;S156)&gt;0,1,0)</f>
        <v>0</v>
      </c>
    </row>
    <row r="157" customFormat="false" ht="15" hidden="false" customHeight="false" outlineLevel="0" collapsed="false">
      <c r="A157" s="0" t="str">
        <f aca="false">IF(A$1="","",IF(INDEX(Responses!$A$157:$AZ$157,1,A$1)="","",INDEX(Responses!$A$157:$AZ$157,1,A$1)))</f>
        <v/>
      </c>
      <c r="B157" s="0" t="str">
        <f aca="false">IF(B$1="","",IF(INDEX(Responses!$A$157:$AZ$157,1,B$1)="","",INDEX(Responses!$A$157:$AZ$157,1,B$1)))</f>
        <v/>
      </c>
      <c r="C157" s="0" t="str">
        <f aca="false">IF(C$1="","",IF(INDEX(Responses!$A$157:$AZ$157,1,C$1)="","",INDEX(Responses!$A$157:$AZ$157,1,C$1)))</f>
        <v/>
      </c>
      <c r="D157" s="0" t="str">
        <f aca="false">IF(D$1="","",IF(INDEX(Responses!$A$157:$AZ$157,1,D$1)="","",INDEX(Responses!$A$157:$AZ$157,1,D$1)))</f>
        <v/>
      </c>
      <c r="E157" s="0" t="str">
        <f aca="false">IF(E$1="","",IF(INDEX(Responses!$A$157:$AZ$157,1,E$1)="","",INDEX(Responses!$A$157:$AZ$157,1,E$1)))</f>
        <v/>
      </c>
      <c r="F157" s="0" t="str">
        <f aca="false">IF(F$1="","",IF(INDEX(Responses!$A$157:$AZ$157,1,F$1)="","",INDEX(Responses!$A$157:$AZ$157,1,F$1)))</f>
        <v/>
      </c>
      <c r="G157" s="0" t="str">
        <f aca="false">IF(G$1="","",IF(INDEX(Responses!$A$157:$AZ$157,1,G$1)="","",INDEX(Responses!$A$157:$AZ$157,1,G$1)))</f>
        <v/>
      </c>
      <c r="H157" s="0" t="str">
        <f aca="false">IF(H$1="","",IF(INDEX(Responses!$A$157:$AZ$157,1,H$1)="","",INDEX(Responses!$A$157:$AZ$157,1,H$1)))</f>
        <v/>
      </c>
      <c r="I157" s="0" t="str">
        <f aca="false">IF(I$1="","",IF(INDEX(Responses!$A$157:$AZ$157,1,I$1)="","",INDEX(Responses!$A$157:$AZ$157,1,I$1)))</f>
        <v/>
      </c>
      <c r="J157" s="0" t="str">
        <f aca="false">IF(J$1="","",IF(INDEX(Responses!$A$157:$AZ$157,1,J$1)="","",INDEX(Responses!$A$157:$AZ$157,1,J$1)))</f>
        <v/>
      </c>
      <c r="K157" s="0" t="str">
        <f aca="false">IF(K$1="","",IF(INDEX(Responses!$A$157:$AZ$157,1,K$1)="","",INDEX(Responses!$A$157:$AZ$157,1,K$1)))</f>
        <v/>
      </c>
      <c r="L157" s="0" t="str">
        <f aca="false">IF(L$1="","",IF(INDEX(Responses!$A$157:$AZ$157,1,L$1)="","",INDEX(Responses!$A$157:$AZ$157,1,L$1)))</f>
        <v/>
      </c>
      <c r="M157" s="0" t="str">
        <f aca="false">IF(M$1="","",IF(INDEX(Responses!$A$157:$AZ$157,1,M$1)="","",INDEX(Responses!$A$157:$AZ$157,1,M$1)))</f>
        <v/>
      </c>
      <c r="N157" s="0" t="str">
        <f aca="false">IF(N$1="","",IF(INDEX(Responses!$A$157:$AZ$157,1,N$1)="","",INDEX(Responses!$A$157:$AZ$157,1,N$1)))</f>
        <v/>
      </c>
      <c r="O157" s="0" t="str">
        <f aca="false">IF(O$1="","",IF(INDEX(Responses!$A$157:$AZ$157,1,O$1)="","",INDEX(Responses!$A$157:$AZ$157,1,O$1)))</f>
        <v/>
      </c>
      <c r="P157" s="0" t="str">
        <f aca="false">IF(P$1="","",IF(INDEX(Responses!$A$157:$AZ$157,1,P$1)="","",INDEX(Responses!$A$157:$AZ$157,1,P$1)))</f>
        <v/>
      </c>
      <c r="Q157" s="0" t="str">
        <f aca="false">IF(Q$1="","",IF(INDEX(Responses!$A$157:$AZ$157,1,Q$1)="","",INDEX(Responses!$A$157:$AZ$157,1,Q$1)))</f>
        <v/>
      </c>
      <c r="R157" s="0" t="str">
        <f aca="false">IF(R$1="","",IF(INDEX(Responses!$A$157:$AZ$157,1,R$1)="","",INDEX(Responses!$A$157:$AZ$157,1,R$1)))</f>
        <v/>
      </c>
      <c r="S157" s="0" t="str">
        <f aca="false">IF(S$1="","",IF(INDEX(Responses!$A$157:$AZ$157,1,S$1)="","",INDEX(Responses!$A$157:$AZ$157,1,S$1)))</f>
        <v/>
      </c>
      <c r="T157" s="0" t="n">
        <f aca="false">IF(LEN(A157&amp;B157&amp;C157&amp;D157&amp;E157&amp;F157&amp;G157&amp;H157&amp;I157&amp;J157&amp;K157&amp;L157&amp;M157&amp;N157&amp;O157&amp;P157&amp;Q157&amp;R157&amp;S157)&gt;0,1,0)</f>
        <v>0</v>
      </c>
    </row>
    <row r="158" customFormat="false" ht="15" hidden="false" customHeight="false" outlineLevel="0" collapsed="false">
      <c r="A158" s="0" t="str">
        <f aca="false">IF(A$1="","",IF(INDEX(Responses!$A$158:$AZ$158,1,A$1)="","",INDEX(Responses!$A$158:$AZ$158,1,A$1)))</f>
        <v/>
      </c>
      <c r="B158" s="0" t="str">
        <f aca="false">IF(B$1="","",IF(INDEX(Responses!$A$158:$AZ$158,1,B$1)="","",INDEX(Responses!$A$158:$AZ$158,1,B$1)))</f>
        <v/>
      </c>
      <c r="C158" s="0" t="str">
        <f aca="false">IF(C$1="","",IF(INDEX(Responses!$A$158:$AZ$158,1,C$1)="","",INDEX(Responses!$A$158:$AZ$158,1,C$1)))</f>
        <v/>
      </c>
      <c r="D158" s="0" t="str">
        <f aca="false">IF(D$1="","",IF(INDEX(Responses!$A$158:$AZ$158,1,D$1)="","",INDEX(Responses!$A$158:$AZ$158,1,D$1)))</f>
        <v/>
      </c>
      <c r="E158" s="0" t="str">
        <f aca="false">IF(E$1="","",IF(INDEX(Responses!$A$158:$AZ$158,1,E$1)="","",INDEX(Responses!$A$158:$AZ$158,1,E$1)))</f>
        <v/>
      </c>
      <c r="F158" s="0" t="str">
        <f aca="false">IF(F$1="","",IF(INDEX(Responses!$A$158:$AZ$158,1,F$1)="","",INDEX(Responses!$A$158:$AZ$158,1,F$1)))</f>
        <v/>
      </c>
      <c r="G158" s="0" t="str">
        <f aca="false">IF(G$1="","",IF(INDEX(Responses!$A$158:$AZ$158,1,G$1)="","",INDEX(Responses!$A$158:$AZ$158,1,G$1)))</f>
        <v/>
      </c>
      <c r="H158" s="0" t="str">
        <f aca="false">IF(H$1="","",IF(INDEX(Responses!$A$158:$AZ$158,1,H$1)="","",INDEX(Responses!$A$158:$AZ$158,1,H$1)))</f>
        <v/>
      </c>
      <c r="I158" s="0" t="str">
        <f aca="false">IF(I$1="","",IF(INDEX(Responses!$A$158:$AZ$158,1,I$1)="","",INDEX(Responses!$A$158:$AZ$158,1,I$1)))</f>
        <v/>
      </c>
      <c r="J158" s="0" t="str">
        <f aca="false">IF(J$1="","",IF(INDEX(Responses!$A$158:$AZ$158,1,J$1)="","",INDEX(Responses!$A$158:$AZ$158,1,J$1)))</f>
        <v/>
      </c>
      <c r="K158" s="0" t="str">
        <f aca="false">IF(K$1="","",IF(INDEX(Responses!$A$158:$AZ$158,1,K$1)="","",INDEX(Responses!$A$158:$AZ$158,1,K$1)))</f>
        <v/>
      </c>
      <c r="L158" s="0" t="str">
        <f aca="false">IF(L$1="","",IF(INDEX(Responses!$A$158:$AZ$158,1,L$1)="","",INDEX(Responses!$A$158:$AZ$158,1,L$1)))</f>
        <v/>
      </c>
      <c r="M158" s="0" t="str">
        <f aca="false">IF(M$1="","",IF(INDEX(Responses!$A$158:$AZ$158,1,M$1)="","",INDEX(Responses!$A$158:$AZ$158,1,M$1)))</f>
        <v/>
      </c>
      <c r="N158" s="0" t="str">
        <f aca="false">IF(N$1="","",IF(INDEX(Responses!$A$158:$AZ$158,1,N$1)="","",INDEX(Responses!$A$158:$AZ$158,1,N$1)))</f>
        <v/>
      </c>
      <c r="O158" s="0" t="str">
        <f aca="false">IF(O$1="","",IF(INDEX(Responses!$A$158:$AZ$158,1,O$1)="","",INDEX(Responses!$A$158:$AZ$158,1,O$1)))</f>
        <v/>
      </c>
      <c r="P158" s="0" t="str">
        <f aca="false">IF(P$1="","",IF(INDEX(Responses!$A$158:$AZ$158,1,P$1)="","",INDEX(Responses!$A$158:$AZ$158,1,P$1)))</f>
        <v/>
      </c>
      <c r="Q158" s="0" t="str">
        <f aca="false">IF(Q$1="","",IF(INDEX(Responses!$A$158:$AZ$158,1,Q$1)="","",INDEX(Responses!$A$158:$AZ$158,1,Q$1)))</f>
        <v/>
      </c>
      <c r="R158" s="0" t="str">
        <f aca="false">IF(R$1="","",IF(INDEX(Responses!$A$158:$AZ$158,1,R$1)="","",INDEX(Responses!$A$158:$AZ$158,1,R$1)))</f>
        <v/>
      </c>
      <c r="S158" s="0" t="str">
        <f aca="false">IF(S$1="","",IF(INDEX(Responses!$A$158:$AZ$158,1,S$1)="","",INDEX(Responses!$A$158:$AZ$158,1,S$1)))</f>
        <v/>
      </c>
      <c r="T158" s="0" t="n">
        <f aca="false">IF(LEN(A158&amp;B158&amp;C158&amp;D158&amp;E158&amp;F158&amp;G158&amp;H158&amp;I158&amp;J158&amp;K158&amp;L158&amp;M158&amp;N158&amp;O158&amp;P158&amp;Q158&amp;R158&amp;S158)&gt;0,1,0)</f>
        <v>0</v>
      </c>
    </row>
    <row r="159" customFormat="false" ht="15" hidden="false" customHeight="false" outlineLevel="0" collapsed="false">
      <c r="A159" s="0" t="str">
        <f aca="false">IF(A$1="","",IF(INDEX(Responses!$A$159:$AZ$159,1,A$1)="","",INDEX(Responses!$A$159:$AZ$159,1,A$1)))</f>
        <v/>
      </c>
      <c r="B159" s="0" t="str">
        <f aca="false">IF(B$1="","",IF(INDEX(Responses!$A$159:$AZ$159,1,B$1)="","",INDEX(Responses!$A$159:$AZ$159,1,B$1)))</f>
        <v/>
      </c>
      <c r="C159" s="0" t="str">
        <f aca="false">IF(C$1="","",IF(INDEX(Responses!$A$159:$AZ$159,1,C$1)="","",INDEX(Responses!$A$159:$AZ$159,1,C$1)))</f>
        <v/>
      </c>
      <c r="D159" s="0" t="str">
        <f aca="false">IF(D$1="","",IF(INDEX(Responses!$A$159:$AZ$159,1,D$1)="","",INDEX(Responses!$A$159:$AZ$159,1,D$1)))</f>
        <v/>
      </c>
      <c r="E159" s="0" t="str">
        <f aca="false">IF(E$1="","",IF(INDEX(Responses!$A$159:$AZ$159,1,E$1)="","",INDEX(Responses!$A$159:$AZ$159,1,E$1)))</f>
        <v/>
      </c>
      <c r="F159" s="0" t="str">
        <f aca="false">IF(F$1="","",IF(INDEX(Responses!$A$159:$AZ$159,1,F$1)="","",INDEX(Responses!$A$159:$AZ$159,1,F$1)))</f>
        <v/>
      </c>
      <c r="G159" s="0" t="str">
        <f aca="false">IF(G$1="","",IF(INDEX(Responses!$A$159:$AZ$159,1,G$1)="","",INDEX(Responses!$A$159:$AZ$159,1,G$1)))</f>
        <v/>
      </c>
      <c r="H159" s="0" t="str">
        <f aca="false">IF(H$1="","",IF(INDEX(Responses!$A$159:$AZ$159,1,H$1)="","",INDEX(Responses!$A$159:$AZ$159,1,H$1)))</f>
        <v/>
      </c>
      <c r="I159" s="0" t="str">
        <f aca="false">IF(I$1="","",IF(INDEX(Responses!$A$159:$AZ$159,1,I$1)="","",INDEX(Responses!$A$159:$AZ$159,1,I$1)))</f>
        <v/>
      </c>
      <c r="J159" s="0" t="str">
        <f aca="false">IF(J$1="","",IF(INDEX(Responses!$A$159:$AZ$159,1,J$1)="","",INDEX(Responses!$A$159:$AZ$159,1,J$1)))</f>
        <v/>
      </c>
      <c r="K159" s="0" t="str">
        <f aca="false">IF(K$1="","",IF(INDEX(Responses!$A$159:$AZ$159,1,K$1)="","",INDEX(Responses!$A$159:$AZ$159,1,K$1)))</f>
        <v/>
      </c>
      <c r="L159" s="0" t="str">
        <f aca="false">IF(L$1="","",IF(INDEX(Responses!$A$159:$AZ$159,1,L$1)="","",INDEX(Responses!$A$159:$AZ$159,1,L$1)))</f>
        <v/>
      </c>
      <c r="M159" s="0" t="str">
        <f aca="false">IF(M$1="","",IF(INDEX(Responses!$A$159:$AZ$159,1,M$1)="","",INDEX(Responses!$A$159:$AZ$159,1,M$1)))</f>
        <v/>
      </c>
      <c r="N159" s="0" t="str">
        <f aca="false">IF(N$1="","",IF(INDEX(Responses!$A$159:$AZ$159,1,N$1)="","",INDEX(Responses!$A$159:$AZ$159,1,N$1)))</f>
        <v/>
      </c>
      <c r="O159" s="0" t="str">
        <f aca="false">IF(O$1="","",IF(INDEX(Responses!$A$159:$AZ$159,1,O$1)="","",INDEX(Responses!$A$159:$AZ$159,1,O$1)))</f>
        <v/>
      </c>
      <c r="P159" s="0" t="str">
        <f aca="false">IF(P$1="","",IF(INDEX(Responses!$A$159:$AZ$159,1,P$1)="","",INDEX(Responses!$A$159:$AZ$159,1,P$1)))</f>
        <v/>
      </c>
      <c r="Q159" s="0" t="str">
        <f aca="false">IF(Q$1="","",IF(INDEX(Responses!$A$159:$AZ$159,1,Q$1)="","",INDEX(Responses!$A$159:$AZ$159,1,Q$1)))</f>
        <v/>
      </c>
      <c r="R159" s="0" t="str">
        <f aca="false">IF(R$1="","",IF(INDEX(Responses!$A$159:$AZ$159,1,R$1)="","",INDEX(Responses!$A$159:$AZ$159,1,R$1)))</f>
        <v/>
      </c>
      <c r="S159" s="0" t="str">
        <f aca="false">IF(S$1="","",IF(INDEX(Responses!$A$159:$AZ$159,1,S$1)="","",INDEX(Responses!$A$159:$AZ$159,1,S$1)))</f>
        <v/>
      </c>
      <c r="T159" s="0" t="n">
        <f aca="false">IF(LEN(A159&amp;B159&amp;C159&amp;D159&amp;E159&amp;F159&amp;G159&amp;H159&amp;I159&amp;J159&amp;K159&amp;L159&amp;M159&amp;N159&amp;O159&amp;P159&amp;Q159&amp;R159&amp;S159)&gt;0,1,0)</f>
        <v>0</v>
      </c>
    </row>
    <row r="160" customFormat="false" ht="15" hidden="false" customHeight="false" outlineLevel="0" collapsed="false">
      <c r="A160" s="0" t="str">
        <f aca="false">IF(A$1="","",IF(INDEX(Responses!$A$160:$AZ$160,1,A$1)="","",INDEX(Responses!$A$160:$AZ$160,1,A$1)))</f>
        <v/>
      </c>
      <c r="B160" s="0" t="str">
        <f aca="false">IF(B$1="","",IF(INDEX(Responses!$A$160:$AZ$160,1,B$1)="","",INDEX(Responses!$A$160:$AZ$160,1,B$1)))</f>
        <v/>
      </c>
      <c r="C160" s="0" t="str">
        <f aca="false">IF(C$1="","",IF(INDEX(Responses!$A$160:$AZ$160,1,C$1)="","",INDEX(Responses!$A$160:$AZ$160,1,C$1)))</f>
        <v/>
      </c>
      <c r="D160" s="0" t="str">
        <f aca="false">IF(D$1="","",IF(INDEX(Responses!$A$160:$AZ$160,1,D$1)="","",INDEX(Responses!$A$160:$AZ$160,1,D$1)))</f>
        <v/>
      </c>
      <c r="E160" s="0" t="str">
        <f aca="false">IF(E$1="","",IF(INDEX(Responses!$A$160:$AZ$160,1,E$1)="","",INDEX(Responses!$A$160:$AZ$160,1,E$1)))</f>
        <v/>
      </c>
      <c r="F160" s="0" t="str">
        <f aca="false">IF(F$1="","",IF(INDEX(Responses!$A$160:$AZ$160,1,F$1)="","",INDEX(Responses!$A$160:$AZ$160,1,F$1)))</f>
        <v/>
      </c>
      <c r="G160" s="0" t="str">
        <f aca="false">IF(G$1="","",IF(INDEX(Responses!$A$160:$AZ$160,1,G$1)="","",INDEX(Responses!$A$160:$AZ$160,1,G$1)))</f>
        <v/>
      </c>
      <c r="H160" s="0" t="str">
        <f aca="false">IF(H$1="","",IF(INDEX(Responses!$A$160:$AZ$160,1,H$1)="","",INDEX(Responses!$A$160:$AZ$160,1,H$1)))</f>
        <v/>
      </c>
      <c r="I160" s="0" t="str">
        <f aca="false">IF(I$1="","",IF(INDEX(Responses!$A$160:$AZ$160,1,I$1)="","",INDEX(Responses!$A$160:$AZ$160,1,I$1)))</f>
        <v/>
      </c>
      <c r="J160" s="0" t="str">
        <f aca="false">IF(J$1="","",IF(INDEX(Responses!$A$160:$AZ$160,1,J$1)="","",INDEX(Responses!$A$160:$AZ$160,1,J$1)))</f>
        <v/>
      </c>
      <c r="K160" s="0" t="str">
        <f aca="false">IF(K$1="","",IF(INDEX(Responses!$A$160:$AZ$160,1,K$1)="","",INDEX(Responses!$A$160:$AZ$160,1,K$1)))</f>
        <v/>
      </c>
      <c r="L160" s="0" t="str">
        <f aca="false">IF(L$1="","",IF(INDEX(Responses!$A$160:$AZ$160,1,L$1)="","",INDEX(Responses!$A$160:$AZ$160,1,L$1)))</f>
        <v/>
      </c>
      <c r="M160" s="0" t="str">
        <f aca="false">IF(M$1="","",IF(INDEX(Responses!$A$160:$AZ$160,1,M$1)="","",INDEX(Responses!$A$160:$AZ$160,1,M$1)))</f>
        <v/>
      </c>
      <c r="N160" s="0" t="str">
        <f aca="false">IF(N$1="","",IF(INDEX(Responses!$A$160:$AZ$160,1,N$1)="","",INDEX(Responses!$A$160:$AZ$160,1,N$1)))</f>
        <v/>
      </c>
      <c r="O160" s="0" t="str">
        <f aca="false">IF(O$1="","",IF(INDEX(Responses!$A$160:$AZ$160,1,O$1)="","",INDEX(Responses!$A$160:$AZ$160,1,O$1)))</f>
        <v/>
      </c>
      <c r="P160" s="0" t="str">
        <f aca="false">IF(P$1="","",IF(INDEX(Responses!$A$160:$AZ$160,1,P$1)="","",INDEX(Responses!$A$160:$AZ$160,1,P$1)))</f>
        <v/>
      </c>
      <c r="Q160" s="0" t="str">
        <f aca="false">IF(Q$1="","",IF(INDEX(Responses!$A$160:$AZ$160,1,Q$1)="","",INDEX(Responses!$A$160:$AZ$160,1,Q$1)))</f>
        <v/>
      </c>
      <c r="R160" s="0" t="str">
        <f aca="false">IF(R$1="","",IF(INDEX(Responses!$A$160:$AZ$160,1,R$1)="","",INDEX(Responses!$A$160:$AZ$160,1,R$1)))</f>
        <v/>
      </c>
      <c r="S160" s="0" t="str">
        <f aca="false">IF(S$1="","",IF(INDEX(Responses!$A$160:$AZ$160,1,S$1)="","",INDEX(Responses!$A$160:$AZ$160,1,S$1)))</f>
        <v/>
      </c>
      <c r="T160" s="0" t="n">
        <f aca="false">IF(LEN(A160&amp;B160&amp;C160&amp;D160&amp;E160&amp;F160&amp;G160&amp;H160&amp;I160&amp;J160&amp;K160&amp;L160&amp;M160&amp;N160&amp;O160&amp;P160&amp;Q160&amp;R160&amp;S160)&gt;0,1,0)</f>
        <v>0</v>
      </c>
    </row>
    <row r="161" customFormat="false" ht="15" hidden="false" customHeight="false" outlineLevel="0" collapsed="false">
      <c r="A161" s="0" t="str">
        <f aca="false">IF(A$1="","",IF(INDEX(Responses!$A$161:$AZ$161,1,A$1)="","",INDEX(Responses!$A$161:$AZ$161,1,A$1)))</f>
        <v/>
      </c>
      <c r="B161" s="0" t="str">
        <f aca="false">IF(B$1="","",IF(INDEX(Responses!$A$161:$AZ$161,1,B$1)="","",INDEX(Responses!$A$161:$AZ$161,1,B$1)))</f>
        <v/>
      </c>
      <c r="C161" s="0" t="str">
        <f aca="false">IF(C$1="","",IF(INDEX(Responses!$A$161:$AZ$161,1,C$1)="","",INDEX(Responses!$A$161:$AZ$161,1,C$1)))</f>
        <v/>
      </c>
      <c r="D161" s="0" t="str">
        <f aca="false">IF(D$1="","",IF(INDEX(Responses!$A$161:$AZ$161,1,D$1)="","",INDEX(Responses!$A$161:$AZ$161,1,D$1)))</f>
        <v/>
      </c>
      <c r="E161" s="0" t="str">
        <f aca="false">IF(E$1="","",IF(INDEX(Responses!$A$161:$AZ$161,1,E$1)="","",INDEX(Responses!$A$161:$AZ$161,1,E$1)))</f>
        <v/>
      </c>
      <c r="F161" s="0" t="str">
        <f aca="false">IF(F$1="","",IF(INDEX(Responses!$A$161:$AZ$161,1,F$1)="","",INDEX(Responses!$A$161:$AZ$161,1,F$1)))</f>
        <v/>
      </c>
      <c r="G161" s="0" t="str">
        <f aca="false">IF(G$1="","",IF(INDEX(Responses!$A$161:$AZ$161,1,G$1)="","",INDEX(Responses!$A$161:$AZ$161,1,G$1)))</f>
        <v/>
      </c>
      <c r="H161" s="0" t="str">
        <f aca="false">IF(H$1="","",IF(INDEX(Responses!$A$161:$AZ$161,1,H$1)="","",INDEX(Responses!$A$161:$AZ$161,1,H$1)))</f>
        <v/>
      </c>
      <c r="I161" s="0" t="str">
        <f aca="false">IF(I$1="","",IF(INDEX(Responses!$A$161:$AZ$161,1,I$1)="","",INDEX(Responses!$A$161:$AZ$161,1,I$1)))</f>
        <v/>
      </c>
      <c r="J161" s="0" t="str">
        <f aca="false">IF(J$1="","",IF(INDEX(Responses!$A$161:$AZ$161,1,J$1)="","",INDEX(Responses!$A$161:$AZ$161,1,J$1)))</f>
        <v/>
      </c>
      <c r="K161" s="0" t="str">
        <f aca="false">IF(K$1="","",IF(INDEX(Responses!$A$161:$AZ$161,1,K$1)="","",INDEX(Responses!$A$161:$AZ$161,1,K$1)))</f>
        <v/>
      </c>
      <c r="L161" s="0" t="str">
        <f aca="false">IF(L$1="","",IF(INDEX(Responses!$A$161:$AZ$161,1,L$1)="","",INDEX(Responses!$A$161:$AZ$161,1,L$1)))</f>
        <v/>
      </c>
      <c r="M161" s="0" t="str">
        <f aca="false">IF(M$1="","",IF(INDEX(Responses!$A$161:$AZ$161,1,M$1)="","",INDEX(Responses!$A$161:$AZ$161,1,M$1)))</f>
        <v/>
      </c>
      <c r="N161" s="0" t="str">
        <f aca="false">IF(N$1="","",IF(INDEX(Responses!$A$161:$AZ$161,1,N$1)="","",INDEX(Responses!$A$161:$AZ$161,1,N$1)))</f>
        <v/>
      </c>
      <c r="O161" s="0" t="str">
        <f aca="false">IF(O$1="","",IF(INDEX(Responses!$A$161:$AZ$161,1,O$1)="","",INDEX(Responses!$A$161:$AZ$161,1,O$1)))</f>
        <v/>
      </c>
      <c r="P161" s="0" t="str">
        <f aca="false">IF(P$1="","",IF(INDEX(Responses!$A$161:$AZ$161,1,P$1)="","",INDEX(Responses!$A$161:$AZ$161,1,P$1)))</f>
        <v/>
      </c>
      <c r="Q161" s="0" t="str">
        <f aca="false">IF(Q$1="","",IF(INDEX(Responses!$A$161:$AZ$161,1,Q$1)="","",INDEX(Responses!$A$161:$AZ$161,1,Q$1)))</f>
        <v/>
      </c>
      <c r="R161" s="0" t="str">
        <f aca="false">IF(R$1="","",IF(INDEX(Responses!$A$161:$AZ$161,1,R$1)="","",INDEX(Responses!$A$161:$AZ$161,1,R$1)))</f>
        <v/>
      </c>
      <c r="S161" s="0" t="str">
        <f aca="false">IF(S$1="","",IF(INDEX(Responses!$A$161:$AZ$161,1,S$1)="","",INDEX(Responses!$A$161:$AZ$161,1,S$1)))</f>
        <v/>
      </c>
      <c r="T161" s="0" t="n">
        <f aca="false">IF(LEN(A161&amp;B161&amp;C161&amp;D161&amp;E161&amp;F161&amp;G161&amp;H161&amp;I161&amp;J161&amp;K161&amp;L161&amp;M161&amp;N161&amp;O161&amp;P161&amp;Q161&amp;R161&amp;S161)&gt;0,1,0)</f>
        <v>0</v>
      </c>
    </row>
    <row r="162" customFormat="false" ht="15" hidden="false" customHeight="false" outlineLevel="0" collapsed="false">
      <c r="A162" s="0" t="str">
        <f aca="false">IF(A$1="","",IF(INDEX(Responses!$A$162:$AZ$162,1,A$1)="","",INDEX(Responses!$A$162:$AZ$162,1,A$1)))</f>
        <v/>
      </c>
      <c r="B162" s="0" t="str">
        <f aca="false">IF(B$1="","",IF(INDEX(Responses!$A$162:$AZ$162,1,B$1)="","",INDEX(Responses!$A$162:$AZ$162,1,B$1)))</f>
        <v/>
      </c>
      <c r="C162" s="0" t="str">
        <f aca="false">IF(C$1="","",IF(INDEX(Responses!$A$162:$AZ$162,1,C$1)="","",INDEX(Responses!$A$162:$AZ$162,1,C$1)))</f>
        <v/>
      </c>
      <c r="D162" s="0" t="str">
        <f aca="false">IF(D$1="","",IF(INDEX(Responses!$A$162:$AZ$162,1,D$1)="","",INDEX(Responses!$A$162:$AZ$162,1,D$1)))</f>
        <v/>
      </c>
      <c r="E162" s="0" t="str">
        <f aca="false">IF(E$1="","",IF(INDEX(Responses!$A$162:$AZ$162,1,E$1)="","",INDEX(Responses!$A$162:$AZ$162,1,E$1)))</f>
        <v/>
      </c>
      <c r="F162" s="0" t="str">
        <f aca="false">IF(F$1="","",IF(INDEX(Responses!$A$162:$AZ$162,1,F$1)="","",INDEX(Responses!$A$162:$AZ$162,1,F$1)))</f>
        <v/>
      </c>
      <c r="G162" s="0" t="str">
        <f aca="false">IF(G$1="","",IF(INDEX(Responses!$A$162:$AZ$162,1,G$1)="","",INDEX(Responses!$A$162:$AZ$162,1,G$1)))</f>
        <v/>
      </c>
      <c r="H162" s="0" t="str">
        <f aca="false">IF(H$1="","",IF(INDEX(Responses!$A$162:$AZ$162,1,H$1)="","",INDEX(Responses!$A$162:$AZ$162,1,H$1)))</f>
        <v/>
      </c>
      <c r="I162" s="0" t="str">
        <f aca="false">IF(I$1="","",IF(INDEX(Responses!$A$162:$AZ$162,1,I$1)="","",INDEX(Responses!$A$162:$AZ$162,1,I$1)))</f>
        <v/>
      </c>
      <c r="J162" s="0" t="str">
        <f aca="false">IF(J$1="","",IF(INDEX(Responses!$A$162:$AZ$162,1,J$1)="","",INDEX(Responses!$A$162:$AZ$162,1,J$1)))</f>
        <v/>
      </c>
      <c r="K162" s="0" t="str">
        <f aca="false">IF(K$1="","",IF(INDEX(Responses!$A$162:$AZ$162,1,K$1)="","",INDEX(Responses!$A$162:$AZ$162,1,K$1)))</f>
        <v/>
      </c>
      <c r="L162" s="0" t="str">
        <f aca="false">IF(L$1="","",IF(INDEX(Responses!$A$162:$AZ$162,1,L$1)="","",INDEX(Responses!$A$162:$AZ$162,1,L$1)))</f>
        <v/>
      </c>
      <c r="M162" s="0" t="str">
        <f aca="false">IF(M$1="","",IF(INDEX(Responses!$A$162:$AZ$162,1,M$1)="","",INDEX(Responses!$A$162:$AZ$162,1,M$1)))</f>
        <v/>
      </c>
      <c r="N162" s="0" t="str">
        <f aca="false">IF(N$1="","",IF(INDEX(Responses!$A$162:$AZ$162,1,N$1)="","",INDEX(Responses!$A$162:$AZ$162,1,N$1)))</f>
        <v/>
      </c>
      <c r="O162" s="0" t="str">
        <f aca="false">IF(O$1="","",IF(INDEX(Responses!$A$162:$AZ$162,1,O$1)="","",INDEX(Responses!$A$162:$AZ$162,1,O$1)))</f>
        <v/>
      </c>
      <c r="P162" s="0" t="str">
        <f aca="false">IF(P$1="","",IF(INDEX(Responses!$A$162:$AZ$162,1,P$1)="","",INDEX(Responses!$A$162:$AZ$162,1,P$1)))</f>
        <v/>
      </c>
      <c r="Q162" s="0" t="str">
        <f aca="false">IF(Q$1="","",IF(INDEX(Responses!$A$162:$AZ$162,1,Q$1)="","",INDEX(Responses!$A$162:$AZ$162,1,Q$1)))</f>
        <v/>
      </c>
      <c r="R162" s="0" t="str">
        <f aca="false">IF(R$1="","",IF(INDEX(Responses!$A$162:$AZ$162,1,R$1)="","",INDEX(Responses!$A$162:$AZ$162,1,R$1)))</f>
        <v/>
      </c>
      <c r="S162" s="0" t="str">
        <f aca="false">IF(S$1="","",IF(INDEX(Responses!$A$162:$AZ$162,1,S$1)="","",INDEX(Responses!$A$162:$AZ$162,1,S$1)))</f>
        <v/>
      </c>
      <c r="T162" s="0" t="n">
        <f aca="false">IF(LEN(A162&amp;B162&amp;C162&amp;D162&amp;E162&amp;F162&amp;G162&amp;H162&amp;I162&amp;J162&amp;K162&amp;L162&amp;M162&amp;N162&amp;O162&amp;P162&amp;Q162&amp;R162&amp;S162)&gt;0,1,0)</f>
        <v>0</v>
      </c>
    </row>
    <row r="163" customFormat="false" ht="15" hidden="false" customHeight="false" outlineLevel="0" collapsed="false">
      <c r="A163" s="0" t="str">
        <f aca="false">IF(A$1="","",IF(INDEX(Responses!$A$163:$AZ$163,1,A$1)="","",INDEX(Responses!$A$163:$AZ$163,1,A$1)))</f>
        <v/>
      </c>
      <c r="B163" s="0" t="str">
        <f aca="false">IF(B$1="","",IF(INDEX(Responses!$A$163:$AZ$163,1,B$1)="","",INDEX(Responses!$A$163:$AZ$163,1,B$1)))</f>
        <v/>
      </c>
      <c r="C163" s="0" t="str">
        <f aca="false">IF(C$1="","",IF(INDEX(Responses!$A$163:$AZ$163,1,C$1)="","",INDEX(Responses!$A$163:$AZ$163,1,C$1)))</f>
        <v/>
      </c>
      <c r="D163" s="0" t="str">
        <f aca="false">IF(D$1="","",IF(INDEX(Responses!$A$163:$AZ$163,1,D$1)="","",INDEX(Responses!$A$163:$AZ$163,1,D$1)))</f>
        <v/>
      </c>
      <c r="E163" s="0" t="str">
        <f aca="false">IF(E$1="","",IF(INDEX(Responses!$A$163:$AZ$163,1,E$1)="","",INDEX(Responses!$A$163:$AZ$163,1,E$1)))</f>
        <v/>
      </c>
      <c r="F163" s="0" t="str">
        <f aca="false">IF(F$1="","",IF(INDEX(Responses!$A$163:$AZ$163,1,F$1)="","",INDEX(Responses!$A$163:$AZ$163,1,F$1)))</f>
        <v/>
      </c>
      <c r="G163" s="0" t="str">
        <f aca="false">IF(G$1="","",IF(INDEX(Responses!$A$163:$AZ$163,1,G$1)="","",INDEX(Responses!$A$163:$AZ$163,1,G$1)))</f>
        <v/>
      </c>
      <c r="H163" s="0" t="str">
        <f aca="false">IF(H$1="","",IF(INDEX(Responses!$A$163:$AZ$163,1,H$1)="","",INDEX(Responses!$A$163:$AZ$163,1,H$1)))</f>
        <v/>
      </c>
      <c r="I163" s="0" t="str">
        <f aca="false">IF(I$1="","",IF(INDEX(Responses!$A$163:$AZ$163,1,I$1)="","",INDEX(Responses!$A$163:$AZ$163,1,I$1)))</f>
        <v/>
      </c>
      <c r="J163" s="0" t="str">
        <f aca="false">IF(J$1="","",IF(INDEX(Responses!$A$163:$AZ$163,1,J$1)="","",INDEX(Responses!$A$163:$AZ$163,1,J$1)))</f>
        <v/>
      </c>
      <c r="K163" s="0" t="str">
        <f aca="false">IF(K$1="","",IF(INDEX(Responses!$A$163:$AZ$163,1,K$1)="","",INDEX(Responses!$A$163:$AZ$163,1,K$1)))</f>
        <v/>
      </c>
      <c r="L163" s="0" t="str">
        <f aca="false">IF(L$1="","",IF(INDEX(Responses!$A$163:$AZ$163,1,L$1)="","",INDEX(Responses!$A$163:$AZ$163,1,L$1)))</f>
        <v/>
      </c>
      <c r="M163" s="0" t="str">
        <f aca="false">IF(M$1="","",IF(INDEX(Responses!$A$163:$AZ$163,1,M$1)="","",INDEX(Responses!$A$163:$AZ$163,1,M$1)))</f>
        <v/>
      </c>
      <c r="N163" s="0" t="str">
        <f aca="false">IF(N$1="","",IF(INDEX(Responses!$A$163:$AZ$163,1,N$1)="","",INDEX(Responses!$A$163:$AZ$163,1,N$1)))</f>
        <v/>
      </c>
      <c r="O163" s="0" t="str">
        <f aca="false">IF(O$1="","",IF(INDEX(Responses!$A$163:$AZ$163,1,O$1)="","",INDEX(Responses!$A$163:$AZ$163,1,O$1)))</f>
        <v/>
      </c>
      <c r="P163" s="0" t="str">
        <f aca="false">IF(P$1="","",IF(INDEX(Responses!$A$163:$AZ$163,1,P$1)="","",INDEX(Responses!$A$163:$AZ$163,1,P$1)))</f>
        <v/>
      </c>
      <c r="Q163" s="0" t="str">
        <f aca="false">IF(Q$1="","",IF(INDEX(Responses!$A$163:$AZ$163,1,Q$1)="","",INDEX(Responses!$A$163:$AZ$163,1,Q$1)))</f>
        <v/>
      </c>
      <c r="R163" s="0" t="str">
        <f aca="false">IF(R$1="","",IF(INDEX(Responses!$A$163:$AZ$163,1,R$1)="","",INDEX(Responses!$A$163:$AZ$163,1,R$1)))</f>
        <v/>
      </c>
      <c r="S163" s="0" t="str">
        <f aca="false">IF(S$1="","",IF(INDEX(Responses!$A$163:$AZ$163,1,S$1)="","",INDEX(Responses!$A$163:$AZ$163,1,S$1)))</f>
        <v/>
      </c>
      <c r="T163" s="0" t="n">
        <f aca="false">IF(LEN(A163&amp;B163&amp;C163&amp;D163&amp;E163&amp;F163&amp;G163&amp;H163&amp;I163&amp;J163&amp;K163&amp;L163&amp;M163&amp;N163&amp;O163&amp;P163&amp;Q163&amp;R163&amp;S163)&gt;0,1,0)</f>
        <v>0</v>
      </c>
    </row>
    <row r="164" customFormat="false" ht="15" hidden="false" customHeight="false" outlineLevel="0" collapsed="false">
      <c r="A164" s="0" t="str">
        <f aca="false">IF(A$1="","",IF(INDEX(Responses!$A$164:$AZ$164,1,A$1)="","",INDEX(Responses!$A$164:$AZ$164,1,A$1)))</f>
        <v/>
      </c>
      <c r="B164" s="0" t="str">
        <f aca="false">IF(B$1="","",IF(INDEX(Responses!$A$164:$AZ$164,1,B$1)="","",INDEX(Responses!$A$164:$AZ$164,1,B$1)))</f>
        <v/>
      </c>
      <c r="C164" s="0" t="str">
        <f aca="false">IF(C$1="","",IF(INDEX(Responses!$A$164:$AZ$164,1,C$1)="","",INDEX(Responses!$A$164:$AZ$164,1,C$1)))</f>
        <v/>
      </c>
      <c r="D164" s="0" t="str">
        <f aca="false">IF(D$1="","",IF(INDEX(Responses!$A$164:$AZ$164,1,D$1)="","",INDEX(Responses!$A$164:$AZ$164,1,D$1)))</f>
        <v/>
      </c>
      <c r="E164" s="0" t="str">
        <f aca="false">IF(E$1="","",IF(INDEX(Responses!$A$164:$AZ$164,1,E$1)="","",INDEX(Responses!$A$164:$AZ$164,1,E$1)))</f>
        <v/>
      </c>
      <c r="F164" s="0" t="str">
        <f aca="false">IF(F$1="","",IF(INDEX(Responses!$A$164:$AZ$164,1,F$1)="","",INDEX(Responses!$A$164:$AZ$164,1,F$1)))</f>
        <v/>
      </c>
      <c r="G164" s="0" t="str">
        <f aca="false">IF(G$1="","",IF(INDEX(Responses!$A$164:$AZ$164,1,G$1)="","",INDEX(Responses!$A$164:$AZ$164,1,G$1)))</f>
        <v/>
      </c>
      <c r="H164" s="0" t="str">
        <f aca="false">IF(H$1="","",IF(INDEX(Responses!$A$164:$AZ$164,1,H$1)="","",INDEX(Responses!$A$164:$AZ$164,1,H$1)))</f>
        <v/>
      </c>
      <c r="I164" s="0" t="str">
        <f aca="false">IF(I$1="","",IF(INDEX(Responses!$A$164:$AZ$164,1,I$1)="","",INDEX(Responses!$A$164:$AZ$164,1,I$1)))</f>
        <v/>
      </c>
      <c r="J164" s="0" t="str">
        <f aca="false">IF(J$1="","",IF(INDEX(Responses!$A$164:$AZ$164,1,J$1)="","",INDEX(Responses!$A$164:$AZ$164,1,J$1)))</f>
        <v/>
      </c>
      <c r="K164" s="0" t="str">
        <f aca="false">IF(K$1="","",IF(INDEX(Responses!$A$164:$AZ$164,1,K$1)="","",INDEX(Responses!$A$164:$AZ$164,1,K$1)))</f>
        <v/>
      </c>
      <c r="L164" s="0" t="str">
        <f aca="false">IF(L$1="","",IF(INDEX(Responses!$A$164:$AZ$164,1,L$1)="","",INDEX(Responses!$A$164:$AZ$164,1,L$1)))</f>
        <v/>
      </c>
      <c r="M164" s="0" t="str">
        <f aca="false">IF(M$1="","",IF(INDEX(Responses!$A$164:$AZ$164,1,M$1)="","",INDEX(Responses!$A$164:$AZ$164,1,M$1)))</f>
        <v/>
      </c>
      <c r="N164" s="0" t="str">
        <f aca="false">IF(N$1="","",IF(INDEX(Responses!$A$164:$AZ$164,1,N$1)="","",INDEX(Responses!$A$164:$AZ$164,1,N$1)))</f>
        <v/>
      </c>
      <c r="O164" s="0" t="str">
        <f aca="false">IF(O$1="","",IF(INDEX(Responses!$A$164:$AZ$164,1,O$1)="","",INDEX(Responses!$A$164:$AZ$164,1,O$1)))</f>
        <v/>
      </c>
      <c r="P164" s="0" t="str">
        <f aca="false">IF(P$1="","",IF(INDEX(Responses!$A$164:$AZ$164,1,P$1)="","",INDEX(Responses!$A$164:$AZ$164,1,P$1)))</f>
        <v/>
      </c>
      <c r="Q164" s="0" t="str">
        <f aca="false">IF(Q$1="","",IF(INDEX(Responses!$A$164:$AZ$164,1,Q$1)="","",INDEX(Responses!$A$164:$AZ$164,1,Q$1)))</f>
        <v/>
      </c>
      <c r="R164" s="0" t="str">
        <f aca="false">IF(R$1="","",IF(INDEX(Responses!$A$164:$AZ$164,1,R$1)="","",INDEX(Responses!$A$164:$AZ$164,1,R$1)))</f>
        <v/>
      </c>
      <c r="S164" s="0" t="str">
        <f aca="false">IF(S$1="","",IF(INDEX(Responses!$A$164:$AZ$164,1,S$1)="","",INDEX(Responses!$A$164:$AZ$164,1,S$1)))</f>
        <v/>
      </c>
      <c r="T164" s="0" t="n">
        <f aca="false">IF(LEN(A164&amp;B164&amp;C164&amp;D164&amp;E164&amp;F164&amp;G164&amp;H164&amp;I164&amp;J164&amp;K164&amp;L164&amp;M164&amp;N164&amp;O164&amp;P164&amp;Q164&amp;R164&amp;S164)&gt;0,1,0)</f>
        <v>0</v>
      </c>
    </row>
    <row r="165" customFormat="false" ht="15" hidden="false" customHeight="false" outlineLevel="0" collapsed="false">
      <c r="A165" s="0" t="str">
        <f aca="false">IF(A$1="","",IF(INDEX(Responses!$A$165:$AZ$165,1,A$1)="","",INDEX(Responses!$A$165:$AZ$165,1,A$1)))</f>
        <v/>
      </c>
      <c r="B165" s="0" t="str">
        <f aca="false">IF(B$1="","",IF(INDEX(Responses!$A$165:$AZ$165,1,B$1)="","",INDEX(Responses!$A$165:$AZ$165,1,B$1)))</f>
        <v/>
      </c>
      <c r="C165" s="0" t="str">
        <f aca="false">IF(C$1="","",IF(INDEX(Responses!$A$165:$AZ$165,1,C$1)="","",INDEX(Responses!$A$165:$AZ$165,1,C$1)))</f>
        <v/>
      </c>
      <c r="D165" s="0" t="str">
        <f aca="false">IF(D$1="","",IF(INDEX(Responses!$A$165:$AZ$165,1,D$1)="","",INDEX(Responses!$A$165:$AZ$165,1,D$1)))</f>
        <v/>
      </c>
      <c r="E165" s="0" t="str">
        <f aca="false">IF(E$1="","",IF(INDEX(Responses!$A$165:$AZ$165,1,E$1)="","",INDEX(Responses!$A$165:$AZ$165,1,E$1)))</f>
        <v/>
      </c>
      <c r="F165" s="0" t="str">
        <f aca="false">IF(F$1="","",IF(INDEX(Responses!$A$165:$AZ$165,1,F$1)="","",INDEX(Responses!$A$165:$AZ$165,1,F$1)))</f>
        <v/>
      </c>
      <c r="G165" s="0" t="str">
        <f aca="false">IF(G$1="","",IF(INDEX(Responses!$A$165:$AZ$165,1,G$1)="","",INDEX(Responses!$A$165:$AZ$165,1,G$1)))</f>
        <v/>
      </c>
      <c r="H165" s="0" t="str">
        <f aca="false">IF(H$1="","",IF(INDEX(Responses!$A$165:$AZ$165,1,H$1)="","",INDEX(Responses!$A$165:$AZ$165,1,H$1)))</f>
        <v/>
      </c>
      <c r="I165" s="0" t="str">
        <f aca="false">IF(I$1="","",IF(INDEX(Responses!$A$165:$AZ$165,1,I$1)="","",INDEX(Responses!$A$165:$AZ$165,1,I$1)))</f>
        <v/>
      </c>
      <c r="J165" s="0" t="str">
        <f aca="false">IF(J$1="","",IF(INDEX(Responses!$A$165:$AZ$165,1,J$1)="","",INDEX(Responses!$A$165:$AZ$165,1,J$1)))</f>
        <v/>
      </c>
      <c r="K165" s="0" t="str">
        <f aca="false">IF(K$1="","",IF(INDEX(Responses!$A$165:$AZ$165,1,K$1)="","",INDEX(Responses!$A$165:$AZ$165,1,K$1)))</f>
        <v/>
      </c>
      <c r="L165" s="0" t="str">
        <f aca="false">IF(L$1="","",IF(INDEX(Responses!$A$165:$AZ$165,1,L$1)="","",INDEX(Responses!$A$165:$AZ$165,1,L$1)))</f>
        <v/>
      </c>
      <c r="M165" s="0" t="str">
        <f aca="false">IF(M$1="","",IF(INDEX(Responses!$A$165:$AZ$165,1,M$1)="","",INDEX(Responses!$A$165:$AZ$165,1,M$1)))</f>
        <v/>
      </c>
      <c r="N165" s="0" t="str">
        <f aca="false">IF(N$1="","",IF(INDEX(Responses!$A$165:$AZ$165,1,N$1)="","",INDEX(Responses!$A$165:$AZ$165,1,N$1)))</f>
        <v/>
      </c>
      <c r="O165" s="0" t="str">
        <f aca="false">IF(O$1="","",IF(INDEX(Responses!$A$165:$AZ$165,1,O$1)="","",INDEX(Responses!$A$165:$AZ$165,1,O$1)))</f>
        <v/>
      </c>
      <c r="P165" s="0" t="str">
        <f aca="false">IF(P$1="","",IF(INDEX(Responses!$A$165:$AZ$165,1,P$1)="","",INDEX(Responses!$A$165:$AZ$165,1,P$1)))</f>
        <v/>
      </c>
      <c r="Q165" s="0" t="str">
        <f aca="false">IF(Q$1="","",IF(INDEX(Responses!$A$165:$AZ$165,1,Q$1)="","",INDEX(Responses!$A$165:$AZ$165,1,Q$1)))</f>
        <v/>
      </c>
      <c r="R165" s="0" t="str">
        <f aca="false">IF(R$1="","",IF(INDEX(Responses!$A$165:$AZ$165,1,R$1)="","",INDEX(Responses!$A$165:$AZ$165,1,R$1)))</f>
        <v/>
      </c>
      <c r="S165" s="0" t="str">
        <f aca="false">IF(S$1="","",IF(INDEX(Responses!$A$165:$AZ$165,1,S$1)="","",INDEX(Responses!$A$165:$AZ$165,1,S$1)))</f>
        <v/>
      </c>
      <c r="T165" s="0" t="n">
        <f aca="false">IF(LEN(A165&amp;B165&amp;C165&amp;D165&amp;E165&amp;F165&amp;G165&amp;H165&amp;I165&amp;J165&amp;K165&amp;L165&amp;M165&amp;N165&amp;O165&amp;P165&amp;Q165&amp;R165&amp;S165)&gt;0,1,0)</f>
        <v>0</v>
      </c>
    </row>
    <row r="166" customFormat="false" ht="15" hidden="false" customHeight="false" outlineLevel="0" collapsed="false">
      <c r="A166" s="0" t="str">
        <f aca="false">IF(A$1="","",IF(INDEX(Responses!$A$166:$AZ$166,1,A$1)="","",INDEX(Responses!$A$166:$AZ$166,1,A$1)))</f>
        <v/>
      </c>
      <c r="B166" s="0" t="str">
        <f aca="false">IF(B$1="","",IF(INDEX(Responses!$A$166:$AZ$166,1,B$1)="","",INDEX(Responses!$A$166:$AZ$166,1,B$1)))</f>
        <v/>
      </c>
      <c r="C166" s="0" t="str">
        <f aca="false">IF(C$1="","",IF(INDEX(Responses!$A$166:$AZ$166,1,C$1)="","",INDEX(Responses!$A$166:$AZ$166,1,C$1)))</f>
        <v/>
      </c>
      <c r="D166" s="0" t="str">
        <f aca="false">IF(D$1="","",IF(INDEX(Responses!$A$166:$AZ$166,1,D$1)="","",INDEX(Responses!$A$166:$AZ$166,1,D$1)))</f>
        <v/>
      </c>
      <c r="E166" s="0" t="str">
        <f aca="false">IF(E$1="","",IF(INDEX(Responses!$A$166:$AZ$166,1,E$1)="","",INDEX(Responses!$A$166:$AZ$166,1,E$1)))</f>
        <v/>
      </c>
      <c r="F166" s="0" t="str">
        <f aca="false">IF(F$1="","",IF(INDEX(Responses!$A$166:$AZ$166,1,F$1)="","",INDEX(Responses!$A$166:$AZ$166,1,F$1)))</f>
        <v/>
      </c>
      <c r="G166" s="0" t="str">
        <f aca="false">IF(G$1="","",IF(INDEX(Responses!$A$166:$AZ$166,1,G$1)="","",INDEX(Responses!$A$166:$AZ$166,1,G$1)))</f>
        <v/>
      </c>
      <c r="H166" s="0" t="str">
        <f aca="false">IF(H$1="","",IF(INDEX(Responses!$A$166:$AZ$166,1,H$1)="","",INDEX(Responses!$A$166:$AZ$166,1,H$1)))</f>
        <v/>
      </c>
      <c r="I166" s="0" t="str">
        <f aca="false">IF(I$1="","",IF(INDEX(Responses!$A$166:$AZ$166,1,I$1)="","",INDEX(Responses!$A$166:$AZ$166,1,I$1)))</f>
        <v/>
      </c>
      <c r="J166" s="0" t="str">
        <f aca="false">IF(J$1="","",IF(INDEX(Responses!$A$166:$AZ$166,1,J$1)="","",INDEX(Responses!$A$166:$AZ$166,1,J$1)))</f>
        <v/>
      </c>
      <c r="K166" s="0" t="str">
        <f aca="false">IF(K$1="","",IF(INDEX(Responses!$A$166:$AZ$166,1,K$1)="","",INDEX(Responses!$A$166:$AZ$166,1,K$1)))</f>
        <v/>
      </c>
      <c r="L166" s="0" t="str">
        <f aca="false">IF(L$1="","",IF(INDEX(Responses!$A$166:$AZ$166,1,L$1)="","",INDEX(Responses!$A$166:$AZ$166,1,L$1)))</f>
        <v/>
      </c>
      <c r="M166" s="0" t="str">
        <f aca="false">IF(M$1="","",IF(INDEX(Responses!$A$166:$AZ$166,1,M$1)="","",INDEX(Responses!$A$166:$AZ$166,1,M$1)))</f>
        <v/>
      </c>
      <c r="N166" s="0" t="str">
        <f aca="false">IF(N$1="","",IF(INDEX(Responses!$A$166:$AZ$166,1,N$1)="","",INDEX(Responses!$A$166:$AZ$166,1,N$1)))</f>
        <v/>
      </c>
      <c r="O166" s="0" t="str">
        <f aca="false">IF(O$1="","",IF(INDEX(Responses!$A$166:$AZ$166,1,O$1)="","",INDEX(Responses!$A$166:$AZ$166,1,O$1)))</f>
        <v/>
      </c>
      <c r="P166" s="0" t="str">
        <f aca="false">IF(P$1="","",IF(INDEX(Responses!$A$166:$AZ$166,1,P$1)="","",INDEX(Responses!$A$166:$AZ$166,1,P$1)))</f>
        <v/>
      </c>
      <c r="Q166" s="0" t="str">
        <f aca="false">IF(Q$1="","",IF(INDEX(Responses!$A$166:$AZ$166,1,Q$1)="","",INDEX(Responses!$A$166:$AZ$166,1,Q$1)))</f>
        <v/>
      </c>
      <c r="R166" s="0" t="str">
        <f aca="false">IF(R$1="","",IF(INDEX(Responses!$A$166:$AZ$166,1,R$1)="","",INDEX(Responses!$A$166:$AZ$166,1,R$1)))</f>
        <v/>
      </c>
      <c r="S166" s="0" t="str">
        <f aca="false">IF(S$1="","",IF(INDEX(Responses!$A$166:$AZ$166,1,S$1)="","",INDEX(Responses!$A$166:$AZ$166,1,S$1)))</f>
        <v/>
      </c>
      <c r="T166" s="0" t="n">
        <f aca="false">IF(LEN(A166&amp;B166&amp;C166&amp;D166&amp;E166&amp;F166&amp;G166&amp;H166&amp;I166&amp;J166&amp;K166&amp;L166&amp;M166&amp;N166&amp;O166&amp;P166&amp;Q166&amp;R166&amp;S166)&gt;0,1,0)</f>
        <v>0</v>
      </c>
    </row>
    <row r="167" customFormat="false" ht="15" hidden="false" customHeight="false" outlineLevel="0" collapsed="false">
      <c r="A167" s="0" t="str">
        <f aca="false">IF(A$1="","",IF(INDEX(Responses!$A$167:$AZ$167,1,A$1)="","",INDEX(Responses!$A$167:$AZ$167,1,A$1)))</f>
        <v/>
      </c>
      <c r="B167" s="0" t="str">
        <f aca="false">IF(B$1="","",IF(INDEX(Responses!$A$167:$AZ$167,1,B$1)="","",INDEX(Responses!$A$167:$AZ$167,1,B$1)))</f>
        <v/>
      </c>
      <c r="C167" s="0" t="str">
        <f aca="false">IF(C$1="","",IF(INDEX(Responses!$A$167:$AZ$167,1,C$1)="","",INDEX(Responses!$A$167:$AZ$167,1,C$1)))</f>
        <v/>
      </c>
      <c r="D167" s="0" t="str">
        <f aca="false">IF(D$1="","",IF(INDEX(Responses!$A$167:$AZ$167,1,D$1)="","",INDEX(Responses!$A$167:$AZ$167,1,D$1)))</f>
        <v/>
      </c>
      <c r="E167" s="0" t="str">
        <f aca="false">IF(E$1="","",IF(INDEX(Responses!$A$167:$AZ$167,1,E$1)="","",INDEX(Responses!$A$167:$AZ$167,1,E$1)))</f>
        <v/>
      </c>
      <c r="F167" s="0" t="str">
        <f aca="false">IF(F$1="","",IF(INDEX(Responses!$A$167:$AZ$167,1,F$1)="","",INDEX(Responses!$A$167:$AZ$167,1,F$1)))</f>
        <v/>
      </c>
      <c r="G167" s="0" t="str">
        <f aca="false">IF(G$1="","",IF(INDEX(Responses!$A$167:$AZ$167,1,G$1)="","",INDEX(Responses!$A$167:$AZ$167,1,G$1)))</f>
        <v/>
      </c>
      <c r="H167" s="0" t="str">
        <f aca="false">IF(H$1="","",IF(INDEX(Responses!$A$167:$AZ$167,1,H$1)="","",INDEX(Responses!$A$167:$AZ$167,1,H$1)))</f>
        <v/>
      </c>
      <c r="I167" s="0" t="str">
        <f aca="false">IF(I$1="","",IF(INDEX(Responses!$A$167:$AZ$167,1,I$1)="","",INDEX(Responses!$A$167:$AZ$167,1,I$1)))</f>
        <v/>
      </c>
      <c r="J167" s="0" t="str">
        <f aca="false">IF(J$1="","",IF(INDEX(Responses!$A$167:$AZ$167,1,J$1)="","",INDEX(Responses!$A$167:$AZ$167,1,J$1)))</f>
        <v/>
      </c>
      <c r="K167" s="0" t="str">
        <f aca="false">IF(K$1="","",IF(INDEX(Responses!$A$167:$AZ$167,1,K$1)="","",INDEX(Responses!$A$167:$AZ$167,1,K$1)))</f>
        <v/>
      </c>
      <c r="L167" s="0" t="str">
        <f aca="false">IF(L$1="","",IF(INDEX(Responses!$A$167:$AZ$167,1,L$1)="","",INDEX(Responses!$A$167:$AZ$167,1,L$1)))</f>
        <v/>
      </c>
      <c r="M167" s="0" t="str">
        <f aca="false">IF(M$1="","",IF(INDEX(Responses!$A$167:$AZ$167,1,M$1)="","",INDEX(Responses!$A$167:$AZ$167,1,M$1)))</f>
        <v/>
      </c>
      <c r="N167" s="0" t="str">
        <f aca="false">IF(N$1="","",IF(INDEX(Responses!$A$167:$AZ$167,1,N$1)="","",INDEX(Responses!$A$167:$AZ$167,1,N$1)))</f>
        <v/>
      </c>
      <c r="O167" s="0" t="str">
        <f aca="false">IF(O$1="","",IF(INDEX(Responses!$A$167:$AZ$167,1,O$1)="","",INDEX(Responses!$A$167:$AZ$167,1,O$1)))</f>
        <v/>
      </c>
      <c r="P167" s="0" t="str">
        <f aca="false">IF(P$1="","",IF(INDEX(Responses!$A$167:$AZ$167,1,P$1)="","",INDEX(Responses!$A$167:$AZ$167,1,P$1)))</f>
        <v/>
      </c>
      <c r="Q167" s="0" t="str">
        <f aca="false">IF(Q$1="","",IF(INDEX(Responses!$A$167:$AZ$167,1,Q$1)="","",INDEX(Responses!$A$167:$AZ$167,1,Q$1)))</f>
        <v/>
      </c>
      <c r="R167" s="0" t="str">
        <f aca="false">IF(R$1="","",IF(INDEX(Responses!$A$167:$AZ$167,1,R$1)="","",INDEX(Responses!$A$167:$AZ$167,1,R$1)))</f>
        <v/>
      </c>
      <c r="S167" s="0" t="str">
        <f aca="false">IF(S$1="","",IF(INDEX(Responses!$A$167:$AZ$167,1,S$1)="","",INDEX(Responses!$A$167:$AZ$167,1,S$1)))</f>
        <v/>
      </c>
      <c r="T167" s="0" t="n">
        <f aca="false">IF(LEN(A167&amp;B167&amp;C167&amp;D167&amp;E167&amp;F167&amp;G167&amp;H167&amp;I167&amp;J167&amp;K167&amp;L167&amp;M167&amp;N167&amp;O167&amp;P167&amp;Q167&amp;R167&amp;S167)&gt;0,1,0)</f>
        <v>0</v>
      </c>
    </row>
    <row r="168" customFormat="false" ht="15" hidden="false" customHeight="false" outlineLevel="0" collapsed="false">
      <c r="A168" s="0" t="str">
        <f aca="false">IF(A$1="","",IF(INDEX(Responses!$A$168:$AZ$168,1,A$1)="","",INDEX(Responses!$A$168:$AZ$168,1,A$1)))</f>
        <v/>
      </c>
      <c r="B168" s="0" t="str">
        <f aca="false">IF(B$1="","",IF(INDEX(Responses!$A$168:$AZ$168,1,B$1)="","",INDEX(Responses!$A$168:$AZ$168,1,B$1)))</f>
        <v/>
      </c>
      <c r="C168" s="0" t="str">
        <f aca="false">IF(C$1="","",IF(INDEX(Responses!$A$168:$AZ$168,1,C$1)="","",INDEX(Responses!$A$168:$AZ$168,1,C$1)))</f>
        <v/>
      </c>
      <c r="D168" s="0" t="str">
        <f aca="false">IF(D$1="","",IF(INDEX(Responses!$A$168:$AZ$168,1,D$1)="","",INDEX(Responses!$A$168:$AZ$168,1,D$1)))</f>
        <v/>
      </c>
      <c r="E168" s="0" t="str">
        <f aca="false">IF(E$1="","",IF(INDEX(Responses!$A$168:$AZ$168,1,E$1)="","",INDEX(Responses!$A$168:$AZ$168,1,E$1)))</f>
        <v/>
      </c>
      <c r="F168" s="0" t="str">
        <f aca="false">IF(F$1="","",IF(INDEX(Responses!$A$168:$AZ$168,1,F$1)="","",INDEX(Responses!$A$168:$AZ$168,1,F$1)))</f>
        <v/>
      </c>
      <c r="G168" s="0" t="str">
        <f aca="false">IF(G$1="","",IF(INDEX(Responses!$A$168:$AZ$168,1,G$1)="","",INDEX(Responses!$A$168:$AZ$168,1,G$1)))</f>
        <v/>
      </c>
      <c r="H168" s="0" t="str">
        <f aca="false">IF(H$1="","",IF(INDEX(Responses!$A$168:$AZ$168,1,H$1)="","",INDEX(Responses!$A$168:$AZ$168,1,H$1)))</f>
        <v/>
      </c>
      <c r="I168" s="0" t="str">
        <f aca="false">IF(I$1="","",IF(INDEX(Responses!$A$168:$AZ$168,1,I$1)="","",INDEX(Responses!$A$168:$AZ$168,1,I$1)))</f>
        <v/>
      </c>
      <c r="J168" s="0" t="str">
        <f aca="false">IF(J$1="","",IF(INDEX(Responses!$A$168:$AZ$168,1,J$1)="","",INDEX(Responses!$A$168:$AZ$168,1,J$1)))</f>
        <v/>
      </c>
      <c r="K168" s="0" t="str">
        <f aca="false">IF(K$1="","",IF(INDEX(Responses!$A$168:$AZ$168,1,K$1)="","",INDEX(Responses!$A$168:$AZ$168,1,K$1)))</f>
        <v/>
      </c>
      <c r="L168" s="0" t="str">
        <f aca="false">IF(L$1="","",IF(INDEX(Responses!$A$168:$AZ$168,1,L$1)="","",INDEX(Responses!$A$168:$AZ$168,1,L$1)))</f>
        <v/>
      </c>
      <c r="M168" s="0" t="str">
        <f aca="false">IF(M$1="","",IF(INDEX(Responses!$A$168:$AZ$168,1,M$1)="","",INDEX(Responses!$A$168:$AZ$168,1,M$1)))</f>
        <v/>
      </c>
      <c r="N168" s="0" t="str">
        <f aca="false">IF(N$1="","",IF(INDEX(Responses!$A$168:$AZ$168,1,N$1)="","",INDEX(Responses!$A$168:$AZ$168,1,N$1)))</f>
        <v/>
      </c>
      <c r="O168" s="0" t="str">
        <f aca="false">IF(O$1="","",IF(INDEX(Responses!$A$168:$AZ$168,1,O$1)="","",INDEX(Responses!$A$168:$AZ$168,1,O$1)))</f>
        <v/>
      </c>
      <c r="P168" s="0" t="str">
        <f aca="false">IF(P$1="","",IF(INDEX(Responses!$A$168:$AZ$168,1,P$1)="","",INDEX(Responses!$A$168:$AZ$168,1,P$1)))</f>
        <v/>
      </c>
      <c r="Q168" s="0" t="str">
        <f aca="false">IF(Q$1="","",IF(INDEX(Responses!$A$168:$AZ$168,1,Q$1)="","",INDEX(Responses!$A$168:$AZ$168,1,Q$1)))</f>
        <v/>
      </c>
      <c r="R168" s="0" t="str">
        <f aca="false">IF(R$1="","",IF(INDEX(Responses!$A$168:$AZ$168,1,R$1)="","",INDEX(Responses!$A$168:$AZ$168,1,R$1)))</f>
        <v/>
      </c>
      <c r="S168" s="0" t="str">
        <f aca="false">IF(S$1="","",IF(INDEX(Responses!$A$168:$AZ$168,1,S$1)="","",INDEX(Responses!$A$168:$AZ$168,1,S$1)))</f>
        <v/>
      </c>
      <c r="T168" s="0" t="n">
        <f aca="false">IF(LEN(A168&amp;B168&amp;C168&amp;D168&amp;E168&amp;F168&amp;G168&amp;H168&amp;I168&amp;J168&amp;K168&amp;L168&amp;M168&amp;N168&amp;O168&amp;P168&amp;Q168&amp;R168&amp;S168)&gt;0,1,0)</f>
        <v>0</v>
      </c>
    </row>
    <row r="169" customFormat="false" ht="15" hidden="false" customHeight="false" outlineLevel="0" collapsed="false">
      <c r="A169" s="0" t="str">
        <f aca="false">IF(A$1="","",IF(INDEX(Responses!$A$169:$AZ$169,1,A$1)="","",INDEX(Responses!$A$169:$AZ$169,1,A$1)))</f>
        <v/>
      </c>
      <c r="B169" s="0" t="str">
        <f aca="false">IF(B$1="","",IF(INDEX(Responses!$A$169:$AZ$169,1,B$1)="","",INDEX(Responses!$A$169:$AZ$169,1,B$1)))</f>
        <v/>
      </c>
      <c r="C169" s="0" t="str">
        <f aca="false">IF(C$1="","",IF(INDEX(Responses!$A$169:$AZ$169,1,C$1)="","",INDEX(Responses!$A$169:$AZ$169,1,C$1)))</f>
        <v/>
      </c>
      <c r="D169" s="0" t="str">
        <f aca="false">IF(D$1="","",IF(INDEX(Responses!$A$169:$AZ$169,1,D$1)="","",INDEX(Responses!$A$169:$AZ$169,1,D$1)))</f>
        <v/>
      </c>
      <c r="E169" s="0" t="str">
        <f aca="false">IF(E$1="","",IF(INDEX(Responses!$A$169:$AZ$169,1,E$1)="","",INDEX(Responses!$A$169:$AZ$169,1,E$1)))</f>
        <v/>
      </c>
      <c r="F169" s="0" t="str">
        <f aca="false">IF(F$1="","",IF(INDEX(Responses!$A$169:$AZ$169,1,F$1)="","",INDEX(Responses!$A$169:$AZ$169,1,F$1)))</f>
        <v/>
      </c>
      <c r="G169" s="0" t="str">
        <f aca="false">IF(G$1="","",IF(INDEX(Responses!$A$169:$AZ$169,1,G$1)="","",INDEX(Responses!$A$169:$AZ$169,1,G$1)))</f>
        <v/>
      </c>
      <c r="H169" s="0" t="str">
        <f aca="false">IF(H$1="","",IF(INDEX(Responses!$A$169:$AZ$169,1,H$1)="","",INDEX(Responses!$A$169:$AZ$169,1,H$1)))</f>
        <v/>
      </c>
      <c r="I169" s="0" t="str">
        <f aca="false">IF(I$1="","",IF(INDEX(Responses!$A$169:$AZ$169,1,I$1)="","",INDEX(Responses!$A$169:$AZ$169,1,I$1)))</f>
        <v/>
      </c>
      <c r="J169" s="0" t="str">
        <f aca="false">IF(J$1="","",IF(INDEX(Responses!$A$169:$AZ$169,1,J$1)="","",INDEX(Responses!$A$169:$AZ$169,1,J$1)))</f>
        <v/>
      </c>
      <c r="K169" s="0" t="str">
        <f aca="false">IF(K$1="","",IF(INDEX(Responses!$A$169:$AZ$169,1,K$1)="","",INDEX(Responses!$A$169:$AZ$169,1,K$1)))</f>
        <v/>
      </c>
      <c r="L169" s="0" t="str">
        <f aca="false">IF(L$1="","",IF(INDEX(Responses!$A$169:$AZ$169,1,L$1)="","",INDEX(Responses!$A$169:$AZ$169,1,L$1)))</f>
        <v/>
      </c>
      <c r="M169" s="0" t="str">
        <f aca="false">IF(M$1="","",IF(INDEX(Responses!$A$169:$AZ$169,1,M$1)="","",INDEX(Responses!$A$169:$AZ$169,1,M$1)))</f>
        <v/>
      </c>
      <c r="N169" s="0" t="str">
        <f aca="false">IF(N$1="","",IF(INDEX(Responses!$A$169:$AZ$169,1,N$1)="","",INDEX(Responses!$A$169:$AZ$169,1,N$1)))</f>
        <v/>
      </c>
      <c r="O169" s="0" t="str">
        <f aca="false">IF(O$1="","",IF(INDEX(Responses!$A$169:$AZ$169,1,O$1)="","",INDEX(Responses!$A$169:$AZ$169,1,O$1)))</f>
        <v/>
      </c>
      <c r="P169" s="0" t="str">
        <f aca="false">IF(P$1="","",IF(INDEX(Responses!$A$169:$AZ$169,1,P$1)="","",INDEX(Responses!$A$169:$AZ$169,1,P$1)))</f>
        <v/>
      </c>
      <c r="Q169" s="0" t="str">
        <f aca="false">IF(Q$1="","",IF(INDEX(Responses!$A$169:$AZ$169,1,Q$1)="","",INDEX(Responses!$A$169:$AZ$169,1,Q$1)))</f>
        <v/>
      </c>
      <c r="R169" s="0" t="str">
        <f aca="false">IF(R$1="","",IF(INDEX(Responses!$A$169:$AZ$169,1,R$1)="","",INDEX(Responses!$A$169:$AZ$169,1,R$1)))</f>
        <v/>
      </c>
      <c r="S169" s="0" t="str">
        <f aca="false">IF(S$1="","",IF(INDEX(Responses!$A$169:$AZ$169,1,S$1)="","",INDEX(Responses!$A$169:$AZ$169,1,S$1)))</f>
        <v/>
      </c>
      <c r="T169" s="0" t="n">
        <f aca="false">IF(LEN(A169&amp;B169&amp;C169&amp;D169&amp;E169&amp;F169&amp;G169&amp;H169&amp;I169&amp;J169&amp;K169&amp;L169&amp;M169&amp;N169&amp;O169&amp;P169&amp;Q169&amp;R169&amp;S169)&gt;0,1,0)</f>
        <v>0</v>
      </c>
    </row>
    <row r="170" customFormat="false" ht="15" hidden="false" customHeight="false" outlineLevel="0" collapsed="false">
      <c r="A170" s="0" t="str">
        <f aca="false">IF(A$1="","",IF(INDEX(Responses!$A$170:$AZ$170,1,A$1)="","",INDEX(Responses!$A$170:$AZ$170,1,A$1)))</f>
        <v/>
      </c>
      <c r="B170" s="0" t="str">
        <f aca="false">IF(B$1="","",IF(INDEX(Responses!$A$170:$AZ$170,1,B$1)="","",INDEX(Responses!$A$170:$AZ$170,1,B$1)))</f>
        <v/>
      </c>
      <c r="C170" s="0" t="str">
        <f aca="false">IF(C$1="","",IF(INDEX(Responses!$A$170:$AZ$170,1,C$1)="","",INDEX(Responses!$A$170:$AZ$170,1,C$1)))</f>
        <v/>
      </c>
      <c r="D170" s="0" t="str">
        <f aca="false">IF(D$1="","",IF(INDEX(Responses!$A$170:$AZ$170,1,D$1)="","",INDEX(Responses!$A$170:$AZ$170,1,D$1)))</f>
        <v/>
      </c>
      <c r="E170" s="0" t="str">
        <f aca="false">IF(E$1="","",IF(INDEX(Responses!$A$170:$AZ$170,1,E$1)="","",INDEX(Responses!$A$170:$AZ$170,1,E$1)))</f>
        <v/>
      </c>
      <c r="F170" s="0" t="str">
        <f aca="false">IF(F$1="","",IF(INDEX(Responses!$A$170:$AZ$170,1,F$1)="","",INDEX(Responses!$A$170:$AZ$170,1,F$1)))</f>
        <v/>
      </c>
      <c r="G170" s="0" t="str">
        <f aca="false">IF(G$1="","",IF(INDEX(Responses!$A$170:$AZ$170,1,G$1)="","",INDEX(Responses!$A$170:$AZ$170,1,G$1)))</f>
        <v/>
      </c>
      <c r="H170" s="0" t="str">
        <f aca="false">IF(H$1="","",IF(INDEX(Responses!$A$170:$AZ$170,1,H$1)="","",INDEX(Responses!$A$170:$AZ$170,1,H$1)))</f>
        <v/>
      </c>
      <c r="I170" s="0" t="str">
        <f aca="false">IF(I$1="","",IF(INDEX(Responses!$A$170:$AZ$170,1,I$1)="","",INDEX(Responses!$A$170:$AZ$170,1,I$1)))</f>
        <v/>
      </c>
      <c r="J170" s="0" t="str">
        <f aca="false">IF(J$1="","",IF(INDEX(Responses!$A$170:$AZ$170,1,J$1)="","",INDEX(Responses!$A$170:$AZ$170,1,J$1)))</f>
        <v/>
      </c>
      <c r="K170" s="0" t="str">
        <f aca="false">IF(K$1="","",IF(INDEX(Responses!$A$170:$AZ$170,1,K$1)="","",INDEX(Responses!$A$170:$AZ$170,1,K$1)))</f>
        <v/>
      </c>
      <c r="L170" s="0" t="str">
        <f aca="false">IF(L$1="","",IF(INDEX(Responses!$A$170:$AZ$170,1,L$1)="","",INDEX(Responses!$A$170:$AZ$170,1,L$1)))</f>
        <v/>
      </c>
      <c r="M170" s="0" t="str">
        <f aca="false">IF(M$1="","",IF(INDEX(Responses!$A$170:$AZ$170,1,M$1)="","",INDEX(Responses!$A$170:$AZ$170,1,M$1)))</f>
        <v/>
      </c>
      <c r="N170" s="0" t="str">
        <f aca="false">IF(N$1="","",IF(INDEX(Responses!$A$170:$AZ$170,1,N$1)="","",INDEX(Responses!$A$170:$AZ$170,1,N$1)))</f>
        <v/>
      </c>
      <c r="O170" s="0" t="str">
        <f aca="false">IF(O$1="","",IF(INDEX(Responses!$A$170:$AZ$170,1,O$1)="","",INDEX(Responses!$A$170:$AZ$170,1,O$1)))</f>
        <v/>
      </c>
      <c r="P170" s="0" t="str">
        <f aca="false">IF(P$1="","",IF(INDEX(Responses!$A$170:$AZ$170,1,P$1)="","",INDEX(Responses!$A$170:$AZ$170,1,P$1)))</f>
        <v/>
      </c>
      <c r="Q170" s="0" t="str">
        <f aca="false">IF(Q$1="","",IF(INDEX(Responses!$A$170:$AZ$170,1,Q$1)="","",INDEX(Responses!$A$170:$AZ$170,1,Q$1)))</f>
        <v/>
      </c>
      <c r="R170" s="0" t="str">
        <f aca="false">IF(R$1="","",IF(INDEX(Responses!$A$170:$AZ$170,1,R$1)="","",INDEX(Responses!$A$170:$AZ$170,1,R$1)))</f>
        <v/>
      </c>
      <c r="S170" s="0" t="str">
        <f aca="false">IF(S$1="","",IF(INDEX(Responses!$A$170:$AZ$170,1,S$1)="","",INDEX(Responses!$A$170:$AZ$170,1,S$1)))</f>
        <v/>
      </c>
      <c r="T170" s="0" t="n">
        <f aca="false">IF(LEN(A170&amp;B170&amp;C170&amp;D170&amp;E170&amp;F170&amp;G170&amp;H170&amp;I170&amp;J170&amp;K170&amp;L170&amp;M170&amp;N170&amp;O170&amp;P170&amp;Q170&amp;R170&amp;S170)&gt;0,1,0)</f>
        <v>0</v>
      </c>
    </row>
    <row r="171" customFormat="false" ht="15" hidden="false" customHeight="false" outlineLevel="0" collapsed="false">
      <c r="A171" s="0" t="str">
        <f aca="false">IF(A$1="","",IF(INDEX(Responses!$A$171:$AZ$171,1,A$1)="","",INDEX(Responses!$A$171:$AZ$171,1,A$1)))</f>
        <v/>
      </c>
      <c r="B171" s="0" t="str">
        <f aca="false">IF(B$1="","",IF(INDEX(Responses!$A$171:$AZ$171,1,B$1)="","",INDEX(Responses!$A$171:$AZ$171,1,B$1)))</f>
        <v/>
      </c>
      <c r="C171" s="0" t="str">
        <f aca="false">IF(C$1="","",IF(INDEX(Responses!$A$171:$AZ$171,1,C$1)="","",INDEX(Responses!$A$171:$AZ$171,1,C$1)))</f>
        <v/>
      </c>
      <c r="D171" s="0" t="str">
        <f aca="false">IF(D$1="","",IF(INDEX(Responses!$A$171:$AZ$171,1,D$1)="","",INDEX(Responses!$A$171:$AZ$171,1,D$1)))</f>
        <v/>
      </c>
      <c r="E171" s="0" t="str">
        <f aca="false">IF(E$1="","",IF(INDEX(Responses!$A$171:$AZ$171,1,E$1)="","",INDEX(Responses!$A$171:$AZ$171,1,E$1)))</f>
        <v/>
      </c>
      <c r="F171" s="0" t="str">
        <f aca="false">IF(F$1="","",IF(INDEX(Responses!$A$171:$AZ$171,1,F$1)="","",INDEX(Responses!$A$171:$AZ$171,1,F$1)))</f>
        <v/>
      </c>
      <c r="G171" s="0" t="str">
        <f aca="false">IF(G$1="","",IF(INDEX(Responses!$A$171:$AZ$171,1,G$1)="","",INDEX(Responses!$A$171:$AZ$171,1,G$1)))</f>
        <v/>
      </c>
      <c r="H171" s="0" t="str">
        <f aca="false">IF(H$1="","",IF(INDEX(Responses!$A$171:$AZ$171,1,H$1)="","",INDEX(Responses!$A$171:$AZ$171,1,H$1)))</f>
        <v/>
      </c>
      <c r="I171" s="0" t="str">
        <f aca="false">IF(I$1="","",IF(INDEX(Responses!$A$171:$AZ$171,1,I$1)="","",INDEX(Responses!$A$171:$AZ$171,1,I$1)))</f>
        <v/>
      </c>
      <c r="J171" s="0" t="str">
        <f aca="false">IF(J$1="","",IF(INDEX(Responses!$A$171:$AZ$171,1,J$1)="","",INDEX(Responses!$A$171:$AZ$171,1,J$1)))</f>
        <v/>
      </c>
      <c r="K171" s="0" t="str">
        <f aca="false">IF(K$1="","",IF(INDEX(Responses!$A$171:$AZ$171,1,K$1)="","",INDEX(Responses!$A$171:$AZ$171,1,K$1)))</f>
        <v/>
      </c>
      <c r="L171" s="0" t="str">
        <f aca="false">IF(L$1="","",IF(INDEX(Responses!$A$171:$AZ$171,1,L$1)="","",INDEX(Responses!$A$171:$AZ$171,1,L$1)))</f>
        <v/>
      </c>
      <c r="M171" s="0" t="str">
        <f aca="false">IF(M$1="","",IF(INDEX(Responses!$A$171:$AZ$171,1,M$1)="","",INDEX(Responses!$A$171:$AZ$171,1,M$1)))</f>
        <v/>
      </c>
      <c r="N171" s="0" t="str">
        <f aca="false">IF(N$1="","",IF(INDEX(Responses!$A$171:$AZ$171,1,N$1)="","",INDEX(Responses!$A$171:$AZ$171,1,N$1)))</f>
        <v/>
      </c>
      <c r="O171" s="0" t="str">
        <f aca="false">IF(O$1="","",IF(INDEX(Responses!$A$171:$AZ$171,1,O$1)="","",INDEX(Responses!$A$171:$AZ$171,1,O$1)))</f>
        <v/>
      </c>
      <c r="P171" s="0" t="str">
        <f aca="false">IF(P$1="","",IF(INDEX(Responses!$A$171:$AZ$171,1,P$1)="","",INDEX(Responses!$A$171:$AZ$171,1,P$1)))</f>
        <v/>
      </c>
      <c r="Q171" s="0" t="str">
        <f aca="false">IF(Q$1="","",IF(INDEX(Responses!$A$171:$AZ$171,1,Q$1)="","",INDEX(Responses!$A$171:$AZ$171,1,Q$1)))</f>
        <v/>
      </c>
      <c r="R171" s="0" t="str">
        <f aca="false">IF(R$1="","",IF(INDEX(Responses!$A$171:$AZ$171,1,R$1)="","",INDEX(Responses!$A$171:$AZ$171,1,R$1)))</f>
        <v/>
      </c>
      <c r="S171" s="0" t="str">
        <f aca="false">IF(S$1="","",IF(INDEX(Responses!$A$171:$AZ$171,1,S$1)="","",INDEX(Responses!$A$171:$AZ$171,1,S$1)))</f>
        <v/>
      </c>
      <c r="T171" s="0" t="n">
        <f aca="false">IF(LEN(A171&amp;B171&amp;C171&amp;D171&amp;E171&amp;F171&amp;G171&amp;H171&amp;I171&amp;J171&amp;K171&amp;L171&amp;M171&amp;N171&amp;O171&amp;P171&amp;Q171&amp;R171&amp;S171)&gt;0,1,0)</f>
        <v>0</v>
      </c>
    </row>
    <row r="172" customFormat="false" ht="15" hidden="false" customHeight="false" outlineLevel="0" collapsed="false">
      <c r="A172" s="0" t="str">
        <f aca="false">IF(A$1="","",IF(INDEX(Responses!$A$172:$AZ$172,1,A$1)="","",INDEX(Responses!$A$172:$AZ$172,1,A$1)))</f>
        <v/>
      </c>
      <c r="B172" s="0" t="str">
        <f aca="false">IF(B$1="","",IF(INDEX(Responses!$A$172:$AZ$172,1,B$1)="","",INDEX(Responses!$A$172:$AZ$172,1,B$1)))</f>
        <v/>
      </c>
      <c r="C172" s="0" t="str">
        <f aca="false">IF(C$1="","",IF(INDEX(Responses!$A$172:$AZ$172,1,C$1)="","",INDEX(Responses!$A$172:$AZ$172,1,C$1)))</f>
        <v/>
      </c>
      <c r="D172" s="0" t="str">
        <f aca="false">IF(D$1="","",IF(INDEX(Responses!$A$172:$AZ$172,1,D$1)="","",INDEX(Responses!$A$172:$AZ$172,1,D$1)))</f>
        <v/>
      </c>
      <c r="E172" s="0" t="str">
        <f aca="false">IF(E$1="","",IF(INDEX(Responses!$A$172:$AZ$172,1,E$1)="","",INDEX(Responses!$A$172:$AZ$172,1,E$1)))</f>
        <v/>
      </c>
      <c r="F172" s="0" t="str">
        <f aca="false">IF(F$1="","",IF(INDEX(Responses!$A$172:$AZ$172,1,F$1)="","",INDEX(Responses!$A$172:$AZ$172,1,F$1)))</f>
        <v/>
      </c>
      <c r="G172" s="0" t="str">
        <f aca="false">IF(G$1="","",IF(INDEX(Responses!$A$172:$AZ$172,1,G$1)="","",INDEX(Responses!$A$172:$AZ$172,1,G$1)))</f>
        <v/>
      </c>
      <c r="H172" s="0" t="str">
        <f aca="false">IF(H$1="","",IF(INDEX(Responses!$A$172:$AZ$172,1,H$1)="","",INDEX(Responses!$A$172:$AZ$172,1,H$1)))</f>
        <v/>
      </c>
      <c r="I172" s="0" t="str">
        <f aca="false">IF(I$1="","",IF(INDEX(Responses!$A$172:$AZ$172,1,I$1)="","",INDEX(Responses!$A$172:$AZ$172,1,I$1)))</f>
        <v/>
      </c>
      <c r="J172" s="0" t="str">
        <f aca="false">IF(J$1="","",IF(INDEX(Responses!$A$172:$AZ$172,1,J$1)="","",INDEX(Responses!$A$172:$AZ$172,1,J$1)))</f>
        <v/>
      </c>
      <c r="K172" s="0" t="str">
        <f aca="false">IF(K$1="","",IF(INDEX(Responses!$A$172:$AZ$172,1,K$1)="","",INDEX(Responses!$A$172:$AZ$172,1,K$1)))</f>
        <v/>
      </c>
      <c r="L172" s="0" t="str">
        <f aca="false">IF(L$1="","",IF(INDEX(Responses!$A$172:$AZ$172,1,L$1)="","",INDEX(Responses!$A$172:$AZ$172,1,L$1)))</f>
        <v/>
      </c>
      <c r="M172" s="0" t="str">
        <f aca="false">IF(M$1="","",IF(INDEX(Responses!$A$172:$AZ$172,1,M$1)="","",INDEX(Responses!$A$172:$AZ$172,1,M$1)))</f>
        <v/>
      </c>
      <c r="N172" s="0" t="str">
        <f aca="false">IF(N$1="","",IF(INDEX(Responses!$A$172:$AZ$172,1,N$1)="","",INDEX(Responses!$A$172:$AZ$172,1,N$1)))</f>
        <v/>
      </c>
      <c r="O172" s="0" t="str">
        <f aca="false">IF(O$1="","",IF(INDEX(Responses!$A$172:$AZ$172,1,O$1)="","",INDEX(Responses!$A$172:$AZ$172,1,O$1)))</f>
        <v/>
      </c>
      <c r="P172" s="0" t="str">
        <f aca="false">IF(P$1="","",IF(INDEX(Responses!$A$172:$AZ$172,1,P$1)="","",INDEX(Responses!$A$172:$AZ$172,1,P$1)))</f>
        <v/>
      </c>
      <c r="Q172" s="0" t="str">
        <f aca="false">IF(Q$1="","",IF(INDEX(Responses!$A$172:$AZ$172,1,Q$1)="","",INDEX(Responses!$A$172:$AZ$172,1,Q$1)))</f>
        <v/>
      </c>
      <c r="R172" s="0" t="str">
        <f aca="false">IF(R$1="","",IF(INDEX(Responses!$A$172:$AZ$172,1,R$1)="","",INDEX(Responses!$A$172:$AZ$172,1,R$1)))</f>
        <v/>
      </c>
      <c r="S172" s="0" t="str">
        <f aca="false">IF(S$1="","",IF(INDEX(Responses!$A$172:$AZ$172,1,S$1)="","",INDEX(Responses!$A$172:$AZ$172,1,S$1)))</f>
        <v/>
      </c>
      <c r="T172" s="0" t="n">
        <f aca="false">IF(LEN(A172&amp;B172&amp;C172&amp;D172&amp;E172&amp;F172&amp;G172&amp;H172&amp;I172&amp;J172&amp;K172&amp;L172&amp;M172&amp;N172&amp;O172&amp;P172&amp;Q172&amp;R172&amp;S172)&gt;0,1,0)</f>
        <v>0</v>
      </c>
    </row>
    <row r="173" customFormat="false" ht="15" hidden="false" customHeight="false" outlineLevel="0" collapsed="false">
      <c r="A173" s="0" t="str">
        <f aca="false">IF(A$1="","",IF(INDEX(Responses!$A$173:$AZ$173,1,A$1)="","",INDEX(Responses!$A$173:$AZ$173,1,A$1)))</f>
        <v/>
      </c>
      <c r="B173" s="0" t="str">
        <f aca="false">IF(B$1="","",IF(INDEX(Responses!$A$173:$AZ$173,1,B$1)="","",INDEX(Responses!$A$173:$AZ$173,1,B$1)))</f>
        <v/>
      </c>
      <c r="C173" s="0" t="str">
        <f aca="false">IF(C$1="","",IF(INDEX(Responses!$A$173:$AZ$173,1,C$1)="","",INDEX(Responses!$A$173:$AZ$173,1,C$1)))</f>
        <v/>
      </c>
      <c r="D173" s="0" t="str">
        <f aca="false">IF(D$1="","",IF(INDEX(Responses!$A$173:$AZ$173,1,D$1)="","",INDEX(Responses!$A$173:$AZ$173,1,D$1)))</f>
        <v/>
      </c>
      <c r="E173" s="0" t="str">
        <f aca="false">IF(E$1="","",IF(INDEX(Responses!$A$173:$AZ$173,1,E$1)="","",INDEX(Responses!$A$173:$AZ$173,1,E$1)))</f>
        <v/>
      </c>
      <c r="F173" s="0" t="str">
        <f aca="false">IF(F$1="","",IF(INDEX(Responses!$A$173:$AZ$173,1,F$1)="","",INDEX(Responses!$A$173:$AZ$173,1,F$1)))</f>
        <v/>
      </c>
      <c r="G173" s="0" t="str">
        <f aca="false">IF(G$1="","",IF(INDEX(Responses!$A$173:$AZ$173,1,G$1)="","",INDEX(Responses!$A$173:$AZ$173,1,G$1)))</f>
        <v/>
      </c>
      <c r="H173" s="0" t="str">
        <f aca="false">IF(H$1="","",IF(INDEX(Responses!$A$173:$AZ$173,1,H$1)="","",INDEX(Responses!$A$173:$AZ$173,1,H$1)))</f>
        <v/>
      </c>
      <c r="I173" s="0" t="str">
        <f aca="false">IF(I$1="","",IF(INDEX(Responses!$A$173:$AZ$173,1,I$1)="","",INDEX(Responses!$A$173:$AZ$173,1,I$1)))</f>
        <v/>
      </c>
      <c r="J173" s="0" t="str">
        <f aca="false">IF(J$1="","",IF(INDEX(Responses!$A$173:$AZ$173,1,J$1)="","",INDEX(Responses!$A$173:$AZ$173,1,J$1)))</f>
        <v/>
      </c>
      <c r="K173" s="0" t="str">
        <f aca="false">IF(K$1="","",IF(INDEX(Responses!$A$173:$AZ$173,1,K$1)="","",INDEX(Responses!$A$173:$AZ$173,1,K$1)))</f>
        <v/>
      </c>
      <c r="L173" s="0" t="str">
        <f aca="false">IF(L$1="","",IF(INDEX(Responses!$A$173:$AZ$173,1,L$1)="","",INDEX(Responses!$A$173:$AZ$173,1,L$1)))</f>
        <v/>
      </c>
      <c r="M173" s="0" t="str">
        <f aca="false">IF(M$1="","",IF(INDEX(Responses!$A$173:$AZ$173,1,M$1)="","",INDEX(Responses!$A$173:$AZ$173,1,M$1)))</f>
        <v/>
      </c>
      <c r="N173" s="0" t="str">
        <f aca="false">IF(N$1="","",IF(INDEX(Responses!$A$173:$AZ$173,1,N$1)="","",INDEX(Responses!$A$173:$AZ$173,1,N$1)))</f>
        <v/>
      </c>
      <c r="O173" s="0" t="str">
        <f aca="false">IF(O$1="","",IF(INDEX(Responses!$A$173:$AZ$173,1,O$1)="","",INDEX(Responses!$A$173:$AZ$173,1,O$1)))</f>
        <v/>
      </c>
      <c r="P173" s="0" t="str">
        <f aca="false">IF(P$1="","",IF(INDEX(Responses!$A$173:$AZ$173,1,P$1)="","",INDEX(Responses!$A$173:$AZ$173,1,P$1)))</f>
        <v/>
      </c>
      <c r="Q173" s="0" t="str">
        <f aca="false">IF(Q$1="","",IF(INDEX(Responses!$A$173:$AZ$173,1,Q$1)="","",INDEX(Responses!$A$173:$AZ$173,1,Q$1)))</f>
        <v/>
      </c>
      <c r="R173" s="0" t="str">
        <f aca="false">IF(R$1="","",IF(INDEX(Responses!$A$173:$AZ$173,1,R$1)="","",INDEX(Responses!$A$173:$AZ$173,1,R$1)))</f>
        <v/>
      </c>
      <c r="S173" s="0" t="str">
        <f aca="false">IF(S$1="","",IF(INDEX(Responses!$A$173:$AZ$173,1,S$1)="","",INDEX(Responses!$A$173:$AZ$173,1,S$1)))</f>
        <v/>
      </c>
      <c r="T173" s="0" t="n">
        <f aca="false">IF(LEN(A173&amp;B173&amp;C173&amp;D173&amp;E173&amp;F173&amp;G173&amp;H173&amp;I173&amp;J173&amp;K173&amp;L173&amp;M173&amp;N173&amp;O173&amp;P173&amp;Q173&amp;R173&amp;S173)&gt;0,1,0)</f>
        <v>0</v>
      </c>
    </row>
    <row r="174" customFormat="false" ht="15" hidden="false" customHeight="false" outlineLevel="0" collapsed="false">
      <c r="A174" s="0" t="str">
        <f aca="false">IF(A$1="","",IF(INDEX(Responses!$A$174:$AZ$174,1,A$1)="","",INDEX(Responses!$A$174:$AZ$174,1,A$1)))</f>
        <v/>
      </c>
      <c r="B174" s="0" t="str">
        <f aca="false">IF(B$1="","",IF(INDEX(Responses!$A$174:$AZ$174,1,B$1)="","",INDEX(Responses!$A$174:$AZ$174,1,B$1)))</f>
        <v/>
      </c>
      <c r="C174" s="0" t="str">
        <f aca="false">IF(C$1="","",IF(INDEX(Responses!$A$174:$AZ$174,1,C$1)="","",INDEX(Responses!$A$174:$AZ$174,1,C$1)))</f>
        <v/>
      </c>
      <c r="D174" s="0" t="str">
        <f aca="false">IF(D$1="","",IF(INDEX(Responses!$A$174:$AZ$174,1,D$1)="","",INDEX(Responses!$A$174:$AZ$174,1,D$1)))</f>
        <v/>
      </c>
      <c r="E174" s="0" t="str">
        <f aca="false">IF(E$1="","",IF(INDEX(Responses!$A$174:$AZ$174,1,E$1)="","",INDEX(Responses!$A$174:$AZ$174,1,E$1)))</f>
        <v/>
      </c>
      <c r="F174" s="0" t="str">
        <f aca="false">IF(F$1="","",IF(INDEX(Responses!$A$174:$AZ$174,1,F$1)="","",INDEX(Responses!$A$174:$AZ$174,1,F$1)))</f>
        <v/>
      </c>
      <c r="G174" s="0" t="str">
        <f aca="false">IF(G$1="","",IF(INDEX(Responses!$A$174:$AZ$174,1,G$1)="","",INDEX(Responses!$A$174:$AZ$174,1,G$1)))</f>
        <v/>
      </c>
      <c r="H174" s="0" t="str">
        <f aca="false">IF(H$1="","",IF(INDEX(Responses!$A$174:$AZ$174,1,H$1)="","",INDEX(Responses!$A$174:$AZ$174,1,H$1)))</f>
        <v/>
      </c>
      <c r="I174" s="0" t="str">
        <f aca="false">IF(I$1="","",IF(INDEX(Responses!$A$174:$AZ$174,1,I$1)="","",INDEX(Responses!$A$174:$AZ$174,1,I$1)))</f>
        <v/>
      </c>
      <c r="J174" s="0" t="str">
        <f aca="false">IF(J$1="","",IF(INDEX(Responses!$A$174:$AZ$174,1,J$1)="","",INDEX(Responses!$A$174:$AZ$174,1,J$1)))</f>
        <v/>
      </c>
      <c r="K174" s="0" t="str">
        <f aca="false">IF(K$1="","",IF(INDEX(Responses!$A$174:$AZ$174,1,K$1)="","",INDEX(Responses!$A$174:$AZ$174,1,K$1)))</f>
        <v/>
      </c>
      <c r="L174" s="0" t="str">
        <f aca="false">IF(L$1="","",IF(INDEX(Responses!$A$174:$AZ$174,1,L$1)="","",INDEX(Responses!$A$174:$AZ$174,1,L$1)))</f>
        <v/>
      </c>
      <c r="M174" s="0" t="str">
        <f aca="false">IF(M$1="","",IF(INDEX(Responses!$A$174:$AZ$174,1,M$1)="","",INDEX(Responses!$A$174:$AZ$174,1,M$1)))</f>
        <v/>
      </c>
      <c r="N174" s="0" t="str">
        <f aca="false">IF(N$1="","",IF(INDEX(Responses!$A$174:$AZ$174,1,N$1)="","",INDEX(Responses!$A$174:$AZ$174,1,N$1)))</f>
        <v/>
      </c>
      <c r="O174" s="0" t="str">
        <f aca="false">IF(O$1="","",IF(INDEX(Responses!$A$174:$AZ$174,1,O$1)="","",INDEX(Responses!$A$174:$AZ$174,1,O$1)))</f>
        <v/>
      </c>
      <c r="P174" s="0" t="str">
        <f aca="false">IF(P$1="","",IF(INDEX(Responses!$A$174:$AZ$174,1,P$1)="","",INDEX(Responses!$A$174:$AZ$174,1,P$1)))</f>
        <v/>
      </c>
      <c r="Q174" s="0" t="str">
        <f aca="false">IF(Q$1="","",IF(INDEX(Responses!$A$174:$AZ$174,1,Q$1)="","",INDEX(Responses!$A$174:$AZ$174,1,Q$1)))</f>
        <v/>
      </c>
      <c r="R174" s="0" t="str">
        <f aca="false">IF(R$1="","",IF(INDEX(Responses!$A$174:$AZ$174,1,R$1)="","",INDEX(Responses!$A$174:$AZ$174,1,R$1)))</f>
        <v/>
      </c>
      <c r="S174" s="0" t="str">
        <f aca="false">IF(S$1="","",IF(INDEX(Responses!$A$174:$AZ$174,1,S$1)="","",INDEX(Responses!$A$174:$AZ$174,1,S$1)))</f>
        <v/>
      </c>
      <c r="T174" s="0" t="n">
        <f aca="false">IF(LEN(A174&amp;B174&amp;C174&amp;D174&amp;E174&amp;F174&amp;G174&amp;H174&amp;I174&amp;J174&amp;K174&amp;L174&amp;M174&amp;N174&amp;O174&amp;P174&amp;Q174&amp;R174&amp;S174)&gt;0,1,0)</f>
        <v>0</v>
      </c>
    </row>
    <row r="175" customFormat="false" ht="15" hidden="false" customHeight="false" outlineLevel="0" collapsed="false">
      <c r="A175" s="0" t="str">
        <f aca="false">IF(A$1="","",IF(INDEX(Responses!$A$175:$AZ$175,1,A$1)="","",INDEX(Responses!$A$175:$AZ$175,1,A$1)))</f>
        <v/>
      </c>
      <c r="B175" s="0" t="str">
        <f aca="false">IF(B$1="","",IF(INDEX(Responses!$A$175:$AZ$175,1,B$1)="","",INDEX(Responses!$A$175:$AZ$175,1,B$1)))</f>
        <v/>
      </c>
      <c r="C175" s="0" t="str">
        <f aca="false">IF(C$1="","",IF(INDEX(Responses!$A$175:$AZ$175,1,C$1)="","",INDEX(Responses!$A$175:$AZ$175,1,C$1)))</f>
        <v/>
      </c>
      <c r="D175" s="0" t="str">
        <f aca="false">IF(D$1="","",IF(INDEX(Responses!$A$175:$AZ$175,1,D$1)="","",INDEX(Responses!$A$175:$AZ$175,1,D$1)))</f>
        <v/>
      </c>
      <c r="E175" s="0" t="str">
        <f aca="false">IF(E$1="","",IF(INDEX(Responses!$A$175:$AZ$175,1,E$1)="","",INDEX(Responses!$A$175:$AZ$175,1,E$1)))</f>
        <v/>
      </c>
      <c r="F175" s="0" t="str">
        <f aca="false">IF(F$1="","",IF(INDEX(Responses!$A$175:$AZ$175,1,F$1)="","",INDEX(Responses!$A$175:$AZ$175,1,F$1)))</f>
        <v/>
      </c>
      <c r="G175" s="0" t="str">
        <f aca="false">IF(G$1="","",IF(INDEX(Responses!$A$175:$AZ$175,1,G$1)="","",INDEX(Responses!$A$175:$AZ$175,1,G$1)))</f>
        <v/>
      </c>
      <c r="H175" s="0" t="str">
        <f aca="false">IF(H$1="","",IF(INDEX(Responses!$A$175:$AZ$175,1,H$1)="","",INDEX(Responses!$A$175:$AZ$175,1,H$1)))</f>
        <v/>
      </c>
      <c r="I175" s="0" t="str">
        <f aca="false">IF(I$1="","",IF(INDEX(Responses!$A$175:$AZ$175,1,I$1)="","",INDEX(Responses!$A$175:$AZ$175,1,I$1)))</f>
        <v/>
      </c>
      <c r="J175" s="0" t="str">
        <f aca="false">IF(J$1="","",IF(INDEX(Responses!$A$175:$AZ$175,1,J$1)="","",INDEX(Responses!$A$175:$AZ$175,1,J$1)))</f>
        <v/>
      </c>
      <c r="K175" s="0" t="str">
        <f aca="false">IF(K$1="","",IF(INDEX(Responses!$A$175:$AZ$175,1,K$1)="","",INDEX(Responses!$A$175:$AZ$175,1,K$1)))</f>
        <v/>
      </c>
      <c r="L175" s="0" t="str">
        <f aca="false">IF(L$1="","",IF(INDEX(Responses!$A$175:$AZ$175,1,L$1)="","",INDEX(Responses!$A$175:$AZ$175,1,L$1)))</f>
        <v/>
      </c>
      <c r="M175" s="0" t="str">
        <f aca="false">IF(M$1="","",IF(INDEX(Responses!$A$175:$AZ$175,1,M$1)="","",INDEX(Responses!$A$175:$AZ$175,1,M$1)))</f>
        <v/>
      </c>
      <c r="N175" s="0" t="str">
        <f aca="false">IF(N$1="","",IF(INDEX(Responses!$A$175:$AZ$175,1,N$1)="","",INDEX(Responses!$A$175:$AZ$175,1,N$1)))</f>
        <v/>
      </c>
      <c r="O175" s="0" t="str">
        <f aca="false">IF(O$1="","",IF(INDEX(Responses!$A$175:$AZ$175,1,O$1)="","",INDEX(Responses!$A$175:$AZ$175,1,O$1)))</f>
        <v/>
      </c>
      <c r="P175" s="0" t="str">
        <f aca="false">IF(P$1="","",IF(INDEX(Responses!$A$175:$AZ$175,1,P$1)="","",INDEX(Responses!$A$175:$AZ$175,1,P$1)))</f>
        <v/>
      </c>
      <c r="Q175" s="0" t="str">
        <f aca="false">IF(Q$1="","",IF(INDEX(Responses!$A$175:$AZ$175,1,Q$1)="","",INDEX(Responses!$A$175:$AZ$175,1,Q$1)))</f>
        <v/>
      </c>
      <c r="R175" s="0" t="str">
        <f aca="false">IF(R$1="","",IF(INDEX(Responses!$A$175:$AZ$175,1,R$1)="","",INDEX(Responses!$A$175:$AZ$175,1,R$1)))</f>
        <v/>
      </c>
      <c r="S175" s="0" t="str">
        <f aca="false">IF(S$1="","",IF(INDEX(Responses!$A$175:$AZ$175,1,S$1)="","",INDEX(Responses!$A$175:$AZ$175,1,S$1)))</f>
        <v/>
      </c>
      <c r="T175" s="0" t="n">
        <f aca="false">IF(LEN(A175&amp;B175&amp;C175&amp;D175&amp;E175&amp;F175&amp;G175&amp;H175&amp;I175&amp;J175&amp;K175&amp;L175&amp;M175&amp;N175&amp;O175&amp;P175&amp;Q175&amp;R175&amp;S175)&gt;0,1,0)</f>
        <v>0</v>
      </c>
    </row>
    <row r="176" customFormat="false" ht="15" hidden="false" customHeight="false" outlineLevel="0" collapsed="false">
      <c r="A176" s="0" t="str">
        <f aca="false">IF(A$1="","",IF(INDEX(Responses!$A$176:$AZ$176,1,A$1)="","",INDEX(Responses!$A$176:$AZ$176,1,A$1)))</f>
        <v/>
      </c>
      <c r="B176" s="0" t="str">
        <f aca="false">IF(B$1="","",IF(INDEX(Responses!$A$176:$AZ$176,1,B$1)="","",INDEX(Responses!$A$176:$AZ$176,1,B$1)))</f>
        <v/>
      </c>
      <c r="C176" s="0" t="str">
        <f aca="false">IF(C$1="","",IF(INDEX(Responses!$A$176:$AZ$176,1,C$1)="","",INDEX(Responses!$A$176:$AZ$176,1,C$1)))</f>
        <v/>
      </c>
      <c r="D176" s="0" t="str">
        <f aca="false">IF(D$1="","",IF(INDEX(Responses!$A$176:$AZ$176,1,D$1)="","",INDEX(Responses!$A$176:$AZ$176,1,D$1)))</f>
        <v/>
      </c>
      <c r="E176" s="0" t="str">
        <f aca="false">IF(E$1="","",IF(INDEX(Responses!$A$176:$AZ$176,1,E$1)="","",INDEX(Responses!$A$176:$AZ$176,1,E$1)))</f>
        <v/>
      </c>
      <c r="F176" s="0" t="str">
        <f aca="false">IF(F$1="","",IF(INDEX(Responses!$A$176:$AZ$176,1,F$1)="","",INDEX(Responses!$A$176:$AZ$176,1,F$1)))</f>
        <v/>
      </c>
      <c r="G176" s="0" t="str">
        <f aca="false">IF(G$1="","",IF(INDEX(Responses!$A$176:$AZ$176,1,G$1)="","",INDEX(Responses!$A$176:$AZ$176,1,G$1)))</f>
        <v/>
      </c>
      <c r="H176" s="0" t="str">
        <f aca="false">IF(H$1="","",IF(INDEX(Responses!$A$176:$AZ$176,1,H$1)="","",INDEX(Responses!$A$176:$AZ$176,1,H$1)))</f>
        <v/>
      </c>
      <c r="I176" s="0" t="str">
        <f aca="false">IF(I$1="","",IF(INDEX(Responses!$A$176:$AZ$176,1,I$1)="","",INDEX(Responses!$A$176:$AZ$176,1,I$1)))</f>
        <v/>
      </c>
      <c r="J176" s="0" t="str">
        <f aca="false">IF(J$1="","",IF(INDEX(Responses!$A$176:$AZ$176,1,J$1)="","",INDEX(Responses!$A$176:$AZ$176,1,J$1)))</f>
        <v/>
      </c>
      <c r="K176" s="0" t="str">
        <f aca="false">IF(K$1="","",IF(INDEX(Responses!$A$176:$AZ$176,1,K$1)="","",INDEX(Responses!$A$176:$AZ$176,1,K$1)))</f>
        <v/>
      </c>
      <c r="L176" s="0" t="str">
        <f aca="false">IF(L$1="","",IF(INDEX(Responses!$A$176:$AZ$176,1,L$1)="","",INDEX(Responses!$A$176:$AZ$176,1,L$1)))</f>
        <v/>
      </c>
      <c r="M176" s="0" t="str">
        <f aca="false">IF(M$1="","",IF(INDEX(Responses!$A$176:$AZ$176,1,M$1)="","",INDEX(Responses!$A$176:$AZ$176,1,M$1)))</f>
        <v/>
      </c>
      <c r="N176" s="0" t="str">
        <f aca="false">IF(N$1="","",IF(INDEX(Responses!$A$176:$AZ$176,1,N$1)="","",INDEX(Responses!$A$176:$AZ$176,1,N$1)))</f>
        <v/>
      </c>
      <c r="O176" s="0" t="str">
        <f aca="false">IF(O$1="","",IF(INDEX(Responses!$A$176:$AZ$176,1,O$1)="","",INDEX(Responses!$A$176:$AZ$176,1,O$1)))</f>
        <v/>
      </c>
      <c r="P176" s="0" t="str">
        <f aca="false">IF(P$1="","",IF(INDEX(Responses!$A$176:$AZ$176,1,P$1)="","",INDEX(Responses!$A$176:$AZ$176,1,P$1)))</f>
        <v/>
      </c>
      <c r="Q176" s="0" t="str">
        <f aca="false">IF(Q$1="","",IF(INDEX(Responses!$A$176:$AZ$176,1,Q$1)="","",INDEX(Responses!$A$176:$AZ$176,1,Q$1)))</f>
        <v/>
      </c>
      <c r="R176" s="0" t="str">
        <f aca="false">IF(R$1="","",IF(INDEX(Responses!$A$176:$AZ$176,1,R$1)="","",INDEX(Responses!$A$176:$AZ$176,1,R$1)))</f>
        <v/>
      </c>
      <c r="S176" s="0" t="str">
        <f aca="false">IF(S$1="","",IF(INDEX(Responses!$A$176:$AZ$176,1,S$1)="","",INDEX(Responses!$A$176:$AZ$176,1,S$1)))</f>
        <v/>
      </c>
      <c r="T176" s="0" t="n">
        <f aca="false">IF(LEN(A176&amp;B176&amp;C176&amp;D176&amp;E176&amp;F176&amp;G176&amp;H176&amp;I176&amp;J176&amp;K176&amp;L176&amp;M176&amp;N176&amp;O176&amp;P176&amp;Q176&amp;R176&amp;S176)&gt;0,1,0)</f>
        <v>0</v>
      </c>
    </row>
    <row r="177" customFormat="false" ht="15" hidden="false" customHeight="false" outlineLevel="0" collapsed="false">
      <c r="A177" s="0" t="str">
        <f aca="false">IF(A$1="","",IF(INDEX(Responses!$A$177:$AZ$177,1,A$1)="","",INDEX(Responses!$A$177:$AZ$177,1,A$1)))</f>
        <v/>
      </c>
      <c r="B177" s="0" t="str">
        <f aca="false">IF(B$1="","",IF(INDEX(Responses!$A$177:$AZ$177,1,B$1)="","",INDEX(Responses!$A$177:$AZ$177,1,B$1)))</f>
        <v/>
      </c>
      <c r="C177" s="0" t="str">
        <f aca="false">IF(C$1="","",IF(INDEX(Responses!$A$177:$AZ$177,1,C$1)="","",INDEX(Responses!$A$177:$AZ$177,1,C$1)))</f>
        <v/>
      </c>
      <c r="D177" s="0" t="str">
        <f aca="false">IF(D$1="","",IF(INDEX(Responses!$A$177:$AZ$177,1,D$1)="","",INDEX(Responses!$A$177:$AZ$177,1,D$1)))</f>
        <v/>
      </c>
      <c r="E177" s="0" t="str">
        <f aca="false">IF(E$1="","",IF(INDEX(Responses!$A$177:$AZ$177,1,E$1)="","",INDEX(Responses!$A$177:$AZ$177,1,E$1)))</f>
        <v/>
      </c>
      <c r="F177" s="0" t="str">
        <f aca="false">IF(F$1="","",IF(INDEX(Responses!$A$177:$AZ$177,1,F$1)="","",INDEX(Responses!$A$177:$AZ$177,1,F$1)))</f>
        <v/>
      </c>
      <c r="G177" s="0" t="str">
        <f aca="false">IF(G$1="","",IF(INDEX(Responses!$A$177:$AZ$177,1,G$1)="","",INDEX(Responses!$A$177:$AZ$177,1,G$1)))</f>
        <v/>
      </c>
      <c r="H177" s="0" t="str">
        <f aca="false">IF(H$1="","",IF(INDEX(Responses!$A$177:$AZ$177,1,H$1)="","",INDEX(Responses!$A$177:$AZ$177,1,H$1)))</f>
        <v/>
      </c>
      <c r="I177" s="0" t="str">
        <f aca="false">IF(I$1="","",IF(INDEX(Responses!$A$177:$AZ$177,1,I$1)="","",INDEX(Responses!$A$177:$AZ$177,1,I$1)))</f>
        <v/>
      </c>
      <c r="J177" s="0" t="str">
        <f aca="false">IF(J$1="","",IF(INDEX(Responses!$A$177:$AZ$177,1,J$1)="","",INDEX(Responses!$A$177:$AZ$177,1,J$1)))</f>
        <v/>
      </c>
      <c r="K177" s="0" t="str">
        <f aca="false">IF(K$1="","",IF(INDEX(Responses!$A$177:$AZ$177,1,K$1)="","",INDEX(Responses!$A$177:$AZ$177,1,K$1)))</f>
        <v/>
      </c>
      <c r="L177" s="0" t="str">
        <f aca="false">IF(L$1="","",IF(INDEX(Responses!$A$177:$AZ$177,1,L$1)="","",INDEX(Responses!$A$177:$AZ$177,1,L$1)))</f>
        <v/>
      </c>
      <c r="M177" s="0" t="str">
        <f aca="false">IF(M$1="","",IF(INDEX(Responses!$A$177:$AZ$177,1,M$1)="","",INDEX(Responses!$A$177:$AZ$177,1,M$1)))</f>
        <v/>
      </c>
      <c r="N177" s="0" t="str">
        <f aca="false">IF(N$1="","",IF(INDEX(Responses!$A$177:$AZ$177,1,N$1)="","",INDEX(Responses!$A$177:$AZ$177,1,N$1)))</f>
        <v/>
      </c>
      <c r="O177" s="0" t="str">
        <f aca="false">IF(O$1="","",IF(INDEX(Responses!$A$177:$AZ$177,1,O$1)="","",INDEX(Responses!$A$177:$AZ$177,1,O$1)))</f>
        <v/>
      </c>
      <c r="P177" s="0" t="str">
        <f aca="false">IF(P$1="","",IF(INDEX(Responses!$A$177:$AZ$177,1,P$1)="","",INDEX(Responses!$A$177:$AZ$177,1,P$1)))</f>
        <v/>
      </c>
      <c r="Q177" s="0" t="str">
        <f aca="false">IF(Q$1="","",IF(INDEX(Responses!$A$177:$AZ$177,1,Q$1)="","",INDEX(Responses!$A$177:$AZ$177,1,Q$1)))</f>
        <v/>
      </c>
      <c r="R177" s="0" t="str">
        <f aca="false">IF(R$1="","",IF(INDEX(Responses!$A$177:$AZ$177,1,R$1)="","",INDEX(Responses!$A$177:$AZ$177,1,R$1)))</f>
        <v/>
      </c>
      <c r="S177" s="0" t="str">
        <f aca="false">IF(S$1="","",IF(INDEX(Responses!$A$177:$AZ$177,1,S$1)="","",INDEX(Responses!$A$177:$AZ$177,1,S$1)))</f>
        <v/>
      </c>
      <c r="T177" s="0" t="n">
        <f aca="false">IF(LEN(A177&amp;B177&amp;C177&amp;D177&amp;E177&amp;F177&amp;G177&amp;H177&amp;I177&amp;J177&amp;K177&amp;L177&amp;M177&amp;N177&amp;O177&amp;P177&amp;Q177&amp;R177&amp;S177)&gt;0,1,0)</f>
        <v>0</v>
      </c>
    </row>
    <row r="178" customFormat="false" ht="15" hidden="false" customHeight="false" outlineLevel="0" collapsed="false">
      <c r="A178" s="0" t="str">
        <f aca="false">IF(A$1="","",IF(INDEX(Responses!$A$178:$AZ$178,1,A$1)="","",INDEX(Responses!$A$178:$AZ$178,1,A$1)))</f>
        <v/>
      </c>
      <c r="B178" s="0" t="str">
        <f aca="false">IF(B$1="","",IF(INDEX(Responses!$A$178:$AZ$178,1,B$1)="","",INDEX(Responses!$A$178:$AZ$178,1,B$1)))</f>
        <v/>
      </c>
      <c r="C178" s="0" t="str">
        <f aca="false">IF(C$1="","",IF(INDEX(Responses!$A$178:$AZ$178,1,C$1)="","",INDEX(Responses!$A$178:$AZ$178,1,C$1)))</f>
        <v/>
      </c>
      <c r="D178" s="0" t="str">
        <f aca="false">IF(D$1="","",IF(INDEX(Responses!$A$178:$AZ$178,1,D$1)="","",INDEX(Responses!$A$178:$AZ$178,1,D$1)))</f>
        <v/>
      </c>
      <c r="E178" s="0" t="str">
        <f aca="false">IF(E$1="","",IF(INDEX(Responses!$A$178:$AZ$178,1,E$1)="","",INDEX(Responses!$A$178:$AZ$178,1,E$1)))</f>
        <v/>
      </c>
      <c r="F178" s="0" t="str">
        <f aca="false">IF(F$1="","",IF(INDEX(Responses!$A$178:$AZ$178,1,F$1)="","",INDEX(Responses!$A$178:$AZ$178,1,F$1)))</f>
        <v/>
      </c>
      <c r="G178" s="0" t="str">
        <f aca="false">IF(G$1="","",IF(INDEX(Responses!$A$178:$AZ$178,1,G$1)="","",INDEX(Responses!$A$178:$AZ$178,1,G$1)))</f>
        <v/>
      </c>
      <c r="H178" s="0" t="str">
        <f aca="false">IF(H$1="","",IF(INDEX(Responses!$A$178:$AZ$178,1,H$1)="","",INDEX(Responses!$A$178:$AZ$178,1,H$1)))</f>
        <v/>
      </c>
      <c r="I178" s="0" t="str">
        <f aca="false">IF(I$1="","",IF(INDEX(Responses!$A$178:$AZ$178,1,I$1)="","",INDEX(Responses!$A$178:$AZ$178,1,I$1)))</f>
        <v/>
      </c>
      <c r="J178" s="0" t="str">
        <f aca="false">IF(J$1="","",IF(INDEX(Responses!$A$178:$AZ$178,1,J$1)="","",INDEX(Responses!$A$178:$AZ$178,1,J$1)))</f>
        <v/>
      </c>
      <c r="K178" s="0" t="str">
        <f aca="false">IF(K$1="","",IF(INDEX(Responses!$A$178:$AZ$178,1,K$1)="","",INDEX(Responses!$A$178:$AZ$178,1,K$1)))</f>
        <v/>
      </c>
      <c r="L178" s="0" t="str">
        <f aca="false">IF(L$1="","",IF(INDEX(Responses!$A$178:$AZ$178,1,L$1)="","",INDEX(Responses!$A$178:$AZ$178,1,L$1)))</f>
        <v/>
      </c>
      <c r="M178" s="0" t="str">
        <f aca="false">IF(M$1="","",IF(INDEX(Responses!$A$178:$AZ$178,1,M$1)="","",INDEX(Responses!$A$178:$AZ$178,1,M$1)))</f>
        <v/>
      </c>
      <c r="N178" s="0" t="str">
        <f aca="false">IF(N$1="","",IF(INDEX(Responses!$A$178:$AZ$178,1,N$1)="","",INDEX(Responses!$A$178:$AZ$178,1,N$1)))</f>
        <v/>
      </c>
      <c r="O178" s="0" t="str">
        <f aca="false">IF(O$1="","",IF(INDEX(Responses!$A$178:$AZ$178,1,O$1)="","",INDEX(Responses!$A$178:$AZ$178,1,O$1)))</f>
        <v/>
      </c>
      <c r="P178" s="0" t="str">
        <f aca="false">IF(P$1="","",IF(INDEX(Responses!$A$178:$AZ$178,1,P$1)="","",INDEX(Responses!$A$178:$AZ$178,1,P$1)))</f>
        <v/>
      </c>
      <c r="Q178" s="0" t="str">
        <f aca="false">IF(Q$1="","",IF(INDEX(Responses!$A$178:$AZ$178,1,Q$1)="","",INDEX(Responses!$A$178:$AZ$178,1,Q$1)))</f>
        <v/>
      </c>
      <c r="R178" s="0" t="str">
        <f aca="false">IF(R$1="","",IF(INDEX(Responses!$A$178:$AZ$178,1,R$1)="","",INDEX(Responses!$A$178:$AZ$178,1,R$1)))</f>
        <v/>
      </c>
      <c r="S178" s="0" t="str">
        <f aca="false">IF(S$1="","",IF(INDEX(Responses!$A$178:$AZ$178,1,S$1)="","",INDEX(Responses!$A$178:$AZ$178,1,S$1)))</f>
        <v/>
      </c>
      <c r="T178" s="0" t="n">
        <f aca="false">IF(LEN(A178&amp;B178&amp;C178&amp;D178&amp;E178&amp;F178&amp;G178&amp;H178&amp;I178&amp;J178&amp;K178&amp;L178&amp;M178&amp;N178&amp;O178&amp;P178&amp;Q178&amp;R178&amp;S178)&gt;0,1,0)</f>
        <v>0</v>
      </c>
    </row>
    <row r="179" customFormat="false" ht="15" hidden="false" customHeight="false" outlineLevel="0" collapsed="false">
      <c r="A179" s="0" t="str">
        <f aca="false">IF(A$1="","",IF(INDEX(Responses!$A$179:$AZ$179,1,A$1)="","",INDEX(Responses!$A$179:$AZ$179,1,A$1)))</f>
        <v/>
      </c>
      <c r="B179" s="0" t="str">
        <f aca="false">IF(B$1="","",IF(INDEX(Responses!$A$179:$AZ$179,1,B$1)="","",INDEX(Responses!$A$179:$AZ$179,1,B$1)))</f>
        <v/>
      </c>
      <c r="C179" s="0" t="str">
        <f aca="false">IF(C$1="","",IF(INDEX(Responses!$A$179:$AZ$179,1,C$1)="","",INDEX(Responses!$A$179:$AZ$179,1,C$1)))</f>
        <v/>
      </c>
      <c r="D179" s="0" t="str">
        <f aca="false">IF(D$1="","",IF(INDEX(Responses!$A$179:$AZ$179,1,D$1)="","",INDEX(Responses!$A$179:$AZ$179,1,D$1)))</f>
        <v/>
      </c>
      <c r="E179" s="0" t="str">
        <f aca="false">IF(E$1="","",IF(INDEX(Responses!$A$179:$AZ$179,1,E$1)="","",INDEX(Responses!$A$179:$AZ$179,1,E$1)))</f>
        <v/>
      </c>
      <c r="F179" s="0" t="str">
        <f aca="false">IF(F$1="","",IF(INDEX(Responses!$A$179:$AZ$179,1,F$1)="","",INDEX(Responses!$A$179:$AZ$179,1,F$1)))</f>
        <v/>
      </c>
      <c r="G179" s="0" t="str">
        <f aca="false">IF(G$1="","",IF(INDEX(Responses!$A$179:$AZ$179,1,G$1)="","",INDEX(Responses!$A$179:$AZ$179,1,G$1)))</f>
        <v/>
      </c>
      <c r="H179" s="0" t="str">
        <f aca="false">IF(H$1="","",IF(INDEX(Responses!$A$179:$AZ$179,1,H$1)="","",INDEX(Responses!$A$179:$AZ$179,1,H$1)))</f>
        <v/>
      </c>
      <c r="I179" s="0" t="str">
        <f aca="false">IF(I$1="","",IF(INDEX(Responses!$A$179:$AZ$179,1,I$1)="","",INDEX(Responses!$A$179:$AZ$179,1,I$1)))</f>
        <v/>
      </c>
      <c r="J179" s="0" t="str">
        <f aca="false">IF(J$1="","",IF(INDEX(Responses!$A$179:$AZ$179,1,J$1)="","",INDEX(Responses!$A$179:$AZ$179,1,J$1)))</f>
        <v/>
      </c>
      <c r="K179" s="0" t="str">
        <f aca="false">IF(K$1="","",IF(INDEX(Responses!$A$179:$AZ$179,1,K$1)="","",INDEX(Responses!$A$179:$AZ$179,1,K$1)))</f>
        <v/>
      </c>
      <c r="L179" s="0" t="str">
        <f aca="false">IF(L$1="","",IF(INDEX(Responses!$A$179:$AZ$179,1,L$1)="","",INDEX(Responses!$A$179:$AZ$179,1,L$1)))</f>
        <v/>
      </c>
      <c r="M179" s="0" t="str">
        <f aca="false">IF(M$1="","",IF(INDEX(Responses!$A$179:$AZ$179,1,M$1)="","",INDEX(Responses!$A$179:$AZ$179,1,M$1)))</f>
        <v/>
      </c>
      <c r="N179" s="0" t="str">
        <f aca="false">IF(N$1="","",IF(INDEX(Responses!$A$179:$AZ$179,1,N$1)="","",INDEX(Responses!$A$179:$AZ$179,1,N$1)))</f>
        <v/>
      </c>
      <c r="O179" s="0" t="str">
        <f aca="false">IF(O$1="","",IF(INDEX(Responses!$A$179:$AZ$179,1,O$1)="","",INDEX(Responses!$A$179:$AZ$179,1,O$1)))</f>
        <v/>
      </c>
      <c r="P179" s="0" t="str">
        <f aca="false">IF(P$1="","",IF(INDEX(Responses!$A$179:$AZ$179,1,P$1)="","",INDEX(Responses!$A$179:$AZ$179,1,P$1)))</f>
        <v/>
      </c>
      <c r="Q179" s="0" t="str">
        <f aca="false">IF(Q$1="","",IF(INDEX(Responses!$A$179:$AZ$179,1,Q$1)="","",INDEX(Responses!$A$179:$AZ$179,1,Q$1)))</f>
        <v/>
      </c>
      <c r="R179" s="0" t="str">
        <f aca="false">IF(R$1="","",IF(INDEX(Responses!$A$179:$AZ$179,1,R$1)="","",INDEX(Responses!$A$179:$AZ$179,1,R$1)))</f>
        <v/>
      </c>
      <c r="S179" s="0" t="str">
        <f aca="false">IF(S$1="","",IF(INDEX(Responses!$A$179:$AZ$179,1,S$1)="","",INDEX(Responses!$A$179:$AZ$179,1,S$1)))</f>
        <v/>
      </c>
      <c r="T179" s="0" t="n">
        <f aca="false">IF(LEN(A179&amp;B179&amp;C179&amp;D179&amp;E179&amp;F179&amp;G179&amp;H179&amp;I179&amp;J179&amp;K179&amp;L179&amp;M179&amp;N179&amp;O179&amp;P179&amp;Q179&amp;R179&amp;S179)&gt;0,1,0)</f>
        <v>0</v>
      </c>
    </row>
    <row r="180" customFormat="false" ht="15" hidden="false" customHeight="false" outlineLevel="0" collapsed="false">
      <c r="A180" s="0" t="str">
        <f aca="false">IF(A$1="","",IF(INDEX(Responses!$A$180:$AZ$180,1,A$1)="","",INDEX(Responses!$A$180:$AZ$180,1,A$1)))</f>
        <v/>
      </c>
      <c r="B180" s="0" t="str">
        <f aca="false">IF(B$1="","",IF(INDEX(Responses!$A$180:$AZ$180,1,B$1)="","",INDEX(Responses!$A$180:$AZ$180,1,B$1)))</f>
        <v/>
      </c>
      <c r="C180" s="0" t="str">
        <f aca="false">IF(C$1="","",IF(INDEX(Responses!$A$180:$AZ$180,1,C$1)="","",INDEX(Responses!$A$180:$AZ$180,1,C$1)))</f>
        <v/>
      </c>
      <c r="D180" s="0" t="str">
        <f aca="false">IF(D$1="","",IF(INDEX(Responses!$A$180:$AZ$180,1,D$1)="","",INDEX(Responses!$A$180:$AZ$180,1,D$1)))</f>
        <v/>
      </c>
      <c r="E180" s="0" t="str">
        <f aca="false">IF(E$1="","",IF(INDEX(Responses!$A$180:$AZ$180,1,E$1)="","",INDEX(Responses!$A$180:$AZ$180,1,E$1)))</f>
        <v/>
      </c>
      <c r="F180" s="0" t="str">
        <f aca="false">IF(F$1="","",IF(INDEX(Responses!$A$180:$AZ$180,1,F$1)="","",INDEX(Responses!$A$180:$AZ$180,1,F$1)))</f>
        <v/>
      </c>
      <c r="G180" s="0" t="str">
        <f aca="false">IF(G$1="","",IF(INDEX(Responses!$A$180:$AZ$180,1,G$1)="","",INDEX(Responses!$A$180:$AZ$180,1,G$1)))</f>
        <v/>
      </c>
      <c r="H180" s="0" t="str">
        <f aca="false">IF(H$1="","",IF(INDEX(Responses!$A$180:$AZ$180,1,H$1)="","",INDEX(Responses!$A$180:$AZ$180,1,H$1)))</f>
        <v/>
      </c>
      <c r="I180" s="0" t="str">
        <f aca="false">IF(I$1="","",IF(INDEX(Responses!$A$180:$AZ$180,1,I$1)="","",INDEX(Responses!$A$180:$AZ$180,1,I$1)))</f>
        <v/>
      </c>
      <c r="J180" s="0" t="str">
        <f aca="false">IF(J$1="","",IF(INDEX(Responses!$A$180:$AZ$180,1,J$1)="","",INDEX(Responses!$A$180:$AZ$180,1,J$1)))</f>
        <v/>
      </c>
      <c r="K180" s="0" t="str">
        <f aca="false">IF(K$1="","",IF(INDEX(Responses!$A$180:$AZ$180,1,K$1)="","",INDEX(Responses!$A$180:$AZ$180,1,K$1)))</f>
        <v/>
      </c>
      <c r="L180" s="0" t="str">
        <f aca="false">IF(L$1="","",IF(INDEX(Responses!$A$180:$AZ$180,1,L$1)="","",INDEX(Responses!$A$180:$AZ$180,1,L$1)))</f>
        <v/>
      </c>
      <c r="M180" s="0" t="str">
        <f aca="false">IF(M$1="","",IF(INDEX(Responses!$A$180:$AZ$180,1,M$1)="","",INDEX(Responses!$A$180:$AZ$180,1,M$1)))</f>
        <v/>
      </c>
      <c r="N180" s="0" t="str">
        <f aca="false">IF(N$1="","",IF(INDEX(Responses!$A$180:$AZ$180,1,N$1)="","",INDEX(Responses!$A$180:$AZ$180,1,N$1)))</f>
        <v/>
      </c>
      <c r="O180" s="0" t="str">
        <f aca="false">IF(O$1="","",IF(INDEX(Responses!$A$180:$AZ$180,1,O$1)="","",INDEX(Responses!$A$180:$AZ$180,1,O$1)))</f>
        <v/>
      </c>
      <c r="P180" s="0" t="str">
        <f aca="false">IF(P$1="","",IF(INDEX(Responses!$A$180:$AZ$180,1,P$1)="","",INDEX(Responses!$A$180:$AZ$180,1,P$1)))</f>
        <v/>
      </c>
      <c r="Q180" s="0" t="str">
        <f aca="false">IF(Q$1="","",IF(INDEX(Responses!$A$180:$AZ$180,1,Q$1)="","",INDEX(Responses!$A$180:$AZ$180,1,Q$1)))</f>
        <v/>
      </c>
      <c r="R180" s="0" t="str">
        <f aca="false">IF(R$1="","",IF(INDEX(Responses!$A$180:$AZ$180,1,R$1)="","",INDEX(Responses!$A$180:$AZ$180,1,R$1)))</f>
        <v/>
      </c>
      <c r="S180" s="0" t="str">
        <f aca="false">IF(S$1="","",IF(INDEX(Responses!$A$180:$AZ$180,1,S$1)="","",INDEX(Responses!$A$180:$AZ$180,1,S$1)))</f>
        <v/>
      </c>
      <c r="T180" s="0" t="n">
        <f aca="false">IF(LEN(A180&amp;B180&amp;C180&amp;D180&amp;E180&amp;F180&amp;G180&amp;H180&amp;I180&amp;J180&amp;K180&amp;L180&amp;M180&amp;N180&amp;O180&amp;P180&amp;Q180&amp;R180&amp;S180)&gt;0,1,0)</f>
        <v>0</v>
      </c>
    </row>
    <row r="181" customFormat="false" ht="15" hidden="false" customHeight="false" outlineLevel="0" collapsed="false">
      <c r="A181" s="0" t="str">
        <f aca="false">IF(A$1="","",IF(INDEX(Responses!$A$181:$AZ$181,1,A$1)="","",INDEX(Responses!$A$181:$AZ$181,1,A$1)))</f>
        <v/>
      </c>
      <c r="B181" s="0" t="str">
        <f aca="false">IF(B$1="","",IF(INDEX(Responses!$A$181:$AZ$181,1,B$1)="","",INDEX(Responses!$A$181:$AZ$181,1,B$1)))</f>
        <v/>
      </c>
      <c r="C181" s="0" t="str">
        <f aca="false">IF(C$1="","",IF(INDEX(Responses!$A$181:$AZ$181,1,C$1)="","",INDEX(Responses!$A$181:$AZ$181,1,C$1)))</f>
        <v/>
      </c>
      <c r="D181" s="0" t="str">
        <f aca="false">IF(D$1="","",IF(INDEX(Responses!$A$181:$AZ$181,1,D$1)="","",INDEX(Responses!$A$181:$AZ$181,1,D$1)))</f>
        <v/>
      </c>
      <c r="E181" s="0" t="str">
        <f aca="false">IF(E$1="","",IF(INDEX(Responses!$A$181:$AZ$181,1,E$1)="","",INDEX(Responses!$A$181:$AZ$181,1,E$1)))</f>
        <v/>
      </c>
      <c r="F181" s="0" t="str">
        <f aca="false">IF(F$1="","",IF(INDEX(Responses!$A$181:$AZ$181,1,F$1)="","",INDEX(Responses!$A$181:$AZ$181,1,F$1)))</f>
        <v/>
      </c>
      <c r="G181" s="0" t="str">
        <f aca="false">IF(G$1="","",IF(INDEX(Responses!$A$181:$AZ$181,1,G$1)="","",INDEX(Responses!$A$181:$AZ$181,1,G$1)))</f>
        <v/>
      </c>
      <c r="H181" s="0" t="str">
        <f aca="false">IF(H$1="","",IF(INDEX(Responses!$A$181:$AZ$181,1,H$1)="","",INDEX(Responses!$A$181:$AZ$181,1,H$1)))</f>
        <v/>
      </c>
      <c r="I181" s="0" t="str">
        <f aca="false">IF(I$1="","",IF(INDEX(Responses!$A$181:$AZ$181,1,I$1)="","",INDEX(Responses!$A$181:$AZ$181,1,I$1)))</f>
        <v/>
      </c>
      <c r="J181" s="0" t="str">
        <f aca="false">IF(J$1="","",IF(INDEX(Responses!$A$181:$AZ$181,1,J$1)="","",INDEX(Responses!$A$181:$AZ$181,1,J$1)))</f>
        <v/>
      </c>
      <c r="K181" s="0" t="str">
        <f aca="false">IF(K$1="","",IF(INDEX(Responses!$A$181:$AZ$181,1,K$1)="","",INDEX(Responses!$A$181:$AZ$181,1,K$1)))</f>
        <v/>
      </c>
      <c r="L181" s="0" t="str">
        <f aca="false">IF(L$1="","",IF(INDEX(Responses!$A$181:$AZ$181,1,L$1)="","",INDEX(Responses!$A$181:$AZ$181,1,L$1)))</f>
        <v/>
      </c>
      <c r="M181" s="0" t="str">
        <f aca="false">IF(M$1="","",IF(INDEX(Responses!$A$181:$AZ$181,1,M$1)="","",INDEX(Responses!$A$181:$AZ$181,1,M$1)))</f>
        <v/>
      </c>
      <c r="N181" s="0" t="str">
        <f aca="false">IF(N$1="","",IF(INDEX(Responses!$A$181:$AZ$181,1,N$1)="","",INDEX(Responses!$A$181:$AZ$181,1,N$1)))</f>
        <v/>
      </c>
      <c r="O181" s="0" t="str">
        <f aca="false">IF(O$1="","",IF(INDEX(Responses!$A$181:$AZ$181,1,O$1)="","",INDEX(Responses!$A$181:$AZ$181,1,O$1)))</f>
        <v/>
      </c>
      <c r="P181" s="0" t="str">
        <f aca="false">IF(P$1="","",IF(INDEX(Responses!$A$181:$AZ$181,1,P$1)="","",INDEX(Responses!$A$181:$AZ$181,1,P$1)))</f>
        <v/>
      </c>
      <c r="Q181" s="0" t="str">
        <f aca="false">IF(Q$1="","",IF(INDEX(Responses!$A$181:$AZ$181,1,Q$1)="","",INDEX(Responses!$A$181:$AZ$181,1,Q$1)))</f>
        <v/>
      </c>
      <c r="R181" s="0" t="str">
        <f aca="false">IF(R$1="","",IF(INDEX(Responses!$A$181:$AZ$181,1,R$1)="","",INDEX(Responses!$A$181:$AZ$181,1,R$1)))</f>
        <v/>
      </c>
      <c r="S181" s="0" t="str">
        <f aca="false">IF(S$1="","",IF(INDEX(Responses!$A$181:$AZ$181,1,S$1)="","",INDEX(Responses!$A$181:$AZ$181,1,S$1)))</f>
        <v/>
      </c>
      <c r="T181" s="0" t="n">
        <f aca="false">IF(LEN(A181&amp;B181&amp;C181&amp;D181&amp;E181&amp;F181&amp;G181&amp;H181&amp;I181&amp;J181&amp;K181&amp;L181&amp;M181&amp;N181&amp;O181&amp;P181&amp;Q181&amp;R181&amp;S181)&gt;0,1,0)</f>
        <v>0</v>
      </c>
    </row>
    <row r="182" customFormat="false" ht="15" hidden="false" customHeight="false" outlineLevel="0" collapsed="false">
      <c r="A182" s="0" t="str">
        <f aca="false">IF(A$1="","",IF(INDEX(Responses!$A$182:$AZ$182,1,A$1)="","",INDEX(Responses!$A$182:$AZ$182,1,A$1)))</f>
        <v/>
      </c>
      <c r="B182" s="0" t="str">
        <f aca="false">IF(B$1="","",IF(INDEX(Responses!$A$182:$AZ$182,1,B$1)="","",INDEX(Responses!$A$182:$AZ$182,1,B$1)))</f>
        <v/>
      </c>
      <c r="C182" s="0" t="str">
        <f aca="false">IF(C$1="","",IF(INDEX(Responses!$A$182:$AZ$182,1,C$1)="","",INDEX(Responses!$A$182:$AZ$182,1,C$1)))</f>
        <v/>
      </c>
      <c r="D182" s="0" t="str">
        <f aca="false">IF(D$1="","",IF(INDEX(Responses!$A$182:$AZ$182,1,D$1)="","",INDEX(Responses!$A$182:$AZ$182,1,D$1)))</f>
        <v/>
      </c>
      <c r="E182" s="0" t="str">
        <f aca="false">IF(E$1="","",IF(INDEX(Responses!$A$182:$AZ$182,1,E$1)="","",INDEX(Responses!$A$182:$AZ$182,1,E$1)))</f>
        <v/>
      </c>
      <c r="F182" s="0" t="str">
        <f aca="false">IF(F$1="","",IF(INDEX(Responses!$A$182:$AZ$182,1,F$1)="","",INDEX(Responses!$A$182:$AZ$182,1,F$1)))</f>
        <v/>
      </c>
      <c r="G182" s="0" t="str">
        <f aca="false">IF(G$1="","",IF(INDEX(Responses!$A$182:$AZ$182,1,G$1)="","",INDEX(Responses!$A$182:$AZ$182,1,G$1)))</f>
        <v/>
      </c>
      <c r="H182" s="0" t="str">
        <f aca="false">IF(H$1="","",IF(INDEX(Responses!$A$182:$AZ$182,1,H$1)="","",INDEX(Responses!$A$182:$AZ$182,1,H$1)))</f>
        <v/>
      </c>
      <c r="I182" s="0" t="str">
        <f aca="false">IF(I$1="","",IF(INDEX(Responses!$A$182:$AZ$182,1,I$1)="","",INDEX(Responses!$A$182:$AZ$182,1,I$1)))</f>
        <v/>
      </c>
      <c r="J182" s="0" t="str">
        <f aca="false">IF(J$1="","",IF(INDEX(Responses!$A$182:$AZ$182,1,J$1)="","",INDEX(Responses!$A$182:$AZ$182,1,J$1)))</f>
        <v/>
      </c>
      <c r="K182" s="0" t="str">
        <f aca="false">IF(K$1="","",IF(INDEX(Responses!$A$182:$AZ$182,1,K$1)="","",INDEX(Responses!$A$182:$AZ$182,1,K$1)))</f>
        <v/>
      </c>
      <c r="L182" s="0" t="str">
        <f aca="false">IF(L$1="","",IF(INDEX(Responses!$A$182:$AZ$182,1,L$1)="","",INDEX(Responses!$A$182:$AZ$182,1,L$1)))</f>
        <v/>
      </c>
      <c r="M182" s="0" t="str">
        <f aca="false">IF(M$1="","",IF(INDEX(Responses!$A$182:$AZ$182,1,M$1)="","",INDEX(Responses!$A$182:$AZ$182,1,M$1)))</f>
        <v/>
      </c>
      <c r="N182" s="0" t="str">
        <f aca="false">IF(N$1="","",IF(INDEX(Responses!$A$182:$AZ$182,1,N$1)="","",INDEX(Responses!$A$182:$AZ$182,1,N$1)))</f>
        <v/>
      </c>
      <c r="O182" s="0" t="str">
        <f aca="false">IF(O$1="","",IF(INDEX(Responses!$A$182:$AZ$182,1,O$1)="","",INDEX(Responses!$A$182:$AZ$182,1,O$1)))</f>
        <v/>
      </c>
      <c r="P182" s="0" t="str">
        <f aca="false">IF(P$1="","",IF(INDEX(Responses!$A$182:$AZ$182,1,P$1)="","",INDEX(Responses!$A$182:$AZ$182,1,P$1)))</f>
        <v/>
      </c>
      <c r="Q182" s="0" t="str">
        <f aca="false">IF(Q$1="","",IF(INDEX(Responses!$A$182:$AZ$182,1,Q$1)="","",INDEX(Responses!$A$182:$AZ$182,1,Q$1)))</f>
        <v/>
      </c>
      <c r="R182" s="0" t="str">
        <f aca="false">IF(R$1="","",IF(INDEX(Responses!$A$182:$AZ$182,1,R$1)="","",INDEX(Responses!$A$182:$AZ$182,1,R$1)))</f>
        <v/>
      </c>
      <c r="S182" s="0" t="str">
        <f aca="false">IF(S$1="","",IF(INDEX(Responses!$A$182:$AZ$182,1,S$1)="","",INDEX(Responses!$A$182:$AZ$182,1,S$1)))</f>
        <v/>
      </c>
      <c r="T182" s="0" t="n">
        <f aca="false">IF(LEN(A182&amp;B182&amp;C182&amp;D182&amp;E182&amp;F182&amp;G182&amp;H182&amp;I182&amp;J182&amp;K182&amp;L182&amp;M182&amp;N182&amp;O182&amp;P182&amp;Q182&amp;R182&amp;S182)&gt;0,1,0)</f>
        <v>0</v>
      </c>
    </row>
    <row r="183" customFormat="false" ht="15" hidden="false" customHeight="false" outlineLevel="0" collapsed="false">
      <c r="A183" s="0" t="str">
        <f aca="false">IF(A$1="","",IF(INDEX(Responses!$A$183:$AZ$183,1,A$1)="","",INDEX(Responses!$A$183:$AZ$183,1,A$1)))</f>
        <v/>
      </c>
      <c r="B183" s="0" t="str">
        <f aca="false">IF(B$1="","",IF(INDEX(Responses!$A$183:$AZ$183,1,B$1)="","",INDEX(Responses!$A$183:$AZ$183,1,B$1)))</f>
        <v/>
      </c>
      <c r="C183" s="0" t="str">
        <f aca="false">IF(C$1="","",IF(INDEX(Responses!$A$183:$AZ$183,1,C$1)="","",INDEX(Responses!$A$183:$AZ$183,1,C$1)))</f>
        <v/>
      </c>
      <c r="D183" s="0" t="str">
        <f aca="false">IF(D$1="","",IF(INDEX(Responses!$A$183:$AZ$183,1,D$1)="","",INDEX(Responses!$A$183:$AZ$183,1,D$1)))</f>
        <v/>
      </c>
      <c r="E183" s="0" t="str">
        <f aca="false">IF(E$1="","",IF(INDEX(Responses!$A$183:$AZ$183,1,E$1)="","",INDEX(Responses!$A$183:$AZ$183,1,E$1)))</f>
        <v/>
      </c>
      <c r="F183" s="0" t="str">
        <f aca="false">IF(F$1="","",IF(INDEX(Responses!$A$183:$AZ$183,1,F$1)="","",INDEX(Responses!$A$183:$AZ$183,1,F$1)))</f>
        <v/>
      </c>
      <c r="G183" s="0" t="str">
        <f aca="false">IF(G$1="","",IF(INDEX(Responses!$A$183:$AZ$183,1,G$1)="","",INDEX(Responses!$A$183:$AZ$183,1,G$1)))</f>
        <v/>
      </c>
      <c r="H183" s="0" t="str">
        <f aca="false">IF(H$1="","",IF(INDEX(Responses!$A$183:$AZ$183,1,H$1)="","",INDEX(Responses!$A$183:$AZ$183,1,H$1)))</f>
        <v/>
      </c>
      <c r="I183" s="0" t="str">
        <f aca="false">IF(I$1="","",IF(INDEX(Responses!$A$183:$AZ$183,1,I$1)="","",INDEX(Responses!$A$183:$AZ$183,1,I$1)))</f>
        <v/>
      </c>
      <c r="J183" s="0" t="str">
        <f aca="false">IF(J$1="","",IF(INDEX(Responses!$A$183:$AZ$183,1,J$1)="","",INDEX(Responses!$A$183:$AZ$183,1,J$1)))</f>
        <v/>
      </c>
      <c r="K183" s="0" t="str">
        <f aca="false">IF(K$1="","",IF(INDEX(Responses!$A$183:$AZ$183,1,K$1)="","",INDEX(Responses!$A$183:$AZ$183,1,K$1)))</f>
        <v/>
      </c>
      <c r="L183" s="0" t="str">
        <f aca="false">IF(L$1="","",IF(INDEX(Responses!$A$183:$AZ$183,1,L$1)="","",INDEX(Responses!$A$183:$AZ$183,1,L$1)))</f>
        <v/>
      </c>
      <c r="M183" s="0" t="str">
        <f aca="false">IF(M$1="","",IF(INDEX(Responses!$A$183:$AZ$183,1,M$1)="","",INDEX(Responses!$A$183:$AZ$183,1,M$1)))</f>
        <v/>
      </c>
      <c r="N183" s="0" t="str">
        <f aca="false">IF(N$1="","",IF(INDEX(Responses!$A$183:$AZ$183,1,N$1)="","",INDEX(Responses!$A$183:$AZ$183,1,N$1)))</f>
        <v/>
      </c>
      <c r="O183" s="0" t="str">
        <f aca="false">IF(O$1="","",IF(INDEX(Responses!$A$183:$AZ$183,1,O$1)="","",INDEX(Responses!$A$183:$AZ$183,1,O$1)))</f>
        <v/>
      </c>
      <c r="P183" s="0" t="str">
        <f aca="false">IF(P$1="","",IF(INDEX(Responses!$A$183:$AZ$183,1,P$1)="","",INDEX(Responses!$A$183:$AZ$183,1,P$1)))</f>
        <v/>
      </c>
      <c r="Q183" s="0" t="str">
        <f aca="false">IF(Q$1="","",IF(INDEX(Responses!$A$183:$AZ$183,1,Q$1)="","",INDEX(Responses!$A$183:$AZ$183,1,Q$1)))</f>
        <v/>
      </c>
      <c r="R183" s="0" t="str">
        <f aca="false">IF(R$1="","",IF(INDEX(Responses!$A$183:$AZ$183,1,R$1)="","",INDEX(Responses!$A$183:$AZ$183,1,R$1)))</f>
        <v/>
      </c>
      <c r="S183" s="0" t="str">
        <f aca="false">IF(S$1="","",IF(INDEX(Responses!$A$183:$AZ$183,1,S$1)="","",INDEX(Responses!$A$183:$AZ$183,1,S$1)))</f>
        <v/>
      </c>
      <c r="T183" s="0" t="n">
        <f aca="false">IF(LEN(A183&amp;B183&amp;C183&amp;D183&amp;E183&amp;F183&amp;G183&amp;H183&amp;I183&amp;J183&amp;K183&amp;L183&amp;M183&amp;N183&amp;O183&amp;P183&amp;Q183&amp;R183&amp;S183)&gt;0,1,0)</f>
        <v>0</v>
      </c>
    </row>
    <row r="184" customFormat="false" ht="15" hidden="false" customHeight="false" outlineLevel="0" collapsed="false">
      <c r="A184" s="0" t="str">
        <f aca="false">IF(A$1="","",IF(INDEX(Responses!$A$184:$AZ$184,1,A$1)="","",INDEX(Responses!$A$184:$AZ$184,1,A$1)))</f>
        <v/>
      </c>
      <c r="B184" s="0" t="str">
        <f aca="false">IF(B$1="","",IF(INDEX(Responses!$A$184:$AZ$184,1,B$1)="","",INDEX(Responses!$A$184:$AZ$184,1,B$1)))</f>
        <v/>
      </c>
      <c r="C184" s="0" t="str">
        <f aca="false">IF(C$1="","",IF(INDEX(Responses!$A$184:$AZ$184,1,C$1)="","",INDEX(Responses!$A$184:$AZ$184,1,C$1)))</f>
        <v/>
      </c>
      <c r="D184" s="0" t="str">
        <f aca="false">IF(D$1="","",IF(INDEX(Responses!$A$184:$AZ$184,1,D$1)="","",INDEX(Responses!$A$184:$AZ$184,1,D$1)))</f>
        <v/>
      </c>
      <c r="E184" s="0" t="str">
        <f aca="false">IF(E$1="","",IF(INDEX(Responses!$A$184:$AZ$184,1,E$1)="","",INDEX(Responses!$A$184:$AZ$184,1,E$1)))</f>
        <v/>
      </c>
      <c r="F184" s="0" t="str">
        <f aca="false">IF(F$1="","",IF(INDEX(Responses!$A$184:$AZ$184,1,F$1)="","",INDEX(Responses!$A$184:$AZ$184,1,F$1)))</f>
        <v/>
      </c>
      <c r="G184" s="0" t="str">
        <f aca="false">IF(G$1="","",IF(INDEX(Responses!$A$184:$AZ$184,1,G$1)="","",INDEX(Responses!$A$184:$AZ$184,1,G$1)))</f>
        <v/>
      </c>
      <c r="H184" s="0" t="str">
        <f aca="false">IF(H$1="","",IF(INDEX(Responses!$A$184:$AZ$184,1,H$1)="","",INDEX(Responses!$A$184:$AZ$184,1,H$1)))</f>
        <v/>
      </c>
      <c r="I184" s="0" t="str">
        <f aca="false">IF(I$1="","",IF(INDEX(Responses!$A$184:$AZ$184,1,I$1)="","",INDEX(Responses!$A$184:$AZ$184,1,I$1)))</f>
        <v/>
      </c>
      <c r="J184" s="0" t="str">
        <f aca="false">IF(J$1="","",IF(INDEX(Responses!$A$184:$AZ$184,1,J$1)="","",INDEX(Responses!$A$184:$AZ$184,1,J$1)))</f>
        <v/>
      </c>
      <c r="K184" s="0" t="str">
        <f aca="false">IF(K$1="","",IF(INDEX(Responses!$A$184:$AZ$184,1,K$1)="","",INDEX(Responses!$A$184:$AZ$184,1,K$1)))</f>
        <v/>
      </c>
      <c r="L184" s="0" t="str">
        <f aca="false">IF(L$1="","",IF(INDEX(Responses!$A$184:$AZ$184,1,L$1)="","",INDEX(Responses!$A$184:$AZ$184,1,L$1)))</f>
        <v/>
      </c>
      <c r="M184" s="0" t="str">
        <f aca="false">IF(M$1="","",IF(INDEX(Responses!$A$184:$AZ$184,1,M$1)="","",INDEX(Responses!$A$184:$AZ$184,1,M$1)))</f>
        <v/>
      </c>
      <c r="N184" s="0" t="str">
        <f aca="false">IF(N$1="","",IF(INDEX(Responses!$A$184:$AZ$184,1,N$1)="","",INDEX(Responses!$A$184:$AZ$184,1,N$1)))</f>
        <v/>
      </c>
      <c r="O184" s="0" t="str">
        <f aca="false">IF(O$1="","",IF(INDEX(Responses!$A$184:$AZ$184,1,O$1)="","",INDEX(Responses!$A$184:$AZ$184,1,O$1)))</f>
        <v/>
      </c>
      <c r="P184" s="0" t="str">
        <f aca="false">IF(P$1="","",IF(INDEX(Responses!$A$184:$AZ$184,1,P$1)="","",INDEX(Responses!$A$184:$AZ$184,1,P$1)))</f>
        <v/>
      </c>
      <c r="Q184" s="0" t="str">
        <f aca="false">IF(Q$1="","",IF(INDEX(Responses!$A$184:$AZ$184,1,Q$1)="","",INDEX(Responses!$A$184:$AZ$184,1,Q$1)))</f>
        <v/>
      </c>
      <c r="R184" s="0" t="str">
        <f aca="false">IF(R$1="","",IF(INDEX(Responses!$A$184:$AZ$184,1,R$1)="","",INDEX(Responses!$A$184:$AZ$184,1,R$1)))</f>
        <v/>
      </c>
      <c r="S184" s="0" t="str">
        <f aca="false">IF(S$1="","",IF(INDEX(Responses!$A$184:$AZ$184,1,S$1)="","",INDEX(Responses!$A$184:$AZ$184,1,S$1)))</f>
        <v/>
      </c>
      <c r="T184" s="0" t="n">
        <f aca="false">IF(LEN(A184&amp;B184&amp;C184&amp;D184&amp;E184&amp;F184&amp;G184&amp;H184&amp;I184&amp;J184&amp;K184&amp;L184&amp;M184&amp;N184&amp;O184&amp;P184&amp;Q184&amp;R184&amp;S184)&gt;0,1,0)</f>
        <v>0</v>
      </c>
    </row>
    <row r="185" customFormat="false" ht="15" hidden="false" customHeight="false" outlineLevel="0" collapsed="false">
      <c r="A185" s="0" t="str">
        <f aca="false">IF(A$1="","",IF(INDEX(Responses!$A$185:$AZ$185,1,A$1)="","",INDEX(Responses!$A$185:$AZ$185,1,A$1)))</f>
        <v/>
      </c>
      <c r="B185" s="0" t="str">
        <f aca="false">IF(B$1="","",IF(INDEX(Responses!$A$185:$AZ$185,1,B$1)="","",INDEX(Responses!$A$185:$AZ$185,1,B$1)))</f>
        <v/>
      </c>
      <c r="C185" s="0" t="str">
        <f aca="false">IF(C$1="","",IF(INDEX(Responses!$A$185:$AZ$185,1,C$1)="","",INDEX(Responses!$A$185:$AZ$185,1,C$1)))</f>
        <v/>
      </c>
      <c r="D185" s="0" t="str">
        <f aca="false">IF(D$1="","",IF(INDEX(Responses!$A$185:$AZ$185,1,D$1)="","",INDEX(Responses!$A$185:$AZ$185,1,D$1)))</f>
        <v/>
      </c>
      <c r="E185" s="0" t="str">
        <f aca="false">IF(E$1="","",IF(INDEX(Responses!$A$185:$AZ$185,1,E$1)="","",INDEX(Responses!$A$185:$AZ$185,1,E$1)))</f>
        <v/>
      </c>
      <c r="F185" s="0" t="str">
        <f aca="false">IF(F$1="","",IF(INDEX(Responses!$A$185:$AZ$185,1,F$1)="","",INDEX(Responses!$A$185:$AZ$185,1,F$1)))</f>
        <v/>
      </c>
      <c r="G185" s="0" t="str">
        <f aca="false">IF(G$1="","",IF(INDEX(Responses!$A$185:$AZ$185,1,G$1)="","",INDEX(Responses!$A$185:$AZ$185,1,G$1)))</f>
        <v/>
      </c>
      <c r="H185" s="0" t="str">
        <f aca="false">IF(H$1="","",IF(INDEX(Responses!$A$185:$AZ$185,1,H$1)="","",INDEX(Responses!$A$185:$AZ$185,1,H$1)))</f>
        <v/>
      </c>
      <c r="I185" s="0" t="str">
        <f aca="false">IF(I$1="","",IF(INDEX(Responses!$A$185:$AZ$185,1,I$1)="","",INDEX(Responses!$A$185:$AZ$185,1,I$1)))</f>
        <v/>
      </c>
      <c r="J185" s="0" t="str">
        <f aca="false">IF(J$1="","",IF(INDEX(Responses!$A$185:$AZ$185,1,J$1)="","",INDEX(Responses!$A$185:$AZ$185,1,J$1)))</f>
        <v/>
      </c>
      <c r="K185" s="0" t="str">
        <f aca="false">IF(K$1="","",IF(INDEX(Responses!$A$185:$AZ$185,1,K$1)="","",INDEX(Responses!$A$185:$AZ$185,1,K$1)))</f>
        <v/>
      </c>
      <c r="L185" s="0" t="str">
        <f aca="false">IF(L$1="","",IF(INDEX(Responses!$A$185:$AZ$185,1,L$1)="","",INDEX(Responses!$A$185:$AZ$185,1,L$1)))</f>
        <v/>
      </c>
      <c r="M185" s="0" t="str">
        <f aca="false">IF(M$1="","",IF(INDEX(Responses!$A$185:$AZ$185,1,M$1)="","",INDEX(Responses!$A$185:$AZ$185,1,M$1)))</f>
        <v/>
      </c>
      <c r="N185" s="0" t="str">
        <f aca="false">IF(N$1="","",IF(INDEX(Responses!$A$185:$AZ$185,1,N$1)="","",INDEX(Responses!$A$185:$AZ$185,1,N$1)))</f>
        <v/>
      </c>
      <c r="O185" s="0" t="str">
        <f aca="false">IF(O$1="","",IF(INDEX(Responses!$A$185:$AZ$185,1,O$1)="","",INDEX(Responses!$A$185:$AZ$185,1,O$1)))</f>
        <v/>
      </c>
      <c r="P185" s="0" t="str">
        <f aca="false">IF(P$1="","",IF(INDEX(Responses!$A$185:$AZ$185,1,P$1)="","",INDEX(Responses!$A$185:$AZ$185,1,P$1)))</f>
        <v/>
      </c>
      <c r="Q185" s="0" t="str">
        <f aca="false">IF(Q$1="","",IF(INDEX(Responses!$A$185:$AZ$185,1,Q$1)="","",INDEX(Responses!$A$185:$AZ$185,1,Q$1)))</f>
        <v/>
      </c>
      <c r="R185" s="0" t="str">
        <f aca="false">IF(R$1="","",IF(INDEX(Responses!$A$185:$AZ$185,1,R$1)="","",INDEX(Responses!$A$185:$AZ$185,1,R$1)))</f>
        <v/>
      </c>
      <c r="S185" s="0" t="str">
        <f aca="false">IF(S$1="","",IF(INDEX(Responses!$A$185:$AZ$185,1,S$1)="","",INDEX(Responses!$A$185:$AZ$185,1,S$1)))</f>
        <v/>
      </c>
      <c r="T185" s="0" t="n">
        <f aca="false">IF(LEN(A185&amp;B185&amp;C185&amp;D185&amp;E185&amp;F185&amp;G185&amp;H185&amp;I185&amp;J185&amp;K185&amp;L185&amp;M185&amp;N185&amp;O185&amp;P185&amp;Q185&amp;R185&amp;S185)&gt;0,1,0)</f>
        <v>0</v>
      </c>
    </row>
    <row r="186" customFormat="false" ht="15" hidden="false" customHeight="false" outlineLevel="0" collapsed="false">
      <c r="A186" s="0" t="str">
        <f aca="false">IF(A$1="","",IF(INDEX(Responses!$A$186:$AZ$186,1,A$1)="","",INDEX(Responses!$A$186:$AZ$186,1,A$1)))</f>
        <v/>
      </c>
      <c r="B186" s="0" t="str">
        <f aca="false">IF(B$1="","",IF(INDEX(Responses!$A$186:$AZ$186,1,B$1)="","",INDEX(Responses!$A$186:$AZ$186,1,B$1)))</f>
        <v/>
      </c>
      <c r="C186" s="0" t="str">
        <f aca="false">IF(C$1="","",IF(INDEX(Responses!$A$186:$AZ$186,1,C$1)="","",INDEX(Responses!$A$186:$AZ$186,1,C$1)))</f>
        <v/>
      </c>
      <c r="D186" s="0" t="str">
        <f aca="false">IF(D$1="","",IF(INDEX(Responses!$A$186:$AZ$186,1,D$1)="","",INDEX(Responses!$A$186:$AZ$186,1,D$1)))</f>
        <v/>
      </c>
      <c r="E186" s="0" t="str">
        <f aca="false">IF(E$1="","",IF(INDEX(Responses!$A$186:$AZ$186,1,E$1)="","",INDEX(Responses!$A$186:$AZ$186,1,E$1)))</f>
        <v/>
      </c>
      <c r="F186" s="0" t="str">
        <f aca="false">IF(F$1="","",IF(INDEX(Responses!$A$186:$AZ$186,1,F$1)="","",INDEX(Responses!$A$186:$AZ$186,1,F$1)))</f>
        <v/>
      </c>
      <c r="G186" s="0" t="str">
        <f aca="false">IF(G$1="","",IF(INDEX(Responses!$A$186:$AZ$186,1,G$1)="","",INDEX(Responses!$A$186:$AZ$186,1,G$1)))</f>
        <v/>
      </c>
      <c r="H186" s="0" t="str">
        <f aca="false">IF(H$1="","",IF(INDEX(Responses!$A$186:$AZ$186,1,H$1)="","",INDEX(Responses!$A$186:$AZ$186,1,H$1)))</f>
        <v/>
      </c>
      <c r="I186" s="0" t="str">
        <f aca="false">IF(I$1="","",IF(INDEX(Responses!$A$186:$AZ$186,1,I$1)="","",INDEX(Responses!$A$186:$AZ$186,1,I$1)))</f>
        <v/>
      </c>
      <c r="J186" s="0" t="str">
        <f aca="false">IF(J$1="","",IF(INDEX(Responses!$A$186:$AZ$186,1,J$1)="","",INDEX(Responses!$A$186:$AZ$186,1,J$1)))</f>
        <v/>
      </c>
      <c r="K186" s="0" t="str">
        <f aca="false">IF(K$1="","",IF(INDEX(Responses!$A$186:$AZ$186,1,K$1)="","",INDEX(Responses!$A$186:$AZ$186,1,K$1)))</f>
        <v/>
      </c>
      <c r="L186" s="0" t="str">
        <f aca="false">IF(L$1="","",IF(INDEX(Responses!$A$186:$AZ$186,1,L$1)="","",INDEX(Responses!$A$186:$AZ$186,1,L$1)))</f>
        <v/>
      </c>
      <c r="M186" s="0" t="str">
        <f aca="false">IF(M$1="","",IF(INDEX(Responses!$A$186:$AZ$186,1,M$1)="","",INDEX(Responses!$A$186:$AZ$186,1,M$1)))</f>
        <v/>
      </c>
      <c r="N186" s="0" t="str">
        <f aca="false">IF(N$1="","",IF(INDEX(Responses!$A$186:$AZ$186,1,N$1)="","",INDEX(Responses!$A$186:$AZ$186,1,N$1)))</f>
        <v/>
      </c>
      <c r="O186" s="0" t="str">
        <f aca="false">IF(O$1="","",IF(INDEX(Responses!$A$186:$AZ$186,1,O$1)="","",INDEX(Responses!$A$186:$AZ$186,1,O$1)))</f>
        <v/>
      </c>
      <c r="P186" s="0" t="str">
        <f aca="false">IF(P$1="","",IF(INDEX(Responses!$A$186:$AZ$186,1,P$1)="","",INDEX(Responses!$A$186:$AZ$186,1,P$1)))</f>
        <v/>
      </c>
      <c r="Q186" s="0" t="str">
        <f aca="false">IF(Q$1="","",IF(INDEX(Responses!$A$186:$AZ$186,1,Q$1)="","",INDEX(Responses!$A$186:$AZ$186,1,Q$1)))</f>
        <v/>
      </c>
      <c r="R186" s="0" t="str">
        <f aca="false">IF(R$1="","",IF(INDEX(Responses!$A$186:$AZ$186,1,R$1)="","",INDEX(Responses!$A$186:$AZ$186,1,R$1)))</f>
        <v/>
      </c>
      <c r="S186" s="0" t="str">
        <f aca="false">IF(S$1="","",IF(INDEX(Responses!$A$186:$AZ$186,1,S$1)="","",INDEX(Responses!$A$186:$AZ$186,1,S$1)))</f>
        <v/>
      </c>
      <c r="T186" s="0" t="n">
        <f aca="false">IF(LEN(A186&amp;B186&amp;C186&amp;D186&amp;E186&amp;F186&amp;G186&amp;H186&amp;I186&amp;J186&amp;K186&amp;L186&amp;M186&amp;N186&amp;O186&amp;P186&amp;Q186&amp;R186&amp;S186)&gt;0,1,0)</f>
        <v>0</v>
      </c>
    </row>
    <row r="187" customFormat="false" ht="15" hidden="false" customHeight="false" outlineLevel="0" collapsed="false">
      <c r="A187" s="0" t="str">
        <f aca="false">IF(A$1="","",IF(INDEX(Responses!$A$187:$AZ$187,1,A$1)="","",INDEX(Responses!$A$187:$AZ$187,1,A$1)))</f>
        <v/>
      </c>
      <c r="B187" s="0" t="str">
        <f aca="false">IF(B$1="","",IF(INDEX(Responses!$A$187:$AZ$187,1,B$1)="","",INDEX(Responses!$A$187:$AZ$187,1,B$1)))</f>
        <v/>
      </c>
      <c r="C187" s="0" t="str">
        <f aca="false">IF(C$1="","",IF(INDEX(Responses!$A$187:$AZ$187,1,C$1)="","",INDEX(Responses!$A$187:$AZ$187,1,C$1)))</f>
        <v/>
      </c>
      <c r="D187" s="0" t="str">
        <f aca="false">IF(D$1="","",IF(INDEX(Responses!$A$187:$AZ$187,1,D$1)="","",INDEX(Responses!$A$187:$AZ$187,1,D$1)))</f>
        <v/>
      </c>
      <c r="E187" s="0" t="str">
        <f aca="false">IF(E$1="","",IF(INDEX(Responses!$A$187:$AZ$187,1,E$1)="","",INDEX(Responses!$A$187:$AZ$187,1,E$1)))</f>
        <v/>
      </c>
      <c r="F187" s="0" t="str">
        <f aca="false">IF(F$1="","",IF(INDEX(Responses!$A$187:$AZ$187,1,F$1)="","",INDEX(Responses!$A$187:$AZ$187,1,F$1)))</f>
        <v/>
      </c>
      <c r="G187" s="0" t="str">
        <f aca="false">IF(G$1="","",IF(INDEX(Responses!$A$187:$AZ$187,1,G$1)="","",INDEX(Responses!$A$187:$AZ$187,1,G$1)))</f>
        <v/>
      </c>
      <c r="H187" s="0" t="str">
        <f aca="false">IF(H$1="","",IF(INDEX(Responses!$A$187:$AZ$187,1,H$1)="","",INDEX(Responses!$A$187:$AZ$187,1,H$1)))</f>
        <v/>
      </c>
      <c r="I187" s="0" t="str">
        <f aca="false">IF(I$1="","",IF(INDEX(Responses!$A$187:$AZ$187,1,I$1)="","",INDEX(Responses!$A$187:$AZ$187,1,I$1)))</f>
        <v/>
      </c>
      <c r="J187" s="0" t="str">
        <f aca="false">IF(J$1="","",IF(INDEX(Responses!$A$187:$AZ$187,1,J$1)="","",INDEX(Responses!$A$187:$AZ$187,1,J$1)))</f>
        <v/>
      </c>
      <c r="K187" s="0" t="str">
        <f aca="false">IF(K$1="","",IF(INDEX(Responses!$A$187:$AZ$187,1,K$1)="","",INDEX(Responses!$A$187:$AZ$187,1,K$1)))</f>
        <v/>
      </c>
      <c r="L187" s="0" t="str">
        <f aca="false">IF(L$1="","",IF(INDEX(Responses!$A$187:$AZ$187,1,L$1)="","",INDEX(Responses!$A$187:$AZ$187,1,L$1)))</f>
        <v/>
      </c>
      <c r="M187" s="0" t="str">
        <f aca="false">IF(M$1="","",IF(INDEX(Responses!$A$187:$AZ$187,1,M$1)="","",INDEX(Responses!$A$187:$AZ$187,1,M$1)))</f>
        <v/>
      </c>
      <c r="N187" s="0" t="str">
        <f aca="false">IF(N$1="","",IF(INDEX(Responses!$A$187:$AZ$187,1,N$1)="","",INDEX(Responses!$A$187:$AZ$187,1,N$1)))</f>
        <v/>
      </c>
      <c r="O187" s="0" t="str">
        <f aca="false">IF(O$1="","",IF(INDEX(Responses!$A$187:$AZ$187,1,O$1)="","",INDEX(Responses!$A$187:$AZ$187,1,O$1)))</f>
        <v/>
      </c>
      <c r="P187" s="0" t="str">
        <f aca="false">IF(P$1="","",IF(INDEX(Responses!$A$187:$AZ$187,1,P$1)="","",INDEX(Responses!$A$187:$AZ$187,1,P$1)))</f>
        <v/>
      </c>
      <c r="Q187" s="0" t="str">
        <f aca="false">IF(Q$1="","",IF(INDEX(Responses!$A$187:$AZ$187,1,Q$1)="","",INDEX(Responses!$A$187:$AZ$187,1,Q$1)))</f>
        <v/>
      </c>
      <c r="R187" s="0" t="str">
        <f aca="false">IF(R$1="","",IF(INDEX(Responses!$A$187:$AZ$187,1,R$1)="","",INDEX(Responses!$A$187:$AZ$187,1,R$1)))</f>
        <v/>
      </c>
      <c r="S187" s="0" t="str">
        <f aca="false">IF(S$1="","",IF(INDEX(Responses!$A$187:$AZ$187,1,S$1)="","",INDEX(Responses!$A$187:$AZ$187,1,S$1)))</f>
        <v/>
      </c>
      <c r="T187" s="0" t="n">
        <f aca="false">IF(LEN(A187&amp;B187&amp;C187&amp;D187&amp;E187&amp;F187&amp;G187&amp;H187&amp;I187&amp;J187&amp;K187&amp;L187&amp;M187&amp;N187&amp;O187&amp;P187&amp;Q187&amp;R187&amp;S187)&gt;0,1,0)</f>
        <v>0</v>
      </c>
    </row>
    <row r="188" customFormat="false" ht="15" hidden="false" customHeight="false" outlineLevel="0" collapsed="false">
      <c r="A188" s="0" t="str">
        <f aca="false">IF(A$1="","",IF(INDEX(Responses!$A$188:$AZ$188,1,A$1)="","",INDEX(Responses!$A$188:$AZ$188,1,A$1)))</f>
        <v/>
      </c>
      <c r="B188" s="0" t="str">
        <f aca="false">IF(B$1="","",IF(INDEX(Responses!$A$188:$AZ$188,1,B$1)="","",INDEX(Responses!$A$188:$AZ$188,1,B$1)))</f>
        <v/>
      </c>
      <c r="C188" s="0" t="str">
        <f aca="false">IF(C$1="","",IF(INDEX(Responses!$A$188:$AZ$188,1,C$1)="","",INDEX(Responses!$A$188:$AZ$188,1,C$1)))</f>
        <v/>
      </c>
      <c r="D188" s="0" t="str">
        <f aca="false">IF(D$1="","",IF(INDEX(Responses!$A$188:$AZ$188,1,D$1)="","",INDEX(Responses!$A$188:$AZ$188,1,D$1)))</f>
        <v/>
      </c>
      <c r="E188" s="0" t="str">
        <f aca="false">IF(E$1="","",IF(INDEX(Responses!$A$188:$AZ$188,1,E$1)="","",INDEX(Responses!$A$188:$AZ$188,1,E$1)))</f>
        <v/>
      </c>
      <c r="F188" s="0" t="str">
        <f aca="false">IF(F$1="","",IF(INDEX(Responses!$A$188:$AZ$188,1,F$1)="","",INDEX(Responses!$A$188:$AZ$188,1,F$1)))</f>
        <v/>
      </c>
      <c r="G188" s="0" t="str">
        <f aca="false">IF(G$1="","",IF(INDEX(Responses!$A$188:$AZ$188,1,G$1)="","",INDEX(Responses!$A$188:$AZ$188,1,G$1)))</f>
        <v/>
      </c>
      <c r="H188" s="0" t="str">
        <f aca="false">IF(H$1="","",IF(INDEX(Responses!$A$188:$AZ$188,1,H$1)="","",INDEX(Responses!$A$188:$AZ$188,1,H$1)))</f>
        <v/>
      </c>
      <c r="I188" s="0" t="str">
        <f aca="false">IF(I$1="","",IF(INDEX(Responses!$A$188:$AZ$188,1,I$1)="","",INDEX(Responses!$A$188:$AZ$188,1,I$1)))</f>
        <v/>
      </c>
      <c r="J188" s="0" t="str">
        <f aca="false">IF(J$1="","",IF(INDEX(Responses!$A$188:$AZ$188,1,J$1)="","",INDEX(Responses!$A$188:$AZ$188,1,J$1)))</f>
        <v/>
      </c>
      <c r="K188" s="0" t="str">
        <f aca="false">IF(K$1="","",IF(INDEX(Responses!$A$188:$AZ$188,1,K$1)="","",INDEX(Responses!$A$188:$AZ$188,1,K$1)))</f>
        <v/>
      </c>
      <c r="L188" s="0" t="str">
        <f aca="false">IF(L$1="","",IF(INDEX(Responses!$A$188:$AZ$188,1,L$1)="","",INDEX(Responses!$A$188:$AZ$188,1,L$1)))</f>
        <v/>
      </c>
      <c r="M188" s="0" t="str">
        <f aca="false">IF(M$1="","",IF(INDEX(Responses!$A$188:$AZ$188,1,M$1)="","",INDEX(Responses!$A$188:$AZ$188,1,M$1)))</f>
        <v/>
      </c>
      <c r="N188" s="0" t="str">
        <f aca="false">IF(N$1="","",IF(INDEX(Responses!$A$188:$AZ$188,1,N$1)="","",INDEX(Responses!$A$188:$AZ$188,1,N$1)))</f>
        <v/>
      </c>
      <c r="O188" s="0" t="str">
        <f aca="false">IF(O$1="","",IF(INDEX(Responses!$A$188:$AZ$188,1,O$1)="","",INDEX(Responses!$A$188:$AZ$188,1,O$1)))</f>
        <v/>
      </c>
      <c r="P188" s="0" t="str">
        <f aca="false">IF(P$1="","",IF(INDEX(Responses!$A$188:$AZ$188,1,P$1)="","",INDEX(Responses!$A$188:$AZ$188,1,P$1)))</f>
        <v/>
      </c>
      <c r="Q188" s="0" t="str">
        <f aca="false">IF(Q$1="","",IF(INDEX(Responses!$A$188:$AZ$188,1,Q$1)="","",INDEX(Responses!$A$188:$AZ$188,1,Q$1)))</f>
        <v/>
      </c>
      <c r="R188" s="0" t="str">
        <f aca="false">IF(R$1="","",IF(INDEX(Responses!$A$188:$AZ$188,1,R$1)="","",INDEX(Responses!$A$188:$AZ$188,1,R$1)))</f>
        <v/>
      </c>
      <c r="S188" s="0" t="str">
        <f aca="false">IF(S$1="","",IF(INDEX(Responses!$A$188:$AZ$188,1,S$1)="","",INDEX(Responses!$A$188:$AZ$188,1,S$1)))</f>
        <v/>
      </c>
      <c r="T188" s="0" t="n">
        <f aca="false">IF(LEN(A188&amp;B188&amp;C188&amp;D188&amp;E188&amp;F188&amp;G188&amp;H188&amp;I188&amp;J188&amp;K188&amp;L188&amp;M188&amp;N188&amp;O188&amp;P188&amp;Q188&amp;R188&amp;S188)&gt;0,1,0)</f>
        <v>0</v>
      </c>
    </row>
    <row r="189" customFormat="false" ht="15" hidden="false" customHeight="false" outlineLevel="0" collapsed="false">
      <c r="A189" s="0" t="str">
        <f aca="false">IF(A$1="","",IF(INDEX(Responses!$A$189:$AZ$189,1,A$1)="","",INDEX(Responses!$A$189:$AZ$189,1,A$1)))</f>
        <v/>
      </c>
      <c r="B189" s="0" t="str">
        <f aca="false">IF(B$1="","",IF(INDEX(Responses!$A$189:$AZ$189,1,B$1)="","",INDEX(Responses!$A$189:$AZ$189,1,B$1)))</f>
        <v/>
      </c>
      <c r="C189" s="0" t="str">
        <f aca="false">IF(C$1="","",IF(INDEX(Responses!$A$189:$AZ$189,1,C$1)="","",INDEX(Responses!$A$189:$AZ$189,1,C$1)))</f>
        <v/>
      </c>
      <c r="D189" s="0" t="str">
        <f aca="false">IF(D$1="","",IF(INDEX(Responses!$A$189:$AZ$189,1,D$1)="","",INDEX(Responses!$A$189:$AZ$189,1,D$1)))</f>
        <v/>
      </c>
      <c r="E189" s="0" t="str">
        <f aca="false">IF(E$1="","",IF(INDEX(Responses!$A$189:$AZ$189,1,E$1)="","",INDEX(Responses!$A$189:$AZ$189,1,E$1)))</f>
        <v/>
      </c>
      <c r="F189" s="0" t="str">
        <f aca="false">IF(F$1="","",IF(INDEX(Responses!$A$189:$AZ$189,1,F$1)="","",INDEX(Responses!$A$189:$AZ$189,1,F$1)))</f>
        <v/>
      </c>
      <c r="G189" s="0" t="str">
        <f aca="false">IF(G$1="","",IF(INDEX(Responses!$A$189:$AZ$189,1,G$1)="","",INDEX(Responses!$A$189:$AZ$189,1,G$1)))</f>
        <v/>
      </c>
      <c r="H189" s="0" t="str">
        <f aca="false">IF(H$1="","",IF(INDEX(Responses!$A$189:$AZ$189,1,H$1)="","",INDEX(Responses!$A$189:$AZ$189,1,H$1)))</f>
        <v/>
      </c>
      <c r="I189" s="0" t="str">
        <f aca="false">IF(I$1="","",IF(INDEX(Responses!$A$189:$AZ$189,1,I$1)="","",INDEX(Responses!$A$189:$AZ$189,1,I$1)))</f>
        <v/>
      </c>
      <c r="J189" s="0" t="str">
        <f aca="false">IF(J$1="","",IF(INDEX(Responses!$A$189:$AZ$189,1,J$1)="","",INDEX(Responses!$A$189:$AZ$189,1,J$1)))</f>
        <v/>
      </c>
      <c r="K189" s="0" t="str">
        <f aca="false">IF(K$1="","",IF(INDEX(Responses!$A$189:$AZ$189,1,K$1)="","",INDEX(Responses!$A$189:$AZ$189,1,K$1)))</f>
        <v/>
      </c>
      <c r="L189" s="0" t="str">
        <f aca="false">IF(L$1="","",IF(INDEX(Responses!$A$189:$AZ$189,1,L$1)="","",INDEX(Responses!$A$189:$AZ$189,1,L$1)))</f>
        <v/>
      </c>
      <c r="M189" s="0" t="str">
        <f aca="false">IF(M$1="","",IF(INDEX(Responses!$A$189:$AZ$189,1,M$1)="","",INDEX(Responses!$A$189:$AZ$189,1,M$1)))</f>
        <v/>
      </c>
      <c r="N189" s="0" t="str">
        <f aca="false">IF(N$1="","",IF(INDEX(Responses!$A$189:$AZ$189,1,N$1)="","",INDEX(Responses!$A$189:$AZ$189,1,N$1)))</f>
        <v/>
      </c>
      <c r="O189" s="0" t="str">
        <f aca="false">IF(O$1="","",IF(INDEX(Responses!$A$189:$AZ$189,1,O$1)="","",INDEX(Responses!$A$189:$AZ$189,1,O$1)))</f>
        <v/>
      </c>
      <c r="P189" s="0" t="str">
        <f aca="false">IF(P$1="","",IF(INDEX(Responses!$A$189:$AZ$189,1,P$1)="","",INDEX(Responses!$A$189:$AZ$189,1,P$1)))</f>
        <v/>
      </c>
      <c r="Q189" s="0" t="str">
        <f aca="false">IF(Q$1="","",IF(INDEX(Responses!$A$189:$AZ$189,1,Q$1)="","",INDEX(Responses!$A$189:$AZ$189,1,Q$1)))</f>
        <v/>
      </c>
      <c r="R189" s="0" t="str">
        <f aca="false">IF(R$1="","",IF(INDEX(Responses!$A$189:$AZ$189,1,R$1)="","",INDEX(Responses!$A$189:$AZ$189,1,R$1)))</f>
        <v/>
      </c>
      <c r="S189" s="0" t="str">
        <f aca="false">IF(S$1="","",IF(INDEX(Responses!$A$189:$AZ$189,1,S$1)="","",INDEX(Responses!$A$189:$AZ$189,1,S$1)))</f>
        <v/>
      </c>
      <c r="T189" s="0" t="n">
        <f aca="false">IF(LEN(A189&amp;B189&amp;C189&amp;D189&amp;E189&amp;F189&amp;G189&amp;H189&amp;I189&amp;J189&amp;K189&amp;L189&amp;M189&amp;N189&amp;O189&amp;P189&amp;Q189&amp;R189&amp;S189)&gt;0,1,0)</f>
        <v>0</v>
      </c>
    </row>
    <row r="190" customFormat="false" ht="15" hidden="false" customHeight="false" outlineLevel="0" collapsed="false">
      <c r="A190" s="0" t="str">
        <f aca="false">IF(A$1="","",IF(INDEX(Responses!$A$190:$AZ$190,1,A$1)="","",INDEX(Responses!$A$190:$AZ$190,1,A$1)))</f>
        <v/>
      </c>
      <c r="B190" s="0" t="str">
        <f aca="false">IF(B$1="","",IF(INDEX(Responses!$A$190:$AZ$190,1,B$1)="","",INDEX(Responses!$A$190:$AZ$190,1,B$1)))</f>
        <v/>
      </c>
      <c r="C190" s="0" t="str">
        <f aca="false">IF(C$1="","",IF(INDEX(Responses!$A$190:$AZ$190,1,C$1)="","",INDEX(Responses!$A$190:$AZ$190,1,C$1)))</f>
        <v/>
      </c>
      <c r="D190" s="0" t="str">
        <f aca="false">IF(D$1="","",IF(INDEX(Responses!$A$190:$AZ$190,1,D$1)="","",INDEX(Responses!$A$190:$AZ$190,1,D$1)))</f>
        <v/>
      </c>
      <c r="E190" s="0" t="str">
        <f aca="false">IF(E$1="","",IF(INDEX(Responses!$A$190:$AZ$190,1,E$1)="","",INDEX(Responses!$A$190:$AZ$190,1,E$1)))</f>
        <v/>
      </c>
      <c r="F190" s="0" t="str">
        <f aca="false">IF(F$1="","",IF(INDEX(Responses!$A$190:$AZ$190,1,F$1)="","",INDEX(Responses!$A$190:$AZ$190,1,F$1)))</f>
        <v/>
      </c>
      <c r="G190" s="0" t="str">
        <f aca="false">IF(G$1="","",IF(INDEX(Responses!$A$190:$AZ$190,1,G$1)="","",INDEX(Responses!$A$190:$AZ$190,1,G$1)))</f>
        <v/>
      </c>
      <c r="H190" s="0" t="str">
        <f aca="false">IF(H$1="","",IF(INDEX(Responses!$A$190:$AZ$190,1,H$1)="","",INDEX(Responses!$A$190:$AZ$190,1,H$1)))</f>
        <v/>
      </c>
      <c r="I190" s="0" t="str">
        <f aca="false">IF(I$1="","",IF(INDEX(Responses!$A$190:$AZ$190,1,I$1)="","",INDEX(Responses!$A$190:$AZ$190,1,I$1)))</f>
        <v/>
      </c>
      <c r="J190" s="0" t="str">
        <f aca="false">IF(J$1="","",IF(INDEX(Responses!$A$190:$AZ$190,1,J$1)="","",INDEX(Responses!$A$190:$AZ$190,1,J$1)))</f>
        <v/>
      </c>
      <c r="K190" s="0" t="str">
        <f aca="false">IF(K$1="","",IF(INDEX(Responses!$A$190:$AZ$190,1,K$1)="","",INDEX(Responses!$A$190:$AZ$190,1,K$1)))</f>
        <v/>
      </c>
      <c r="L190" s="0" t="str">
        <f aca="false">IF(L$1="","",IF(INDEX(Responses!$A$190:$AZ$190,1,L$1)="","",INDEX(Responses!$A$190:$AZ$190,1,L$1)))</f>
        <v/>
      </c>
      <c r="M190" s="0" t="str">
        <f aca="false">IF(M$1="","",IF(INDEX(Responses!$A$190:$AZ$190,1,M$1)="","",INDEX(Responses!$A$190:$AZ$190,1,M$1)))</f>
        <v/>
      </c>
      <c r="N190" s="0" t="str">
        <f aca="false">IF(N$1="","",IF(INDEX(Responses!$A$190:$AZ$190,1,N$1)="","",INDEX(Responses!$A$190:$AZ$190,1,N$1)))</f>
        <v/>
      </c>
      <c r="O190" s="0" t="str">
        <f aca="false">IF(O$1="","",IF(INDEX(Responses!$A$190:$AZ$190,1,O$1)="","",INDEX(Responses!$A$190:$AZ$190,1,O$1)))</f>
        <v/>
      </c>
      <c r="P190" s="0" t="str">
        <f aca="false">IF(P$1="","",IF(INDEX(Responses!$A$190:$AZ$190,1,P$1)="","",INDEX(Responses!$A$190:$AZ$190,1,P$1)))</f>
        <v/>
      </c>
      <c r="Q190" s="0" t="str">
        <f aca="false">IF(Q$1="","",IF(INDEX(Responses!$A$190:$AZ$190,1,Q$1)="","",INDEX(Responses!$A$190:$AZ$190,1,Q$1)))</f>
        <v/>
      </c>
      <c r="R190" s="0" t="str">
        <f aca="false">IF(R$1="","",IF(INDEX(Responses!$A$190:$AZ$190,1,R$1)="","",INDEX(Responses!$A$190:$AZ$190,1,R$1)))</f>
        <v/>
      </c>
      <c r="S190" s="0" t="str">
        <f aca="false">IF(S$1="","",IF(INDEX(Responses!$A$190:$AZ$190,1,S$1)="","",INDEX(Responses!$A$190:$AZ$190,1,S$1)))</f>
        <v/>
      </c>
      <c r="T190" s="0" t="n">
        <f aca="false">IF(LEN(A190&amp;B190&amp;C190&amp;D190&amp;E190&amp;F190&amp;G190&amp;H190&amp;I190&amp;J190&amp;K190&amp;L190&amp;M190&amp;N190&amp;O190&amp;P190&amp;Q190&amp;R190&amp;S190)&gt;0,1,0)</f>
        <v>0</v>
      </c>
    </row>
    <row r="191" customFormat="false" ht="15" hidden="false" customHeight="false" outlineLevel="0" collapsed="false">
      <c r="A191" s="0" t="str">
        <f aca="false">IF(A$1="","",IF(INDEX(Responses!$A$191:$AZ$191,1,A$1)="","",INDEX(Responses!$A$191:$AZ$191,1,A$1)))</f>
        <v/>
      </c>
      <c r="B191" s="0" t="str">
        <f aca="false">IF(B$1="","",IF(INDEX(Responses!$A$191:$AZ$191,1,B$1)="","",INDEX(Responses!$A$191:$AZ$191,1,B$1)))</f>
        <v/>
      </c>
      <c r="C191" s="0" t="str">
        <f aca="false">IF(C$1="","",IF(INDEX(Responses!$A$191:$AZ$191,1,C$1)="","",INDEX(Responses!$A$191:$AZ$191,1,C$1)))</f>
        <v/>
      </c>
      <c r="D191" s="0" t="str">
        <f aca="false">IF(D$1="","",IF(INDEX(Responses!$A$191:$AZ$191,1,D$1)="","",INDEX(Responses!$A$191:$AZ$191,1,D$1)))</f>
        <v/>
      </c>
      <c r="E191" s="0" t="str">
        <f aca="false">IF(E$1="","",IF(INDEX(Responses!$A$191:$AZ$191,1,E$1)="","",INDEX(Responses!$A$191:$AZ$191,1,E$1)))</f>
        <v/>
      </c>
      <c r="F191" s="0" t="str">
        <f aca="false">IF(F$1="","",IF(INDEX(Responses!$A$191:$AZ$191,1,F$1)="","",INDEX(Responses!$A$191:$AZ$191,1,F$1)))</f>
        <v/>
      </c>
      <c r="G191" s="0" t="str">
        <f aca="false">IF(G$1="","",IF(INDEX(Responses!$A$191:$AZ$191,1,G$1)="","",INDEX(Responses!$A$191:$AZ$191,1,G$1)))</f>
        <v/>
      </c>
      <c r="H191" s="0" t="str">
        <f aca="false">IF(H$1="","",IF(INDEX(Responses!$A$191:$AZ$191,1,H$1)="","",INDEX(Responses!$A$191:$AZ$191,1,H$1)))</f>
        <v/>
      </c>
      <c r="I191" s="0" t="str">
        <f aca="false">IF(I$1="","",IF(INDEX(Responses!$A$191:$AZ$191,1,I$1)="","",INDEX(Responses!$A$191:$AZ$191,1,I$1)))</f>
        <v/>
      </c>
      <c r="J191" s="0" t="str">
        <f aca="false">IF(J$1="","",IF(INDEX(Responses!$A$191:$AZ$191,1,J$1)="","",INDEX(Responses!$A$191:$AZ$191,1,J$1)))</f>
        <v/>
      </c>
      <c r="K191" s="0" t="str">
        <f aca="false">IF(K$1="","",IF(INDEX(Responses!$A$191:$AZ$191,1,K$1)="","",INDEX(Responses!$A$191:$AZ$191,1,K$1)))</f>
        <v/>
      </c>
      <c r="L191" s="0" t="str">
        <f aca="false">IF(L$1="","",IF(INDEX(Responses!$A$191:$AZ$191,1,L$1)="","",INDEX(Responses!$A$191:$AZ$191,1,L$1)))</f>
        <v/>
      </c>
      <c r="M191" s="0" t="str">
        <f aca="false">IF(M$1="","",IF(INDEX(Responses!$A$191:$AZ$191,1,M$1)="","",INDEX(Responses!$A$191:$AZ$191,1,M$1)))</f>
        <v/>
      </c>
      <c r="N191" s="0" t="str">
        <f aca="false">IF(N$1="","",IF(INDEX(Responses!$A$191:$AZ$191,1,N$1)="","",INDEX(Responses!$A$191:$AZ$191,1,N$1)))</f>
        <v/>
      </c>
      <c r="O191" s="0" t="str">
        <f aca="false">IF(O$1="","",IF(INDEX(Responses!$A$191:$AZ$191,1,O$1)="","",INDEX(Responses!$A$191:$AZ$191,1,O$1)))</f>
        <v/>
      </c>
      <c r="P191" s="0" t="str">
        <f aca="false">IF(P$1="","",IF(INDEX(Responses!$A$191:$AZ$191,1,P$1)="","",INDEX(Responses!$A$191:$AZ$191,1,P$1)))</f>
        <v/>
      </c>
      <c r="Q191" s="0" t="str">
        <f aca="false">IF(Q$1="","",IF(INDEX(Responses!$A$191:$AZ$191,1,Q$1)="","",INDEX(Responses!$A$191:$AZ$191,1,Q$1)))</f>
        <v/>
      </c>
      <c r="R191" s="0" t="str">
        <f aca="false">IF(R$1="","",IF(INDEX(Responses!$A$191:$AZ$191,1,R$1)="","",INDEX(Responses!$A$191:$AZ$191,1,R$1)))</f>
        <v/>
      </c>
      <c r="S191" s="0" t="str">
        <f aca="false">IF(S$1="","",IF(INDEX(Responses!$A$191:$AZ$191,1,S$1)="","",INDEX(Responses!$A$191:$AZ$191,1,S$1)))</f>
        <v/>
      </c>
      <c r="T191" s="0" t="n">
        <f aca="false">IF(LEN(A191&amp;B191&amp;C191&amp;D191&amp;E191&amp;F191&amp;G191&amp;H191&amp;I191&amp;J191&amp;K191&amp;L191&amp;M191&amp;N191&amp;O191&amp;P191&amp;Q191&amp;R191&amp;S191)&gt;0,1,0)</f>
        <v>0</v>
      </c>
    </row>
    <row r="192" customFormat="false" ht="15" hidden="false" customHeight="false" outlineLevel="0" collapsed="false">
      <c r="A192" s="0" t="str">
        <f aca="false">IF(A$1="","",IF(INDEX(Responses!$A$192:$AZ$192,1,A$1)="","",INDEX(Responses!$A$192:$AZ$192,1,A$1)))</f>
        <v/>
      </c>
      <c r="B192" s="0" t="str">
        <f aca="false">IF(B$1="","",IF(INDEX(Responses!$A$192:$AZ$192,1,B$1)="","",INDEX(Responses!$A$192:$AZ$192,1,B$1)))</f>
        <v/>
      </c>
      <c r="C192" s="0" t="str">
        <f aca="false">IF(C$1="","",IF(INDEX(Responses!$A$192:$AZ$192,1,C$1)="","",INDEX(Responses!$A$192:$AZ$192,1,C$1)))</f>
        <v/>
      </c>
      <c r="D192" s="0" t="str">
        <f aca="false">IF(D$1="","",IF(INDEX(Responses!$A$192:$AZ$192,1,D$1)="","",INDEX(Responses!$A$192:$AZ$192,1,D$1)))</f>
        <v/>
      </c>
      <c r="E192" s="0" t="str">
        <f aca="false">IF(E$1="","",IF(INDEX(Responses!$A$192:$AZ$192,1,E$1)="","",INDEX(Responses!$A$192:$AZ$192,1,E$1)))</f>
        <v/>
      </c>
      <c r="F192" s="0" t="str">
        <f aca="false">IF(F$1="","",IF(INDEX(Responses!$A$192:$AZ$192,1,F$1)="","",INDEX(Responses!$A$192:$AZ$192,1,F$1)))</f>
        <v/>
      </c>
      <c r="G192" s="0" t="str">
        <f aca="false">IF(G$1="","",IF(INDEX(Responses!$A$192:$AZ$192,1,G$1)="","",INDEX(Responses!$A$192:$AZ$192,1,G$1)))</f>
        <v/>
      </c>
      <c r="H192" s="0" t="str">
        <f aca="false">IF(H$1="","",IF(INDEX(Responses!$A$192:$AZ$192,1,H$1)="","",INDEX(Responses!$A$192:$AZ$192,1,H$1)))</f>
        <v/>
      </c>
      <c r="I192" s="0" t="str">
        <f aca="false">IF(I$1="","",IF(INDEX(Responses!$A$192:$AZ$192,1,I$1)="","",INDEX(Responses!$A$192:$AZ$192,1,I$1)))</f>
        <v/>
      </c>
      <c r="J192" s="0" t="str">
        <f aca="false">IF(J$1="","",IF(INDEX(Responses!$A$192:$AZ$192,1,J$1)="","",INDEX(Responses!$A$192:$AZ$192,1,J$1)))</f>
        <v/>
      </c>
      <c r="K192" s="0" t="str">
        <f aca="false">IF(K$1="","",IF(INDEX(Responses!$A$192:$AZ$192,1,K$1)="","",INDEX(Responses!$A$192:$AZ$192,1,K$1)))</f>
        <v/>
      </c>
      <c r="L192" s="0" t="str">
        <f aca="false">IF(L$1="","",IF(INDEX(Responses!$A$192:$AZ$192,1,L$1)="","",INDEX(Responses!$A$192:$AZ$192,1,L$1)))</f>
        <v/>
      </c>
      <c r="M192" s="0" t="str">
        <f aca="false">IF(M$1="","",IF(INDEX(Responses!$A$192:$AZ$192,1,M$1)="","",INDEX(Responses!$A$192:$AZ$192,1,M$1)))</f>
        <v/>
      </c>
      <c r="N192" s="0" t="str">
        <f aca="false">IF(N$1="","",IF(INDEX(Responses!$A$192:$AZ$192,1,N$1)="","",INDEX(Responses!$A$192:$AZ$192,1,N$1)))</f>
        <v/>
      </c>
      <c r="O192" s="0" t="str">
        <f aca="false">IF(O$1="","",IF(INDEX(Responses!$A$192:$AZ$192,1,O$1)="","",INDEX(Responses!$A$192:$AZ$192,1,O$1)))</f>
        <v/>
      </c>
      <c r="P192" s="0" t="str">
        <f aca="false">IF(P$1="","",IF(INDEX(Responses!$A$192:$AZ$192,1,P$1)="","",INDEX(Responses!$A$192:$AZ$192,1,P$1)))</f>
        <v/>
      </c>
      <c r="Q192" s="0" t="str">
        <f aca="false">IF(Q$1="","",IF(INDEX(Responses!$A$192:$AZ$192,1,Q$1)="","",INDEX(Responses!$A$192:$AZ$192,1,Q$1)))</f>
        <v/>
      </c>
      <c r="R192" s="0" t="str">
        <f aca="false">IF(R$1="","",IF(INDEX(Responses!$A$192:$AZ$192,1,R$1)="","",INDEX(Responses!$A$192:$AZ$192,1,R$1)))</f>
        <v/>
      </c>
      <c r="S192" s="0" t="str">
        <f aca="false">IF(S$1="","",IF(INDEX(Responses!$A$192:$AZ$192,1,S$1)="","",INDEX(Responses!$A$192:$AZ$192,1,S$1)))</f>
        <v/>
      </c>
      <c r="T192" s="0" t="n">
        <f aca="false">IF(LEN(A192&amp;B192&amp;C192&amp;D192&amp;E192&amp;F192&amp;G192&amp;H192&amp;I192&amp;J192&amp;K192&amp;L192&amp;M192&amp;N192&amp;O192&amp;P192&amp;Q192&amp;R192&amp;S192)&gt;0,1,0)</f>
        <v>0</v>
      </c>
    </row>
    <row r="193" customFormat="false" ht="15" hidden="false" customHeight="false" outlineLevel="0" collapsed="false">
      <c r="A193" s="0" t="str">
        <f aca="false">IF(A$1="","",IF(INDEX(Responses!$A$193:$AZ$193,1,A$1)="","",INDEX(Responses!$A$193:$AZ$193,1,A$1)))</f>
        <v/>
      </c>
      <c r="B193" s="0" t="str">
        <f aca="false">IF(B$1="","",IF(INDEX(Responses!$A$193:$AZ$193,1,B$1)="","",INDEX(Responses!$A$193:$AZ$193,1,B$1)))</f>
        <v/>
      </c>
      <c r="C193" s="0" t="str">
        <f aca="false">IF(C$1="","",IF(INDEX(Responses!$A$193:$AZ$193,1,C$1)="","",INDEX(Responses!$A$193:$AZ$193,1,C$1)))</f>
        <v/>
      </c>
      <c r="D193" s="0" t="str">
        <f aca="false">IF(D$1="","",IF(INDEX(Responses!$A$193:$AZ$193,1,D$1)="","",INDEX(Responses!$A$193:$AZ$193,1,D$1)))</f>
        <v/>
      </c>
      <c r="E193" s="0" t="str">
        <f aca="false">IF(E$1="","",IF(INDEX(Responses!$A$193:$AZ$193,1,E$1)="","",INDEX(Responses!$A$193:$AZ$193,1,E$1)))</f>
        <v/>
      </c>
      <c r="F193" s="0" t="str">
        <f aca="false">IF(F$1="","",IF(INDEX(Responses!$A$193:$AZ$193,1,F$1)="","",INDEX(Responses!$A$193:$AZ$193,1,F$1)))</f>
        <v/>
      </c>
      <c r="G193" s="0" t="str">
        <f aca="false">IF(G$1="","",IF(INDEX(Responses!$A$193:$AZ$193,1,G$1)="","",INDEX(Responses!$A$193:$AZ$193,1,G$1)))</f>
        <v/>
      </c>
      <c r="H193" s="0" t="str">
        <f aca="false">IF(H$1="","",IF(INDEX(Responses!$A$193:$AZ$193,1,H$1)="","",INDEX(Responses!$A$193:$AZ$193,1,H$1)))</f>
        <v/>
      </c>
      <c r="I193" s="0" t="str">
        <f aca="false">IF(I$1="","",IF(INDEX(Responses!$A$193:$AZ$193,1,I$1)="","",INDEX(Responses!$A$193:$AZ$193,1,I$1)))</f>
        <v/>
      </c>
      <c r="J193" s="0" t="str">
        <f aca="false">IF(J$1="","",IF(INDEX(Responses!$A$193:$AZ$193,1,J$1)="","",INDEX(Responses!$A$193:$AZ$193,1,J$1)))</f>
        <v/>
      </c>
      <c r="K193" s="0" t="str">
        <f aca="false">IF(K$1="","",IF(INDEX(Responses!$A$193:$AZ$193,1,K$1)="","",INDEX(Responses!$A$193:$AZ$193,1,K$1)))</f>
        <v/>
      </c>
      <c r="L193" s="0" t="str">
        <f aca="false">IF(L$1="","",IF(INDEX(Responses!$A$193:$AZ$193,1,L$1)="","",INDEX(Responses!$A$193:$AZ$193,1,L$1)))</f>
        <v/>
      </c>
      <c r="M193" s="0" t="str">
        <f aca="false">IF(M$1="","",IF(INDEX(Responses!$A$193:$AZ$193,1,M$1)="","",INDEX(Responses!$A$193:$AZ$193,1,M$1)))</f>
        <v/>
      </c>
      <c r="N193" s="0" t="str">
        <f aca="false">IF(N$1="","",IF(INDEX(Responses!$A$193:$AZ$193,1,N$1)="","",INDEX(Responses!$A$193:$AZ$193,1,N$1)))</f>
        <v/>
      </c>
      <c r="O193" s="0" t="str">
        <f aca="false">IF(O$1="","",IF(INDEX(Responses!$A$193:$AZ$193,1,O$1)="","",INDEX(Responses!$A$193:$AZ$193,1,O$1)))</f>
        <v/>
      </c>
      <c r="P193" s="0" t="str">
        <f aca="false">IF(P$1="","",IF(INDEX(Responses!$A$193:$AZ$193,1,P$1)="","",INDEX(Responses!$A$193:$AZ$193,1,P$1)))</f>
        <v/>
      </c>
      <c r="Q193" s="0" t="str">
        <f aca="false">IF(Q$1="","",IF(INDEX(Responses!$A$193:$AZ$193,1,Q$1)="","",INDEX(Responses!$A$193:$AZ$193,1,Q$1)))</f>
        <v/>
      </c>
      <c r="R193" s="0" t="str">
        <f aca="false">IF(R$1="","",IF(INDEX(Responses!$A$193:$AZ$193,1,R$1)="","",INDEX(Responses!$A$193:$AZ$193,1,R$1)))</f>
        <v/>
      </c>
      <c r="S193" s="0" t="str">
        <f aca="false">IF(S$1="","",IF(INDEX(Responses!$A$193:$AZ$193,1,S$1)="","",INDEX(Responses!$A$193:$AZ$193,1,S$1)))</f>
        <v/>
      </c>
      <c r="T193" s="0" t="n">
        <f aca="false">IF(LEN(A193&amp;B193&amp;C193&amp;D193&amp;E193&amp;F193&amp;G193&amp;H193&amp;I193&amp;J193&amp;K193&amp;L193&amp;M193&amp;N193&amp;O193&amp;P193&amp;Q193&amp;R193&amp;S193)&gt;0,1,0)</f>
        <v>0</v>
      </c>
    </row>
    <row r="194" customFormat="false" ht="15" hidden="false" customHeight="false" outlineLevel="0" collapsed="false">
      <c r="A194" s="0" t="str">
        <f aca="false">IF(A$1="","",IF(INDEX(Responses!$A$194:$AZ$194,1,A$1)="","",INDEX(Responses!$A$194:$AZ$194,1,A$1)))</f>
        <v/>
      </c>
      <c r="B194" s="0" t="str">
        <f aca="false">IF(B$1="","",IF(INDEX(Responses!$A$194:$AZ$194,1,B$1)="","",INDEX(Responses!$A$194:$AZ$194,1,B$1)))</f>
        <v/>
      </c>
      <c r="C194" s="0" t="str">
        <f aca="false">IF(C$1="","",IF(INDEX(Responses!$A$194:$AZ$194,1,C$1)="","",INDEX(Responses!$A$194:$AZ$194,1,C$1)))</f>
        <v/>
      </c>
      <c r="D194" s="0" t="str">
        <f aca="false">IF(D$1="","",IF(INDEX(Responses!$A$194:$AZ$194,1,D$1)="","",INDEX(Responses!$A$194:$AZ$194,1,D$1)))</f>
        <v/>
      </c>
      <c r="E194" s="0" t="str">
        <f aca="false">IF(E$1="","",IF(INDEX(Responses!$A$194:$AZ$194,1,E$1)="","",INDEX(Responses!$A$194:$AZ$194,1,E$1)))</f>
        <v/>
      </c>
      <c r="F194" s="0" t="str">
        <f aca="false">IF(F$1="","",IF(INDEX(Responses!$A$194:$AZ$194,1,F$1)="","",INDEX(Responses!$A$194:$AZ$194,1,F$1)))</f>
        <v/>
      </c>
      <c r="G194" s="0" t="str">
        <f aca="false">IF(G$1="","",IF(INDEX(Responses!$A$194:$AZ$194,1,G$1)="","",INDEX(Responses!$A$194:$AZ$194,1,G$1)))</f>
        <v/>
      </c>
      <c r="H194" s="0" t="str">
        <f aca="false">IF(H$1="","",IF(INDEX(Responses!$A$194:$AZ$194,1,H$1)="","",INDEX(Responses!$A$194:$AZ$194,1,H$1)))</f>
        <v/>
      </c>
      <c r="I194" s="0" t="str">
        <f aca="false">IF(I$1="","",IF(INDEX(Responses!$A$194:$AZ$194,1,I$1)="","",INDEX(Responses!$A$194:$AZ$194,1,I$1)))</f>
        <v/>
      </c>
      <c r="J194" s="0" t="str">
        <f aca="false">IF(J$1="","",IF(INDEX(Responses!$A$194:$AZ$194,1,J$1)="","",INDEX(Responses!$A$194:$AZ$194,1,J$1)))</f>
        <v/>
      </c>
      <c r="K194" s="0" t="str">
        <f aca="false">IF(K$1="","",IF(INDEX(Responses!$A$194:$AZ$194,1,K$1)="","",INDEX(Responses!$A$194:$AZ$194,1,K$1)))</f>
        <v/>
      </c>
      <c r="L194" s="0" t="str">
        <f aca="false">IF(L$1="","",IF(INDEX(Responses!$A$194:$AZ$194,1,L$1)="","",INDEX(Responses!$A$194:$AZ$194,1,L$1)))</f>
        <v/>
      </c>
      <c r="M194" s="0" t="str">
        <f aca="false">IF(M$1="","",IF(INDEX(Responses!$A$194:$AZ$194,1,M$1)="","",INDEX(Responses!$A$194:$AZ$194,1,M$1)))</f>
        <v/>
      </c>
      <c r="N194" s="0" t="str">
        <f aca="false">IF(N$1="","",IF(INDEX(Responses!$A$194:$AZ$194,1,N$1)="","",INDEX(Responses!$A$194:$AZ$194,1,N$1)))</f>
        <v/>
      </c>
      <c r="O194" s="0" t="str">
        <f aca="false">IF(O$1="","",IF(INDEX(Responses!$A$194:$AZ$194,1,O$1)="","",INDEX(Responses!$A$194:$AZ$194,1,O$1)))</f>
        <v/>
      </c>
      <c r="P194" s="0" t="str">
        <f aca="false">IF(P$1="","",IF(INDEX(Responses!$A$194:$AZ$194,1,P$1)="","",INDEX(Responses!$A$194:$AZ$194,1,P$1)))</f>
        <v/>
      </c>
      <c r="Q194" s="0" t="str">
        <f aca="false">IF(Q$1="","",IF(INDEX(Responses!$A$194:$AZ$194,1,Q$1)="","",INDEX(Responses!$A$194:$AZ$194,1,Q$1)))</f>
        <v/>
      </c>
      <c r="R194" s="0" t="str">
        <f aca="false">IF(R$1="","",IF(INDEX(Responses!$A$194:$AZ$194,1,R$1)="","",INDEX(Responses!$A$194:$AZ$194,1,R$1)))</f>
        <v/>
      </c>
      <c r="S194" s="0" t="str">
        <f aca="false">IF(S$1="","",IF(INDEX(Responses!$A$194:$AZ$194,1,S$1)="","",INDEX(Responses!$A$194:$AZ$194,1,S$1)))</f>
        <v/>
      </c>
      <c r="T194" s="0" t="n">
        <f aca="false">IF(LEN(A194&amp;B194&amp;C194&amp;D194&amp;E194&amp;F194&amp;G194&amp;H194&amp;I194&amp;J194&amp;K194&amp;L194&amp;M194&amp;N194&amp;O194&amp;P194&amp;Q194&amp;R194&amp;S194)&gt;0,1,0)</f>
        <v>0</v>
      </c>
    </row>
    <row r="195" customFormat="false" ht="15" hidden="false" customHeight="false" outlineLevel="0" collapsed="false">
      <c r="A195" s="0" t="str">
        <f aca="false">IF(A$1="","",IF(INDEX(Responses!$A$195:$AZ$195,1,A$1)="","",INDEX(Responses!$A$195:$AZ$195,1,A$1)))</f>
        <v/>
      </c>
      <c r="B195" s="0" t="str">
        <f aca="false">IF(B$1="","",IF(INDEX(Responses!$A$195:$AZ$195,1,B$1)="","",INDEX(Responses!$A$195:$AZ$195,1,B$1)))</f>
        <v/>
      </c>
      <c r="C195" s="0" t="str">
        <f aca="false">IF(C$1="","",IF(INDEX(Responses!$A$195:$AZ$195,1,C$1)="","",INDEX(Responses!$A$195:$AZ$195,1,C$1)))</f>
        <v/>
      </c>
      <c r="D195" s="0" t="str">
        <f aca="false">IF(D$1="","",IF(INDEX(Responses!$A$195:$AZ$195,1,D$1)="","",INDEX(Responses!$A$195:$AZ$195,1,D$1)))</f>
        <v/>
      </c>
      <c r="E195" s="0" t="str">
        <f aca="false">IF(E$1="","",IF(INDEX(Responses!$A$195:$AZ$195,1,E$1)="","",INDEX(Responses!$A$195:$AZ$195,1,E$1)))</f>
        <v/>
      </c>
      <c r="F195" s="0" t="str">
        <f aca="false">IF(F$1="","",IF(INDEX(Responses!$A$195:$AZ$195,1,F$1)="","",INDEX(Responses!$A$195:$AZ$195,1,F$1)))</f>
        <v/>
      </c>
      <c r="G195" s="0" t="str">
        <f aca="false">IF(G$1="","",IF(INDEX(Responses!$A$195:$AZ$195,1,G$1)="","",INDEX(Responses!$A$195:$AZ$195,1,G$1)))</f>
        <v/>
      </c>
      <c r="H195" s="0" t="str">
        <f aca="false">IF(H$1="","",IF(INDEX(Responses!$A$195:$AZ$195,1,H$1)="","",INDEX(Responses!$A$195:$AZ$195,1,H$1)))</f>
        <v/>
      </c>
      <c r="I195" s="0" t="str">
        <f aca="false">IF(I$1="","",IF(INDEX(Responses!$A$195:$AZ$195,1,I$1)="","",INDEX(Responses!$A$195:$AZ$195,1,I$1)))</f>
        <v/>
      </c>
      <c r="J195" s="0" t="str">
        <f aca="false">IF(J$1="","",IF(INDEX(Responses!$A$195:$AZ$195,1,J$1)="","",INDEX(Responses!$A$195:$AZ$195,1,J$1)))</f>
        <v/>
      </c>
      <c r="K195" s="0" t="str">
        <f aca="false">IF(K$1="","",IF(INDEX(Responses!$A$195:$AZ$195,1,K$1)="","",INDEX(Responses!$A$195:$AZ$195,1,K$1)))</f>
        <v/>
      </c>
      <c r="L195" s="0" t="str">
        <f aca="false">IF(L$1="","",IF(INDEX(Responses!$A$195:$AZ$195,1,L$1)="","",INDEX(Responses!$A$195:$AZ$195,1,L$1)))</f>
        <v/>
      </c>
      <c r="M195" s="0" t="str">
        <f aca="false">IF(M$1="","",IF(INDEX(Responses!$A$195:$AZ$195,1,M$1)="","",INDEX(Responses!$A$195:$AZ$195,1,M$1)))</f>
        <v/>
      </c>
      <c r="N195" s="0" t="str">
        <f aca="false">IF(N$1="","",IF(INDEX(Responses!$A$195:$AZ$195,1,N$1)="","",INDEX(Responses!$A$195:$AZ$195,1,N$1)))</f>
        <v/>
      </c>
      <c r="O195" s="0" t="str">
        <f aca="false">IF(O$1="","",IF(INDEX(Responses!$A$195:$AZ$195,1,O$1)="","",INDEX(Responses!$A$195:$AZ$195,1,O$1)))</f>
        <v/>
      </c>
      <c r="P195" s="0" t="str">
        <f aca="false">IF(P$1="","",IF(INDEX(Responses!$A$195:$AZ$195,1,P$1)="","",INDEX(Responses!$A$195:$AZ$195,1,P$1)))</f>
        <v/>
      </c>
      <c r="Q195" s="0" t="str">
        <f aca="false">IF(Q$1="","",IF(INDEX(Responses!$A$195:$AZ$195,1,Q$1)="","",INDEX(Responses!$A$195:$AZ$195,1,Q$1)))</f>
        <v/>
      </c>
      <c r="R195" s="0" t="str">
        <f aca="false">IF(R$1="","",IF(INDEX(Responses!$A$195:$AZ$195,1,R$1)="","",INDEX(Responses!$A$195:$AZ$195,1,R$1)))</f>
        <v/>
      </c>
      <c r="S195" s="0" t="str">
        <f aca="false">IF(S$1="","",IF(INDEX(Responses!$A$195:$AZ$195,1,S$1)="","",INDEX(Responses!$A$195:$AZ$195,1,S$1)))</f>
        <v/>
      </c>
      <c r="T195" s="0" t="n">
        <f aca="false">IF(LEN(A195&amp;B195&amp;C195&amp;D195&amp;E195&amp;F195&amp;G195&amp;H195&amp;I195&amp;J195&amp;K195&amp;L195&amp;M195&amp;N195&amp;O195&amp;P195&amp;Q195&amp;R195&amp;S195)&gt;0,1,0)</f>
        <v>0</v>
      </c>
    </row>
    <row r="196" customFormat="false" ht="15" hidden="false" customHeight="false" outlineLevel="0" collapsed="false">
      <c r="A196" s="0" t="str">
        <f aca="false">IF(A$1="","",IF(INDEX(Responses!$A$196:$AZ$196,1,A$1)="","",INDEX(Responses!$A$196:$AZ$196,1,A$1)))</f>
        <v/>
      </c>
      <c r="B196" s="0" t="str">
        <f aca="false">IF(B$1="","",IF(INDEX(Responses!$A$196:$AZ$196,1,B$1)="","",INDEX(Responses!$A$196:$AZ$196,1,B$1)))</f>
        <v/>
      </c>
      <c r="C196" s="0" t="str">
        <f aca="false">IF(C$1="","",IF(INDEX(Responses!$A$196:$AZ$196,1,C$1)="","",INDEX(Responses!$A$196:$AZ$196,1,C$1)))</f>
        <v/>
      </c>
      <c r="D196" s="0" t="str">
        <f aca="false">IF(D$1="","",IF(INDEX(Responses!$A$196:$AZ$196,1,D$1)="","",INDEX(Responses!$A$196:$AZ$196,1,D$1)))</f>
        <v/>
      </c>
      <c r="E196" s="0" t="str">
        <f aca="false">IF(E$1="","",IF(INDEX(Responses!$A$196:$AZ$196,1,E$1)="","",INDEX(Responses!$A$196:$AZ$196,1,E$1)))</f>
        <v/>
      </c>
      <c r="F196" s="0" t="str">
        <f aca="false">IF(F$1="","",IF(INDEX(Responses!$A$196:$AZ$196,1,F$1)="","",INDEX(Responses!$A$196:$AZ$196,1,F$1)))</f>
        <v/>
      </c>
      <c r="G196" s="0" t="str">
        <f aca="false">IF(G$1="","",IF(INDEX(Responses!$A$196:$AZ$196,1,G$1)="","",INDEX(Responses!$A$196:$AZ$196,1,G$1)))</f>
        <v/>
      </c>
      <c r="H196" s="0" t="str">
        <f aca="false">IF(H$1="","",IF(INDEX(Responses!$A$196:$AZ$196,1,H$1)="","",INDEX(Responses!$A$196:$AZ$196,1,H$1)))</f>
        <v/>
      </c>
      <c r="I196" s="0" t="str">
        <f aca="false">IF(I$1="","",IF(INDEX(Responses!$A$196:$AZ$196,1,I$1)="","",INDEX(Responses!$A$196:$AZ$196,1,I$1)))</f>
        <v/>
      </c>
      <c r="J196" s="0" t="str">
        <f aca="false">IF(J$1="","",IF(INDEX(Responses!$A$196:$AZ$196,1,J$1)="","",INDEX(Responses!$A$196:$AZ$196,1,J$1)))</f>
        <v/>
      </c>
      <c r="K196" s="0" t="str">
        <f aca="false">IF(K$1="","",IF(INDEX(Responses!$A$196:$AZ$196,1,K$1)="","",INDEX(Responses!$A$196:$AZ$196,1,K$1)))</f>
        <v/>
      </c>
      <c r="L196" s="0" t="str">
        <f aca="false">IF(L$1="","",IF(INDEX(Responses!$A$196:$AZ$196,1,L$1)="","",INDEX(Responses!$A$196:$AZ$196,1,L$1)))</f>
        <v/>
      </c>
      <c r="M196" s="0" t="str">
        <f aca="false">IF(M$1="","",IF(INDEX(Responses!$A$196:$AZ$196,1,M$1)="","",INDEX(Responses!$A$196:$AZ$196,1,M$1)))</f>
        <v/>
      </c>
      <c r="N196" s="0" t="str">
        <f aca="false">IF(N$1="","",IF(INDEX(Responses!$A$196:$AZ$196,1,N$1)="","",INDEX(Responses!$A$196:$AZ$196,1,N$1)))</f>
        <v/>
      </c>
      <c r="O196" s="0" t="str">
        <f aca="false">IF(O$1="","",IF(INDEX(Responses!$A$196:$AZ$196,1,O$1)="","",INDEX(Responses!$A$196:$AZ$196,1,O$1)))</f>
        <v/>
      </c>
      <c r="P196" s="0" t="str">
        <f aca="false">IF(P$1="","",IF(INDEX(Responses!$A$196:$AZ$196,1,P$1)="","",INDEX(Responses!$A$196:$AZ$196,1,P$1)))</f>
        <v/>
      </c>
      <c r="Q196" s="0" t="str">
        <f aca="false">IF(Q$1="","",IF(INDEX(Responses!$A$196:$AZ$196,1,Q$1)="","",INDEX(Responses!$A$196:$AZ$196,1,Q$1)))</f>
        <v/>
      </c>
      <c r="R196" s="0" t="str">
        <f aca="false">IF(R$1="","",IF(INDEX(Responses!$A$196:$AZ$196,1,R$1)="","",INDEX(Responses!$A$196:$AZ$196,1,R$1)))</f>
        <v/>
      </c>
      <c r="S196" s="0" t="str">
        <f aca="false">IF(S$1="","",IF(INDEX(Responses!$A$196:$AZ$196,1,S$1)="","",INDEX(Responses!$A$196:$AZ$196,1,S$1)))</f>
        <v/>
      </c>
      <c r="T196" s="0" t="n">
        <f aca="false">IF(LEN(A196&amp;B196&amp;C196&amp;D196&amp;E196&amp;F196&amp;G196&amp;H196&amp;I196&amp;J196&amp;K196&amp;L196&amp;M196&amp;N196&amp;O196&amp;P196&amp;Q196&amp;R196&amp;S196)&gt;0,1,0)</f>
        <v>0</v>
      </c>
    </row>
    <row r="197" customFormat="false" ht="15" hidden="false" customHeight="false" outlineLevel="0" collapsed="false">
      <c r="A197" s="0" t="str">
        <f aca="false">IF(A$1="","",IF(INDEX(Responses!$A$197:$AZ$197,1,A$1)="","",INDEX(Responses!$A$197:$AZ$197,1,A$1)))</f>
        <v/>
      </c>
      <c r="B197" s="0" t="str">
        <f aca="false">IF(B$1="","",IF(INDEX(Responses!$A$197:$AZ$197,1,B$1)="","",INDEX(Responses!$A$197:$AZ$197,1,B$1)))</f>
        <v/>
      </c>
      <c r="C197" s="0" t="str">
        <f aca="false">IF(C$1="","",IF(INDEX(Responses!$A$197:$AZ$197,1,C$1)="","",INDEX(Responses!$A$197:$AZ$197,1,C$1)))</f>
        <v/>
      </c>
      <c r="D197" s="0" t="str">
        <f aca="false">IF(D$1="","",IF(INDEX(Responses!$A$197:$AZ$197,1,D$1)="","",INDEX(Responses!$A$197:$AZ$197,1,D$1)))</f>
        <v/>
      </c>
      <c r="E197" s="0" t="str">
        <f aca="false">IF(E$1="","",IF(INDEX(Responses!$A$197:$AZ$197,1,E$1)="","",INDEX(Responses!$A$197:$AZ$197,1,E$1)))</f>
        <v/>
      </c>
      <c r="F197" s="0" t="str">
        <f aca="false">IF(F$1="","",IF(INDEX(Responses!$A$197:$AZ$197,1,F$1)="","",INDEX(Responses!$A$197:$AZ$197,1,F$1)))</f>
        <v/>
      </c>
      <c r="G197" s="0" t="str">
        <f aca="false">IF(G$1="","",IF(INDEX(Responses!$A$197:$AZ$197,1,G$1)="","",INDEX(Responses!$A$197:$AZ$197,1,G$1)))</f>
        <v/>
      </c>
      <c r="H197" s="0" t="str">
        <f aca="false">IF(H$1="","",IF(INDEX(Responses!$A$197:$AZ$197,1,H$1)="","",INDEX(Responses!$A$197:$AZ$197,1,H$1)))</f>
        <v/>
      </c>
      <c r="I197" s="0" t="str">
        <f aca="false">IF(I$1="","",IF(INDEX(Responses!$A$197:$AZ$197,1,I$1)="","",INDEX(Responses!$A$197:$AZ$197,1,I$1)))</f>
        <v/>
      </c>
      <c r="J197" s="0" t="str">
        <f aca="false">IF(J$1="","",IF(INDEX(Responses!$A$197:$AZ$197,1,J$1)="","",INDEX(Responses!$A$197:$AZ$197,1,J$1)))</f>
        <v/>
      </c>
      <c r="K197" s="0" t="str">
        <f aca="false">IF(K$1="","",IF(INDEX(Responses!$A$197:$AZ$197,1,K$1)="","",INDEX(Responses!$A$197:$AZ$197,1,K$1)))</f>
        <v/>
      </c>
      <c r="L197" s="0" t="str">
        <f aca="false">IF(L$1="","",IF(INDEX(Responses!$A$197:$AZ$197,1,L$1)="","",INDEX(Responses!$A$197:$AZ$197,1,L$1)))</f>
        <v/>
      </c>
      <c r="M197" s="0" t="str">
        <f aca="false">IF(M$1="","",IF(INDEX(Responses!$A$197:$AZ$197,1,M$1)="","",INDEX(Responses!$A$197:$AZ$197,1,M$1)))</f>
        <v/>
      </c>
      <c r="N197" s="0" t="str">
        <f aca="false">IF(N$1="","",IF(INDEX(Responses!$A$197:$AZ$197,1,N$1)="","",INDEX(Responses!$A$197:$AZ$197,1,N$1)))</f>
        <v/>
      </c>
      <c r="O197" s="0" t="str">
        <f aca="false">IF(O$1="","",IF(INDEX(Responses!$A$197:$AZ$197,1,O$1)="","",INDEX(Responses!$A$197:$AZ$197,1,O$1)))</f>
        <v/>
      </c>
      <c r="P197" s="0" t="str">
        <f aca="false">IF(P$1="","",IF(INDEX(Responses!$A$197:$AZ$197,1,P$1)="","",INDEX(Responses!$A$197:$AZ$197,1,P$1)))</f>
        <v/>
      </c>
      <c r="Q197" s="0" t="str">
        <f aca="false">IF(Q$1="","",IF(INDEX(Responses!$A$197:$AZ$197,1,Q$1)="","",INDEX(Responses!$A$197:$AZ$197,1,Q$1)))</f>
        <v/>
      </c>
      <c r="R197" s="0" t="str">
        <f aca="false">IF(R$1="","",IF(INDEX(Responses!$A$197:$AZ$197,1,R$1)="","",INDEX(Responses!$A$197:$AZ$197,1,R$1)))</f>
        <v/>
      </c>
      <c r="S197" s="0" t="str">
        <f aca="false">IF(S$1="","",IF(INDEX(Responses!$A$197:$AZ$197,1,S$1)="","",INDEX(Responses!$A$197:$AZ$197,1,S$1)))</f>
        <v/>
      </c>
      <c r="T197" s="0" t="n">
        <f aca="false">IF(LEN(A197&amp;B197&amp;C197&amp;D197&amp;E197&amp;F197&amp;G197&amp;H197&amp;I197&amp;J197&amp;K197&amp;L197&amp;M197&amp;N197&amp;O197&amp;P197&amp;Q197&amp;R197&amp;S197)&gt;0,1,0)</f>
        <v>0</v>
      </c>
    </row>
    <row r="198" customFormat="false" ht="15" hidden="false" customHeight="false" outlineLevel="0" collapsed="false">
      <c r="A198" s="0" t="str">
        <f aca="false">IF(A$1="","",IF(INDEX(Responses!$A$198:$AZ$198,1,A$1)="","",INDEX(Responses!$A$198:$AZ$198,1,A$1)))</f>
        <v/>
      </c>
      <c r="B198" s="0" t="str">
        <f aca="false">IF(B$1="","",IF(INDEX(Responses!$A$198:$AZ$198,1,B$1)="","",INDEX(Responses!$A$198:$AZ$198,1,B$1)))</f>
        <v/>
      </c>
      <c r="C198" s="0" t="str">
        <f aca="false">IF(C$1="","",IF(INDEX(Responses!$A$198:$AZ$198,1,C$1)="","",INDEX(Responses!$A$198:$AZ$198,1,C$1)))</f>
        <v/>
      </c>
      <c r="D198" s="0" t="str">
        <f aca="false">IF(D$1="","",IF(INDEX(Responses!$A$198:$AZ$198,1,D$1)="","",INDEX(Responses!$A$198:$AZ$198,1,D$1)))</f>
        <v/>
      </c>
      <c r="E198" s="0" t="str">
        <f aca="false">IF(E$1="","",IF(INDEX(Responses!$A$198:$AZ$198,1,E$1)="","",INDEX(Responses!$A$198:$AZ$198,1,E$1)))</f>
        <v/>
      </c>
      <c r="F198" s="0" t="str">
        <f aca="false">IF(F$1="","",IF(INDEX(Responses!$A$198:$AZ$198,1,F$1)="","",INDEX(Responses!$A$198:$AZ$198,1,F$1)))</f>
        <v/>
      </c>
      <c r="G198" s="0" t="str">
        <f aca="false">IF(G$1="","",IF(INDEX(Responses!$A$198:$AZ$198,1,G$1)="","",INDEX(Responses!$A$198:$AZ$198,1,G$1)))</f>
        <v/>
      </c>
      <c r="H198" s="0" t="str">
        <f aca="false">IF(H$1="","",IF(INDEX(Responses!$A$198:$AZ$198,1,H$1)="","",INDEX(Responses!$A$198:$AZ$198,1,H$1)))</f>
        <v/>
      </c>
      <c r="I198" s="0" t="str">
        <f aca="false">IF(I$1="","",IF(INDEX(Responses!$A$198:$AZ$198,1,I$1)="","",INDEX(Responses!$A$198:$AZ$198,1,I$1)))</f>
        <v/>
      </c>
      <c r="J198" s="0" t="str">
        <f aca="false">IF(J$1="","",IF(INDEX(Responses!$A$198:$AZ$198,1,J$1)="","",INDEX(Responses!$A$198:$AZ$198,1,J$1)))</f>
        <v/>
      </c>
      <c r="K198" s="0" t="str">
        <f aca="false">IF(K$1="","",IF(INDEX(Responses!$A$198:$AZ$198,1,K$1)="","",INDEX(Responses!$A$198:$AZ$198,1,K$1)))</f>
        <v/>
      </c>
      <c r="L198" s="0" t="str">
        <f aca="false">IF(L$1="","",IF(INDEX(Responses!$A$198:$AZ$198,1,L$1)="","",INDEX(Responses!$A$198:$AZ$198,1,L$1)))</f>
        <v/>
      </c>
      <c r="M198" s="0" t="str">
        <f aca="false">IF(M$1="","",IF(INDEX(Responses!$A$198:$AZ$198,1,M$1)="","",INDEX(Responses!$A$198:$AZ$198,1,M$1)))</f>
        <v/>
      </c>
      <c r="N198" s="0" t="str">
        <f aca="false">IF(N$1="","",IF(INDEX(Responses!$A$198:$AZ$198,1,N$1)="","",INDEX(Responses!$A$198:$AZ$198,1,N$1)))</f>
        <v/>
      </c>
      <c r="O198" s="0" t="str">
        <f aca="false">IF(O$1="","",IF(INDEX(Responses!$A$198:$AZ$198,1,O$1)="","",INDEX(Responses!$A$198:$AZ$198,1,O$1)))</f>
        <v/>
      </c>
      <c r="P198" s="0" t="str">
        <f aca="false">IF(P$1="","",IF(INDEX(Responses!$A$198:$AZ$198,1,P$1)="","",INDEX(Responses!$A$198:$AZ$198,1,P$1)))</f>
        <v/>
      </c>
      <c r="Q198" s="0" t="str">
        <f aca="false">IF(Q$1="","",IF(INDEX(Responses!$A$198:$AZ$198,1,Q$1)="","",INDEX(Responses!$A$198:$AZ$198,1,Q$1)))</f>
        <v/>
      </c>
      <c r="R198" s="0" t="str">
        <f aca="false">IF(R$1="","",IF(INDEX(Responses!$A$198:$AZ$198,1,R$1)="","",INDEX(Responses!$A$198:$AZ$198,1,R$1)))</f>
        <v/>
      </c>
      <c r="S198" s="0" t="str">
        <f aca="false">IF(S$1="","",IF(INDEX(Responses!$A$198:$AZ$198,1,S$1)="","",INDEX(Responses!$A$198:$AZ$198,1,S$1)))</f>
        <v/>
      </c>
      <c r="T198" s="0" t="n">
        <f aca="false">IF(LEN(A198&amp;B198&amp;C198&amp;D198&amp;E198&amp;F198&amp;G198&amp;H198&amp;I198&amp;J198&amp;K198&amp;L198&amp;M198&amp;N198&amp;O198&amp;P198&amp;Q198&amp;R198&amp;S198)&gt;0,1,0)</f>
        <v>0</v>
      </c>
    </row>
    <row r="199" customFormat="false" ht="15" hidden="false" customHeight="false" outlineLevel="0" collapsed="false">
      <c r="A199" s="0" t="str">
        <f aca="false">IF(A$1="","",IF(INDEX(Responses!$A$199:$AZ$199,1,A$1)="","",INDEX(Responses!$A$199:$AZ$199,1,A$1)))</f>
        <v/>
      </c>
      <c r="B199" s="0" t="str">
        <f aca="false">IF(B$1="","",IF(INDEX(Responses!$A$199:$AZ$199,1,B$1)="","",INDEX(Responses!$A$199:$AZ$199,1,B$1)))</f>
        <v/>
      </c>
      <c r="C199" s="0" t="str">
        <f aca="false">IF(C$1="","",IF(INDEX(Responses!$A$199:$AZ$199,1,C$1)="","",INDEX(Responses!$A$199:$AZ$199,1,C$1)))</f>
        <v/>
      </c>
      <c r="D199" s="0" t="str">
        <f aca="false">IF(D$1="","",IF(INDEX(Responses!$A$199:$AZ$199,1,D$1)="","",INDEX(Responses!$A$199:$AZ$199,1,D$1)))</f>
        <v/>
      </c>
      <c r="E199" s="0" t="str">
        <f aca="false">IF(E$1="","",IF(INDEX(Responses!$A$199:$AZ$199,1,E$1)="","",INDEX(Responses!$A$199:$AZ$199,1,E$1)))</f>
        <v/>
      </c>
      <c r="F199" s="0" t="str">
        <f aca="false">IF(F$1="","",IF(INDEX(Responses!$A$199:$AZ$199,1,F$1)="","",INDEX(Responses!$A$199:$AZ$199,1,F$1)))</f>
        <v/>
      </c>
      <c r="G199" s="0" t="str">
        <f aca="false">IF(G$1="","",IF(INDEX(Responses!$A$199:$AZ$199,1,G$1)="","",INDEX(Responses!$A$199:$AZ$199,1,G$1)))</f>
        <v/>
      </c>
      <c r="H199" s="0" t="str">
        <f aca="false">IF(H$1="","",IF(INDEX(Responses!$A$199:$AZ$199,1,H$1)="","",INDEX(Responses!$A$199:$AZ$199,1,H$1)))</f>
        <v/>
      </c>
      <c r="I199" s="0" t="str">
        <f aca="false">IF(I$1="","",IF(INDEX(Responses!$A$199:$AZ$199,1,I$1)="","",INDEX(Responses!$A$199:$AZ$199,1,I$1)))</f>
        <v/>
      </c>
      <c r="J199" s="0" t="str">
        <f aca="false">IF(J$1="","",IF(INDEX(Responses!$A$199:$AZ$199,1,J$1)="","",INDEX(Responses!$A$199:$AZ$199,1,J$1)))</f>
        <v/>
      </c>
      <c r="K199" s="0" t="str">
        <f aca="false">IF(K$1="","",IF(INDEX(Responses!$A$199:$AZ$199,1,K$1)="","",INDEX(Responses!$A$199:$AZ$199,1,K$1)))</f>
        <v/>
      </c>
      <c r="L199" s="0" t="str">
        <f aca="false">IF(L$1="","",IF(INDEX(Responses!$A$199:$AZ$199,1,L$1)="","",INDEX(Responses!$A$199:$AZ$199,1,L$1)))</f>
        <v/>
      </c>
      <c r="M199" s="0" t="str">
        <f aca="false">IF(M$1="","",IF(INDEX(Responses!$A$199:$AZ$199,1,M$1)="","",INDEX(Responses!$A$199:$AZ$199,1,M$1)))</f>
        <v/>
      </c>
      <c r="N199" s="0" t="str">
        <f aca="false">IF(N$1="","",IF(INDEX(Responses!$A$199:$AZ$199,1,N$1)="","",INDEX(Responses!$A$199:$AZ$199,1,N$1)))</f>
        <v/>
      </c>
      <c r="O199" s="0" t="str">
        <f aca="false">IF(O$1="","",IF(INDEX(Responses!$A$199:$AZ$199,1,O$1)="","",INDEX(Responses!$A$199:$AZ$199,1,O$1)))</f>
        <v/>
      </c>
      <c r="P199" s="0" t="str">
        <f aca="false">IF(P$1="","",IF(INDEX(Responses!$A$199:$AZ$199,1,P$1)="","",INDEX(Responses!$A$199:$AZ$199,1,P$1)))</f>
        <v/>
      </c>
      <c r="Q199" s="0" t="str">
        <f aca="false">IF(Q$1="","",IF(INDEX(Responses!$A$199:$AZ$199,1,Q$1)="","",INDEX(Responses!$A$199:$AZ$199,1,Q$1)))</f>
        <v/>
      </c>
      <c r="R199" s="0" t="str">
        <f aca="false">IF(R$1="","",IF(INDEX(Responses!$A$199:$AZ$199,1,R$1)="","",INDEX(Responses!$A$199:$AZ$199,1,R$1)))</f>
        <v/>
      </c>
      <c r="S199" s="0" t="str">
        <f aca="false">IF(S$1="","",IF(INDEX(Responses!$A$199:$AZ$199,1,S$1)="","",INDEX(Responses!$A$199:$AZ$199,1,S$1)))</f>
        <v/>
      </c>
      <c r="T199" s="0" t="n">
        <f aca="false">IF(LEN(A199&amp;B199&amp;C199&amp;D199&amp;E199&amp;F199&amp;G199&amp;H199&amp;I199&amp;J199&amp;K199&amp;L199&amp;M199&amp;N199&amp;O199&amp;P199&amp;Q199&amp;R199&amp;S199)&gt;0,1,0)</f>
        <v>0</v>
      </c>
    </row>
    <row r="200" customFormat="false" ht="15" hidden="false" customHeight="false" outlineLevel="0" collapsed="false">
      <c r="A200" s="0" t="str">
        <f aca="false">IF(A$1="","",IF(INDEX(Responses!$A$200:$AZ$200,1,A$1)="","",INDEX(Responses!$A$200:$AZ$200,1,A$1)))</f>
        <v/>
      </c>
      <c r="B200" s="0" t="str">
        <f aca="false">IF(B$1="","",IF(INDEX(Responses!$A$200:$AZ$200,1,B$1)="","",INDEX(Responses!$A$200:$AZ$200,1,B$1)))</f>
        <v/>
      </c>
      <c r="C200" s="0" t="str">
        <f aca="false">IF(C$1="","",IF(INDEX(Responses!$A$200:$AZ$200,1,C$1)="","",INDEX(Responses!$A$200:$AZ$200,1,C$1)))</f>
        <v/>
      </c>
      <c r="D200" s="0" t="str">
        <f aca="false">IF(D$1="","",IF(INDEX(Responses!$A$200:$AZ$200,1,D$1)="","",INDEX(Responses!$A$200:$AZ$200,1,D$1)))</f>
        <v/>
      </c>
      <c r="E200" s="0" t="str">
        <f aca="false">IF(E$1="","",IF(INDEX(Responses!$A$200:$AZ$200,1,E$1)="","",INDEX(Responses!$A$200:$AZ$200,1,E$1)))</f>
        <v/>
      </c>
      <c r="F200" s="0" t="str">
        <f aca="false">IF(F$1="","",IF(INDEX(Responses!$A$200:$AZ$200,1,F$1)="","",INDEX(Responses!$A$200:$AZ$200,1,F$1)))</f>
        <v/>
      </c>
      <c r="G200" s="0" t="str">
        <f aca="false">IF(G$1="","",IF(INDEX(Responses!$A$200:$AZ$200,1,G$1)="","",INDEX(Responses!$A$200:$AZ$200,1,G$1)))</f>
        <v/>
      </c>
      <c r="H200" s="0" t="str">
        <f aca="false">IF(H$1="","",IF(INDEX(Responses!$A$200:$AZ$200,1,H$1)="","",INDEX(Responses!$A$200:$AZ$200,1,H$1)))</f>
        <v/>
      </c>
      <c r="I200" s="0" t="str">
        <f aca="false">IF(I$1="","",IF(INDEX(Responses!$A$200:$AZ$200,1,I$1)="","",INDEX(Responses!$A$200:$AZ$200,1,I$1)))</f>
        <v/>
      </c>
      <c r="J200" s="0" t="str">
        <f aca="false">IF(J$1="","",IF(INDEX(Responses!$A$200:$AZ$200,1,J$1)="","",INDEX(Responses!$A$200:$AZ$200,1,J$1)))</f>
        <v/>
      </c>
      <c r="K200" s="0" t="str">
        <f aca="false">IF(K$1="","",IF(INDEX(Responses!$A$200:$AZ$200,1,K$1)="","",INDEX(Responses!$A$200:$AZ$200,1,K$1)))</f>
        <v/>
      </c>
      <c r="L200" s="0" t="str">
        <f aca="false">IF(L$1="","",IF(INDEX(Responses!$A$200:$AZ$200,1,L$1)="","",INDEX(Responses!$A$200:$AZ$200,1,L$1)))</f>
        <v/>
      </c>
      <c r="M200" s="0" t="str">
        <f aca="false">IF(M$1="","",IF(INDEX(Responses!$A$200:$AZ$200,1,M$1)="","",INDEX(Responses!$A$200:$AZ$200,1,M$1)))</f>
        <v/>
      </c>
      <c r="N200" s="0" t="str">
        <f aca="false">IF(N$1="","",IF(INDEX(Responses!$A$200:$AZ$200,1,N$1)="","",INDEX(Responses!$A$200:$AZ$200,1,N$1)))</f>
        <v/>
      </c>
      <c r="O200" s="0" t="str">
        <f aca="false">IF(O$1="","",IF(INDEX(Responses!$A$200:$AZ$200,1,O$1)="","",INDEX(Responses!$A$200:$AZ$200,1,O$1)))</f>
        <v/>
      </c>
      <c r="P200" s="0" t="str">
        <f aca="false">IF(P$1="","",IF(INDEX(Responses!$A$200:$AZ$200,1,P$1)="","",INDEX(Responses!$A$200:$AZ$200,1,P$1)))</f>
        <v/>
      </c>
      <c r="Q200" s="0" t="str">
        <f aca="false">IF(Q$1="","",IF(INDEX(Responses!$A$200:$AZ$200,1,Q$1)="","",INDEX(Responses!$A$200:$AZ$200,1,Q$1)))</f>
        <v/>
      </c>
      <c r="R200" s="0" t="str">
        <f aca="false">IF(R$1="","",IF(INDEX(Responses!$A$200:$AZ$200,1,R$1)="","",INDEX(Responses!$A$200:$AZ$200,1,R$1)))</f>
        <v/>
      </c>
      <c r="S200" s="0" t="str">
        <f aca="false">IF(S$1="","",IF(INDEX(Responses!$A$200:$AZ$200,1,S$1)="","",INDEX(Responses!$A$200:$AZ$200,1,S$1)))</f>
        <v/>
      </c>
      <c r="T200" s="0" t="n">
        <f aca="false">IF(LEN(A200&amp;B200&amp;C200&amp;D200&amp;E200&amp;F200&amp;G200&amp;H200&amp;I200&amp;J200&amp;K200&amp;L200&amp;M200&amp;N200&amp;O200&amp;P200&amp;Q200&amp;R200&amp;S200)&gt;0,1,0)</f>
        <v>0</v>
      </c>
    </row>
    <row r="201" customFormat="false" ht="15" hidden="false" customHeight="false" outlineLevel="0" collapsed="false">
      <c r="A201" s="0" t="str">
        <f aca="false">IF(A$1="","",IF(INDEX(Responses!$A$201:$AZ$201,1,A$1)="","",INDEX(Responses!$A$201:$AZ$201,1,A$1)))</f>
        <v/>
      </c>
      <c r="B201" s="0" t="str">
        <f aca="false">IF(B$1="","",IF(INDEX(Responses!$A$201:$AZ$201,1,B$1)="","",INDEX(Responses!$A$201:$AZ$201,1,B$1)))</f>
        <v/>
      </c>
      <c r="C201" s="0" t="str">
        <f aca="false">IF(C$1="","",IF(INDEX(Responses!$A$201:$AZ$201,1,C$1)="","",INDEX(Responses!$A$201:$AZ$201,1,C$1)))</f>
        <v/>
      </c>
      <c r="D201" s="0" t="str">
        <f aca="false">IF(D$1="","",IF(INDEX(Responses!$A$201:$AZ$201,1,D$1)="","",INDEX(Responses!$A$201:$AZ$201,1,D$1)))</f>
        <v/>
      </c>
      <c r="E201" s="0" t="str">
        <f aca="false">IF(E$1="","",IF(INDEX(Responses!$A$201:$AZ$201,1,E$1)="","",INDEX(Responses!$A$201:$AZ$201,1,E$1)))</f>
        <v/>
      </c>
      <c r="F201" s="0" t="str">
        <f aca="false">IF(F$1="","",IF(INDEX(Responses!$A$201:$AZ$201,1,F$1)="","",INDEX(Responses!$A$201:$AZ$201,1,F$1)))</f>
        <v/>
      </c>
      <c r="G201" s="0" t="str">
        <f aca="false">IF(G$1="","",IF(INDEX(Responses!$A$201:$AZ$201,1,G$1)="","",INDEX(Responses!$A$201:$AZ$201,1,G$1)))</f>
        <v/>
      </c>
      <c r="H201" s="0" t="str">
        <f aca="false">IF(H$1="","",IF(INDEX(Responses!$A$201:$AZ$201,1,H$1)="","",INDEX(Responses!$A$201:$AZ$201,1,H$1)))</f>
        <v/>
      </c>
      <c r="I201" s="0" t="str">
        <f aca="false">IF(I$1="","",IF(INDEX(Responses!$A$201:$AZ$201,1,I$1)="","",INDEX(Responses!$A$201:$AZ$201,1,I$1)))</f>
        <v/>
      </c>
      <c r="J201" s="0" t="str">
        <f aca="false">IF(J$1="","",IF(INDEX(Responses!$A$201:$AZ$201,1,J$1)="","",INDEX(Responses!$A$201:$AZ$201,1,J$1)))</f>
        <v/>
      </c>
      <c r="K201" s="0" t="str">
        <f aca="false">IF(K$1="","",IF(INDEX(Responses!$A$201:$AZ$201,1,K$1)="","",INDEX(Responses!$A$201:$AZ$201,1,K$1)))</f>
        <v/>
      </c>
      <c r="L201" s="0" t="str">
        <f aca="false">IF(L$1="","",IF(INDEX(Responses!$A$201:$AZ$201,1,L$1)="","",INDEX(Responses!$A$201:$AZ$201,1,L$1)))</f>
        <v/>
      </c>
      <c r="M201" s="0" t="str">
        <f aca="false">IF(M$1="","",IF(INDEX(Responses!$A$201:$AZ$201,1,M$1)="","",INDEX(Responses!$A$201:$AZ$201,1,M$1)))</f>
        <v/>
      </c>
      <c r="N201" s="0" t="str">
        <f aca="false">IF(N$1="","",IF(INDEX(Responses!$A$201:$AZ$201,1,N$1)="","",INDEX(Responses!$A$201:$AZ$201,1,N$1)))</f>
        <v/>
      </c>
      <c r="O201" s="0" t="str">
        <f aca="false">IF(O$1="","",IF(INDEX(Responses!$A$201:$AZ$201,1,O$1)="","",INDEX(Responses!$A$201:$AZ$201,1,O$1)))</f>
        <v/>
      </c>
      <c r="P201" s="0" t="str">
        <f aca="false">IF(P$1="","",IF(INDEX(Responses!$A$201:$AZ$201,1,P$1)="","",INDEX(Responses!$A$201:$AZ$201,1,P$1)))</f>
        <v/>
      </c>
      <c r="Q201" s="0" t="str">
        <f aca="false">IF(Q$1="","",IF(INDEX(Responses!$A$201:$AZ$201,1,Q$1)="","",INDEX(Responses!$A$201:$AZ$201,1,Q$1)))</f>
        <v/>
      </c>
      <c r="R201" s="0" t="str">
        <f aca="false">IF(R$1="","",IF(INDEX(Responses!$A$201:$AZ$201,1,R$1)="","",INDEX(Responses!$A$201:$AZ$201,1,R$1)))</f>
        <v/>
      </c>
      <c r="S201" s="0" t="str">
        <f aca="false">IF(S$1="","",IF(INDEX(Responses!$A$201:$AZ$201,1,S$1)="","",INDEX(Responses!$A$201:$AZ$201,1,S$1)))</f>
        <v/>
      </c>
      <c r="T201" s="0" t="n">
        <f aca="false">IF(LEN(A201&amp;B201&amp;C201&amp;D201&amp;E201&amp;F201&amp;G201&amp;H201&amp;I201&amp;J201&amp;K201&amp;L201&amp;M201&amp;N201&amp;O201&amp;P201&amp;Q201&amp;R201&amp;S201)&gt;0,1,0)</f>
        <v>0</v>
      </c>
    </row>
    <row r="202" customFormat="false" ht="15" hidden="false" customHeight="false" outlineLevel="0" collapsed="false">
      <c r="A202" s="0" t="str">
        <f aca="false">IF(A$1="","",IF(INDEX(Responses!$A$202:$AZ$202,1,A$1)="","",INDEX(Responses!$A$202:$AZ$202,1,A$1)))</f>
        <v/>
      </c>
      <c r="B202" s="0" t="str">
        <f aca="false">IF(B$1="","",IF(INDEX(Responses!$A$202:$AZ$202,1,B$1)="","",INDEX(Responses!$A$202:$AZ$202,1,B$1)))</f>
        <v/>
      </c>
      <c r="C202" s="0" t="str">
        <f aca="false">IF(C$1="","",IF(INDEX(Responses!$A$202:$AZ$202,1,C$1)="","",INDEX(Responses!$A$202:$AZ$202,1,C$1)))</f>
        <v/>
      </c>
      <c r="D202" s="0" t="str">
        <f aca="false">IF(D$1="","",IF(INDEX(Responses!$A$202:$AZ$202,1,D$1)="","",INDEX(Responses!$A$202:$AZ$202,1,D$1)))</f>
        <v/>
      </c>
      <c r="E202" s="0" t="str">
        <f aca="false">IF(E$1="","",IF(INDEX(Responses!$A$202:$AZ$202,1,E$1)="","",INDEX(Responses!$A$202:$AZ$202,1,E$1)))</f>
        <v/>
      </c>
      <c r="F202" s="0" t="str">
        <f aca="false">IF(F$1="","",IF(INDEX(Responses!$A$202:$AZ$202,1,F$1)="","",INDEX(Responses!$A$202:$AZ$202,1,F$1)))</f>
        <v/>
      </c>
      <c r="G202" s="0" t="str">
        <f aca="false">IF(G$1="","",IF(INDEX(Responses!$A$202:$AZ$202,1,G$1)="","",INDEX(Responses!$A$202:$AZ$202,1,G$1)))</f>
        <v/>
      </c>
      <c r="H202" s="0" t="str">
        <f aca="false">IF(H$1="","",IF(INDEX(Responses!$A$202:$AZ$202,1,H$1)="","",INDEX(Responses!$A$202:$AZ$202,1,H$1)))</f>
        <v/>
      </c>
      <c r="I202" s="0" t="str">
        <f aca="false">IF(I$1="","",IF(INDEX(Responses!$A$202:$AZ$202,1,I$1)="","",INDEX(Responses!$A$202:$AZ$202,1,I$1)))</f>
        <v/>
      </c>
      <c r="J202" s="0" t="str">
        <f aca="false">IF(J$1="","",IF(INDEX(Responses!$A$202:$AZ$202,1,J$1)="","",INDEX(Responses!$A$202:$AZ$202,1,J$1)))</f>
        <v/>
      </c>
      <c r="K202" s="0" t="str">
        <f aca="false">IF(K$1="","",IF(INDEX(Responses!$A$202:$AZ$202,1,K$1)="","",INDEX(Responses!$A$202:$AZ$202,1,K$1)))</f>
        <v/>
      </c>
      <c r="L202" s="0" t="str">
        <f aca="false">IF(L$1="","",IF(INDEX(Responses!$A$202:$AZ$202,1,L$1)="","",INDEX(Responses!$A$202:$AZ$202,1,L$1)))</f>
        <v/>
      </c>
      <c r="M202" s="0" t="str">
        <f aca="false">IF(M$1="","",IF(INDEX(Responses!$A$202:$AZ$202,1,M$1)="","",INDEX(Responses!$A$202:$AZ$202,1,M$1)))</f>
        <v/>
      </c>
      <c r="N202" s="0" t="str">
        <f aca="false">IF(N$1="","",IF(INDEX(Responses!$A$202:$AZ$202,1,N$1)="","",INDEX(Responses!$A$202:$AZ$202,1,N$1)))</f>
        <v/>
      </c>
      <c r="O202" s="0" t="str">
        <f aca="false">IF(O$1="","",IF(INDEX(Responses!$A$202:$AZ$202,1,O$1)="","",INDEX(Responses!$A$202:$AZ$202,1,O$1)))</f>
        <v/>
      </c>
      <c r="P202" s="0" t="str">
        <f aca="false">IF(P$1="","",IF(INDEX(Responses!$A$202:$AZ$202,1,P$1)="","",INDEX(Responses!$A$202:$AZ$202,1,P$1)))</f>
        <v/>
      </c>
      <c r="Q202" s="0" t="str">
        <f aca="false">IF(Q$1="","",IF(INDEX(Responses!$A$202:$AZ$202,1,Q$1)="","",INDEX(Responses!$A$202:$AZ$202,1,Q$1)))</f>
        <v/>
      </c>
      <c r="R202" s="0" t="str">
        <f aca="false">IF(R$1="","",IF(INDEX(Responses!$A$202:$AZ$202,1,R$1)="","",INDEX(Responses!$A$202:$AZ$202,1,R$1)))</f>
        <v/>
      </c>
      <c r="S202" s="0" t="str">
        <f aca="false">IF(S$1="","",IF(INDEX(Responses!$A$202:$AZ$202,1,S$1)="","",INDEX(Responses!$A$202:$AZ$202,1,S$1)))</f>
        <v/>
      </c>
      <c r="T202" s="0" t="n">
        <f aca="false">IF(LEN(A202&amp;B202&amp;C202&amp;D202&amp;E202&amp;F202&amp;G202&amp;H202&amp;I202&amp;J202&amp;K202&amp;L202&amp;M202&amp;N202&amp;O202&amp;P202&amp;Q202&amp;R202&amp;S202)&gt;0,1,0)</f>
        <v>0</v>
      </c>
    </row>
    <row r="203" customFormat="false" ht="15" hidden="false" customHeight="false" outlineLevel="0" collapsed="false">
      <c r="A203" s="0" t="str">
        <f aca="false">IF(A$1="","",IF(INDEX(Responses!$A$203:$AZ$203,1,A$1)="","",INDEX(Responses!$A$203:$AZ$203,1,A$1)))</f>
        <v/>
      </c>
      <c r="B203" s="0" t="str">
        <f aca="false">IF(B$1="","",IF(INDEX(Responses!$A$203:$AZ$203,1,B$1)="","",INDEX(Responses!$A$203:$AZ$203,1,B$1)))</f>
        <v/>
      </c>
      <c r="C203" s="0" t="str">
        <f aca="false">IF(C$1="","",IF(INDEX(Responses!$A$203:$AZ$203,1,C$1)="","",INDEX(Responses!$A$203:$AZ$203,1,C$1)))</f>
        <v/>
      </c>
      <c r="D203" s="0" t="str">
        <f aca="false">IF(D$1="","",IF(INDEX(Responses!$A$203:$AZ$203,1,D$1)="","",INDEX(Responses!$A$203:$AZ$203,1,D$1)))</f>
        <v/>
      </c>
      <c r="E203" s="0" t="str">
        <f aca="false">IF(E$1="","",IF(INDEX(Responses!$A$203:$AZ$203,1,E$1)="","",INDEX(Responses!$A$203:$AZ$203,1,E$1)))</f>
        <v/>
      </c>
      <c r="F203" s="0" t="str">
        <f aca="false">IF(F$1="","",IF(INDEX(Responses!$A$203:$AZ$203,1,F$1)="","",INDEX(Responses!$A$203:$AZ$203,1,F$1)))</f>
        <v/>
      </c>
      <c r="G203" s="0" t="str">
        <f aca="false">IF(G$1="","",IF(INDEX(Responses!$A$203:$AZ$203,1,G$1)="","",INDEX(Responses!$A$203:$AZ$203,1,G$1)))</f>
        <v/>
      </c>
      <c r="H203" s="0" t="str">
        <f aca="false">IF(H$1="","",IF(INDEX(Responses!$A$203:$AZ$203,1,H$1)="","",INDEX(Responses!$A$203:$AZ$203,1,H$1)))</f>
        <v/>
      </c>
      <c r="I203" s="0" t="str">
        <f aca="false">IF(I$1="","",IF(INDEX(Responses!$A$203:$AZ$203,1,I$1)="","",INDEX(Responses!$A$203:$AZ$203,1,I$1)))</f>
        <v/>
      </c>
      <c r="J203" s="0" t="str">
        <f aca="false">IF(J$1="","",IF(INDEX(Responses!$A$203:$AZ$203,1,J$1)="","",INDEX(Responses!$A$203:$AZ$203,1,J$1)))</f>
        <v/>
      </c>
      <c r="K203" s="0" t="str">
        <f aca="false">IF(K$1="","",IF(INDEX(Responses!$A$203:$AZ$203,1,K$1)="","",INDEX(Responses!$A$203:$AZ$203,1,K$1)))</f>
        <v/>
      </c>
      <c r="L203" s="0" t="str">
        <f aca="false">IF(L$1="","",IF(INDEX(Responses!$A$203:$AZ$203,1,L$1)="","",INDEX(Responses!$A$203:$AZ$203,1,L$1)))</f>
        <v/>
      </c>
      <c r="M203" s="0" t="str">
        <f aca="false">IF(M$1="","",IF(INDEX(Responses!$A$203:$AZ$203,1,M$1)="","",INDEX(Responses!$A$203:$AZ$203,1,M$1)))</f>
        <v/>
      </c>
      <c r="N203" s="0" t="str">
        <f aca="false">IF(N$1="","",IF(INDEX(Responses!$A$203:$AZ$203,1,N$1)="","",INDEX(Responses!$A$203:$AZ$203,1,N$1)))</f>
        <v/>
      </c>
      <c r="O203" s="0" t="str">
        <f aca="false">IF(O$1="","",IF(INDEX(Responses!$A$203:$AZ$203,1,O$1)="","",INDEX(Responses!$A$203:$AZ$203,1,O$1)))</f>
        <v/>
      </c>
      <c r="P203" s="0" t="str">
        <f aca="false">IF(P$1="","",IF(INDEX(Responses!$A$203:$AZ$203,1,P$1)="","",INDEX(Responses!$A$203:$AZ$203,1,P$1)))</f>
        <v/>
      </c>
      <c r="Q203" s="0" t="str">
        <f aca="false">IF(Q$1="","",IF(INDEX(Responses!$A$203:$AZ$203,1,Q$1)="","",INDEX(Responses!$A$203:$AZ$203,1,Q$1)))</f>
        <v/>
      </c>
      <c r="R203" s="0" t="str">
        <f aca="false">IF(R$1="","",IF(INDEX(Responses!$A$203:$AZ$203,1,R$1)="","",INDEX(Responses!$A$203:$AZ$203,1,R$1)))</f>
        <v/>
      </c>
      <c r="S203" s="0" t="str">
        <f aca="false">IF(S$1="","",IF(INDEX(Responses!$A$203:$AZ$203,1,S$1)="","",INDEX(Responses!$A$203:$AZ$203,1,S$1)))</f>
        <v/>
      </c>
      <c r="T203" s="0" t="n">
        <f aca="false">IF(LEN(A203&amp;B203&amp;C203&amp;D203&amp;E203&amp;F203&amp;G203&amp;H203&amp;I203&amp;J203&amp;K203&amp;L203&amp;M203&amp;N203&amp;O203&amp;P203&amp;Q203&amp;R203&amp;S203)&gt;0,1,0)</f>
        <v>0</v>
      </c>
    </row>
    <row r="204" customFormat="false" ht="15" hidden="false" customHeight="false" outlineLevel="0" collapsed="false">
      <c r="A204" s="0" t="str">
        <f aca="false">IF(A$1="","",IF(INDEX(Responses!$A$204:$AZ$204,1,A$1)="","",INDEX(Responses!$A$204:$AZ$204,1,A$1)))</f>
        <v/>
      </c>
      <c r="B204" s="0" t="str">
        <f aca="false">IF(B$1="","",IF(INDEX(Responses!$A$204:$AZ$204,1,B$1)="","",INDEX(Responses!$A$204:$AZ$204,1,B$1)))</f>
        <v/>
      </c>
      <c r="C204" s="0" t="str">
        <f aca="false">IF(C$1="","",IF(INDEX(Responses!$A$204:$AZ$204,1,C$1)="","",INDEX(Responses!$A$204:$AZ$204,1,C$1)))</f>
        <v/>
      </c>
      <c r="D204" s="0" t="str">
        <f aca="false">IF(D$1="","",IF(INDEX(Responses!$A$204:$AZ$204,1,D$1)="","",INDEX(Responses!$A$204:$AZ$204,1,D$1)))</f>
        <v/>
      </c>
      <c r="E204" s="0" t="str">
        <f aca="false">IF(E$1="","",IF(INDEX(Responses!$A$204:$AZ$204,1,E$1)="","",INDEX(Responses!$A$204:$AZ$204,1,E$1)))</f>
        <v/>
      </c>
      <c r="F204" s="0" t="str">
        <f aca="false">IF(F$1="","",IF(INDEX(Responses!$A$204:$AZ$204,1,F$1)="","",INDEX(Responses!$A$204:$AZ$204,1,F$1)))</f>
        <v/>
      </c>
      <c r="G204" s="0" t="str">
        <f aca="false">IF(G$1="","",IF(INDEX(Responses!$A$204:$AZ$204,1,G$1)="","",INDEX(Responses!$A$204:$AZ$204,1,G$1)))</f>
        <v/>
      </c>
      <c r="H204" s="0" t="str">
        <f aca="false">IF(H$1="","",IF(INDEX(Responses!$A$204:$AZ$204,1,H$1)="","",INDEX(Responses!$A$204:$AZ$204,1,H$1)))</f>
        <v/>
      </c>
      <c r="I204" s="0" t="str">
        <f aca="false">IF(I$1="","",IF(INDEX(Responses!$A$204:$AZ$204,1,I$1)="","",INDEX(Responses!$A$204:$AZ$204,1,I$1)))</f>
        <v/>
      </c>
      <c r="J204" s="0" t="str">
        <f aca="false">IF(J$1="","",IF(INDEX(Responses!$A$204:$AZ$204,1,J$1)="","",INDEX(Responses!$A$204:$AZ$204,1,J$1)))</f>
        <v/>
      </c>
      <c r="K204" s="0" t="str">
        <f aca="false">IF(K$1="","",IF(INDEX(Responses!$A$204:$AZ$204,1,K$1)="","",INDEX(Responses!$A$204:$AZ$204,1,K$1)))</f>
        <v/>
      </c>
      <c r="L204" s="0" t="str">
        <f aca="false">IF(L$1="","",IF(INDEX(Responses!$A$204:$AZ$204,1,L$1)="","",INDEX(Responses!$A$204:$AZ$204,1,L$1)))</f>
        <v/>
      </c>
      <c r="M204" s="0" t="str">
        <f aca="false">IF(M$1="","",IF(INDEX(Responses!$A$204:$AZ$204,1,M$1)="","",INDEX(Responses!$A$204:$AZ$204,1,M$1)))</f>
        <v/>
      </c>
      <c r="N204" s="0" t="str">
        <f aca="false">IF(N$1="","",IF(INDEX(Responses!$A$204:$AZ$204,1,N$1)="","",INDEX(Responses!$A$204:$AZ$204,1,N$1)))</f>
        <v/>
      </c>
      <c r="O204" s="0" t="str">
        <f aca="false">IF(O$1="","",IF(INDEX(Responses!$A$204:$AZ$204,1,O$1)="","",INDEX(Responses!$A$204:$AZ$204,1,O$1)))</f>
        <v/>
      </c>
      <c r="P204" s="0" t="str">
        <f aca="false">IF(P$1="","",IF(INDEX(Responses!$A$204:$AZ$204,1,P$1)="","",INDEX(Responses!$A$204:$AZ$204,1,P$1)))</f>
        <v/>
      </c>
      <c r="Q204" s="0" t="str">
        <f aca="false">IF(Q$1="","",IF(INDEX(Responses!$A$204:$AZ$204,1,Q$1)="","",INDEX(Responses!$A$204:$AZ$204,1,Q$1)))</f>
        <v/>
      </c>
      <c r="R204" s="0" t="str">
        <f aca="false">IF(R$1="","",IF(INDEX(Responses!$A$204:$AZ$204,1,R$1)="","",INDEX(Responses!$A$204:$AZ$204,1,R$1)))</f>
        <v/>
      </c>
      <c r="S204" s="0" t="str">
        <f aca="false">IF(S$1="","",IF(INDEX(Responses!$A$204:$AZ$204,1,S$1)="","",INDEX(Responses!$A$204:$AZ$204,1,S$1)))</f>
        <v/>
      </c>
      <c r="T204" s="0" t="n">
        <f aca="false">IF(LEN(A204&amp;B204&amp;C204&amp;D204&amp;E204&amp;F204&amp;G204&amp;H204&amp;I204&amp;J204&amp;K204&amp;L204&amp;M204&amp;N204&amp;O204&amp;P204&amp;Q204&amp;R204&amp;S204)&gt;0,1,0)</f>
        <v>0</v>
      </c>
    </row>
    <row r="205" customFormat="false" ht="15" hidden="false" customHeight="false" outlineLevel="0" collapsed="false">
      <c r="A205" s="0" t="str">
        <f aca="false">IF(A$1="","",IF(INDEX(Responses!$A$205:$AZ$205,1,A$1)="","",INDEX(Responses!$A$205:$AZ$205,1,A$1)))</f>
        <v/>
      </c>
      <c r="B205" s="0" t="str">
        <f aca="false">IF(B$1="","",IF(INDEX(Responses!$A$205:$AZ$205,1,B$1)="","",INDEX(Responses!$A$205:$AZ$205,1,B$1)))</f>
        <v/>
      </c>
      <c r="C205" s="0" t="str">
        <f aca="false">IF(C$1="","",IF(INDEX(Responses!$A$205:$AZ$205,1,C$1)="","",INDEX(Responses!$A$205:$AZ$205,1,C$1)))</f>
        <v/>
      </c>
      <c r="D205" s="0" t="str">
        <f aca="false">IF(D$1="","",IF(INDEX(Responses!$A$205:$AZ$205,1,D$1)="","",INDEX(Responses!$A$205:$AZ$205,1,D$1)))</f>
        <v/>
      </c>
      <c r="E205" s="0" t="str">
        <f aca="false">IF(E$1="","",IF(INDEX(Responses!$A$205:$AZ$205,1,E$1)="","",INDEX(Responses!$A$205:$AZ$205,1,E$1)))</f>
        <v/>
      </c>
      <c r="F205" s="0" t="str">
        <f aca="false">IF(F$1="","",IF(INDEX(Responses!$A$205:$AZ$205,1,F$1)="","",INDEX(Responses!$A$205:$AZ$205,1,F$1)))</f>
        <v/>
      </c>
      <c r="G205" s="0" t="str">
        <f aca="false">IF(G$1="","",IF(INDEX(Responses!$A$205:$AZ$205,1,G$1)="","",INDEX(Responses!$A$205:$AZ$205,1,G$1)))</f>
        <v/>
      </c>
      <c r="H205" s="0" t="str">
        <f aca="false">IF(H$1="","",IF(INDEX(Responses!$A$205:$AZ$205,1,H$1)="","",INDEX(Responses!$A$205:$AZ$205,1,H$1)))</f>
        <v/>
      </c>
      <c r="I205" s="0" t="str">
        <f aca="false">IF(I$1="","",IF(INDEX(Responses!$A$205:$AZ$205,1,I$1)="","",INDEX(Responses!$A$205:$AZ$205,1,I$1)))</f>
        <v/>
      </c>
      <c r="J205" s="0" t="str">
        <f aca="false">IF(J$1="","",IF(INDEX(Responses!$A$205:$AZ$205,1,J$1)="","",INDEX(Responses!$A$205:$AZ$205,1,J$1)))</f>
        <v/>
      </c>
      <c r="K205" s="0" t="str">
        <f aca="false">IF(K$1="","",IF(INDEX(Responses!$A$205:$AZ$205,1,K$1)="","",INDEX(Responses!$A$205:$AZ$205,1,K$1)))</f>
        <v/>
      </c>
      <c r="L205" s="0" t="str">
        <f aca="false">IF(L$1="","",IF(INDEX(Responses!$A$205:$AZ$205,1,L$1)="","",INDEX(Responses!$A$205:$AZ$205,1,L$1)))</f>
        <v/>
      </c>
      <c r="M205" s="0" t="str">
        <f aca="false">IF(M$1="","",IF(INDEX(Responses!$A$205:$AZ$205,1,M$1)="","",INDEX(Responses!$A$205:$AZ$205,1,M$1)))</f>
        <v/>
      </c>
      <c r="N205" s="0" t="str">
        <f aca="false">IF(N$1="","",IF(INDEX(Responses!$A$205:$AZ$205,1,N$1)="","",INDEX(Responses!$A$205:$AZ$205,1,N$1)))</f>
        <v/>
      </c>
      <c r="O205" s="0" t="str">
        <f aca="false">IF(O$1="","",IF(INDEX(Responses!$A$205:$AZ$205,1,O$1)="","",INDEX(Responses!$A$205:$AZ$205,1,O$1)))</f>
        <v/>
      </c>
      <c r="P205" s="0" t="str">
        <f aca="false">IF(P$1="","",IF(INDEX(Responses!$A$205:$AZ$205,1,P$1)="","",INDEX(Responses!$A$205:$AZ$205,1,P$1)))</f>
        <v/>
      </c>
      <c r="Q205" s="0" t="str">
        <f aca="false">IF(Q$1="","",IF(INDEX(Responses!$A$205:$AZ$205,1,Q$1)="","",INDEX(Responses!$A$205:$AZ$205,1,Q$1)))</f>
        <v/>
      </c>
      <c r="R205" s="0" t="str">
        <f aca="false">IF(R$1="","",IF(INDEX(Responses!$A$205:$AZ$205,1,R$1)="","",INDEX(Responses!$A$205:$AZ$205,1,R$1)))</f>
        <v/>
      </c>
      <c r="S205" s="0" t="str">
        <f aca="false">IF(S$1="","",IF(INDEX(Responses!$A$205:$AZ$205,1,S$1)="","",INDEX(Responses!$A$205:$AZ$205,1,S$1)))</f>
        <v/>
      </c>
      <c r="T205" s="0" t="n">
        <f aca="false">IF(LEN(A205&amp;B205&amp;C205&amp;D205&amp;E205&amp;F205&amp;G205&amp;H205&amp;I205&amp;J205&amp;K205&amp;L205&amp;M205&amp;N205&amp;O205&amp;P205&amp;Q205&amp;R205&amp;S205)&gt;0,1,0)</f>
        <v>0</v>
      </c>
    </row>
    <row r="206" customFormat="false" ht="15" hidden="false" customHeight="false" outlineLevel="0" collapsed="false">
      <c r="A206" s="0" t="str">
        <f aca="false">IF(A$1="","",IF(INDEX(Responses!$A$206:$AZ$206,1,A$1)="","",INDEX(Responses!$A$206:$AZ$206,1,A$1)))</f>
        <v/>
      </c>
      <c r="B206" s="0" t="str">
        <f aca="false">IF(B$1="","",IF(INDEX(Responses!$A$206:$AZ$206,1,B$1)="","",INDEX(Responses!$A$206:$AZ$206,1,B$1)))</f>
        <v/>
      </c>
      <c r="C206" s="0" t="str">
        <f aca="false">IF(C$1="","",IF(INDEX(Responses!$A$206:$AZ$206,1,C$1)="","",INDEX(Responses!$A$206:$AZ$206,1,C$1)))</f>
        <v/>
      </c>
      <c r="D206" s="0" t="str">
        <f aca="false">IF(D$1="","",IF(INDEX(Responses!$A$206:$AZ$206,1,D$1)="","",INDEX(Responses!$A$206:$AZ$206,1,D$1)))</f>
        <v/>
      </c>
      <c r="E206" s="0" t="str">
        <f aca="false">IF(E$1="","",IF(INDEX(Responses!$A$206:$AZ$206,1,E$1)="","",INDEX(Responses!$A$206:$AZ$206,1,E$1)))</f>
        <v/>
      </c>
      <c r="F206" s="0" t="str">
        <f aca="false">IF(F$1="","",IF(INDEX(Responses!$A$206:$AZ$206,1,F$1)="","",INDEX(Responses!$A$206:$AZ$206,1,F$1)))</f>
        <v/>
      </c>
      <c r="G206" s="0" t="str">
        <f aca="false">IF(G$1="","",IF(INDEX(Responses!$A$206:$AZ$206,1,G$1)="","",INDEX(Responses!$A$206:$AZ$206,1,G$1)))</f>
        <v/>
      </c>
      <c r="H206" s="0" t="str">
        <f aca="false">IF(H$1="","",IF(INDEX(Responses!$A$206:$AZ$206,1,H$1)="","",INDEX(Responses!$A$206:$AZ$206,1,H$1)))</f>
        <v/>
      </c>
      <c r="I206" s="0" t="str">
        <f aca="false">IF(I$1="","",IF(INDEX(Responses!$A$206:$AZ$206,1,I$1)="","",INDEX(Responses!$A$206:$AZ$206,1,I$1)))</f>
        <v/>
      </c>
      <c r="J206" s="0" t="str">
        <f aca="false">IF(J$1="","",IF(INDEX(Responses!$A$206:$AZ$206,1,J$1)="","",INDEX(Responses!$A$206:$AZ$206,1,J$1)))</f>
        <v/>
      </c>
      <c r="K206" s="0" t="str">
        <f aca="false">IF(K$1="","",IF(INDEX(Responses!$A$206:$AZ$206,1,K$1)="","",INDEX(Responses!$A$206:$AZ$206,1,K$1)))</f>
        <v/>
      </c>
      <c r="L206" s="0" t="str">
        <f aca="false">IF(L$1="","",IF(INDEX(Responses!$A$206:$AZ$206,1,L$1)="","",INDEX(Responses!$A$206:$AZ$206,1,L$1)))</f>
        <v/>
      </c>
      <c r="M206" s="0" t="str">
        <f aca="false">IF(M$1="","",IF(INDEX(Responses!$A$206:$AZ$206,1,M$1)="","",INDEX(Responses!$A$206:$AZ$206,1,M$1)))</f>
        <v/>
      </c>
      <c r="N206" s="0" t="str">
        <f aca="false">IF(N$1="","",IF(INDEX(Responses!$A$206:$AZ$206,1,N$1)="","",INDEX(Responses!$A$206:$AZ$206,1,N$1)))</f>
        <v/>
      </c>
      <c r="O206" s="0" t="str">
        <f aca="false">IF(O$1="","",IF(INDEX(Responses!$A$206:$AZ$206,1,O$1)="","",INDEX(Responses!$A$206:$AZ$206,1,O$1)))</f>
        <v/>
      </c>
      <c r="P206" s="0" t="str">
        <f aca="false">IF(P$1="","",IF(INDEX(Responses!$A$206:$AZ$206,1,P$1)="","",INDEX(Responses!$A$206:$AZ$206,1,P$1)))</f>
        <v/>
      </c>
      <c r="Q206" s="0" t="str">
        <f aca="false">IF(Q$1="","",IF(INDEX(Responses!$A$206:$AZ$206,1,Q$1)="","",INDEX(Responses!$A$206:$AZ$206,1,Q$1)))</f>
        <v/>
      </c>
      <c r="R206" s="0" t="str">
        <f aca="false">IF(R$1="","",IF(INDEX(Responses!$A$206:$AZ$206,1,R$1)="","",INDEX(Responses!$A$206:$AZ$206,1,R$1)))</f>
        <v/>
      </c>
      <c r="S206" s="0" t="str">
        <f aca="false">IF(S$1="","",IF(INDEX(Responses!$A$206:$AZ$206,1,S$1)="","",INDEX(Responses!$A$206:$AZ$206,1,S$1)))</f>
        <v/>
      </c>
      <c r="T206" s="0" t="n">
        <f aca="false">IF(LEN(A206&amp;B206&amp;C206&amp;D206&amp;E206&amp;F206&amp;G206&amp;H206&amp;I206&amp;J206&amp;K206&amp;L206&amp;M206&amp;N206&amp;O206&amp;P206&amp;Q206&amp;R206&amp;S206)&gt;0,1,0)</f>
        <v>0</v>
      </c>
    </row>
    <row r="207" customFormat="false" ht="15" hidden="false" customHeight="false" outlineLevel="0" collapsed="false">
      <c r="A207" s="0" t="str">
        <f aca="false">IF(A$1="","",IF(INDEX(Responses!$A$207:$AZ$207,1,A$1)="","",INDEX(Responses!$A$207:$AZ$207,1,A$1)))</f>
        <v/>
      </c>
      <c r="B207" s="0" t="str">
        <f aca="false">IF(B$1="","",IF(INDEX(Responses!$A$207:$AZ$207,1,B$1)="","",INDEX(Responses!$A$207:$AZ$207,1,B$1)))</f>
        <v/>
      </c>
      <c r="C207" s="0" t="str">
        <f aca="false">IF(C$1="","",IF(INDEX(Responses!$A$207:$AZ$207,1,C$1)="","",INDEX(Responses!$A$207:$AZ$207,1,C$1)))</f>
        <v/>
      </c>
      <c r="D207" s="0" t="str">
        <f aca="false">IF(D$1="","",IF(INDEX(Responses!$A$207:$AZ$207,1,D$1)="","",INDEX(Responses!$A$207:$AZ$207,1,D$1)))</f>
        <v/>
      </c>
      <c r="E207" s="0" t="str">
        <f aca="false">IF(E$1="","",IF(INDEX(Responses!$A$207:$AZ$207,1,E$1)="","",INDEX(Responses!$A$207:$AZ$207,1,E$1)))</f>
        <v/>
      </c>
      <c r="F207" s="0" t="str">
        <f aca="false">IF(F$1="","",IF(INDEX(Responses!$A$207:$AZ$207,1,F$1)="","",INDEX(Responses!$A$207:$AZ$207,1,F$1)))</f>
        <v/>
      </c>
      <c r="G207" s="0" t="str">
        <f aca="false">IF(G$1="","",IF(INDEX(Responses!$A$207:$AZ$207,1,G$1)="","",INDEX(Responses!$A$207:$AZ$207,1,G$1)))</f>
        <v/>
      </c>
      <c r="H207" s="0" t="str">
        <f aca="false">IF(H$1="","",IF(INDEX(Responses!$A$207:$AZ$207,1,H$1)="","",INDEX(Responses!$A$207:$AZ$207,1,H$1)))</f>
        <v/>
      </c>
      <c r="I207" s="0" t="str">
        <f aca="false">IF(I$1="","",IF(INDEX(Responses!$A$207:$AZ$207,1,I$1)="","",INDEX(Responses!$A$207:$AZ$207,1,I$1)))</f>
        <v/>
      </c>
      <c r="J207" s="0" t="str">
        <f aca="false">IF(J$1="","",IF(INDEX(Responses!$A$207:$AZ$207,1,J$1)="","",INDEX(Responses!$A$207:$AZ$207,1,J$1)))</f>
        <v/>
      </c>
      <c r="K207" s="0" t="str">
        <f aca="false">IF(K$1="","",IF(INDEX(Responses!$A$207:$AZ$207,1,K$1)="","",INDEX(Responses!$A$207:$AZ$207,1,K$1)))</f>
        <v/>
      </c>
      <c r="L207" s="0" t="str">
        <f aca="false">IF(L$1="","",IF(INDEX(Responses!$A$207:$AZ$207,1,L$1)="","",INDEX(Responses!$A$207:$AZ$207,1,L$1)))</f>
        <v/>
      </c>
      <c r="M207" s="0" t="str">
        <f aca="false">IF(M$1="","",IF(INDEX(Responses!$A$207:$AZ$207,1,M$1)="","",INDEX(Responses!$A$207:$AZ$207,1,M$1)))</f>
        <v/>
      </c>
      <c r="N207" s="0" t="str">
        <f aca="false">IF(N$1="","",IF(INDEX(Responses!$A$207:$AZ$207,1,N$1)="","",INDEX(Responses!$A$207:$AZ$207,1,N$1)))</f>
        <v/>
      </c>
      <c r="O207" s="0" t="str">
        <f aca="false">IF(O$1="","",IF(INDEX(Responses!$A$207:$AZ$207,1,O$1)="","",INDEX(Responses!$A$207:$AZ$207,1,O$1)))</f>
        <v/>
      </c>
      <c r="P207" s="0" t="str">
        <f aca="false">IF(P$1="","",IF(INDEX(Responses!$A$207:$AZ$207,1,P$1)="","",INDEX(Responses!$A$207:$AZ$207,1,P$1)))</f>
        <v/>
      </c>
      <c r="Q207" s="0" t="str">
        <f aca="false">IF(Q$1="","",IF(INDEX(Responses!$A$207:$AZ$207,1,Q$1)="","",INDEX(Responses!$A$207:$AZ$207,1,Q$1)))</f>
        <v/>
      </c>
      <c r="R207" s="0" t="str">
        <f aca="false">IF(R$1="","",IF(INDEX(Responses!$A$207:$AZ$207,1,R$1)="","",INDEX(Responses!$A$207:$AZ$207,1,R$1)))</f>
        <v/>
      </c>
      <c r="S207" s="0" t="str">
        <f aca="false">IF(S$1="","",IF(INDEX(Responses!$A$207:$AZ$207,1,S$1)="","",INDEX(Responses!$A$207:$AZ$207,1,S$1)))</f>
        <v/>
      </c>
      <c r="T207" s="0" t="n">
        <f aca="false">IF(LEN(A207&amp;B207&amp;C207&amp;D207&amp;E207&amp;F207&amp;G207&amp;H207&amp;I207&amp;J207&amp;K207&amp;L207&amp;M207&amp;N207&amp;O207&amp;P207&amp;Q207&amp;R207&amp;S207)&gt;0,1,0)</f>
        <v>0</v>
      </c>
    </row>
    <row r="208" customFormat="false" ht="15" hidden="false" customHeight="false" outlineLevel="0" collapsed="false">
      <c r="A208" s="0" t="str">
        <f aca="false">IF(A$1="","",IF(INDEX(Responses!$A$208:$AZ$208,1,A$1)="","",INDEX(Responses!$A$208:$AZ$208,1,A$1)))</f>
        <v/>
      </c>
      <c r="B208" s="0" t="str">
        <f aca="false">IF(B$1="","",IF(INDEX(Responses!$A$208:$AZ$208,1,B$1)="","",INDEX(Responses!$A$208:$AZ$208,1,B$1)))</f>
        <v/>
      </c>
      <c r="C208" s="0" t="str">
        <f aca="false">IF(C$1="","",IF(INDEX(Responses!$A$208:$AZ$208,1,C$1)="","",INDEX(Responses!$A$208:$AZ$208,1,C$1)))</f>
        <v/>
      </c>
      <c r="D208" s="0" t="str">
        <f aca="false">IF(D$1="","",IF(INDEX(Responses!$A$208:$AZ$208,1,D$1)="","",INDEX(Responses!$A$208:$AZ$208,1,D$1)))</f>
        <v/>
      </c>
      <c r="E208" s="0" t="str">
        <f aca="false">IF(E$1="","",IF(INDEX(Responses!$A$208:$AZ$208,1,E$1)="","",INDEX(Responses!$A$208:$AZ$208,1,E$1)))</f>
        <v/>
      </c>
      <c r="F208" s="0" t="str">
        <f aca="false">IF(F$1="","",IF(INDEX(Responses!$A$208:$AZ$208,1,F$1)="","",INDEX(Responses!$A$208:$AZ$208,1,F$1)))</f>
        <v/>
      </c>
      <c r="G208" s="0" t="str">
        <f aca="false">IF(G$1="","",IF(INDEX(Responses!$A$208:$AZ$208,1,G$1)="","",INDEX(Responses!$A$208:$AZ$208,1,G$1)))</f>
        <v/>
      </c>
      <c r="H208" s="0" t="str">
        <f aca="false">IF(H$1="","",IF(INDEX(Responses!$A$208:$AZ$208,1,H$1)="","",INDEX(Responses!$A$208:$AZ$208,1,H$1)))</f>
        <v/>
      </c>
      <c r="I208" s="0" t="str">
        <f aca="false">IF(I$1="","",IF(INDEX(Responses!$A$208:$AZ$208,1,I$1)="","",INDEX(Responses!$A$208:$AZ$208,1,I$1)))</f>
        <v/>
      </c>
      <c r="J208" s="0" t="str">
        <f aca="false">IF(J$1="","",IF(INDEX(Responses!$A$208:$AZ$208,1,J$1)="","",INDEX(Responses!$A$208:$AZ$208,1,J$1)))</f>
        <v/>
      </c>
      <c r="K208" s="0" t="str">
        <f aca="false">IF(K$1="","",IF(INDEX(Responses!$A$208:$AZ$208,1,K$1)="","",INDEX(Responses!$A$208:$AZ$208,1,K$1)))</f>
        <v/>
      </c>
      <c r="L208" s="0" t="str">
        <f aca="false">IF(L$1="","",IF(INDEX(Responses!$A$208:$AZ$208,1,L$1)="","",INDEX(Responses!$A$208:$AZ$208,1,L$1)))</f>
        <v/>
      </c>
      <c r="M208" s="0" t="str">
        <f aca="false">IF(M$1="","",IF(INDEX(Responses!$A$208:$AZ$208,1,M$1)="","",INDEX(Responses!$A$208:$AZ$208,1,M$1)))</f>
        <v/>
      </c>
      <c r="N208" s="0" t="str">
        <f aca="false">IF(N$1="","",IF(INDEX(Responses!$A$208:$AZ$208,1,N$1)="","",INDEX(Responses!$A$208:$AZ$208,1,N$1)))</f>
        <v/>
      </c>
      <c r="O208" s="0" t="str">
        <f aca="false">IF(O$1="","",IF(INDEX(Responses!$A$208:$AZ$208,1,O$1)="","",INDEX(Responses!$A$208:$AZ$208,1,O$1)))</f>
        <v/>
      </c>
      <c r="P208" s="0" t="str">
        <f aca="false">IF(P$1="","",IF(INDEX(Responses!$A$208:$AZ$208,1,P$1)="","",INDEX(Responses!$A$208:$AZ$208,1,P$1)))</f>
        <v/>
      </c>
      <c r="Q208" s="0" t="str">
        <f aca="false">IF(Q$1="","",IF(INDEX(Responses!$A$208:$AZ$208,1,Q$1)="","",INDEX(Responses!$A$208:$AZ$208,1,Q$1)))</f>
        <v/>
      </c>
      <c r="R208" s="0" t="str">
        <f aca="false">IF(R$1="","",IF(INDEX(Responses!$A$208:$AZ$208,1,R$1)="","",INDEX(Responses!$A$208:$AZ$208,1,R$1)))</f>
        <v/>
      </c>
      <c r="S208" s="0" t="str">
        <f aca="false">IF(S$1="","",IF(INDEX(Responses!$A$208:$AZ$208,1,S$1)="","",INDEX(Responses!$A$208:$AZ$208,1,S$1)))</f>
        <v/>
      </c>
      <c r="T208" s="0" t="n">
        <f aca="false">IF(LEN(A208&amp;B208&amp;C208&amp;D208&amp;E208&amp;F208&amp;G208&amp;H208&amp;I208&amp;J208&amp;K208&amp;L208&amp;M208&amp;N208&amp;O208&amp;P208&amp;Q208&amp;R208&amp;S208)&gt;0,1,0)</f>
        <v>0</v>
      </c>
    </row>
    <row r="209" customFormat="false" ht="15" hidden="false" customHeight="false" outlineLevel="0" collapsed="false">
      <c r="A209" s="0" t="str">
        <f aca="false">IF(A$1="","",IF(INDEX(Responses!$A$209:$AZ$209,1,A$1)="","",INDEX(Responses!$A$209:$AZ$209,1,A$1)))</f>
        <v/>
      </c>
      <c r="B209" s="0" t="str">
        <f aca="false">IF(B$1="","",IF(INDEX(Responses!$A$209:$AZ$209,1,B$1)="","",INDEX(Responses!$A$209:$AZ$209,1,B$1)))</f>
        <v/>
      </c>
      <c r="C209" s="0" t="str">
        <f aca="false">IF(C$1="","",IF(INDEX(Responses!$A$209:$AZ$209,1,C$1)="","",INDEX(Responses!$A$209:$AZ$209,1,C$1)))</f>
        <v/>
      </c>
      <c r="D209" s="0" t="str">
        <f aca="false">IF(D$1="","",IF(INDEX(Responses!$A$209:$AZ$209,1,D$1)="","",INDEX(Responses!$A$209:$AZ$209,1,D$1)))</f>
        <v/>
      </c>
      <c r="E209" s="0" t="str">
        <f aca="false">IF(E$1="","",IF(INDEX(Responses!$A$209:$AZ$209,1,E$1)="","",INDEX(Responses!$A$209:$AZ$209,1,E$1)))</f>
        <v/>
      </c>
      <c r="F209" s="0" t="str">
        <f aca="false">IF(F$1="","",IF(INDEX(Responses!$A$209:$AZ$209,1,F$1)="","",INDEX(Responses!$A$209:$AZ$209,1,F$1)))</f>
        <v/>
      </c>
      <c r="G209" s="0" t="str">
        <f aca="false">IF(G$1="","",IF(INDEX(Responses!$A$209:$AZ$209,1,G$1)="","",INDEX(Responses!$A$209:$AZ$209,1,G$1)))</f>
        <v/>
      </c>
      <c r="H209" s="0" t="str">
        <f aca="false">IF(H$1="","",IF(INDEX(Responses!$A$209:$AZ$209,1,H$1)="","",INDEX(Responses!$A$209:$AZ$209,1,H$1)))</f>
        <v/>
      </c>
      <c r="I209" s="0" t="str">
        <f aca="false">IF(I$1="","",IF(INDEX(Responses!$A$209:$AZ$209,1,I$1)="","",INDEX(Responses!$A$209:$AZ$209,1,I$1)))</f>
        <v/>
      </c>
      <c r="J209" s="0" t="str">
        <f aca="false">IF(J$1="","",IF(INDEX(Responses!$A$209:$AZ$209,1,J$1)="","",INDEX(Responses!$A$209:$AZ$209,1,J$1)))</f>
        <v/>
      </c>
      <c r="K209" s="0" t="str">
        <f aca="false">IF(K$1="","",IF(INDEX(Responses!$A$209:$AZ$209,1,K$1)="","",INDEX(Responses!$A$209:$AZ$209,1,K$1)))</f>
        <v/>
      </c>
      <c r="L209" s="0" t="str">
        <f aca="false">IF(L$1="","",IF(INDEX(Responses!$A$209:$AZ$209,1,L$1)="","",INDEX(Responses!$A$209:$AZ$209,1,L$1)))</f>
        <v/>
      </c>
      <c r="M209" s="0" t="str">
        <f aca="false">IF(M$1="","",IF(INDEX(Responses!$A$209:$AZ$209,1,M$1)="","",INDEX(Responses!$A$209:$AZ$209,1,M$1)))</f>
        <v/>
      </c>
      <c r="N209" s="0" t="str">
        <f aca="false">IF(N$1="","",IF(INDEX(Responses!$A$209:$AZ$209,1,N$1)="","",INDEX(Responses!$A$209:$AZ$209,1,N$1)))</f>
        <v/>
      </c>
      <c r="O209" s="0" t="str">
        <f aca="false">IF(O$1="","",IF(INDEX(Responses!$A$209:$AZ$209,1,O$1)="","",INDEX(Responses!$A$209:$AZ$209,1,O$1)))</f>
        <v/>
      </c>
      <c r="P209" s="0" t="str">
        <f aca="false">IF(P$1="","",IF(INDEX(Responses!$A$209:$AZ$209,1,P$1)="","",INDEX(Responses!$A$209:$AZ$209,1,P$1)))</f>
        <v/>
      </c>
      <c r="Q209" s="0" t="str">
        <f aca="false">IF(Q$1="","",IF(INDEX(Responses!$A$209:$AZ$209,1,Q$1)="","",INDEX(Responses!$A$209:$AZ$209,1,Q$1)))</f>
        <v/>
      </c>
      <c r="R209" s="0" t="str">
        <f aca="false">IF(R$1="","",IF(INDEX(Responses!$A$209:$AZ$209,1,R$1)="","",INDEX(Responses!$A$209:$AZ$209,1,R$1)))</f>
        <v/>
      </c>
      <c r="S209" s="0" t="str">
        <f aca="false">IF(S$1="","",IF(INDEX(Responses!$A$209:$AZ$209,1,S$1)="","",INDEX(Responses!$A$209:$AZ$209,1,S$1)))</f>
        <v/>
      </c>
      <c r="T209" s="0" t="n">
        <f aca="false">IF(LEN(A209&amp;B209&amp;C209&amp;D209&amp;E209&amp;F209&amp;G209&amp;H209&amp;I209&amp;J209&amp;K209&amp;L209&amp;M209&amp;N209&amp;O209&amp;P209&amp;Q209&amp;R209&amp;S209)&gt;0,1,0)</f>
        <v>0</v>
      </c>
    </row>
    <row r="210" customFormat="false" ht="15" hidden="false" customHeight="false" outlineLevel="0" collapsed="false">
      <c r="A210" s="0" t="str">
        <f aca="false">IF(A$1="","",IF(INDEX(Responses!$A$210:$AZ$210,1,A$1)="","",INDEX(Responses!$A$210:$AZ$210,1,A$1)))</f>
        <v/>
      </c>
      <c r="B210" s="0" t="str">
        <f aca="false">IF(B$1="","",IF(INDEX(Responses!$A$210:$AZ$210,1,B$1)="","",INDEX(Responses!$A$210:$AZ$210,1,B$1)))</f>
        <v/>
      </c>
      <c r="C210" s="0" t="str">
        <f aca="false">IF(C$1="","",IF(INDEX(Responses!$A$210:$AZ$210,1,C$1)="","",INDEX(Responses!$A$210:$AZ$210,1,C$1)))</f>
        <v/>
      </c>
      <c r="D210" s="0" t="str">
        <f aca="false">IF(D$1="","",IF(INDEX(Responses!$A$210:$AZ$210,1,D$1)="","",INDEX(Responses!$A$210:$AZ$210,1,D$1)))</f>
        <v/>
      </c>
      <c r="E210" s="0" t="str">
        <f aca="false">IF(E$1="","",IF(INDEX(Responses!$A$210:$AZ$210,1,E$1)="","",INDEX(Responses!$A$210:$AZ$210,1,E$1)))</f>
        <v/>
      </c>
      <c r="F210" s="0" t="str">
        <f aca="false">IF(F$1="","",IF(INDEX(Responses!$A$210:$AZ$210,1,F$1)="","",INDEX(Responses!$A$210:$AZ$210,1,F$1)))</f>
        <v/>
      </c>
      <c r="G210" s="0" t="str">
        <f aca="false">IF(G$1="","",IF(INDEX(Responses!$A$210:$AZ$210,1,G$1)="","",INDEX(Responses!$A$210:$AZ$210,1,G$1)))</f>
        <v/>
      </c>
      <c r="H210" s="0" t="str">
        <f aca="false">IF(H$1="","",IF(INDEX(Responses!$A$210:$AZ$210,1,H$1)="","",INDEX(Responses!$A$210:$AZ$210,1,H$1)))</f>
        <v/>
      </c>
      <c r="I210" s="0" t="str">
        <f aca="false">IF(I$1="","",IF(INDEX(Responses!$A$210:$AZ$210,1,I$1)="","",INDEX(Responses!$A$210:$AZ$210,1,I$1)))</f>
        <v/>
      </c>
      <c r="J210" s="0" t="str">
        <f aca="false">IF(J$1="","",IF(INDEX(Responses!$A$210:$AZ$210,1,J$1)="","",INDEX(Responses!$A$210:$AZ$210,1,J$1)))</f>
        <v/>
      </c>
      <c r="K210" s="0" t="str">
        <f aca="false">IF(K$1="","",IF(INDEX(Responses!$A$210:$AZ$210,1,K$1)="","",INDEX(Responses!$A$210:$AZ$210,1,K$1)))</f>
        <v/>
      </c>
      <c r="L210" s="0" t="str">
        <f aca="false">IF(L$1="","",IF(INDEX(Responses!$A$210:$AZ$210,1,L$1)="","",INDEX(Responses!$A$210:$AZ$210,1,L$1)))</f>
        <v/>
      </c>
      <c r="M210" s="0" t="str">
        <f aca="false">IF(M$1="","",IF(INDEX(Responses!$A$210:$AZ$210,1,M$1)="","",INDEX(Responses!$A$210:$AZ$210,1,M$1)))</f>
        <v/>
      </c>
      <c r="N210" s="0" t="str">
        <f aca="false">IF(N$1="","",IF(INDEX(Responses!$A$210:$AZ$210,1,N$1)="","",INDEX(Responses!$A$210:$AZ$210,1,N$1)))</f>
        <v/>
      </c>
      <c r="O210" s="0" t="str">
        <f aca="false">IF(O$1="","",IF(INDEX(Responses!$A$210:$AZ$210,1,O$1)="","",INDEX(Responses!$A$210:$AZ$210,1,O$1)))</f>
        <v/>
      </c>
      <c r="P210" s="0" t="str">
        <f aca="false">IF(P$1="","",IF(INDEX(Responses!$A$210:$AZ$210,1,P$1)="","",INDEX(Responses!$A$210:$AZ$210,1,P$1)))</f>
        <v/>
      </c>
      <c r="Q210" s="0" t="str">
        <f aca="false">IF(Q$1="","",IF(INDEX(Responses!$A$210:$AZ$210,1,Q$1)="","",INDEX(Responses!$A$210:$AZ$210,1,Q$1)))</f>
        <v/>
      </c>
      <c r="R210" s="0" t="str">
        <f aca="false">IF(R$1="","",IF(INDEX(Responses!$A$210:$AZ$210,1,R$1)="","",INDEX(Responses!$A$210:$AZ$210,1,R$1)))</f>
        <v/>
      </c>
      <c r="S210" s="0" t="str">
        <f aca="false">IF(S$1="","",IF(INDEX(Responses!$A$210:$AZ$210,1,S$1)="","",INDEX(Responses!$A$210:$AZ$210,1,S$1)))</f>
        <v/>
      </c>
      <c r="T210" s="0" t="n">
        <f aca="false">IF(LEN(A210&amp;B210&amp;C210&amp;D210&amp;E210&amp;F210&amp;G210&amp;H210&amp;I210&amp;J210&amp;K210&amp;L210&amp;M210&amp;N210&amp;O210&amp;P210&amp;Q210&amp;R210&amp;S210)&gt;0,1,0)</f>
        <v>0</v>
      </c>
    </row>
    <row r="211" customFormat="false" ht="15" hidden="false" customHeight="false" outlineLevel="0" collapsed="false">
      <c r="A211" s="0" t="str">
        <f aca="false">IF(A$1="","",IF(INDEX(Responses!$A$211:$AZ$211,1,A$1)="","",INDEX(Responses!$A$211:$AZ$211,1,A$1)))</f>
        <v/>
      </c>
      <c r="B211" s="0" t="str">
        <f aca="false">IF(B$1="","",IF(INDEX(Responses!$A$211:$AZ$211,1,B$1)="","",INDEX(Responses!$A$211:$AZ$211,1,B$1)))</f>
        <v/>
      </c>
      <c r="C211" s="0" t="str">
        <f aca="false">IF(C$1="","",IF(INDEX(Responses!$A$211:$AZ$211,1,C$1)="","",INDEX(Responses!$A$211:$AZ$211,1,C$1)))</f>
        <v/>
      </c>
      <c r="D211" s="0" t="str">
        <f aca="false">IF(D$1="","",IF(INDEX(Responses!$A$211:$AZ$211,1,D$1)="","",INDEX(Responses!$A$211:$AZ$211,1,D$1)))</f>
        <v/>
      </c>
      <c r="E211" s="0" t="str">
        <f aca="false">IF(E$1="","",IF(INDEX(Responses!$A$211:$AZ$211,1,E$1)="","",INDEX(Responses!$A$211:$AZ$211,1,E$1)))</f>
        <v/>
      </c>
      <c r="F211" s="0" t="str">
        <f aca="false">IF(F$1="","",IF(INDEX(Responses!$A$211:$AZ$211,1,F$1)="","",INDEX(Responses!$A$211:$AZ$211,1,F$1)))</f>
        <v/>
      </c>
      <c r="G211" s="0" t="str">
        <f aca="false">IF(G$1="","",IF(INDEX(Responses!$A$211:$AZ$211,1,G$1)="","",INDEX(Responses!$A$211:$AZ$211,1,G$1)))</f>
        <v/>
      </c>
      <c r="H211" s="0" t="str">
        <f aca="false">IF(H$1="","",IF(INDEX(Responses!$A$211:$AZ$211,1,H$1)="","",INDEX(Responses!$A$211:$AZ$211,1,H$1)))</f>
        <v/>
      </c>
      <c r="I211" s="0" t="str">
        <f aca="false">IF(I$1="","",IF(INDEX(Responses!$A$211:$AZ$211,1,I$1)="","",INDEX(Responses!$A$211:$AZ$211,1,I$1)))</f>
        <v/>
      </c>
      <c r="J211" s="0" t="str">
        <f aca="false">IF(J$1="","",IF(INDEX(Responses!$A$211:$AZ$211,1,J$1)="","",INDEX(Responses!$A$211:$AZ$211,1,J$1)))</f>
        <v/>
      </c>
      <c r="K211" s="0" t="str">
        <f aca="false">IF(K$1="","",IF(INDEX(Responses!$A$211:$AZ$211,1,K$1)="","",INDEX(Responses!$A$211:$AZ$211,1,K$1)))</f>
        <v/>
      </c>
      <c r="L211" s="0" t="str">
        <f aca="false">IF(L$1="","",IF(INDEX(Responses!$A$211:$AZ$211,1,L$1)="","",INDEX(Responses!$A$211:$AZ$211,1,L$1)))</f>
        <v/>
      </c>
      <c r="M211" s="0" t="str">
        <f aca="false">IF(M$1="","",IF(INDEX(Responses!$A$211:$AZ$211,1,M$1)="","",INDEX(Responses!$A$211:$AZ$211,1,M$1)))</f>
        <v/>
      </c>
      <c r="N211" s="0" t="str">
        <f aca="false">IF(N$1="","",IF(INDEX(Responses!$A$211:$AZ$211,1,N$1)="","",INDEX(Responses!$A$211:$AZ$211,1,N$1)))</f>
        <v/>
      </c>
      <c r="O211" s="0" t="str">
        <f aca="false">IF(O$1="","",IF(INDEX(Responses!$A$211:$AZ$211,1,O$1)="","",INDEX(Responses!$A$211:$AZ$211,1,O$1)))</f>
        <v/>
      </c>
      <c r="P211" s="0" t="str">
        <f aca="false">IF(P$1="","",IF(INDEX(Responses!$A$211:$AZ$211,1,P$1)="","",INDEX(Responses!$A$211:$AZ$211,1,P$1)))</f>
        <v/>
      </c>
      <c r="Q211" s="0" t="str">
        <f aca="false">IF(Q$1="","",IF(INDEX(Responses!$A$211:$AZ$211,1,Q$1)="","",INDEX(Responses!$A$211:$AZ$211,1,Q$1)))</f>
        <v/>
      </c>
      <c r="R211" s="0" t="str">
        <f aca="false">IF(R$1="","",IF(INDEX(Responses!$A$211:$AZ$211,1,R$1)="","",INDEX(Responses!$A$211:$AZ$211,1,R$1)))</f>
        <v/>
      </c>
      <c r="S211" s="0" t="str">
        <f aca="false">IF(S$1="","",IF(INDEX(Responses!$A$211:$AZ$211,1,S$1)="","",INDEX(Responses!$A$211:$AZ$211,1,S$1)))</f>
        <v/>
      </c>
      <c r="T211" s="0" t="n">
        <f aca="false">IF(LEN(A211&amp;B211&amp;C211&amp;D211&amp;E211&amp;F211&amp;G211&amp;H211&amp;I211&amp;J211&amp;K211&amp;L211&amp;M211&amp;N211&amp;O211&amp;P211&amp;Q211&amp;R211&amp;S211)&gt;0,1,0)</f>
        <v>0</v>
      </c>
    </row>
    <row r="212" customFormat="false" ht="15" hidden="false" customHeight="false" outlineLevel="0" collapsed="false">
      <c r="A212" s="0" t="str">
        <f aca="false">IF(A$1="","",IF(INDEX(Responses!$A$212:$AZ$212,1,A$1)="","",INDEX(Responses!$A$212:$AZ$212,1,A$1)))</f>
        <v/>
      </c>
      <c r="B212" s="0" t="str">
        <f aca="false">IF(B$1="","",IF(INDEX(Responses!$A$212:$AZ$212,1,B$1)="","",INDEX(Responses!$A$212:$AZ$212,1,B$1)))</f>
        <v/>
      </c>
      <c r="C212" s="0" t="str">
        <f aca="false">IF(C$1="","",IF(INDEX(Responses!$A$212:$AZ$212,1,C$1)="","",INDEX(Responses!$A$212:$AZ$212,1,C$1)))</f>
        <v/>
      </c>
      <c r="D212" s="0" t="str">
        <f aca="false">IF(D$1="","",IF(INDEX(Responses!$A$212:$AZ$212,1,D$1)="","",INDEX(Responses!$A$212:$AZ$212,1,D$1)))</f>
        <v/>
      </c>
      <c r="E212" s="0" t="str">
        <f aca="false">IF(E$1="","",IF(INDEX(Responses!$A$212:$AZ$212,1,E$1)="","",INDEX(Responses!$A$212:$AZ$212,1,E$1)))</f>
        <v/>
      </c>
      <c r="F212" s="0" t="str">
        <f aca="false">IF(F$1="","",IF(INDEX(Responses!$A$212:$AZ$212,1,F$1)="","",INDEX(Responses!$A$212:$AZ$212,1,F$1)))</f>
        <v/>
      </c>
      <c r="G212" s="0" t="str">
        <f aca="false">IF(G$1="","",IF(INDEX(Responses!$A$212:$AZ$212,1,G$1)="","",INDEX(Responses!$A$212:$AZ$212,1,G$1)))</f>
        <v/>
      </c>
      <c r="H212" s="0" t="str">
        <f aca="false">IF(H$1="","",IF(INDEX(Responses!$A$212:$AZ$212,1,H$1)="","",INDEX(Responses!$A$212:$AZ$212,1,H$1)))</f>
        <v/>
      </c>
      <c r="I212" s="0" t="str">
        <f aca="false">IF(I$1="","",IF(INDEX(Responses!$A$212:$AZ$212,1,I$1)="","",INDEX(Responses!$A$212:$AZ$212,1,I$1)))</f>
        <v/>
      </c>
      <c r="J212" s="0" t="str">
        <f aca="false">IF(J$1="","",IF(INDEX(Responses!$A$212:$AZ$212,1,J$1)="","",INDEX(Responses!$A$212:$AZ$212,1,J$1)))</f>
        <v/>
      </c>
      <c r="K212" s="0" t="str">
        <f aca="false">IF(K$1="","",IF(INDEX(Responses!$A$212:$AZ$212,1,K$1)="","",INDEX(Responses!$A$212:$AZ$212,1,K$1)))</f>
        <v/>
      </c>
      <c r="L212" s="0" t="str">
        <f aca="false">IF(L$1="","",IF(INDEX(Responses!$A$212:$AZ$212,1,L$1)="","",INDEX(Responses!$A$212:$AZ$212,1,L$1)))</f>
        <v/>
      </c>
      <c r="M212" s="0" t="str">
        <f aca="false">IF(M$1="","",IF(INDEX(Responses!$A$212:$AZ$212,1,M$1)="","",INDEX(Responses!$A$212:$AZ$212,1,M$1)))</f>
        <v/>
      </c>
      <c r="N212" s="0" t="str">
        <f aca="false">IF(N$1="","",IF(INDEX(Responses!$A$212:$AZ$212,1,N$1)="","",INDEX(Responses!$A$212:$AZ$212,1,N$1)))</f>
        <v/>
      </c>
      <c r="O212" s="0" t="str">
        <f aca="false">IF(O$1="","",IF(INDEX(Responses!$A$212:$AZ$212,1,O$1)="","",INDEX(Responses!$A$212:$AZ$212,1,O$1)))</f>
        <v/>
      </c>
      <c r="P212" s="0" t="str">
        <f aca="false">IF(P$1="","",IF(INDEX(Responses!$A$212:$AZ$212,1,P$1)="","",INDEX(Responses!$A$212:$AZ$212,1,P$1)))</f>
        <v/>
      </c>
      <c r="Q212" s="0" t="str">
        <f aca="false">IF(Q$1="","",IF(INDEX(Responses!$A$212:$AZ$212,1,Q$1)="","",INDEX(Responses!$A$212:$AZ$212,1,Q$1)))</f>
        <v/>
      </c>
      <c r="R212" s="0" t="str">
        <f aca="false">IF(R$1="","",IF(INDEX(Responses!$A$212:$AZ$212,1,R$1)="","",INDEX(Responses!$A$212:$AZ$212,1,R$1)))</f>
        <v/>
      </c>
      <c r="S212" s="0" t="str">
        <f aca="false">IF(S$1="","",IF(INDEX(Responses!$A$212:$AZ$212,1,S$1)="","",INDEX(Responses!$A$212:$AZ$212,1,S$1)))</f>
        <v/>
      </c>
      <c r="T212" s="0" t="n">
        <f aca="false">IF(LEN(A212&amp;B212&amp;C212&amp;D212&amp;E212&amp;F212&amp;G212&amp;H212&amp;I212&amp;J212&amp;K212&amp;L212&amp;M212&amp;N212&amp;O212&amp;P212&amp;Q212&amp;R212&amp;S212)&gt;0,1,0)</f>
        <v>0</v>
      </c>
    </row>
    <row r="213" customFormat="false" ht="15" hidden="false" customHeight="false" outlineLevel="0" collapsed="false">
      <c r="A213" s="0" t="str">
        <f aca="false">IF(A$1="","",IF(INDEX(Responses!$A$213:$AZ$213,1,A$1)="","",INDEX(Responses!$A$213:$AZ$213,1,A$1)))</f>
        <v/>
      </c>
      <c r="B213" s="0" t="str">
        <f aca="false">IF(B$1="","",IF(INDEX(Responses!$A$213:$AZ$213,1,B$1)="","",INDEX(Responses!$A$213:$AZ$213,1,B$1)))</f>
        <v/>
      </c>
      <c r="C213" s="0" t="str">
        <f aca="false">IF(C$1="","",IF(INDEX(Responses!$A$213:$AZ$213,1,C$1)="","",INDEX(Responses!$A$213:$AZ$213,1,C$1)))</f>
        <v/>
      </c>
      <c r="D213" s="0" t="str">
        <f aca="false">IF(D$1="","",IF(INDEX(Responses!$A$213:$AZ$213,1,D$1)="","",INDEX(Responses!$A$213:$AZ$213,1,D$1)))</f>
        <v/>
      </c>
      <c r="E213" s="0" t="str">
        <f aca="false">IF(E$1="","",IF(INDEX(Responses!$A$213:$AZ$213,1,E$1)="","",INDEX(Responses!$A$213:$AZ$213,1,E$1)))</f>
        <v/>
      </c>
      <c r="F213" s="0" t="str">
        <f aca="false">IF(F$1="","",IF(INDEX(Responses!$A$213:$AZ$213,1,F$1)="","",INDEX(Responses!$A$213:$AZ$213,1,F$1)))</f>
        <v/>
      </c>
      <c r="G213" s="0" t="str">
        <f aca="false">IF(G$1="","",IF(INDEX(Responses!$A$213:$AZ$213,1,G$1)="","",INDEX(Responses!$A$213:$AZ$213,1,G$1)))</f>
        <v/>
      </c>
      <c r="H213" s="0" t="str">
        <f aca="false">IF(H$1="","",IF(INDEX(Responses!$A$213:$AZ$213,1,H$1)="","",INDEX(Responses!$A$213:$AZ$213,1,H$1)))</f>
        <v/>
      </c>
      <c r="I213" s="0" t="str">
        <f aca="false">IF(I$1="","",IF(INDEX(Responses!$A$213:$AZ$213,1,I$1)="","",INDEX(Responses!$A$213:$AZ$213,1,I$1)))</f>
        <v/>
      </c>
      <c r="J213" s="0" t="str">
        <f aca="false">IF(J$1="","",IF(INDEX(Responses!$A$213:$AZ$213,1,J$1)="","",INDEX(Responses!$A$213:$AZ$213,1,J$1)))</f>
        <v/>
      </c>
      <c r="K213" s="0" t="str">
        <f aca="false">IF(K$1="","",IF(INDEX(Responses!$A$213:$AZ$213,1,K$1)="","",INDEX(Responses!$A$213:$AZ$213,1,K$1)))</f>
        <v/>
      </c>
      <c r="L213" s="0" t="str">
        <f aca="false">IF(L$1="","",IF(INDEX(Responses!$A$213:$AZ$213,1,L$1)="","",INDEX(Responses!$A$213:$AZ$213,1,L$1)))</f>
        <v/>
      </c>
      <c r="M213" s="0" t="str">
        <f aca="false">IF(M$1="","",IF(INDEX(Responses!$A$213:$AZ$213,1,M$1)="","",INDEX(Responses!$A$213:$AZ$213,1,M$1)))</f>
        <v/>
      </c>
      <c r="N213" s="0" t="str">
        <f aca="false">IF(N$1="","",IF(INDEX(Responses!$A$213:$AZ$213,1,N$1)="","",INDEX(Responses!$A$213:$AZ$213,1,N$1)))</f>
        <v/>
      </c>
      <c r="O213" s="0" t="str">
        <f aca="false">IF(O$1="","",IF(INDEX(Responses!$A$213:$AZ$213,1,O$1)="","",INDEX(Responses!$A$213:$AZ$213,1,O$1)))</f>
        <v/>
      </c>
      <c r="P213" s="0" t="str">
        <f aca="false">IF(P$1="","",IF(INDEX(Responses!$A$213:$AZ$213,1,P$1)="","",INDEX(Responses!$A$213:$AZ$213,1,P$1)))</f>
        <v/>
      </c>
      <c r="Q213" s="0" t="str">
        <f aca="false">IF(Q$1="","",IF(INDEX(Responses!$A$213:$AZ$213,1,Q$1)="","",INDEX(Responses!$A$213:$AZ$213,1,Q$1)))</f>
        <v/>
      </c>
      <c r="R213" s="0" t="str">
        <f aca="false">IF(R$1="","",IF(INDEX(Responses!$A$213:$AZ$213,1,R$1)="","",INDEX(Responses!$A$213:$AZ$213,1,R$1)))</f>
        <v/>
      </c>
      <c r="S213" s="0" t="str">
        <f aca="false">IF(S$1="","",IF(INDEX(Responses!$A$213:$AZ$213,1,S$1)="","",INDEX(Responses!$A$213:$AZ$213,1,S$1)))</f>
        <v/>
      </c>
      <c r="T213" s="0" t="n">
        <f aca="false">IF(LEN(A213&amp;B213&amp;C213&amp;D213&amp;E213&amp;F213&amp;G213&amp;H213&amp;I213&amp;J213&amp;K213&amp;L213&amp;M213&amp;N213&amp;O213&amp;P213&amp;Q213&amp;R213&amp;S213)&gt;0,1,0)</f>
        <v>0</v>
      </c>
    </row>
    <row r="214" customFormat="false" ht="15" hidden="false" customHeight="false" outlineLevel="0" collapsed="false">
      <c r="A214" s="0" t="str">
        <f aca="false">IF(A$1="","",IF(INDEX(Responses!$A$214:$AZ$214,1,A$1)="","",INDEX(Responses!$A$214:$AZ$214,1,A$1)))</f>
        <v/>
      </c>
      <c r="B214" s="0" t="str">
        <f aca="false">IF(B$1="","",IF(INDEX(Responses!$A$214:$AZ$214,1,B$1)="","",INDEX(Responses!$A$214:$AZ$214,1,B$1)))</f>
        <v/>
      </c>
      <c r="C214" s="0" t="str">
        <f aca="false">IF(C$1="","",IF(INDEX(Responses!$A$214:$AZ$214,1,C$1)="","",INDEX(Responses!$A$214:$AZ$214,1,C$1)))</f>
        <v/>
      </c>
      <c r="D214" s="0" t="str">
        <f aca="false">IF(D$1="","",IF(INDEX(Responses!$A$214:$AZ$214,1,D$1)="","",INDEX(Responses!$A$214:$AZ$214,1,D$1)))</f>
        <v/>
      </c>
      <c r="E214" s="0" t="str">
        <f aca="false">IF(E$1="","",IF(INDEX(Responses!$A$214:$AZ$214,1,E$1)="","",INDEX(Responses!$A$214:$AZ$214,1,E$1)))</f>
        <v/>
      </c>
      <c r="F214" s="0" t="str">
        <f aca="false">IF(F$1="","",IF(INDEX(Responses!$A$214:$AZ$214,1,F$1)="","",INDEX(Responses!$A$214:$AZ$214,1,F$1)))</f>
        <v/>
      </c>
      <c r="G214" s="0" t="str">
        <f aca="false">IF(G$1="","",IF(INDEX(Responses!$A$214:$AZ$214,1,G$1)="","",INDEX(Responses!$A$214:$AZ$214,1,G$1)))</f>
        <v/>
      </c>
      <c r="H214" s="0" t="str">
        <f aca="false">IF(H$1="","",IF(INDEX(Responses!$A$214:$AZ$214,1,H$1)="","",INDEX(Responses!$A$214:$AZ$214,1,H$1)))</f>
        <v/>
      </c>
      <c r="I214" s="0" t="str">
        <f aca="false">IF(I$1="","",IF(INDEX(Responses!$A$214:$AZ$214,1,I$1)="","",INDEX(Responses!$A$214:$AZ$214,1,I$1)))</f>
        <v/>
      </c>
      <c r="J214" s="0" t="str">
        <f aca="false">IF(J$1="","",IF(INDEX(Responses!$A$214:$AZ$214,1,J$1)="","",INDEX(Responses!$A$214:$AZ$214,1,J$1)))</f>
        <v/>
      </c>
      <c r="K214" s="0" t="str">
        <f aca="false">IF(K$1="","",IF(INDEX(Responses!$A$214:$AZ$214,1,K$1)="","",INDEX(Responses!$A$214:$AZ$214,1,K$1)))</f>
        <v/>
      </c>
      <c r="L214" s="0" t="str">
        <f aca="false">IF(L$1="","",IF(INDEX(Responses!$A$214:$AZ$214,1,L$1)="","",INDEX(Responses!$A$214:$AZ$214,1,L$1)))</f>
        <v/>
      </c>
      <c r="M214" s="0" t="str">
        <f aca="false">IF(M$1="","",IF(INDEX(Responses!$A$214:$AZ$214,1,M$1)="","",INDEX(Responses!$A$214:$AZ$214,1,M$1)))</f>
        <v/>
      </c>
      <c r="N214" s="0" t="str">
        <f aca="false">IF(N$1="","",IF(INDEX(Responses!$A$214:$AZ$214,1,N$1)="","",INDEX(Responses!$A$214:$AZ$214,1,N$1)))</f>
        <v/>
      </c>
      <c r="O214" s="0" t="str">
        <f aca="false">IF(O$1="","",IF(INDEX(Responses!$A$214:$AZ$214,1,O$1)="","",INDEX(Responses!$A$214:$AZ$214,1,O$1)))</f>
        <v/>
      </c>
      <c r="P214" s="0" t="str">
        <f aca="false">IF(P$1="","",IF(INDEX(Responses!$A$214:$AZ$214,1,P$1)="","",INDEX(Responses!$A$214:$AZ$214,1,P$1)))</f>
        <v/>
      </c>
      <c r="Q214" s="0" t="str">
        <f aca="false">IF(Q$1="","",IF(INDEX(Responses!$A$214:$AZ$214,1,Q$1)="","",INDEX(Responses!$A$214:$AZ$214,1,Q$1)))</f>
        <v/>
      </c>
      <c r="R214" s="0" t="str">
        <f aca="false">IF(R$1="","",IF(INDEX(Responses!$A$214:$AZ$214,1,R$1)="","",INDEX(Responses!$A$214:$AZ$214,1,R$1)))</f>
        <v/>
      </c>
      <c r="S214" s="0" t="str">
        <f aca="false">IF(S$1="","",IF(INDEX(Responses!$A$214:$AZ$214,1,S$1)="","",INDEX(Responses!$A$214:$AZ$214,1,S$1)))</f>
        <v/>
      </c>
      <c r="T214" s="0" t="n">
        <f aca="false">IF(LEN(A214&amp;B214&amp;C214&amp;D214&amp;E214&amp;F214&amp;G214&amp;H214&amp;I214&amp;J214&amp;K214&amp;L214&amp;M214&amp;N214&amp;O214&amp;P214&amp;Q214&amp;R214&amp;S214)&gt;0,1,0)</f>
        <v>0</v>
      </c>
    </row>
    <row r="215" customFormat="false" ht="15" hidden="false" customHeight="false" outlineLevel="0" collapsed="false">
      <c r="A215" s="0" t="str">
        <f aca="false">IF(A$1="","",IF(INDEX(Responses!$A$215:$AZ$215,1,A$1)="","",INDEX(Responses!$A$215:$AZ$215,1,A$1)))</f>
        <v/>
      </c>
      <c r="B215" s="0" t="str">
        <f aca="false">IF(B$1="","",IF(INDEX(Responses!$A$215:$AZ$215,1,B$1)="","",INDEX(Responses!$A$215:$AZ$215,1,B$1)))</f>
        <v/>
      </c>
      <c r="C215" s="0" t="str">
        <f aca="false">IF(C$1="","",IF(INDEX(Responses!$A$215:$AZ$215,1,C$1)="","",INDEX(Responses!$A$215:$AZ$215,1,C$1)))</f>
        <v/>
      </c>
      <c r="D215" s="0" t="str">
        <f aca="false">IF(D$1="","",IF(INDEX(Responses!$A$215:$AZ$215,1,D$1)="","",INDEX(Responses!$A$215:$AZ$215,1,D$1)))</f>
        <v/>
      </c>
      <c r="E215" s="0" t="str">
        <f aca="false">IF(E$1="","",IF(INDEX(Responses!$A$215:$AZ$215,1,E$1)="","",INDEX(Responses!$A$215:$AZ$215,1,E$1)))</f>
        <v/>
      </c>
      <c r="F215" s="0" t="str">
        <f aca="false">IF(F$1="","",IF(INDEX(Responses!$A$215:$AZ$215,1,F$1)="","",INDEX(Responses!$A$215:$AZ$215,1,F$1)))</f>
        <v/>
      </c>
      <c r="G215" s="0" t="str">
        <f aca="false">IF(G$1="","",IF(INDEX(Responses!$A$215:$AZ$215,1,G$1)="","",INDEX(Responses!$A$215:$AZ$215,1,G$1)))</f>
        <v/>
      </c>
      <c r="H215" s="0" t="str">
        <f aca="false">IF(H$1="","",IF(INDEX(Responses!$A$215:$AZ$215,1,H$1)="","",INDEX(Responses!$A$215:$AZ$215,1,H$1)))</f>
        <v/>
      </c>
      <c r="I215" s="0" t="str">
        <f aca="false">IF(I$1="","",IF(INDEX(Responses!$A$215:$AZ$215,1,I$1)="","",INDEX(Responses!$A$215:$AZ$215,1,I$1)))</f>
        <v/>
      </c>
      <c r="J215" s="0" t="str">
        <f aca="false">IF(J$1="","",IF(INDEX(Responses!$A$215:$AZ$215,1,J$1)="","",INDEX(Responses!$A$215:$AZ$215,1,J$1)))</f>
        <v/>
      </c>
      <c r="K215" s="0" t="str">
        <f aca="false">IF(K$1="","",IF(INDEX(Responses!$A$215:$AZ$215,1,K$1)="","",INDEX(Responses!$A$215:$AZ$215,1,K$1)))</f>
        <v/>
      </c>
      <c r="L215" s="0" t="str">
        <f aca="false">IF(L$1="","",IF(INDEX(Responses!$A$215:$AZ$215,1,L$1)="","",INDEX(Responses!$A$215:$AZ$215,1,L$1)))</f>
        <v/>
      </c>
      <c r="M215" s="0" t="str">
        <f aca="false">IF(M$1="","",IF(INDEX(Responses!$A$215:$AZ$215,1,M$1)="","",INDEX(Responses!$A$215:$AZ$215,1,M$1)))</f>
        <v/>
      </c>
      <c r="N215" s="0" t="str">
        <f aca="false">IF(N$1="","",IF(INDEX(Responses!$A$215:$AZ$215,1,N$1)="","",INDEX(Responses!$A$215:$AZ$215,1,N$1)))</f>
        <v/>
      </c>
      <c r="O215" s="0" t="str">
        <f aca="false">IF(O$1="","",IF(INDEX(Responses!$A$215:$AZ$215,1,O$1)="","",INDEX(Responses!$A$215:$AZ$215,1,O$1)))</f>
        <v/>
      </c>
      <c r="P215" s="0" t="str">
        <f aca="false">IF(P$1="","",IF(INDEX(Responses!$A$215:$AZ$215,1,P$1)="","",INDEX(Responses!$A$215:$AZ$215,1,P$1)))</f>
        <v/>
      </c>
      <c r="Q215" s="0" t="str">
        <f aca="false">IF(Q$1="","",IF(INDEX(Responses!$A$215:$AZ$215,1,Q$1)="","",INDEX(Responses!$A$215:$AZ$215,1,Q$1)))</f>
        <v/>
      </c>
      <c r="R215" s="0" t="str">
        <f aca="false">IF(R$1="","",IF(INDEX(Responses!$A$215:$AZ$215,1,R$1)="","",INDEX(Responses!$A$215:$AZ$215,1,R$1)))</f>
        <v/>
      </c>
      <c r="S215" s="0" t="str">
        <f aca="false">IF(S$1="","",IF(INDEX(Responses!$A$215:$AZ$215,1,S$1)="","",INDEX(Responses!$A$215:$AZ$215,1,S$1)))</f>
        <v/>
      </c>
      <c r="T215" s="0" t="n">
        <f aca="false">IF(LEN(A215&amp;B215&amp;C215&amp;D215&amp;E215&amp;F215&amp;G215&amp;H215&amp;I215&amp;J215&amp;K215&amp;L215&amp;M215&amp;N215&amp;O215&amp;P215&amp;Q215&amp;R215&amp;S215)&gt;0,1,0)</f>
        <v>0</v>
      </c>
    </row>
    <row r="216" customFormat="false" ht="15" hidden="false" customHeight="false" outlineLevel="0" collapsed="false">
      <c r="A216" s="0" t="str">
        <f aca="false">IF(A$1="","",IF(INDEX(Responses!$A$216:$AZ$216,1,A$1)="","",INDEX(Responses!$A$216:$AZ$216,1,A$1)))</f>
        <v/>
      </c>
      <c r="B216" s="0" t="str">
        <f aca="false">IF(B$1="","",IF(INDEX(Responses!$A$216:$AZ$216,1,B$1)="","",INDEX(Responses!$A$216:$AZ$216,1,B$1)))</f>
        <v/>
      </c>
      <c r="C216" s="0" t="str">
        <f aca="false">IF(C$1="","",IF(INDEX(Responses!$A$216:$AZ$216,1,C$1)="","",INDEX(Responses!$A$216:$AZ$216,1,C$1)))</f>
        <v/>
      </c>
      <c r="D216" s="0" t="str">
        <f aca="false">IF(D$1="","",IF(INDEX(Responses!$A$216:$AZ$216,1,D$1)="","",INDEX(Responses!$A$216:$AZ$216,1,D$1)))</f>
        <v/>
      </c>
      <c r="E216" s="0" t="str">
        <f aca="false">IF(E$1="","",IF(INDEX(Responses!$A$216:$AZ$216,1,E$1)="","",INDEX(Responses!$A$216:$AZ$216,1,E$1)))</f>
        <v/>
      </c>
      <c r="F216" s="0" t="str">
        <f aca="false">IF(F$1="","",IF(INDEX(Responses!$A$216:$AZ$216,1,F$1)="","",INDEX(Responses!$A$216:$AZ$216,1,F$1)))</f>
        <v/>
      </c>
      <c r="G216" s="0" t="str">
        <f aca="false">IF(G$1="","",IF(INDEX(Responses!$A$216:$AZ$216,1,G$1)="","",INDEX(Responses!$A$216:$AZ$216,1,G$1)))</f>
        <v/>
      </c>
      <c r="H216" s="0" t="str">
        <f aca="false">IF(H$1="","",IF(INDEX(Responses!$A$216:$AZ$216,1,H$1)="","",INDEX(Responses!$A$216:$AZ$216,1,H$1)))</f>
        <v/>
      </c>
      <c r="I216" s="0" t="str">
        <f aca="false">IF(I$1="","",IF(INDEX(Responses!$A$216:$AZ$216,1,I$1)="","",INDEX(Responses!$A$216:$AZ$216,1,I$1)))</f>
        <v/>
      </c>
      <c r="J216" s="0" t="str">
        <f aca="false">IF(J$1="","",IF(INDEX(Responses!$A$216:$AZ$216,1,J$1)="","",INDEX(Responses!$A$216:$AZ$216,1,J$1)))</f>
        <v/>
      </c>
      <c r="K216" s="0" t="str">
        <f aca="false">IF(K$1="","",IF(INDEX(Responses!$A$216:$AZ$216,1,K$1)="","",INDEX(Responses!$A$216:$AZ$216,1,K$1)))</f>
        <v/>
      </c>
      <c r="L216" s="0" t="str">
        <f aca="false">IF(L$1="","",IF(INDEX(Responses!$A$216:$AZ$216,1,L$1)="","",INDEX(Responses!$A$216:$AZ$216,1,L$1)))</f>
        <v/>
      </c>
      <c r="M216" s="0" t="str">
        <f aca="false">IF(M$1="","",IF(INDEX(Responses!$A$216:$AZ$216,1,M$1)="","",INDEX(Responses!$A$216:$AZ$216,1,M$1)))</f>
        <v/>
      </c>
      <c r="N216" s="0" t="str">
        <f aca="false">IF(N$1="","",IF(INDEX(Responses!$A$216:$AZ$216,1,N$1)="","",INDEX(Responses!$A$216:$AZ$216,1,N$1)))</f>
        <v/>
      </c>
      <c r="O216" s="0" t="str">
        <f aca="false">IF(O$1="","",IF(INDEX(Responses!$A$216:$AZ$216,1,O$1)="","",INDEX(Responses!$A$216:$AZ$216,1,O$1)))</f>
        <v/>
      </c>
      <c r="P216" s="0" t="str">
        <f aca="false">IF(P$1="","",IF(INDEX(Responses!$A$216:$AZ$216,1,P$1)="","",INDEX(Responses!$A$216:$AZ$216,1,P$1)))</f>
        <v/>
      </c>
      <c r="Q216" s="0" t="str">
        <f aca="false">IF(Q$1="","",IF(INDEX(Responses!$A$216:$AZ$216,1,Q$1)="","",INDEX(Responses!$A$216:$AZ$216,1,Q$1)))</f>
        <v/>
      </c>
      <c r="R216" s="0" t="str">
        <f aca="false">IF(R$1="","",IF(INDEX(Responses!$A$216:$AZ$216,1,R$1)="","",INDEX(Responses!$A$216:$AZ$216,1,R$1)))</f>
        <v/>
      </c>
      <c r="S216" s="0" t="str">
        <f aca="false">IF(S$1="","",IF(INDEX(Responses!$A$216:$AZ$216,1,S$1)="","",INDEX(Responses!$A$216:$AZ$216,1,S$1)))</f>
        <v/>
      </c>
      <c r="T216" s="0" t="n">
        <f aca="false">IF(LEN(A216&amp;B216&amp;C216&amp;D216&amp;E216&amp;F216&amp;G216&amp;H216&amp;I216&amp;J216&amp;K216&amp;L216&amp;M216&amp;N216&amp;O216&amp;P216&amp;Q216&amp;R216&amp;S216)&gt;0,1,0)</f>
        <v>0</v>
      </c>
    </row>
    <row r="217" customFormat="false" ht="15" hidden="false" customHeight="false" outlineLevel="0" collapsed="false">
      <c r="A217" s="0" t="str">
        <f aca="false">IF(A$1="","",IF(INDEX(Responses!$A$217:$AZ$217,1,A$1)="","",INDEX(Responses!$A$217:$AZ$217,1,A$1)))</f>
        <v/>
      </c>
      <c r="B217" s="0" t="str">
        <f aca="false">IF(B$1="","",IF(INDEX(Responses!$A$217:$AZ$217,1,B$1)="","",INDEX(Responses!$A$217:$AZ$217,1,B$1)))</f>
        <v/>
      </c>
      <c r="C217" s="0" t="str">
        <f aca="false">IF(C$1="","",IF(INDEX(Responses!$A$217:$AZ$217,1,C$1)="","",INDEX(Responses!$A$217:$AZ$217,1,C$1)))</f>
        <v/>
      </c>
      <c r="D217" s="0" t="str">
        <f aca="false">IF(D$1="","",IF(INDEX(Responses!$A$217:$AZ$217,1,D$1)="","",INDEX(Responses!$A$217:$AZ$217,1,D$1)))</f>
        <v/>
      </c>
      <c r="E217" s="0" t="str">
        <f aca="false">IF(E$1="","",IF(INDEX(Responses!$A$217:$AZ$217,1,E$1)="","",INDEX(Responses!$A$217:$AZ$217,1,E$1)))</f>
        <v/>
      </c>
      <c r="F217" s="0" t="str">
        <f aca="false">IF(F$1="","",IF(INDEX(Responses!$A$217:$AZ$217,1,F$1)="","",INDEX(Responses!$A$217:$AZ$217,1,F$1)))</f>
        <v/>
      </c>
      <c r="G217" s="0" t="str">
        <f aca="false">IF(G$1="","",IF(INDEX(Responses!$A$217:$AZ$217,1,G$1)="","",INDEX(Responses!$A$217:$AZ$217,1,G$1)))</f>
        <v/>
      </c>
      <c r="H217" s="0" t="str">
        <f aca="false">IF(H$1="","",IF(INDEX(Responses!$A$217:$AZ$217,1,H$1)="","",INDEX(Responses!$A$217:$AZ$217,1,H$1)))</f>
        <v/>
      </c>
      <c r="I217" s="0" t="str">
        <f aca="false">IF(I$1="","",IF(INDEX(Responses!$A$217:$AZ$217,1,I$1)="","",INDEX(Responses!$A$217:$AZ$217,1,I$1)))</f>
        <v/>
      </c>
      <c r="J217" s="0" t="str">
        <f aca="false">IF(J$1="","",IF(INDEX(Responses!$A$217:$AZ$217,1,J$1)="","",INDEX(Responses!$A$217:$AZ$217,1,J$1)))</f>
        <v/>
      </c>
      <c r="K217" s="0" t="str">
        <f aca="false">IF(K$1="","",IF(INDEX(Responses!$A$217:$AZ$217,1,K$1)="","",INDEX(Responses!$A$217:$AZ$217,1,K$1)))</f>
        <v/>
      </c>
      <c r="L217" s="0" t="str">
        <f aca="false">IF(L$1="","",IF(INDEX(Responses!$A$217:$AZ$217,1,L$1)="","",INDEX(Responses!$A$217:$AZ$217,1,L$1)))</f>
        <v/>
      </c>
      <c r="M217" s="0" t="str">
        <f aca="false">IF(M$1="","",IF(INDEX(Responses!$A$217:$AZ$217,1,M$1)="","",INDEX(Responses!$A$217:$AZ$217,1,M$1)))</f>
        <v/>
      </c>
      <c r="N217" s="0" t="str">
        <f aca="false">IF(N$1="","",IF(INDEX(Responses!$A$217:$AZ$217,1,N$1)="","",INDEX(Responses!$A$217:$AZ$217,1,N$1)))</f>
        <v/>
      </c>
      <c r="O217" s="0" t="str">
        <f aca="false">IF(O$1="","",IF(INDEX(Responses!$A$217:$AZ$217,1,O$1)="","",INDEX(Responses!$A$217:$AZ$217,1,O$1)))</f>
        <v/>
      </c>
      <c r="P217" s="0" t="str">
        <f aca="false">IF(P$1="","",IF(INDEX(Responses!$A$217:$AZ$217,1,P$1)="","",INDEX(Responses!$A$217:$AZ$217,1,P$1)))</f>
        <v/>
      </c>
      <c r="Q217" s="0" t="str">
        <f aca="false">IF(Q$1="","",IF(INDEX(Responses!$A$217:$AZ$217,1,Q$1)="","",INDEX(Responses!$A$217:$AZ$217,1,Q$1)))</f>
        <v/>
      </c>
      <c r="R217" s="0" t="str">
        <f aca="false">IF(R$1="","",IF(INDEX(Responses!$A$217:$AZ$217,1,R$1)="","",INDEX(Responses!$A$217:$AZ$217,1,R$1)))</f>
        <v/>
      </c>
      <c r="S217" s="0" t="str">
        <f aca="false">IF(S$1="","",IF(INDEX(Responses!$A$217:$AZ$217,1,S$1)="","",INDEX(Responses!$A$217:$AZ$217,1,S$1)))</f>
        <v/>
      </c>
      <c r="T217" s="0" t="n">
        <f aca="false">IF(LEN(A217&amp;B217&amp;C217&amp;D217&amp;E217&amp;F217&amp;G217&amp;H217&amp;I217&amp;J217&amp;K217&amp;L217&amp;M217&amp;N217&amp;O217&amp;P217&amp;Q217&amp;R217&amp;S217)&gt;0,1,0)</f>
        <v>0</v>
      </c>
    </row>
    <row r="218" customFormat="false" ht="15" hidden="false" customHeight="false" outlineLevel="0" collapsed="false">
      <c r="A218" s="0" t="str">
        <f aca="false">IF(A$1="","",IF(INDEX(Responses!$A$218:$AZ$218,1,A$1)="","",INDEX(Responses!$A$218:$AZ$218,1,A$1)))</f>
        <v/>
      </c>
      <c r="B218" s="0" t="str">
        <f aca="false">IF(B$1="","",IF(INDEX(Responses!$A$218:$AZ$218,1,B$1)="","",INDEX(Responses!$A$218:$AZ$218,1,B$1)))</f>
        <v/>
      </c>
      <c r="C218" s="0" t="str">
        <f aca="false">IF(C$1="","",IF(INDEX(Responses!$A$218:$AZ$218,1,C$1)="","",INDEX(Responses!$A$218:$AZ$218,1,C$1)))</f>
        <v/>
      </c>
      <c r="D218" s="0" t="str">
        <f aca="false">IF(D$1="","",IF(INDEX(Responses!$A$218:$AZ$218,1,D$1)="","",INDEX(Responses!$A$218:$AZ$218,1,D$1)))</f>
        <v/>
      </c>
      <c r="E218" s="0" t="str">
        <f aca="false">IF(E$1="","",IF(INDEX(Responses!$A$218:$AZ$218,1,E$1)="","",INDEX(Responses!$A$218:$AZ$218,1,E$1)))</f>
        <v/>
      </c>
      <c r="F218" s="0" t="str">
        <f aca="false">IF(F$1="","",IF(INDEX(Responses!$A$218:$AZ$218,1,F$1)="","",INDEX(Responses!$A$218:$AZ$218,1,F$1)))</f>
        <v/>
      </c>
      <c r="G218" s="0" t="str">
        <f aca="false">IF(G$1="","",IF(INDEX(Responses!$A$218:$AZ$218,1,G$1)="","",INDEX(Responses!$A$218:$AZ$218,1,G$1)))</f>
        <v/>
      </c>
      <c r="H218" s="0" t="str">
        <f aca="false">IF(H$1="","",IF(INDEX(Responses!$A$218:$AZ$218,1,H$1)="","",INDEX(Responses!$A$218:$AZ$218,1,H$1)))</f>
        <v/>
      </c>
      <c r="I218" s="0" t="str">
        <f aca="false">IF(I$1="","",IF(INDEX(Responses!$A$218:$AZ$218,1,I$1)="","",INDEX(Responses!$A$218:$AZ$218,1,I$1)))</f>
        <v/>
      </c>
      <c r="J218" s="0" t="str">
        <f aca="false">IF(J$1="","",IF(INDEX(Responses!$A$218:$AZ$218,1,J$1)="","",INDEX(Responses!$A$218:$AZ$218,1,J$1)))</f>
        <v/>
      </c>
      <c r="K218" s="0" t="str">
        <f aca="false">IF(K$1="","",IF(INDEX(Responses!$A$218:$AZ$218,1,K$1)="","",INDEX(Responses!$A$218:$AZ$218,1,K$1)))</f>
        <v/>
      </c>
      <c r="L218" s="0" t="str">
        <f aca="false">IF(L$1="","",IF(INDEX(Responses!$A$218:$AZ$218,1,L$1)="","",INDEX(Responses!$A$218:$AZ$218,1,L$1)))</f>
        <v/>
      </c>
      <c r="M218" s="0" t="str">
        <f aca="false">IF(M$1="","",IF(INDEX(Responses!$A$218:$AZ$218,1,M$1)="","",INDEX(Responses!$A$218:$AZ$218,1,M$1)))</f>
        <v/>
      </c>
      <c r="N218" s="0" t="str">
        <f aca="false">IF(N$1="","",IF(INDEX(Responses!$A$218:$AZ$218,1,N$1)="","",INDEX(Responses!$A$218:$AZ$218,1,N$1)))</f>
        <v/>
      </c>
      <c r="O218" s="0" t="str">
        <f aca="false">IF(O$1="","",IF(INDEX(Responses!$A$218:$AZ$218,1,O$1)="","",INDEX(Responses!$A$218:$AZ$218,1,O$1)))</f>
        <v/>
      </c>
      <c r="P218" s="0" t="str">
        <f aca="false">IF(P$1="","",IF(INDEX(Responses!$A$218:$AZ$218,1,P$1)="","",INDEX(Responses!$A$218:$AZ$218,1,P$1)))</f>
        <v/>
      </c>
      <c r="Q218" s="0" t="str">
        <f aca="false">IF(Q$1="","",IF(INDEX(Responses!$A$218:$AZ$218,1,Q$1)="","",INDEX(Responses!$A$218:$AZ$218,1,Q$1)))</f>
        <v/>
      </c>
      <c r="R218" s="0" t="str">
        <f aca="false">IF(R$1="","",IF(INDEX(Responses!$A$218:$AZ$218,1,R$1)="","",INDEX(Responses!$A$218:$AZ$218,1,R$1)))</f>
        <v/>
      </c>
      <c r="S218" s="0" t="str">
        <f aca="false">IF(S$1="","",IF(INDEX(Responses!$A$218:$AZ$218,1,S$1)="","",INDEX(Responses!$A$218:$AZ$218,1,S$1)))</f>
        <v/>
      </c>
      <c r="T218" s="0" t="n">
        <f aca="false">IF(LEN(A218&amp;B218&amp;C218&amp;D218&amp;E218&amp;F218&amp;G218&amp;H218&amp;I218&amp;J218&amp;K218&amp;L218&amp;M218&amp;N218&amp;O218&amp;P218&amp;Q218&amp;R218&amp;S218)&gt;0,1,0)</f>
        <v>0</v>
      </c>
    </row>
    <row r="219" customFormat="false" ht="15" hidden="false" customHeight="false" outlineLevel="0" collapsed="false">
      <c r="A219" s="0" t="str">
        <f aca="false">IF(A$1="","",IF(INDEX(Responses!$A$219:$AZ$219,1,A$1)="","",INDEX(Responses!$A$219:$AZ$219,1,A$1)))</f>
        <v/>
      </c>
      <c r="B219" s="0" t="str">
        <f aca="false">IF(B$1="","",IF(INDEX(Responses!$A$219:$AZ$219,1,B$1)="","",INDEX(Responses!$A$219:$AZ$219,1,B$1)))</f>
        <v/>
      </c>
      <c r="C219" s="0" t="str">
        <f aca="false">IF(C$1="","",IF(INDEX(Responses!$A$219:$AZ$219,1,C$1)="","",INDEX(Responses!$A$219:$AZ$219,1,C$1)))</f>
        <v/>
      </c>
      <c r="D219" s="0" t="str">
        <f aca="false">IF(D$1="","",IF(INDEX(Responses!$A$219:$AZ$219,1,D$1)="","",INDEX(Responses!$A$219:$AZ$219,1,D$1)))</f>
        <v/>
      </c>
      <c r="E219" s="0" t="str">
        <f aca="false">IF(E$1="","",IF(INDEX(Responses!$A$219:$AZ$219,1,E$1)="","",INDEX(Responses!$A$219:$AZ$219,1,E$1)))</f>
        <v/>
      </c>
      <c r="F219" s="0" t="str">
        <f aca="false">IF(F$1="","",IF(INDEX(Responses!$A$219:$AZ$219,1,F$1)="","",INDEX(Responses!$A$219:$AZ$219,1,F$1)))</f>
        <v/>
      </c>
      <c r="G219" s="0" t="str">
        <f aca="false">IF(G$1="","",IF(INDEX(Responses!$A$219:$AZ$219,1,G$1)="","",INDEX(Responses!$A$219:$AZ$219,1,G$1)))</f>
        <v/>
      </c>
      <c r="H219" s="0" t="str">
        <f aca="false">IF(H$1="","",IF(INDEX(Responses!$A$219:$AZ$219,1,H$1)="","",INDEX(Responses!$A$219:$AZ$219,1,H$1)))</f>
        <v/>
      </c>
      <c r="I219" s="0" t="str">
        <f aca="false">IF(I$1="","",IF(INDEX(Responses!$A$219:$AZ$219,1,I$1)="","",INDEX(Responses!$A$219:$AZ$219,1,I$1)))</f>
        <v/>
      </c>
      <c r="J219" s="0" t="str">
        <f aca="false">IF(J$1="","",IF(INDEX(Responses!$A$219:$AZ$219,1,J$1)="","",INDEX(Responses!$A$219:$AZ$219,1,J$1)))</f>
        <v/>
      </c>
      <c r="K219" s="0" t="str">
        <f aca="false">IF(K$1="","",IF(INDEX(Responses!$A$219:$AZ$219,1,K$1)="","",INDEX(Responses!$A$219:$AZ$219,1,K$1)))</f>
        <v/>
      </c>
      <c r="L219" s="0" t="str">
        <f aca="false">IF(L$1="","",IF(INDEX(Responses!$A$219:$AZ$219,1,L$1)="","",INDEX(Responses!$A$219:$AZ$219,1,L$1)))</f>
        <v/>
      </c>
      <c r="M219" s="0" t="str">
        <f aca="false">IF(M$1="","",IF(INDEX(Responses!$A$219:$AZ$219,1,M$1)="","",INDEX(Responses!$A$219:$AZ$219,1,M$1)))</f>
        <v/>
      </c>
      <c r="N219" s="0" t="str">
        <f aca="false">IF(N$1="","",IF(INDEX(Responses!$A$219:$AZ$219,1,N$1)="","",INDEX(Responses!$A$219:$AZ$219,1,N$1)))</f>
        <v/>
      </c>
      <c r="O219" s="0" t="str">
        <f aca="false">IF(O$1="","",IF(INDEX(Responses!$A$219:$AZ$219,1,O$1)="","",INDEX(Responses!$A$219:$AZ$219,1,O$1)))</f>
        <v/>
      </c>
      <c r="P219" s="0" t="str">
        <f aca="false">IF(P$1="","",IF(INDEX(Responses!$A$219:$AZ$219,1,P$1)="","",INDEX(Responses!$A$219:$AZ$219,1,P$1)))</f>
        <v/>
      </c>
      <c r="Q219" s="0" t="str">
        <f aca="false">IF(Q$1="","",IF(INDEX(Responses!$A$219:$AZ$219,1,Q$1)="","",INDEX(Responses!$A$219:$AZ$219,1,Q$1)))</f>
        <v/>
      </c>
      <c r="R219" s="0" t="str">
        <f aca="false">IF(R$1="","",IF(INDEX(Responses!$A$219:$AZ$219,1,R$1)="","",INDEX(Responses!$A$219:$AZ$219,1,R$1)))</f>
        <v/>
      </c>
      <c r="S219" s="0" t="str">
        <f aca="false">IF(S$1="","",IF(INDEX(Responses!$A$219:$AZ$219,1,S$1)="","",INDEX(Responses!$A$219:$AZ$219,1,S$1)))</f>
        <v/>
      </c>
      <c r="T219" s="0" t="n">
        <f aca="false">IF(LEN(A219&amp;B219&amp;C219&amp;D219&amp;E219&amp;F219&amp;G219&amp;H219&amp;I219&amp;J219&amp;K219&amp;L219&amp;M219&amp;N219&amp;O219&amp;P219&amp;Q219&amp;R219&amp;S219)&gt;0,1,0)</f>
        <v>0</v>
      </c>
    </row>
    <row r="220" customFormat="false" ht="15" hidden="false" customHeight="false" outlineLevel="0" collapsed="false">
      <c r="A220" s="0" t="str">
        <f aca="false">IF(A$1="","",IF(INDEX(Responses!$A$220:$AZ$220,1,A$1)="","",INDEX(Responses!$A$220:$AZ$220,1,A$1)))</f>
        <v/>
      </c>
      <c r="B220" s="0" t="str">
        <f aca="false">IF(B$1="","",IF(INDEX(Responses!$A$220:$AZ$220,1,B$1)="","",INDEX(Responses!$A$220:$AZ$220,1,B$1)))</f>
        <v/>
      </c>
      <c r="C220" s="0" t="str">
        <f aca="false">IF(C$1="","",IF(INDEX(Responses!$A$220:$AZ$220,1,C$1)="","",INDEX(Responses!$A$220:$AZ$220,1,C$1)))</f>
        <v/>
      </c>
      <c r="D220" s="0" t="str">
        <f aca="false">IF(D$1="","",IF(INDEX(Responses!$A$220:$AZ$220,1,D$1)="","",INDEX(Responses!$A$220:$AZ$220,1,D$1)))</f>
        <v/>
      </c>
      <c r="E220" s="0" t="str">
        <f aca="false">IF(E$1="","",IF(INDEX(Responses!$A$220:$AZ$220,1,E$1)="","",INDEX(Responses!$A$220:$AZ$220,1,E$1)))</f>
        <v/>
      </c>
      <c r="F220" s="0" t="str">
        <f aca="false">IF(F$1="","",IF(INDEX(Responses!$A$220:$AZ$220,1,F$1)="","",INDEX(Responses!$A$220:$AZ$220,1,F$1)))</f>
        <v/>
      </c>
      <c r="G220" s="0" t="str">
        <f aca="false">IF(G$1="","",IF(INDEX(Responses!$A$220:$AZ$220,1,G$1)="","",INDEX(Responses!$A$220:$AZ$220,1,G$1)))</f>
        <v/>
      </c>
      <c r="H220" s="0" t="str">
        <f aca="false">IF(H$1="","",IF(INDEX(Responses!$A$220:$AZ$220,1,H$1)="","",INDEX(Responses!$A$220:$AZ$220,1,H$1)))</f>
        <v/>
      </c>
      <c r="I220" s="0" t="str">
        <f aca="false">IF(I$1="","",IF(INDEX(Responses!$A$220:$AZ$220,1,I$1)="","",INDEX(Responses!$A$220:$AZ$220,1,I$1)))</f>
        <v/>
      </c>
      <c r="J220" s="0" t="str">
        <f aca="false">IF(J$1="","",IF(INDEX(Responses!$A$220:$AZ$220,1,J$1)="","",INDEX(Responses!$A$220:$AZ$220,1,J$1)))</f>
        <v/>
      </c>
      <c r="K220" s="0" t="str">
        <f aca="false">IF(K$1="","",IF(INDEX(Responses!$A$220:$AZ$220,1,K$1)="","",INDEX(Responses!$A$220:$AZ$220,1,K$1)))</f>
        <v/>
      </c>
      <c r="L220" s="0" t="str">
        <f aca="false">IF(L$1="","",IF(INDEX(Responses!$A$220:$AZ$220,1,L$1)="","",INDEX(Responses!$A$220:$AZ$220,1,L$1)))</f>
        <v/>
      </c>
      <c r="M220" s="0" t="str">
        <f aca="false">IF(M$1="","",IF(INDEX(Responses!$A$220:$AZ$220,1,M$1)="","",INDEX(Responses!$A$220:$AZ$220,1,M$1)))</f>
        <v/>
      </c>
      <c r="N220" s="0" t="str">
        <f aca="false">IF(N$1="","",IF(INDEX(Responses!$A$220:$AZ$220,1,N$1)="","",INDEX(Responses!$A$220:$AZ$220,1,N$1)))</f>
        <v/>
      </c>
      <c r="O220" s="0" t="str">
        <f aca="false">IF(O$1="","",IF(INDEX(Responses!$A$220:$AZ$220,1,O$1)="","",INDEX(Responses!$A$220:$AZ$220,1,O$1)))</f>
        <v/>
      </c>
      <c r="P220" s="0" t="str">
        <f aca="false">IF(P$1="","",IF(INDEX(Responses!$A$220:$AZ$220,1,P$1)="","",INDEX(Responses!$A$220:$AZ$220,1,P$1)))</f>
        <v/>
      </c>
      <c r="Q220" s="0" t="str">
        <f aca="false">IF(Q$1="","",IF(INDEX(Responses!$A$220:$AZ$220,1,Q$1)="","",INDEX(Responses!$A$220:$AZ$220,1,Q$1)))</f>
        <v/>
      </c>
      <c r="R220" s="0" t="str">
        <f aca="false">IF(R$1="","",IF(INDEX(Responses!$A$220:$AZ$220,1,R$1)="","",INDEX(Responses!$A$220:$AZ$220,1,R$1)))</f>
        <v/>
      </c>
      <c r="S220" s="0" t="str">
        <f aca="false">IF(S$1="","",IF(INDEX(Responses!$A$220:$AZ$220,1,S$1)="","",INDEX(Responses!$A$220:$AZ$220,1,S$1)))</f>
        <v/>
      </c>
      <c r="T220" s="0" t="n">
        <f aca="false">IF(LEN(A220&amp;B220&amp;C220&amp;D220&amp;E220&amp;F220&amp;G220&amp;H220&amp;I220&amp;J220&amp;K220&amp;L220&amp;M220&amp;N220&amp;O220&amp;P220&amp;Q220&amp;R220&amp;S220)&gt;0,1,0)</f>
        <v>0</v>
      </c>
    </row>
    <row r="221" customFormat="false" ht="15" hidden="false" customHeight="false" outlineLevel="0" collapsed="false">
      <c r="A221" s="0" t="str">
        <f aca="false">IF(A$1="","",IF(INDEX(Responses!$A$221:$AZ$221,1,A$1)="","",INDEX(Responses!$A$221:$AZ$221,1,A$1)))</f>
        <v/>
      </c>
      <c r="B221" s="0" t="str">
        <f aca="false">IF(B$1="","",IF(INDEX(Responses!$A$221:$AZ$221,1,B$1)="","",INDEX(Responses!$A$221:$AZ$221,1,B$1)))</f>
        <v/>
      </c>
      <c r="C221" s="0" t="str">
        <f aca="false">IF(C$1="","",IF(INDEX(Responses!$A$221:$AZ$221,1,C$1)="","",INDEX(Responses!$A$221:$AZ$221,1,C$1)))</f>
        <v/>
      </c>
      <c r="D221" s="0" t="str">
        <f aca="false">IF(D$1="","",IF(INDEX(Responses!$A$221:$AZ$221,1,D$1)="","",INDEX(Responses!$A$221:$AZ$221,1,D$1)))</f>
        <v/>
      </c>
      <c r="E221" s="0" t="str">
        <f aca="false">IF(E$1="","",IF(INDEX(Responses!$A$221:$AZ$221,1,E$1)="","",INDEX(Responses!$A$221:$AZ$221,1,E$1)))</f>
        <v/>
      </c>
      <c r="F221" s="0" t="str">
        <f aca="false">IF(F$1="","",IF(INDEX(Responses!$A$221:$AZ$221,1,F$1)="","",INDEX(Responses!$A$221:$AZ$221,1,F$1)))</f>
        <v/>
      </c>
      <c r="G221" s="0" t="str">
        <f aca="false">IF(G$1="","",IF(INDEX(Responses!$A$221:$AZ$221,1,G$1)="","",INDEX(Responses!$A$221:$AZ$221,1,G$1)))</f>
        <v/>
      </c>
      <c r="H221" s="0" t="str">
        <f aca="false">IF(H$1="","",IF(INDEX(Responses!$A$221:$AZ$221,1,H$1)="","",INDEX(Responses!$A$221:$AZ$221,1,H$1)))</f>
        <v/>
      </c>
      <c r="I221" s="0" t="str">
        <f aca="false">IF(I$1="","",IF(INDEX(Responses!$A$221:$AZ$221,1,I$1)="","",INDEX(Responses!$A$221:$AZ$221,1,I$1)))</f>
        <v/>
      </c>
      <c r="J221" s="0" t="str">
        <f aca="false">IF(J$1="","",IF(INDEX(Responses!$A$221:$AZ$221,1,J$1)="","",INDEX(Responses!$A$221:$AZ$221,1,J$1)))</f>
        <v/>
      </c>
      <c r="K221" s="0" t="str">
        <f aca="false">IF(K$1="","",IF(INDEX(Responses!$A$221:$AZ$221,1,K$1)="","",INDEX(Responses!$A$221:$AZ$221,1,K$1)))</f>
        <v/>
      </c>
      <c r="L221" s="0" t="str">
        <f aca="false">IF(L$1="","",IF(INDEX(Responses!$A$221:$AZ$221,1,L$1)="","",INDEX(Responses!$A$221:$AZ$221,1,L$1)))</f>
        <v/>
      </c>
      <c r="M221" s="0" t="str">
        <f aca="false">IF(M$1="","",IF(INDEX(Responses!$A$221:$AZ$221,1,M$1)="","",INDEX(Responses!$A$221:$AZ$221,1,M$1)))</f>
        <v/>
      </c>
      <c r="N221" s="0" t="str">
        <f aca="false">IF(N$1="","",IF(INDEX(Responses!$A$221:$AZ$221,1,N$1)="","",INDEX(Responses!$A$221:$AZ$221,1,N$1)))</f>
        <v/>
      </c>
      <c r="O221" s="0" t="str">
        <f aca="false">IF(O$1="","",IF(INDEX(Responses!$A$221:$AZ$221,1,O$1)="","",INDEX(Responses!$A$221:$AZ$221,1,O$1)))</f>
        <v/>
      </c>
      <c r="P221" s="0" t="str">
        <f aca="false">IF(P$1="","",IF(INDEX(Responses!$A$221:$AZ$221,1,P$1)="","",INDEX(Responses!$A$221:$AZ$221,1,P$1)))</f>
        <v/>
      </c>
      <c r="Q221" s="0" t="str">
        <f aca="false">IF(Q$1="","",IF(INDEX(Responses!$A$221:$AZ$221,1,Q$1)="","",INDEX(Responses!$A$221:$AZ$221,1,Q$1)))</f>
        <v/>
      </c>
      <c r="R221" s="0" t="str">
        <f aca="false">IF(R$1="","",IF(INDEX(Responses!$A$221:$AZ$221,1,R$1)="","",INDEX(Responses!$A$221:$AZ$221,1,R$1)))</f>
        <v/>
      </c>
      <c r="S221" s="0" t="str">
        <f aca="false">IF(S$1="","",IF(INDEX(Responses!$A$221:$AZ$221,1,S$1)="","",INDEX(Responses!$A$221:$AZ$221,1,S$1)))</f>
        <v/>
      </c>
      <c r="T221" s="0" t="n">
        <f aca="false">IF(LEN(A221&amp;B221&amp;C221&amp;D221&amp;E221&amp;F221&amp;G221&amp;H221&amp;I221&amp;J221&amp;K221&amp;L221&amp;M221&amp;N221&amp;O221&amp;P221&amp;Q221&amp;R221&amp;S221)&gt;0,1,0)</f>
        <v>0</v>
      </c>
    </row>
    <row r="222" customFormat="false" ht="15" hidden="false" customHeight="false" outlineLevel="0" collapsed="false">
      <c r="A222" s="0" t="str">
        <f aca="false">IF(A$1="","",IF(INDEX(Responses!$A$222:$AZ$222,1,A$1)="","",INDEX(Responses!$A$222:$AZ$222,1,A$1)))</f>
        <v/>
      </c>
      <c r="B222" s="0" t="str">
        <f aca="false">IF(B$1="","",IF(INDEX(Responses!$A$222:$AZ$222,1,B$1)="","",INDEX(Responses!$A$222:$AZ$222,1,B$1)))</f>
        <v/>
      </c>
      <c r="C222" s="0" t="str">
        <f aca="false">IF(C$1="","",IF(INDEX(Responses!$A$222:$AZ$222,1,C$1)="","",INDEX(Responses!$A$222:$AZ$222,1,C$1)))</f>
        <v/>
      </c>
      <c r="D222" s="0" t="str">
        <f aca="false">IF(D$1="","",IF(INDEX(Responses!$A$222:$AZ$222,1,D$1)="","",INDEX(Responses!$A$222:$AZ$222,1,D$1)))</f>
        <v/>
      </c>
      <c r="E222" s="0" t="str">
        <f aca="false">IF(E$1="","",IF(INDEX(Responses!$A$222:$AZ$222,1,E$1)="","",INDEX(Responses!$A$222:$AZ$222,1,E$1)))</f>
        <v/>
      </c>
      <c r="F222" s="0" t="str">
        <f aca="false">IF(F$1="","",IF(INDEX(Responses!$A$222:$AZ$222,1,F$1)="","",INDEX(Responses!$A$222:$AZ$222,1,F$1)))</f>
        <v/>
      </c>
      <c r="G222" s="0" t="str">
        <f aca="false">IF(G$1="","",IF(INDEX(Responses!$A$222:$AZ$222,1,G$1)="","",INDEX(Responses!$A$222:$AZ$222,1,G$1)))</f>
        <v/>
      </c>
      <c r="H222" s="0" t="str">
        <f aca="false">IF(H$1="","",IF(INDEX(Responses!$A$222:$AZ$222,1,H$1)="","",INDEX(Responses!$A$222:$AZ$222,1,H$1)))</f>
        <v/>
      </c>
      <c r="I222" s="0" t="str">
        <f aca="false">IF(I$1="","",IF(INDEX(Responses!$A$222:$AZ$222,1,I$1)="","",INDEX(Responses!$A$222:$AZ$222,1,I$1)))</f>
        <v/>
      </c>
      <c r="J222" s="0" t="str">
        <f aca="false">IF(J$1="","",IF(INDEX(Responses!$A$222:$AZ$222,1,J$1)="","",INDEX(Responses!$A$222:$AZ$222,1,J$1)))</f>
        <v/>
      </c>
      <c r="K222" s="0" t="str">
        <f aca="false">IF(K$1="","",IF(INDEX(Responses!$A$222:$AZ$222,1,K$1)="","",INDEX(Responses!$A$222:$AZ$222,1,K$1)))</f>
        <v/>
      </c>
      <c r="L222" s="0" t="str">
        <f aca="false">IF(L$1="","",IF(INDEX(Responses!$A$222:$AZ$222,1,L$1)="","",INDEX(Responses!$A$222:$AZ$222,1,L$1)))</f>
        <v/>
      </c>
      <c r="M222" s="0" t="str">
        <f aca="false">IF(M$1="","",IF(INDEX(Responses!$A$222:$AZ$222,1,M$1)="","",INDEX(Responses!$A$222:$AZ$222,1,M$1)))</f>
        <v/>
      </c>
      <c r="N222" s="0" t="str">
        <f aca="false">IF(N$1="","",IF(INDEX(Responses!$A$222:$AZ$222,1,N$1)="","",INDEX(Responses!$A$222:$AZ$222,1,N$1)))</f>
        <v/>
      </c>
      <c r="O222" s="0" t="str">
        <f aca="false">IF(O$1="","",IF(INDEX(Responses!$A$222:$AZ$222,1,O$1)="","",INDEX(Responses!$A$222:$AZ$222,1,O$1)))</f>
        <v/>
      </c>
      <c r="P222" s="0" t="str">
        <f aca="false">IF(P$1="","",IF(INDEX(Responses!$A$222:$AZ$222,1,P$1)="","",INDEX(Responses!$A$222:$AZ$222,1,P$1)))</f>
        <v/>
      </c>
      <c r="Q222" s="0" t="str">
        <f aca="false">IF(Q$1="","",IF(INDEX(Responses!$A$222:$AZ$222,1,Q$1)="","",INDEX(Responses!$A$222:$AZ$222,1,Q$1)))</f>
        <v/>
      </c>
      <c r="R222" s="0" t="str">
        <f aca="false">IF(R$1="","",IF(INDEX(Responses!$A$222:$AZ$222,1,R$1)="","",INDEX(Responses!$A$222:$AZ$222,1,R$1)))</f>
        <v/>
      </c>
      <c r="S222" s="0" t="str">
        <f aca="false">IF(S$1="","",IF(INDEX(Responses!$A$222:$AZ$222,1,S$1)="","",INDEX(Responses!$A$222:$AZ$222,1,S$1)))</f>
        <v/>
      </c>
      <c r="T222" s="0" t="n">
        <f aca="false">IF(LEN(A222&amp;B222&amp;C222&amp;D222&amp;E222&amp;F222&amp;G222&amp;H222&amp;I222&amp;J222&amp;K222&amp;L222&amp;M222&amp;N222&amp;O222&amp;P222&amp;Q222&amp;R222&amp;S222)&gt;0,1,0)</f>
        <v>0</v>
      </c>
    </row>
    <row r="223" customFormat="false" ht="15" hidden="false" customHeight="false" outlineLevel="0" collapsed="false">
      <c r="A223" s="0" t="str">
        <f aca="false">IF(A$1="","",IF(INDEX(Responses!$A$223:$AZ$223,1,A$1)="","",INDEX(Responses!$A$223:$AZ$223,1,A$1)))</f>
        <v/>
      </c>
      <c r="B223" s="0" t="str">
        <f aca="false">IF(B$1="","",IF(INDEX(Responses!$A$223:$AZ$223,1,B$1)="","",INDEX(Responses!$A$223:$AZ$223,1,B$1)))</f>
        <v/>
      </c>
      <c r="C223" s="0" t="str">
        <f aca="false">IF(C$1="","",IF(INDEX(Responses!$A$223:$AZ$223,1,C$1)="","",INDEX(Responses!$A$223:$AZ$223,1,C$1)))</f>
        <v/>
      </c>
      <c r="D223" s="0" t="str">
        <f aca="false">IF(D$1="","",IF(INDEX(Responses!$A$223:$AZ$223,1,D$1)="","",INDEX(Responses!$A$223:$AZ$223,1,D$1)))</f>
        <v/>
      </c>
      <c r="E223" s="0" t="str">
        <f aca="false">IF(E$1="","",IF(INDEX(Responses!$A$223:$AZ$223,1,E$1)="","",INDEX(Responses!$A$223:$AZ$223,1,E$1)))</f>
        <v/>
      </c>
      <c r="F223" s="0" t="str">
        <f aca="false">IF(F$1="","",IF(INDEX(Responses!$A$223:$AZ$223,1,F$1)="","",INDEX(Responses!$A$223:$AZ$223,1,F$1)))</f>
        <v/>
      </c>
      <c r="G223" s="0" t="str">
        <f aca="false">IF(G$1="","",IF(INDEX(Responses!$A$223:$AZ$223,1,G$1)="","",INDEX(Responses!$A$223:$AZ$223,1,G$1)))</f>
        <v/>
      </c>
      <c r="H223" s="0" t="str">
        <f aca="false">IF(H$1="","",IF(INDEX(Responses!$A$223:$AZ$223,1,H$1)="","",INDEX(Responses!$A$223:$AZ$223,1,H$1)))</f>
        <v/>
      </c>
      <c r="I223" s="0" t="str">
        <f aca="false">IF(I$1="","",IF(INDEX(Responses!$A$223:$AZ$223,1,I$1)="","",INDEX(Responses!$A$223:$AZ$223,1,I$1)))</f>
        <v/>
      </c>
      <c r="J223" s="0" t="str">
        <f aca="false">IF(J$1="","",IF(INDEX(Responses!$A$223:$AZ$223,1,J$1)="","",INDEX(Responses!$A$223:$AZ$223,1,J$1)))</f>
        <v/>
      </c>
      <c r="K223" s="0" t="str">
        <f aca="false">IF(K$1="","",IF(INDEX(Responses!$A$223:$AZ$223,1,K$1)="","",INDEX(Responses!$A$223:$AZ$223,1,K$1)))</f>
        <v/>
      </c>
      <c r="L223" s="0" t="str">
        <f aca="false">IF(L$1="","",IF(INDEX(Responses!$A$223:$AZ$223,1,L$1)="","",INDEX(Responses!$A$223:$AZ$223,1,L$1)))</f>
        <v/>
      </c>
      <c r="M223" s="0" t="str">
        <f aca="false">IF(M$1="","",IF(INDEX(Responses!$A$223:$AZ$223,1,M$1)="","",INDEX(Responses!$A$223:$AZ$223,1,M$1)))</f>
        <v/>
      </c>
      <c r="N223" s="0" t="str">
        <f aca="false">IF(N$1="","",IF(INDEX(Responses!$A$223:$AZ$223,1,N$1)="","",INDEX(Responses!$A$223:$AZ$223,1,N$1)))</f>
        <v/>
      </c>
      <c r="O223" s="0" t="str">
        <f aca="false">IF(O$1="","",IF(INDEX(Responses!$A$223:$AZ$223,1,O$1)="","",INDEX(Responses!$A$223:$AZ$223,1,O$1)))</f>
        <v/>
      </c>
      <c r="P223" s="0" t="str">
        <f aca="false">IF(P$1="","",IF(INDEX(Responses!$A$223:$AZ$223,1,P$1)="","",INDEX(Responses!$A$223:$AZ$223,1,P$1)))</f>
        <v/>
      </c>
      <c r="Q223" s="0" t="str">
        <f aca="false">IF(Q$1="","",IF(INDEX(Responses!$A$223:$AZ$223,1,Q$1)="","",INDEX(Responses!$A$223:$AZ$223,1,Q$1)))</f>
        <v/>
      </c>
      <c r="R223" s="0" t="str">
        <f aca="false">IF(R$1="","",IF(INDEX(Responses!$A$223:$AZ$223,1,R$1)="","",INDEX(Responses!$A$223:$AZ$223,1,R$1)))</f>
        <v/>
      </c>
      <c r="S223" s="0" t="str">
        <f aca="false">IF(S$1="","",IF(INDEX(Responses!$A$223:$AZ$223,1,S$1)="","",INDEX(Responses!$A$223:$AZ$223,1,S$1)))</f>
        <v/>
      </c>
      <c r="T223" s="0" t="n">
        <f aca="false">IF(LEN(A223&amp;B223&amp;C223&amp;D223&amp;E223&amp;F223&amp;G223&amp;H223&amp;I223&amp;J223&amp;K223&amp;L223&amp;M223&amp;N223&amp;O223&amp;P223&amp;Q223&amp;R223&amp;S223)&gt;0,1,0)</f>
        <v>0</v>
      </c>
    </row>
    <row r="224" customFormat="false" ht="15" hidden="false" customHeight="false" outlineLevel="0" collapsed="false">
      <c r="A224" s="0" t="str">
        <f aca="false">IF(A$1="","",IF(INDEX(Responses!$A$224:$AZ$224,1,A$1)="","",INDEX(Responses!$A$224:$AZ$224,1,A$1)))</f>
        <v/>
      </c>
      <c r="B224" s="0" t="str">
        <f aca="false">IF(B$1="","",IF(INDEX(Responses!$A$224:$AZ$224,1,B$1)="","",INDEX(Responses!$A$224:$AZ$224,1,B$1)))</f>
        <v/>
      </c>
      <c r="C224" s="0" t="str">
        <f aca="false">IF(C$1="","",IF(INDEX(Responses!$A$224:$AZ$224,1,C$1)="","",INDEX(Responses!$A$224:$AZ$224,1,C$1)))</f>
        <v/>
      </c>
      <c r="D224" s="0" t="str">
        <f aca="false">IF(D$1="","",IF(INDEX(Responses!$A$224:$AZ$224,1,D$1)="","",INDEX(Responses!$A$224:$AZ$224,1,D$1)))</f>
        <v/>
      </c>
      <c r="E224" s="0" t="str">
        <f aca="false">IF(E$1="","",IF(INDEX(Responses!$A$224:$AZ$224,1,E$1)="","",INDEX(Responses!$A$224:$AZ$224,1,E$1)))</f>
        <v/>
      </c>
      <c r="F224" s="0" t="str">
        <f aca="false">IF(F$1="","",IF(INDEX(Responses!$A$224:$AZ$224,1,F$1)="","",INDEX(Responses!$A$224:$AZ$224,1,F$1)))</f>
        <v/>
      </c>
      <c r="G224" s="0" t="str">
        <f aca="false">IF(G$1="","",IF(INDEX(Responses!$A$224:$AZ$224,1,G$1)="","",INDEX(Responses!$A$224:$AZ$224,1,G$1)))</f>
        <v/>
      </c>
      <c r="H224" s="0" t="str">
        <f aca="false">IF(H$1="","",IF(INDEX(Responses!$A$224:$AZ$224,1,H$1)="","",INDEX(Responses!$A$224:$AZ$224,1,H$1)))</f>
        <v/>
      </c>
      <c r="I224" s="0" t="str">
        <f aca="false">IF(I$1="","",IF(INDEX(Responses!$A$224:$AZ$224,1,I$1)="","",INDEX(Responses!$A$224:$AZ$224,1,I$1)))</f>
        <v/>
      </c>
      <c r="J224" s="0" t="str">
        <f aca="false">IF(J$1="","",IF(INDEX(Responses!$A$224:$AZ$224,1,J$1)="","",INDEX(Responses!$A$224:$AZ$224,1,J$1)))</f>
        <v/>
      </c>
      <c r="K224" s="0" t="str">
        <f aca="false">IF(K$1="","",IF(INDEX(Responses!$A$224:$AZ$224,1,K$1)="","",INDEX(Responses!$A$224:$AZ$224,1,K$1)))</f>
        <v/>
      </c>
      <c r="L224" s="0" t="str">
        <f aca="false">IF(L$1="","",IF(INDEX(Responses!$A$224:$AZ$224,1,L$1)="","",INDEX(Responses!$A$224:$AZ$224,1,L$1)))</f>
        <v/>
      </c>
      <c r="M224" s="0" t="str">
        <f aca="false">IF(M$1="","",IF(INDEX(Responses!$A$224:$AZ$224,1,M$1)="","",INDEX(Responses!$A$224:$AZ$224,1,M$1)))</f>
        <v/>
      </c>
      <c r="N224" s="0" t="str">
        <f aca="false">IF(N$1="","",IF(INDEX(Responses!$A$224:$AZ$224,1,N$1)="","",INDEX(Responses!$A$224:$AZ$224,1,N$1)))</f>
        <v/>
      </c>
      <c r="O224" s="0" t="str">
        <f aca="false">IF(O$1="","",IF(INDEX(Responses!$A$224:$AZ$224,1,O$1)="","",INDEX(Responses!$A$224:$AZ$224,1,O$1)))</f>
        <v/>
      </c>
      <c r="P224" s="0" t="str">
        <f aca="false">IF(P$1="","",IF(INDEX(Responses!$A$224:$AZ$224,1,P$1)="","",INDEX(Responses!$A$224:$AZ$224,1,P$1)))</f>
        <v/>
      </c>
      <c r="Q224" s="0" t="str">
        <f aca="false">IF(Q$1="","",IF(INDEX(Responses!$A$224:$AZ$224,1,Q$1)="","",INDEX(Responses!$A$224:$AZ$224,1,Q$1)))</f>
        <v/>
      </c>
      <c r="R224" s="0" t="str">
        <f aca="false">IF(R$1="","",IF(INDEX(Responses!$A$224:$AZ$224,1,R$1)="","",INDEX(Responses!$A$224:$AZ$224,1,R$1)))</f>
        <v/>
      </c>
      <c r="S224" s="0" t="str">
        <f aca="false">IF(S$1="","",IF(INDEX(Responses!$A$224:$AZ$224,1,S$1)="","",INDEX(Responses!$A$224:$AZ$224,1,S$1)))</f>
        <v/>
      </c>
      <c r="T224" s="0" t="n">
        <f aca="false">IF(LEN(A224&amp;B224&amp;C224&amp;D224&amp;E224&amp;F224&amp;G224&amp;H224&amp;I224&amp;J224&amp;K224&amp;L224&amp;M224&amp;N224&amp;O224&amp;P224&amp;Q224&amp;R224&amp;S224)&gt;0,1,0)</f>
        <v>0</v>
      </c>
    </row>
    <row r="225" customFormat="false" ht="15" hidden="false" customHeight="false" outlineLevel="0" collapsed="false">
      <c r="A225" s="0" t="str">
        <f aca="false">IF(A$1="","",IF(INDEX(Responses!$A$225:$AZ$225,1,A$1)="","",INDEX(Responses!$A$225:$AZ$225,1,A$1)))</f>
        <v/>
      </c>
      <c r="B225" s="0" t="str">
        <f aca="false">IF(B$1="","",IF(INDEX(Responses!$A$225:$AZ$225,1,B$1)="","",INDEX(Responses!$A$225:$AZ$225,1,B$1)))</f>
        <v/>
      </c>
      <c r="C225" s="0" t="str">
        <f aca="false">IF(C$1="","",IF(INDEX(Responses!$A$225:$AZ$225,1,C$1)="","",INDEX(Responses!$A$225:$AZ$225,1,C$1)))</f>
        <v/>
      </c>
      <c r="D225" s="0" t="str">
        <f aca="false">IF(D$1="","",IF(INDEX(Responses!$A$225:$AZ$225,1,D$1)="","",INDEX(Responses!$A$225:$AZ$225,1,D$1)))</f>
        <v/>
      </c>
      <c r="E225" s="0" t="str">
        <f aca="false">IF(E$1="","",IF(INDEX(Responses!$A$225:$AZ$225,1,E$1)="","",INDEX(Responses!$A$225:$AZ$225,1,E$1)))</f>
        <v/>
      </c>
      <c r="F225" s="0" t="str">
        <f aca="false">IF(F$1="","",IF(INDEX(Responses!$A$225:$AZ$225,1,F$1)="","",INDEX(Responses!$A$225:$AZ$225,1,F$1)))</f>
        <v/>
      </c>
      <c r="G225" s="0" t="str">
        <f aca="false">IF(G$1="","",IF(INDEX(Responses!$A$225:$AZ$225,1,G$1)="","",INDEX(Responses!$A$225:$AZ$225,1,G$1)))</f>
        <v/>
      </c>
      <c r="H225" s="0" t="str">
        <f aca="false">IF(H$1="","",IF(INDEX(Responses!$A$225:$AZ$225,1,H$1)="","",INDEX(Responses!$A$225:$AZ$225,1,H$1)))</f>
        <v/>
      </c>
      <c r="I225" s="0" t="str">
        <f aca="false">IF(I$1="","",IF(INDEX(Responses!$A$225:$AZ$225,1,I$1)="","",INDEX(Responses!$A$225:$AZ$225,1,I$1)))</f>
        <v/>
      </c>
      <c r="J225" s="0" t="str">
        <f aca="false">IF(J$1="","",IF(INDEX(Responses!$A$225:$AZ$225,1,J$1)="","",INDEX(Responses!$A$225:$AZ$225,1,J$1)))</f>
        <v/>
      </c>
      <c r="K225" s="0" t="str">
        <f aca="false">IF(K$1="","",IF(INDEX(Responses!$A$225:$AZ$225,1,K$1)="","",INDEX(Responses!$A$225:$AZ$225,1,K$1)))</f>
        <v/>
      </c>
      <c r="L225" s="0" t="str">
        <f aca="false">IF(L$1="","",IF(INDEX(Responses!$A$225:$AZ$225,1,L$1)="","",INDEX(Responses!$A$225:$AZ$225,1,L$1)))</f>
        <v/>
      </c>
      <c r="M225" s="0" t="str">
        <f aca="false">IF(M$1="","",IF(INDEX(Responses!$A$225:$AZ$225,1,M$1)="","",INDEX(Responses!$A$225:$AZ$225,1,M$1)))</f>
        <v/>
      </c>
      <c r="N225" s="0" t="str">
        <f aca="false">IF(N$1="","",IF(INDEX(Responses!$A$225:$AZ$225,1,N$1)="","",INDEX(Responses!$A$225:$AZ$225,1,N$1)))</f>
        <v/>
      </c>
      <c r="O225" s="0" t="str">
        <f aca="false">IF(O$1="","",IF(INDEX(Responses!$A$225:$AZ$225,1,O$1)="","",INDEX(Responses!$A$225:$AZ$225,1,O$1)))</f>
        <v/>
      </c>
      <c r="P225" s="0" t="str">
        <f aca="false">IF(P$1="","",IF(INDEX(Responses!$A$225:$AZ$225,1,P$1)="","",INDEX(Responses!$A$225:$AZ$225,1,P$1)))</f>
        <v/>
      </c>
      <c r="Q225" s="0" t="str">
        <f aca="false">IF(Q$1="","",IF(INDEX(Responses!$A$225:$AZ$225,1,Q$1)="","",INDEX(Responses!$A$225:$AZ$225,1,Q$1)))</f>
        <v/>
      </c>
      <c r="R225" s="0" t="str">
        <f aca="false">IF(R$1="","",IF(INDEX(Responses!$A$225:$AZ$225,1,R$1)="","",INDEX(Responses!$A$225:$AZ$225,1,R$1)))</f>
        <v/>
      </c>
      <c r="S225" s="0" t="str">
        <f aca="false">IF(S$1="","",IF(INDEX(Responses!$A$225:$AZ$225,1,S$1)="","",INDEX(Responses!$A$225:$AZ$225,1,S$1)))</f>
        <v/>
      </c>
      <c r="T225" s="0" t="n">
        <f aca="false">IF(LEN(A225&amp;B225&amp;C225&amp;D225&amp;E225&amp;F225&amp;G225&amp;H225&amp;I225&amp;J225&amp;K225&amp;L225&amp;M225&amp;N225&amp;O225&amp;P225&amp;Q225&amp;R225&amp;S225)&gt;0,1,0)</f>
        <v>0</v>
      </c>
    </row>
    <row r="226" customFormat="false" ht="15" hidden="false" customHeight="false" outlineLevel="0" collapsed="false">
      <c r="A226" s="0" t="str">
        <f aca="false">IF(A$1="","",IF(INDEX(Responses!$A$226:$AZ$226,1,A$1)="","",INDEX(Responses!$A$226:$AZ$226,1,A$1)))</f>
        <v/>
      </c>
      <c r="B226" s="0" t="str">
        <f aca="false">IF(B$1="","",IF(INDEX(Responses!$A$226:$AZ$226,1,B$1)="","",INDEX(Responses!$A$226:$AZ$226,1,B$1)))</f>
        <v/>
      </c>
      <c r="C226" s="0" t="str">
        <f aca="false">IF(C$1="","",IF(INDEX(Responses!$A$226:$AZ$226,1,C$1)="","",INDEX(Responses!$A$226:$AZ$226,1,C$1)))</f>
        <v/>
      </c>
      <c r="D226" s="0" t="str">
        <f aca="false">IF(D$1="","",IF(INDEX(Responses!$A$226:$AZ$226,1,D$1)="","",INDEX(Responses!$A$226:$AZ$226,1,D$1)))</f>
        <v/>
      </c>
      <c r="E226" s="0" t="str">
        <f aca="false">IF(E$1="","",IF(INDEX(Responses!$A$226:$AZ$226,1,E$1)="","",INDEX(Responses!$A$226:$AZ$226,1,E$1)))</f>
        <v/>
      </c>
      <c r="F226" s="0" t="str">
        <f aca="false">IF(F$1="","",IF(INDEX(Responses!$A$226:$AZ$226,1,F$1)="","",INDEX(Responses!$A$226:$AZ$226,1,F$1)))</f>
        <v/>
      </c>
      <c r="G226" s="0" t="str">
        <f aca="false">IF(G$1="","",IF(INDEX(Responses!$A$226:$AZ$226,1,G$1)="","",INDEX(Responses!$A$226:$AZ$226,1,G$1)))</f>
        <v/>
      </c>
      <c r="H226" s="0" t="str">
        <f aca="false">IF(H$1="","",IF(INDEX(Responses!$A$226:$AZ$226,1,H$1)="","",INDEX(Responses!$A$226:$AZ$226,1,H$1)))</f>
        <v/>
      </c>
      <c r="I226" s="0" t="str">
        <f aca="false">IF(I$1="","",IF(INDEX(Responses!$A$226:$AZ$226,1,I$1)="","",INDEX(Responses!$A$226:$AZ$226,1,I$1)))</f>
        <v/>
      </c>
      <c r="J226" s="0" t="str">
        <f aca="false">IF(J$1="","",IF(INDEX(Responses!$A$226:$AZ$226,1,J$1)="","",INDEX(Responses!$A$226:$AZ$226,1,J$1)))</f>
        <v/>
      </c>
      <c r="K226" s="0" t="str">
        <f aca="false">IF(K$1="","",IF(INDEX(Responses!$A$226:$AZ$226,1,K$1)="","",INDEX(Responses!$A$226:$AZ$226,1,K$1)))</f>
        <v/>
      </c>
      <c r="L226" s="0" t="str">
        <f aca="false">IF(L$1="","",IF(INDEX(Responses!$A$226:$AZ$226,1,L$1)="","",INDEX(Responses!$A$226:$AZ$226,1,L$1)))</f>
        <v/>
      </c>
      <c r="M226" s="0" t="str">
        <f aca="false">IF(M$1="","",IF(INDEX(Responses!$A$226:$AZ$226,1,M$1)="","",INDEX(Responses!$A$226:$AZ$226,1,M$1)))</f>
        <v/>
      </c>
      <c r="N226" s="0" t="str">
        <f aca="false">IF(N$1="","",IF(INDEX(Responses!$A$226:$AZ$226,1,N$1)="","",INDEX(Responses!$A$226:$AZ$226,1,N$1)))</f>
        <v/>
      </c>
      <c r="O226" s="0" t="str">
        <f aca="false">IF(O$1="","",IF(INDEX(Responses!$A$226:$AZ$226,1,O$1)="","",INDEX(Responses!$A$226:$AZ$226,1,O$1)))</f>
        <v/>
      </c>
      <c r="P226" s="0" t="str">
        <f aca="false">IF(P$1="","",IF(INDEX(Responses!$A$226:$AZ$226,1,P$1)="","",INDEX(Responses!$A$226:$AZ$226,1,P$1)))</f>
        <v/>
      </c>
      <c r="Q226" s="0" t="str">
        <f aca="false">IF(Q$1="","",IF(INDEX(Responses!$A$226:$AZ$226,1,Q$1)="","",INDEX(Responses!$A$226:$AZ$226,1,Q$1)))</f>
        <v/>
      </c>
      <c r="R226" s="0" t="str">
        <f aca="false">IF(R$1="","",IF(INDEX(Responses!$A$226:$AZ$226,1,R$1)="","",INDEX(Responses!$A$226:$AZ$226,1,R$1)))</f>
        <v/>
      </c>
      <c r="S226" s="0" t="str">
        <f aca="false">IF(S$1="","",IF(INDEX(Responses!$A$226:$AZ$226,1,S$1)="","",INDEX(Responses!$A$226:$AZ$226,1,S$1)))</f>
        <v/>
      </c>
      <c r="T226" s="0" t="n">
        <f aca="false">IF(LEN(A226&amp;B226&amp;C226&amp;D226&amp;E226&amp;F226&amp;G226&amp;H226&amp;I226&amp;J226&amp;K226&amp;L226&amp;M226&amp;N226&amp;O226&amp;P226&amp;Q226&amp;R226&amp;S226)&gt;0,1,0)</f>
        <v>0</v>
      </c>
    </row>
    <row r="227" customFormat="false" ht="15" hidden="false" customHeight="false" outlineLevel="0" collapsed="false">
      <c r="A227" s="0" t="str">
        <f aca="false">IF(A$1="","",IF(INDEX(Responses!$A$227:$AZ$227,1,A$1)="","",INDEX(Responses!$A$227:$AZ$227,1,A$1)))</f>
        <v/>
      </c>
      <c r="B227" s="0" t="str">
        <f aca="false">IF(B$1="","",IF(INDEX(Responses!$A$227:$AZ$227,1,B$1)="","",INDEX(Responses!$A$227:$AZ$227,1,B$1)))</f>
        <v/>
      </c>
      <c r="C227" s="0" t="str">
        <f aca="false">IF(C$1="","",IF(INDEX(Responses!$A$227:$AZ$227,1,C$1)="","",INDEX(Responses!$A$227:$AZ$227,1,C$1)))</f>
        <v/>
      </c>
      <c r="D227" s="0" t="str">
        <f aca="false">IF(D$1="","",IF(INDEX(Responses!$A$227:$AZ$227,1,D$1)="","",INDEX(Responses!$A$227:$AZ$227,1,D$1)))</f>
        <v/>
      </c>
      <c r="E227" s="0" t="str">
        <f aca="false">IF(E$1="","",IF(INDEX(Responses!$A$227:$AZ$227,1,E$1)="","",INDEX(Responses!$A$227:$AZ$227,1,E$1)))</f>
        <v/>
      </c>
      <c r="F227" s="0" t="str">
        <f aca="false">IF(F$1="","",IF(INDEX(Responses!$A$227:$AZ$227,1,F$1)="","",INDEX(Responses!$A$227:$AZ$227,1,F$1)))</f>
        <v/>
      </c>
      <c r="G227" s="0" t="str">
        <f aca="false">IF(G$1="","",IF(INDEX(Responses!$A$227:$AZ$227,1,G$1)="","",INDEX(Responses!$A$227:$AZ$227,1,G$1)))</f>
        <v/>
      </c>
      <c r="H227" s="0" t="str">
        <f aca="false">IF(H$1="","",IF(INDEX(Responses!$A$227:$AZ$227,1,H$1)="","",INDEX(Responses!$A$227:$AZ$227,1,H$1)))</f>
        <v/>
      </c>
      <c r="I227" s="0" t="str">
        <f aca="false">IF(I$1="","",IF(INDEX(Responses!$A$227:$AZ$227,1,I$1)="","",INDEX(Responses!$A$227:$AZ$227,1,I$1)))</f>
        <v/>
      </c>
      <c r="J227" s="0" t="str">
        <f aca="false">IF(J$1="","",IF(INDEX(Responses!$A$227:$AZ$227,1,J$1)="","",INDEX(Responses!$A$227:$AZ$227,1,J$1)))</f>
        <v/>
      </c>
      <c r="K227" s="0" t="str">
        <f aca="false">IF(K$1="","",IF(INDEX(Responses!$A$227:$AZ$227,1,K$1)="","",INDEX(Responses!$A$227:$AZ$227,1,K$1)))</f>
        <v/>
      </c>
      <c r="L227" s="0" t="str">
        <f aca="false">IF(L$1="","",IF(INDEX(Responses!$A$227:$AZ$227,1,L$1)="","",INDEX(Responses!$A$227:$AZ$227,1,L$1)))</f>
        <v/>
      </c>
      <c r="M227" s="0" t="str">
        <f aca="false">IF(M$1="","",IF(INDEX(Responses!$A$227:$AZ$227,1,M$1)="","",INDEX(Responses!$A$227:$AZ$227,1,M$1)))</f>
        <v/>
      </c>
      <c r="N227" s="0" t="str">
        <f aca="false">IF(N$1="","",IF(INDEX(Responses!$A$227:$AZ$227,1,N$1)="","",INDEX(Responses!$A$227:$AZ$227,1,N$1)))</f>
        <v/>
      </c>
      <c r="O227" s="0" t="str">
        <f aca="false">IF(O$1="","",IF(INDEX(Responses!$A$227:$AZ$227,1,O$1)="","",INDEX(Responses!$A$227:$AZ$227,1,O$1)))</f>
        <v/>
      </c>
      <c r="P227" s="0" t="str">
        <f aca="false">IF(P$1="","",IF(INDEX(Responses!$A$227:$AZ$227,1,P$1)="","",INDEX(Responses!$A$227:$AZ$227,1,P$1)))</f>
        <v/>
      </c>
      <c r="Q227" s="0" t="str">
        <f aca="false">IF(Q$1="","",IF(INDEX(Responses!$A$227:$AZ$227,1,Q$1)="","",INDEX(Responses!$A$227:$AZ$227,1,Q$1)))</f>
        <v/>
      </c>
      <c r="R227" s="0" t="str">
        <f aca="false">IF(R$1="","",IF(INDEX(Responses!$A$227:$AZ$227,1,R$1)="","",INDEX(Responses!$A$227:$AZ$227,1,R$1)))</f>
        <v/>
      </c>
      <c r="S227" s="0" t="str">
        <f aca="false">IF(S$1="","",IF(INDEX(Responses!$A$227:$AZ$227,1,S$1)="","",INDEX(Responses!$A$227:$AZ$227,1,S$1)))</f>
        <v/>
      </c>
      <c r="T227" s="0" t="n">
        <f aca="false">IF(LEN(A227&amp;B227&amp;C227&amp;D227&amp;E227&amp;F227&amp;G227&amp;H227&amp;I227&amp;J227&amp;K227&amp;L227&amp;M227&amp;N227&amp;O227&amp;P227&amp;Q227&amp;R227&amp;S227)&gt;0,1,0)</f>
        <v>0</v>
      </c>
    </row>
    <row r="228" customFormat="false" ht="15" hidden="false" customHeight="false" outlineLevel="0" collapsed="false">
      <c r="A228" s="0" t="str">
        <f aca="false">IF(A$1="","",IF(INDEX(Responses!$A$228:$AZ$228,1,A$1)="","",INDEX(Responses!$A$228:$AZ$228,1,A$1)))</f>
        <v/>
      </c>
      <c r="B228" s="0" t="str">
        <f aca="false">IF(B$1="","",IF(INDEX(Responses!$A$228:$AZ$228,1,B$1)="","",INDEX(Responses!$A$228:$AZ$228,1,B$1)))</f>
        <v/>
      </c>
      <c r="C228" s="0" t="str">
        <f aca="false">IF(C$1="","",IF(INDEX(Responses!$A$228:$AZ$228,1,C$1)="","",INDEX(Responses!$A$228:$AZ$228,1,C$1)))</f>
        <v/>
      </c>
      <c r="D228" s="0" t="str">
        <f aca="false">IF(D$1="","",IF(INDEX(Responses!$A$228:$AZ$228,1,D$1)="","",INDEX(Responses!$A$228:$AZ$228,1,D$1)))</f>
        <v/>
      </c>
      <c r="E228" s="0" t="str">
        <f aca="false">IF(E$1="","",IF(INDEX(Responses!$A$228:$AZ$228,1,E$1)="","",INDEX(Responses!$A$228:$AZ$228,1,E$1)))</f>
        <v/>
      </c>
      <c r="F228" s="0" t="str">
        <f aca="false">IF(F$1="","",IF(INDEX(Responses!$A$228:$AZ$228,1,F$1)="","",INDEX(Responses!$A$228:$AZ$228,1,F$1)))</f>
        <v/>
      </c>
      <c r="G228" s="0" t="str">
        <f aca="false">IF(G$1="","",IF(INDEX(Responses!$A$228:$AZ$228,1,G$1)="","",INDEX(Responses!$A$228:$AZ$228,1,G$1)))</f>
        <v/>
      </c>
      <c r="H228" s="0" t="str">
        <f aca="false">IF(H$1="","",IF(INDEX(Responses!$A$228:$AZ$228,1,H$1)="","",INDEX(Responses!$A$228:$AZ$228,1,H$1)))</f>
        <v/>
      </c>
      <c r="I228" s="0" t="str">
        <f aca="false">IF(I$1="","",IF(INDEX(Responses!$A$228:$AZ$228,1,I$1)="","",INDEX(Responses!$A$228:$AZ$228,1,I$1)))</f>
        <v/>
      </c>
      <c r="J228" s="0" t="str">
        <f aca="false">IF(J$1="","",IF(INDEX(Responses!$A$228:$AZ$228,1,J$1)="","",INDEX(Responses!$A$228:$AZ$228,1,J$1)))</f>
        <v/>
      </c>
      <c r="K228" s="0" t="str">
        <f aca="false">IF(K$1="","",IF(INDEX(Responses!$A$228:$AZ$228,1,K$1)="","",INDEX(Responses!$A$228:$AZ$228,1,K$1)))</f>
        <v/>
      </c>
      <c r="L228" s="0" t="str">
        <f aca="false">IF(L$1="","",IF(INDEX(Responses!$A$228:$AZ$228,1,L$1)="","",INDEX(Responses!$A$228:$AZ$228,1,L$1)))</f>
        <v/>
      </c>
      <c r="M228" s="0" t="str">
        <f aca="false">IF(M$1="","",IF(INDEX(Responses!$A$228:$AZ$228,1,M$1)="","",INDEX(Responses!$A$228:$AZ$228,1,M$1)))</f>
        <v/>
      </c>
      <c r="N228" s="0" t="str">
        <f aca="false">IF(N$1="","",IF(INDEX(Responses!$A$228:$AZ$228,1,N$1)="","",INDEX(Responses!$A$228:$AZ$228,1,N$1)))</f>
        <v/>
      </c>
      <c r="O228" s="0" t="str">
        <f aca="false">IF(O$1="","",IF(INDEX(Responses!$A$228:$AZ$228,1,O$1)="","",INDEX(Responses!$A$228:$AZ$228,1,O$1)))</f>
        <v/>
      </c>
      <c r="P228" s="0" t="str">
        <f aca="false">IF(P$1="","",IF(INDEX(Responses!$A$228:$AZ$228,1,P$1)="","",INDEX(Responses!$A$228:$AZ$228,1,P$1)))</f>
        <v/>
      </c>
      <c r="Q228" s="0" t="str">
        <f aca="false">IF(Q$1="","",IF(INDEX(Responses!$A$228:$AZ$228,1,Q$1)="","",INDEX(Responses!$A$228:$AZ$228,1,Q$1)))</f>
        <v/>
      </c>
      <c r="R228" s="0" t="str">
        <f aca="false">IF(R$1="","",IF(INDEX(Responses!$A$228:$AZ$228,1,R$1)="","",INDEX(Responses!$A$228:$AZ$228,1,R$1)))</f>
        <v/>
      </c>
      <c r="S228" s="0" t="str">
        <f aca="false">IF(S$1="","",IF(INDEX(Responses!$A$228:$AZ$228,1,S$1)="","",INDEX(Responses!$A$228:$AZ$228,1,S$1)))</f>
        <v/>
      </c>
      <c r="T228" s="0" t="n">
        <f aca="false">IF(LEN(A228&amp;B228&amp;C228&amp;D228&amp;E228&amp;F228&amp;G228&amp;H228&amp;I228&amp;J228&amp;K228&amp;L228&amp;M228&amp;N228&amp;O228&amp;P228&amp;Q228&amp;R228&amp;S228)&gt;0,1,0)</f>
        <v>0</v>
      </c>
    </row>
    <row r="229" customFormat="false" ht="15" hidden="false" customHeight="false" outlineLevel="0" collapsed="false">
      <c r="A229" s="0" t="str">
        <f aca="false">IF(A$1="","",IF(INDEX(Responses!$A$229:$AZ$229,1,A$1)="","",INDEX(Responses!$A$229:$AZ$229,1,A$1)))</f>
        <v/>
      </c>
      <c r="B229" s="0" t="str">
        <f aca="false">IF(B$1="","",IF(INDEX(Responses!$A$229:$AZ$229,1,B$1)="","",INDEX(Responses!$A$229:$AZ$229,1,B$1)))</f>
        <v/>
      </c>
      <c r="C229" s="0" t="str">
        <f aca="false">IF(C$1="","",IF(INDEX(Responses!$A$229:$AZ$229,1,C$1)="","",INDEX(Responses!$A$229:$AZ$229,1,C$1)))</f>
        <v/>
      </c>
      <c r="D229" s="0" t="str">
        <f aca="false">IF(D$1="","",IF(INDEX(Responses!$A$229:$AZ$229,1,D$1)="","",INDEX(Responses!$A$229:$AZ$229,1,D$1)))</f>
        <v/>
      </c>
      <c r="E229" s="0" t="str">
        <f aca="false">IF(E$1="","",IF(INDEX(Responses!$A$229:$AZ$229,1,E$1)="","",INDEX(Responses!$A$229:$AZ$229,1,E$1)))</f>
        <v/>
      </c>
      <c r="F229" s="0" t="str">
        <f aca="false">IF(F$1="","",IF(INDEX(Responses!$A$229:$AZ$229,1,F$1)="","",INDEX(Responses!$A$229:$AZ$229,1,F$1)))</f>
        <v/>
      </c>
      <c r="G229" s="0" t="str">
        <f aca="false">IF(G$1="","",IF(INDEX(Responses!$A$229:$AZ$229,1,G$1)="","",INDEX(Responses!$A$229:$AZ$229,1,G$1)))</f>
        <v/>
      </c>
      <c r="H229" s="0" t="str">
        <f aca="false">IF(H$1="","",IF(INDEX(Responses!$A$229:$AZ$229,1,H$1)="","",INDEX(Responses!$A$229:$AZ$229,1,H$1)))</f>
        <v/>
      </c>
      <c r="I229" s="0" t="str">
        <f aca="false">IF(I$1="","",IF(INDEX(Responses!$A$229:$AZ$229,1,I$1)="","",INDEX(Responses!$A$229:$AZ$229,1,I$1)))</f>
        <v/>
      </c>
      <c r="J229" s="0" t="str">
        <f aca="false">IF(J$1="","",IF(INDEX(Responses!$A$229:$AZ$229,1,J$1)="","",INDEX(Responses!$A$229:$AZ$229,1,J$1)))</f>
        <v/>
      </c>
      <c r="K229" s="0" t="str">
        <f aca="false">IF(K$1="","",IF(INDEX(Responses!$A$229:$AZ$229,1,K$1)="","",INDEX(Responses!$A$229:$AZ$229,1,K$1)))</f>
        <v/>
      </c>
      <c r="L229" s="0" t="str">
        <f aca="false">IF(L$1="","",IF(INDEX(Responses!$A$229:$AZ$229,1,L$1)="","",INDEX(Responses!$A$229:$AZ$229,1,L$1)))</f>
        <v/>
      </c>
      <c r="M229" s="0" t="str">
        <f aca="false">IF(M$1="","",IF(INDEX(Responses!$A$229:$AZ$229,1,M$1)="","",INDEX(Responses!$A$229:$AZ$229,1,M$1)))</f>
        <v/>
      </c>
      <c r="N229" s="0" t="str">
        <f aca="false">IF(N$1="","",IF(INDEX(Responses!$A$229:$AZ$229,1,N$1)="","",INDEX(Responses!$A$229:$AZ$229,1,N$1)))</f>
        <v/>
      </c>
      <c r="O229" s="0" t="str">
        <f aca="false">IF(O$1="","",IF(INDEX(Responses!$A$229:$AZ$229,1,O$1)="","",INDEX(Responses!$A$229:$AZ$229,1,O$1)))</f>
        <v/>
      </c>
      <c r="P229" s="0" t="str">
        <f aca="false">IF(P$1="","",IF(INDEX(Responses!$A$229:$AZ$229,1,P$1)="","",INDEX(Responses!$A$229:$AZ$229,1,P$1)))</f>
        <v/>
      </c>
      <c r="Q229" s="0" t="str">
        <f aca="false">IF(Q$1="","",IF(INDEX(Responses!$A$229:$AZ$229,1,Q$1)="","",INDEX(Responses!$A$229:$AZ$229,1,Q$1)))</f>
        <v/>
      </c>
      <c r="R229" s="0" t="str">
        <f aca="false">IF(R$1="","",IF(INDEX(Responses!$A$229:$AZ$229,1,R$1)="","",INDEX(Responses!$A$229:$AZ$229,1,R$1)))</f>
        <v/>
      </c>
      <c r="S229" s="0" t="str">
        <f aca="false">IF(S$1="","",IF(INDEX(Responses!$A$229:$AZ$229,1,S$1)="","",INDEX(Responses!$A$229:$AZ$229,1,S$1)))</f>
        <v/>
      </c>
      <c r="T229" s="0" t="n">
        <f aca="false">IF(LEN(A229&amp;B229&amp;C229&amp;D229&amp;E229&amp;F229&amp;G229&amp;H229&amp;I229&amp;J229&amp;K229&amp;L229&amp;M229&amp;N229&amp;O229&amp;P229&amp;Q229&amp;R229&amp;S229)&gt;0,1,0)</f>
        <v>0</v>
      </c>
    </row>
    <row r="230" customFormat="false" ht="15" hidden="false" customHeight="false" outlineLevel="0" collapsed="false">
      <c r="A230" s="0" t="str">
        <f aca="false">IF(A$1="","",IF(INDEX(Responses!$A$230:$AZ$230,1,A$1)="","",INDEX(Responses!$A$230:$AZ$230,1,A$1)))</f>
        <v/>
      </c>
      <c r="B230" s="0" t="str">
        <f aca="false">IF(B$1="","",IF(INDEX(Responses!$A$230:$AZ$230,1,B$1)="","",INDEX(Responses!$A$230:$AZ$230,1,B$1)))</f>
        <v/>
      </c>
      <c r="C230" s="0" t="str">
        <f aca="false">IF(C$1="","",IF(INDEX(Responses!$A$230:$AZ$230,1,C$1)="","",INDEX(Responses!$A$230:$AZ$230,1,C$1)))</f>
        <v/>
      </c>
      <c r="D230" s="0" t="str">
        <f aca="false">IF(D$1="","",IF(INDEX(Responses!$A$230:$AZ$230,1,D$1)="","",INDEX(Responses!$A$230:$AZ$230,1,D$1)))</f>
        <v/>
      </c>
      <c r="E230" s="0" t="str">
        <f aca="false">IF(E$1="","",IF(INDEX(Responses!$A$230:$AZ$230,1,E$1)="","",INDEX(Responses!$A$230:$AZ$230,1,E$1)))</f>
        <v/>
      </c>
      <c r="F230" s="0" t="str">
        <f aca="false">IF(F$1="","",IF(INDEX(Responses!$A$230:$AZ$230,1,F$1)="","",INDEX(Responses!$A$230:$AZ$230,1,F$1)))</f>
        <v/>
      </c>
      <c r="G230" s="0" t="str">
        <f aca="false">IF(G$1="","",IF(INDEX(Responses!$A$230:$AZ$230,1,G$1)="","",INDEX(Responses!$A$230:$AZ$230,1,G$1)))</f>
        <v/>
      </c>
      <c r="H230" s="0" t="str">
        <f aca="false">IF(H$1="","",IF(INDEX(Responses!$A$230:$AZ$230,1,H$1)="","",INDEX(Responses!$A$230:$AZ$230,1,H$1)))</f>
        <v/>
      </c>
      <c r="I230" s="0" t="str">
        <f aca="false">IF(I$1="","",IF(INDEX(Responses!$A$230:$AZ$230,1,I$1)="","",INDEX(Responses!$A$230:$AZ$230,1,I$1)))</f>
        <v/>
      </c>
      <c r="J230" s="0" t="str">
        <f aca="false">IF(J$1="","",IF(INDEX(Responses!$A$230:$AZ$230,1,J$1)="","",INDEX(Responses!$A$230:$AZ$230,1,J$1)))</f>
        <v/>
      </c>
      <c r="K230" s="0" t="str">
        <f aca="false">IF(K$1="","",IF(INDEX(Responses!$A$230:$AZ$230,1,K$1)="","",INDEX(Responses!$A$230:$AZ$230,1,K$1)))</f>
        <v/>
      </c>
      <c r="L230" s="0" t="str">
        <f aca="false">IF(L$1="","",IF(INDEX(Responses!$A$230:$AZ$230,1,L$1)="","",INDEX(Responses!$A$230:$AZ$230,1,L$1)))</f>
        <v/>
      </c>
      <c r="M230" s="0" t="str">
        <f aca="false">IF(M$1="","",IF(INDEX(Responses!$A$230:$AZ$230,1,M$1)="","",INDEX(Responses!$A$230:$AZ$230,1,M$1)))</f>
        <v/>
      </c>
      <c r="N230" s="0" t="str">
        <f aca="false">IF(N$1="","",IF(INDEX(Responses!$A$230:$AZ$230,1,N$1)="","",INDEX(Responses!$A$230:$AZ$230,1,N$1)))</f>
        <v/>
      </c>
      <c r="O230" s="0" t="str">
        <f aca="false">IF(O$1="","",IF(INDEX(Responses!$A$230:$AZ$230,1,O$1)="","",INDEX(Responses!$A$230:$AZ$230,1,O$1)))</f>
        <v/>
      </c>
      <c r="P230" s="0" t="str">
        <f aca="false">IF(P$1="","",IF(INDEX(Responses!$A$230:$AZ$230,1,P$1)="","",INDEX(Responses!$A$230:$AZ$230,1,P$1)))</f>
        <v/>
      </c>
      <c r="Q230" s="0" t="str">
        <f aca="false">IF(Q$1="","",IF(INDEX(Responses!$A$230:$AZ$230,1,Q$1)="","",INDEX(Responses!$A$230:$AZ$230,1,Q$1)))</f>
        <v/>
      </c>
      <c r="R230" s="0" t="str">
        <f aca="false">IF(R$1="","",IF(INDEX(Responses!$A$230:$AZ$230,1,R$1)="","",INDEX(Responses!$A$230:$AZ$230,1,R$1)))</f>
        <v/>
      </c>
      <c r="S230" s="0" t="str">
        <f aca="false">IF(S$1="","",IF(INDEX(Responses!$A$230:$AZ$230,1,S$1)="","",INDEX(Responses!$A$230:$AZ$230,1,S$1)))</f>
        <v/>
      </c>
      <c r="T230" s="0" t="n">
        <f aca="false">IF(LEN(A230&amp;B230&amp;C230&amp;D230&amp;E230&amp;F230&amp;G230&amp;H230&amp;I230&amp;J230&amp;K230&amp;L230&amp;M230&amp;N230&amp;O230&amp;P230&amp;Q230&amp;R230&amp;S230)&gt;0,1,0)</f>
        <v>0</v>
      </c>
    </row>
    <row r="231" customFormat="false" ht="15" hidden="false" customHeight="false" outlineLevel="0" collapsed="false">
      <c r="A231" s="0" t="str">
        <f aca="false">IF(A$1="","",IF(INDEX(Responses!$A$231:$AZ$231,1,A$1)="","",INDEX(Responses!$A$231:$AZ$231,1,A$1)))</f>
        <v/>
      </c>
      <c r="B231" s="0" t="str">
        <f aca="false">IF(B$1="","",IF(INDEX(Responses!$A$231:$AZ$231,1,B$1)="","",INDEX(Responses!$A$231:$AZ$231,1,B$1)))</f>
        <v/>
      </c>
      <c r="C231" s="0" t="str">
        <f aca="false">IF(C$1="","",IF(INDEX(Responses!$A$231:$AZ$231,1,C$1)="","",INDEX(Responses!$A$231:$AZ$231,1,C$1)))</f>
        <v/>
      </c>
      <c r="D231" s="0" t="str">
        <f aca="false">IF(D$1="","",IF(INDEX(Responses!$A$231:$AZ$231,1,D$1)="","",INDEX(Responses!$A$231:$AZ$231,1,D$1)))</f>
        <v/>
      </c>
      <c r="E231" s="0" t="str">
        <f aca="false">IF(E$1="","",IF(INDEX(Responses!$A$231:$AZ$231,1,E$1)="","",INDEX(Responses!$A$231:$AZ$231,1,E$1)))</f>
        <v/>
      </c>
      <c r="F231" s="0" t="str">
        <f aca="false">IF(F$1="","",IF(INDEX(Responses!$A$231:$AZ$231,1,F$1)="","",INDEX(Responses!$A$231:$AZ$231,1,F$1)))</f>
        <v/>
      </c>
      <c r="G231" s="0" t="str">
        <f aca="false">IF(G$1="","",IF(INDEX(Responses!$A$231:$AZ$231,1,G$1)="","",INDEX(Responses!$A$231:$AZ$231,1,G$1)))</f>
        <v/>
      </c>
      <c r="H231" s="0" t="str">
        <f aca="false">IF(H$1="","",IF(INDEX(Responses!$A$231:$AZ$231,1,H$1)="","",INDEX(Responses!$A$231:$AZ$231,1,H$1)))</f>
        <v/>
      </c>
      <c r="I231" s="0" t="str">
        <f aca="false">IF(I$1="","",IF(INDEX(Responses!$A$231:$AZ$231,1,I$1)="","",INDEX(Responses!$A$231:$AZ$231,1,I$1)))</f>
        <v/>
      </c>
      <c r="J231" s="0" t="str">
        <f aca="false">IF(J$1="","",IF(INDEX(Responses!$A$231:$AZ$231,1,J$1)="","",INDEX(Responses!$A$231:$AZ$231,1,J$1)))</f>
        <v/>
      </c>
      <c r="K231" s="0" t="str">
        <f aca="false">IF(K$1="","",IF(INDEX(Responses!$A$231:$AZ$231,1,K$1)="","",INDEX(Responses!$A$231:$AZ$231,1,K$1)))</f>
        <v/>
      </c>
      <c r="L231" s="0" t="str">
        <f aca="false">IF(L$1="","",IF(INDEX(Responses!$A$231:$AZ$231,1,L$1)="","",INDEX(Responses!$A$231:$AZ$231,1,L$1)))</f>
        <v/>
      </c>
      <c r="M231" s="0" t="str">
        <f aca="false">IF(M$1="","",IF(INDEX(Responses!$A$231:$AZ$231,1,M$1)="","",INDEX(Responses!$A$231:$AZ$231,1,M$1)))</f>
        <v/>
      </c>
      <c r="N231" s="0" t="str">
        <f aca="false">IF(N$1="","",IF(INDEX(Responses!$A$231:$AZ$231,1,N$1)="","",INDEX(Responses!$A$231:$AZ$231,1,N$1)))</f>
        <v/>
      </c>
      <c r="O231" s="0" t="str">
        <f aca="false">IF(O$1="","",IF(INDEX(Responses!$A$231:$AZ$231,1,O$1)="","",INDEX(Responses!$A$231:$AZ$231,1,O$1)))</f>
        <v/>
      </c>
      <c r="P231" s="0" t="str">
        <f aca="false">IF(P$1="","",IF(INDEX(Responses!$A$231:$AZ$231,1,P$1)="","",INDEX(Responses!$A$231:$AZ$231,1,P$1)))</f>
        <v/>
      </c>
      <c r="Q231" s="0" t="str">
        <f aca="false">IF(Q$1="","",IF(INDEX(Responses!$A$231:$AZ$231,1,Q$1)="","",INDEX(Responses!$A$231:$AZ$231,1,Q$1)))</f>
        <v/>
      </c>
      <c r="R231" s="0" t="str">
        <f aca="false">IF(R$1="","",IF(INDEX(Responses!$A$231:$AZ$231,1,R$1)="","",INDEX(Responses!$A$231:$AZ$231,1,R$1)))</f>
        <v/>
      </c>
      <c r="S231" s="0" t="str">
        <f aca="false">IF(S$1="","",IF(INDEX(Responses!$A$231:$AZ$231,1,S$1)="","",INDEX(Responses!$A$231:$AZ$231,1,S$1)))</f>
        <v/>
      </c>
      <c r="T231" s="0" t="n">
        <f aca="false">IF(LEN(A231&amp;B231&amp;C231&amp;D231&amp;E231&amp;F231&amp;G231&amp;H231&amp;I231&amp;J231&amp;K231&amp;L231&amp;M231&amp;N231&amp;O231&amp;P231&amp;Q231&amp;R231&amp;S231)&gt;0,1,0)</f>
        <v>0</v>
      </c>
    </row>
    <row r="232" customFormat="false" ht="15" hidden="false" customHeight="false" outlineLevel="0" collapsed="false">
      <c r="A232" s="0" t="str">
        <f aca="false">IF(A$1="","",IF(INDEX(Responses!$A$232:$AZ$232,1,A$1)="","",INDEX(Responses!$A$232:$AZ$232,1,A$1)))</f>
        <v/>
      </c>
      <c r="B232" s="0" t="str">
        <f aca="false">IF(B$1="","",IF(INDEX(Responses!$A$232:$AZ$232,1,B$1)="","",INDEX(Responses!$A$232:$AZ$232,1,B$1)))</f>
        <v/>
      </c>
      <c r="C232" s="0" t="str">
        <f aca="false">IF(C$1="","",IF(INDEX(Responses!$A$232:$AZ$232,1,C$1)="","",INDEX(Responses!$A$232:$AZ$232,1,C$1)))</f>
        <v/>
      </c>
      <c r="D232" s="0" t="str">
        <f aca="false">IF(D$1="","",IF(INDEX(Responses!$A$232:$AZ$232,1,D$1)="","",INDEX(Responses!$A$232:$AZ$232,1,D$1)))</f>
        <v/>
      </c>
      <c r="E232" s="0" t="str">
        <f aca="false">IF(E$1="","",IF(INDEX(Responses!$A$232:$AZ$232,1,E$1)="","",INDEX(Responses!$A$232:$AZ$232,1,E$1)))</f>
        <v/>
      </c>
      <c r="F232" s="0" t="str">
        <f aca="false">IF(F$1="","",IF(INDEX(Responses!$A$232:$AZ$232,1,F$1)="","",INDEX(Responses!$A$232:$AZ$232,1,F$1)))</f>
        <v/>
      </c>
      <c r="G232" s="0" t="str">
        <f aca="false">IF(G$1="","",IF(INDEX(Responses!$A$232:$AZ$232,1,G$1)="","",INDEX(Responses!$A$232:$AZ$232,1,G$1)))</f>
        <v/>
      </c>
      <c r="H232" s="0" t="str">
        <f aca="false">IF(H$1="","",IF(INDEX(Responses!$A$232:$AZ$232,1,H$1)="","",INDEX(Responses!$A$232:$AZ$232,1,H$1)))</f>
        <v/>
      </c>
      <c r="I232" s="0" t="str">
        <f aca="false">IF(I$1="","",IF(INDEX(Responses!$A$232:$AZ$232,1,I$1)="","",INDEX(Responses!$A$232:$AZ$232,1,I$1)))</f>
        <v/>
      </c>
      <c r="J232" s="0" t="str">
        <f aca="false">IF(J$1="","",IF(INDEX(Responses!$A$232:$AZ$232,1,J$1)="","",INDEX(Responses!$A$232:$AZ$232,1,J$1)))</f>
        <v/>
      </c>
      <c r="K232" s="0" t="str">
        <f aca="false">IF(K$1="","",IF(INDEX(Responses!$A$232:$AZ$232,1,K$1)="","",INDEX(Responses!$A$232:$AZ$232,1,K$1)))</f>
        <v/>
      </c>
      <c r="L232" s="0" t="str">
        <f aca="false">IF(L$1="","",IF(INDEX(Responses!$A$232:$AZ$232,1,L$1)="","",INDEX(Responses!$A$232:$AZ$232,1,L$1)))</f>
        <v/>
      </c>
      <c r="M232" s="0" t="str">
        <f aca="false">IF(M$1="","",IF(INDEX(Responses!$A$232:$AZ$232,1,M$1)="","",INDEX(Responses!$A$232:$AZ$232,1,M$1)))</f>
        <v/>
      </c>
      <c r="N232" s="0" t="str">
        <f aca="false">IF(N$1="","",IF(INDEX(Responses!$A$232:$AZ$232,1,N$1)="","",INDEX(Responses!$A$232:$AZ$232,1,N$1)))</f>
        <v/>
      </c>
      <c r="O232" s="0" t="str">
        <f aca="false">IF(O$1="","",IF(INDEX(Responses!$A$232:$AZ$232,1,O$1)="","",INDEX(Responses!$A$232:$AZ$232,1,O$1)))</f>
        <v/>
      </c>
      <c r="P232" s="0" t="str">
        <f aca="false">IF(P$1="","",IF(INDEX(Responses!$A$232:$AZ$232,1,P$1)="","",INDEX(Responses!$A$232:$AZ$232,1,P$1)))</f>
        <v/>
      </c>
      <c r="Q232" s="0" t="str">
        <f aca="false">IF(Q$1="","",IF(INDEX(Responses!$A$232:$AZ$232,1,Q$1)="","",INDEX(Responses!$A$232:$AZ$232,1,Q$1)))</f>
        <v/>
      </c>
      <c r="R232" s="0" t="str">
        <f aca="false">IF(R$1="","",IF(INDEX(Responses!$A$232:$AZ$232,1,R$1)="","",INDEX(Responses!$A$232:$AZ$232,1,R$1)))</f>
        <v/>
      </c>
      <c r="S232" s="0" t="str">
        <f aca="false">IF(S$1="","",IF(INDEX(Responses!$A$232:$AZ$232,1,S$1)="","",INDEX(Responses!$A$232:$AZ$232,1,S$1)))</f>
        <v/>
      </c>
      <c r="T232" s="0" t="n">
        <f aca="false">IF(LEN(A232&amp;B232&amp;C232&amp;D232&amp;E232&amp;F232&amp;G232&amp;H232&amp;I232&amp;J232&amp;K232&amp;L232&amp;M232&amp;N232&amp;O232&amp;P232&amp;Q232&amp;R232&amp;S232)&gt;0,1,0)</f>
        <v>0</v>
      </c>
    </row>
    <row r="233" customFormat="false" ht="15" hidden="false" customHeight="false" outlineLevel="0" collapsed="false">
      <c r="A233" s="0" t="str">
        <f aca="false">IF(A$1="","",IF(INDEX(Responses!$A$233:$AZ$233,1,A$1)="","",INDEX(Responses!$A$233:$AZ$233,1,A$1)))</f>
        <v/>
      </c>
      <c r="B233" s="0" t="str">
        <f aca="false">IF(B$1="","",IF(INDEX(Responses!$A$233:$AZ$233,1,B$1)="","",INDEX(Responses!$A$233:$AZ$233,1,B$1)))</f>
        <v/>
      </c>
      <c r="C233" s="0" t="str">
        <f aca="false">IF(C$1="","",IF(INDEX(Responses!$A$233:$AZ$233,1,C$1)="","",INDEX(Responses!$A$233:$AZ$233,1,C$1)))</f>
        <v/>
      </c>
      <c r="D233" s="0" t="str">
        <f aca="false">IF(D$1="","",IF(INDEX(Responses!$A$233:$AZ$233,1,D$1)="","",INDEX(Responses!$A$233:$AZ$233,1,D$1)))</f>
        <v/>
      </c>
      <c r="E233" s="0" t="str">
        <f aca="false">IF(E$1="","",IF(INDEX(Responses!$A$233:$AZ$233,1,E$1)="","",INDEX(Responses!$A$233:$AZ$233,1,E$1)))</f>
        <v/>
      </c>
      <c r="F233" s="0" t="str">
        <f aca="false">IF(F$1="","",IF(INDEX(Responses!$A$233:$AZ$233,1,F$1)="","",INDEX(Responses!$A$233:$AZ$233,1,F$1)))</f>
        <v/>
      </c>
      <c r="G233" s="0" t="str">
        <f aca="false">IF(G$1="","",IF(INDEX(Responses!$A$233:$AZ$233,1,G$1)="","",INDEX(Responses!$A$233:$AZ$233,1,G$1)))</f>
        <v/>
      </c>
      <c r="H233" s="0" t="str">
        <f aca="false">IF(H$1="","",IF(INDEX(Responses!$A$233:$AZ$233,1,H$1)="","",INDEX(Responses!$A$233:$AZ$233,1,H$1)))</f>
        <v/>
      </c>
      <c r="I233" s="0" t="str">
        <f aca="false">IF(I$1="","",IF(INDEX(Responses!$A$233:$AZ$233,1,I$1)="","",INDEX(Responses!$A$233:$AZ$233,1,I$1)))</f>
        <v/>
      </c>
      <c r="J233" s="0" t="str">
        <f aca="false">IF(J$1="","",IF(INDEX(Responses!$A$233:$AZ$233,1,J$1)="","",INDEX(Responses!$A$233:$AZ$233,1,J$1)))</f>
        <v/>
      </c>
      <c r="K233" s="0" t="str">
        <f aca="false">IF(K$1="","",IF(INDEX(Responses!$A$233:$AZ$233,1,K$1)="","",INDEX(Responses!$A$233:$AZ$233,1,K$1)))</f>
        <v/>
      </c>
      <c r="L233" s="0" t="str">
        <f aca="false">IF(L$1="","",IF(INDEX(Responses!$A$233:$AZ$233,1,L$1)="","",INDEX(Responses!$A$233:$AZ$233,1,L$1)))</f>
        <v/>
      </c>
      <c r="M233" s="0" t="str">
        <f aca="false">IF(M$1="","",IF(INDEX(Responses!$A$233:$AZ$233,1,M$1)="","",INDEX(Responses!$A$233:$AZ$233,1,M$1)))</f>
        <v/>
      </c>
      <c r="N233" s="0" t="str">
        <f aca="false">IF(N$1="","",IF(INDEX(Responses!$A$233:$AZ$233,1,N$1)="","",INDEX(Responses!$A$233:$AZ$233,1,N$1)))</f>
        <v/>
      </c>
      <c r="O233" s="0" t="str">
        <f aca="false">IF(O$1="","",IF(INDEX(Responses!$A$233:$AZ$233,1,O$1)="","",INDEX(Responses!$A$233:$AZ$233,1,O$1)))</f>
        <v/>
      </c>
      <c r="P233" s="0" t="str">
        <f aca="false">IF(P$1="","",IF(INDEX(Responses!$A$233:$AZ$233,1,P$1)="","",INDEX(Responses!$A$233:$AZ$233,1,P$1)))</f>
        <v/>
      </c>
      <c r="Q233" s="0" t="str">
        <f aca="false">IF(Q$1="","",IF(INDEX(Responses!$A$233:$AZ$233,1,Q$1)="","",INDEX(Responses!$A$233:$AZ$233,1,Q$1)))</f>
        <v/>
      </c>
      <c r="R233" s="0" t="str">
        <f aca="false">IF(R$1="","",IF(INDEX(Responses!$A$233:$AZ$233,1,R$1)="","",INDEX(Responses!$A$233:$AZ$233,1,R$1)))</f>
        <v/>
      </c>
      <c r="S233" s="0" t="str">
        <f aca="false">IF(S$1="","",IF(INDEX(Responses!$A$233:$AZ$233,1,S$1)="","",INDEX(Responses!$A$233:$AZ$233,1,S$1)))</f>
        <v/>
      </c>
      <c r="T233" s="0" t="n">
        <f aca="false">IF(LEN(A233&amp;B233&amp;C233&amp;D233&amp;E233&amp;F233&amp;G233&amp;H233&amp;I233&amp;J233&amp;K233&amp;L233&amp;M233&amp;N233&amp;O233&amp;P233&amp;Q233&amp;R233&amp;S233)&gt;0,1,0)</f>
        <v>0</v>
      </c>
    </row>
    <row r="234" customFormat="false" ht="15" hidden="false" customHeight="false" outlineLevel="0" collapsed="false">
      <c r="A234" s="0" t="str">
        <f aca="false">IF(A$1="","",IF(INDEX(Responses!$A$234:$AZ$234,1,A$1)="","",INDEX(Responses!$A$234:$AZ$234,1,A$1)))</f>
        <v/>
      </c>
      <c r="B234" s="0" t="str">
        <f aca="false">IF(B$1="","",IF(INDEX(Responses!$A$234:$AZ$234,1,B$1)="","",INDEX(Responses!$A$234:$AZ$234,1,B$1)))</f>
        <v/>
      </c>
      <c r="C234" s="0" t="str">
        <f aca="false">IF(C$1="","",IF(INDEX(Responses!$A$234:$AZ$234,1,C$1)="","",INDEX(Responses!$A$234:$AZ$234,1,C$1)))</f>
        <v/>
      </c>
      <c r="D234" s="0" t="str">
        <f aca="false">IF(D$1="","",IF(INDEX(Responses!$A$234:$AZ$234,1,D$1)="","",INDEX(Responses!$A$234:$AZ$234,1,D$1)))</f>
        <v/>
      </c>
      <c r="E234" s="0" t="str">
        <f aca="false">IF(E$1="","",IF(INDEX(Responses!$A$234:$AZ$234,1,E$1)="","",INDEX(Responses!$A$234:$AZ$234,1,E$1)))</f>
        <v/>
      </c>
      <c r="F234" s="0" t="str">
        <f aca="false">IF(F$1="","",IF(INDEX(Responses!$A$234:$AZ$234,1,F$1)="","",INDEX(Responses!$A$234:$AZ$234,1,F$1)))</f>
        <v/>
      </c>
      <c r="G234" s="0" t="str">
        <f aca="false">IF(G$1="","",IF(INDEX(Responses!$A$234:$AZ$234,1,G$1)="","",INDEX(Responses!$A$234:$AZ$234,1,G$1)))</f>
        <v/>
      </c>
      <c r="H234" s="0" t="str">
        <f aca="false">IF(H$1="","",IF(INDEX(Responses!$A$234:$AZ$234,1,H$1)="","",INDEX(Responses!$A$234:$AZ$234,1,H$1)))</f>
        <v/>
      </c>
      <c r="I234" s="0" t="str">
        <f aca="false">IF(I$1="","",IF(INDEX(Responses!$A$234:$AZ$234,1,I$1)="","",INDEX(Responses!$A$234:$AZ$234,1,I$1)))</f>
        <v/>
      </c>
      <c r="J234" s="0" t="str">
        <f aca="false">IF(J$1="","",IF(INDEX(Responses!$A$234:$AZ$234,1,J$1)="","",INDEX(Responses!$A$234:$AZ$234,1,J$1)))</f>
        <v/>
      </c>
      <c r="K234" s="0" t="str">
        <f aca="false">IF(K$1="","",IF(INDEX(Responses!$A$234:$AZ$234,1,K$1)="","",INDEX(Responses!$A$234:$AZ$234,1,K$1)))</f>
        <v/>
      </c>
      <c r="L234" s="0" t="str">
        <f aca="false">IF(L$1="","",IF(INDEX(Responses!$A$234:$AZ$234,1,L$1)="","",INDEX(Responses!$A$234:$AZ$234,1,L$1)))</f>
        <v/>
      </c>
      <c r="M234" s="0" t="str">
        <f aca="false">IF(M$1="","",IF(INDEX(Responses!$A$234:$AZ$234,1,M$1)="","",INDEX(Responses!$A$234:$AZ$234,1,M$1)))</f>
        <v/>
      </c>
      <c r="N234" s="0" t="str">
        <f aca="false">IF(N$1="","",IF(INDEX(Responses!$A$234:$AZ$234,1,N$1)="","",INDEX(Responses!$A$234:$AZ$234,1,N$1)))</f>
        <v/>
      </c>
      <c r="O234" s="0" t="str">
        <f aca="false">IF(O$1="","",IF(INDEX(Responses!$A$234:$AZ$234,1,O$1)="","",INDEX(Responses!$A$234:$AZ$234,1,O$1)))</f>
        <v/>
      </c>
      <c r="P234" s="0" t="str">
        <f aca="false">IF(P$1="","",IF(INDEX(Responses!$A$234:$AZ$234,1,P$1)="","",INDEX(Responses!$A$234:$AZ$234,1,P$1)))</f>
        <v/>
      </c>
      <c r="Q234" s="0" t="str">
        <f aca="false">IF(Q$1="","",IF(INDEX(Responses!$A$234:$AZ$234,1,Q$1)="","",INDEX(Responses!$A$234:$AZ$234,1,Q$1)))</f>
        <v/>
      </c>
      <c r="R234" s="0" t="str">
        <f aca="false">IF(R$1="","",IF(INDEX(Responses!$A$234:$AZ$234,1,R$1)="","",INDEX(Responses!$A$234:$AZ$234,1,R$1)))</f>
        <v/>
      </c>
      <c r="S234" s="0" t="str">
        <f aca="false">IF(S$1="","",IF(INDEX(Responses!$A$234:$AZ$234,1,S$1)="","",INDEX(Responses!$A$234:$AZ$234,1,S$1)))</f>
        <v/>
      </c>
      <c r="T234" s="0" t="n">
        <f aca="false">IF(LEN(A234&amp;B234&amp;C234&amp;D234&amp;E234&amp;F234&amp;G234&amp;H234&amp;I234&amp;J234&amp;K234&amp;L234&amp;M234&amp;N234&amp;O234&amp;P234&amp;Q234&amp;R234&amp;S234)&gt;0,1,0)</f>
        <v>0</v>
      </c>
    </row>
    <row r="235" customFormat="false" ht="15" hidden="false" customHeight="false" outlineLevel="0" collapsed="false">
      <c r="A235" s="0" t="str">
        <f aca="false">IF(A$1="","",IF(INDEX(Responses!$A$235:$AZ$235,1,A$1)="","",INDEX(Responses!$A$235:$AZ$235,1,A$1)))</f>
        <v/>
      </c>
      <c r="B235" s="0" t="str">
        <f aca="false">IF(B$1="","",IF(INDEX(Responses!$A$235:$AZ$235,1,B$1)="","",INDEX(Responses!$A$235:$AZ$235,1,B$1)))</f>
        <v/>
      </c>
      <c r="C235" s="0" t="str">
        <f aca="false">IF(C$1="","",IF(INDEX(Responses!$A$235:$AZ$235,1,C$1)="","",INDEX(Responses!$A$235:$AZ$235,1,C$1)))</f>
        <v/>
      </c>
      <c r="D235" s="0" t="str">
        <f aca="false">IF(D$1="","",IF(INDEX(Responses!$A$235:$AZ$235,1,D$1)="","",INDEX(Responses!$A$235:$AZ$235,1,D$1)))</f>
        <v/>
      </c>
      <c r="E235" s="0" t="str">
        <f aca="false">IF(E$1="","",IF(INDEX(Responses!$A$235:$AZ$235,1,E$1)="","",INDEX(Responses!$A$235:$AZ$235,1,E$1)))</f>
        <v/>
      </c>
      <c r="F235" s="0" t="str">
        <f aca="false">IF(F$1="","",IF(INDEX(Responses!$A$235:$AZ$235,1,F$1)="","",INDEX(Responses!$A$235:$AZ$235,1,F$1)))</f>
        <v/>
      </c>
      <c r="G235" s="0" t="str">
        <f aca="false">IF(G$1="","",IF(INDEX(Responses!$A$235:$AZ$235,1,G$1)="","",INDEX(Responses!$A$235:$AZ$235,1,G$1)))</f>
        <v/>
      </c>
      <c r="H235" s="0" t="str">
        <f aca="false">IF(H$1="","",IF(INDEX(Responses!$A$235:$AZ$235,1,H$1)="","",INDEX(Responses!$A$235:$AZ$235,1,H$1)))</f>
        <v/>
      </c>
      <c r="I235" s="0" t="str">
        <f aca="false">IF(I$1="","",IF(INDEX(Responses!$A$235:$AZ$235,1,I$1)="","",INDEX(Responses!$A$235:$AZ$235,1,I$1)))</f>
        <v/>
      </c>
      <c r="J235" s="0" t="str">
        <f aca="false">IF(J$1="","",IF(INDEX(Responses!$A$235:$AZ$235,1,J$1)="","",INDEX(Responses!$A$235:$AZ$235,1,J$1)))</f>
        <v/>
      </c>
      <c r="K235" s="0" t="str">
        <f aca="false">IF(K$1="","",IF(INDEX(Responses!$A$235:$AZ$235,1,K$1)="","",INDEX(Responses!$A$235:$AZ$235,1,K$1)))</f>
        <v/>
      </c>
      <c r="L235" s="0" t="str">
        <f aca="false">IF(L$1="","",IF(INDEX(Responses!$A$235:$AZ$235,1,L$1)="","",INDEX(Responses!$A$235:$AZ$235,1,L$1)))</f>
        <v/>
      </c>
      <c r="M235" s="0" t="str">
        <f aca="false">IF(M$1="","",IF(INDEX(Responses!$A$235:$AZ$235,1,M$1)="","",INDEX(Responses!$A$235:$AZ$235,1,M$1)))</f>
        <v/>
      </c>
      <c r="N235" s="0" t="str">
        <f aca="false">IF(N$1="","",IF(INDEX(Responses!$A$235:$AZ$235,1,N$1)="","",INDEX(Responses!$A$235:$AZ$235,1,N$1)))</f>
        <v/>
      </c>
      <c r="O235" s="0" t="str">
        <f aca="false">IF(O$1="","",IF(INDEX(Responses!$A$235:$AZ$235,1,O$1)="","",INDEX(Responses!$A$235:$AZ$235,1,O$1)))</f>
        <v/>
      </c>
      <c r="P235" s="0" t="str">
        <f aca="false">IF(P$1="","",IF(INDEX(Responses!$A$235:$AZ$235,1,P$1)="","",INDEX(Responses!$A$235:$AZ$235,1,P$1)))</f>
        <v/>
      </c>
      <c r="Q235" s="0" t="str">
        <f aca="false">IF(Q$1="","",IF(INDEX(Responses!$A$235:$AZ$235,1,Q$1)="","",INDEX(Responses!$A$235:$AZ$235,1,Q$1)))</f>
        <v/>
      </c>
      <c r="R235" s="0" t="str">
        <f aca="false">IF(R$1="","",IF(INDEX(Responses!$A$235:$AZ$235,1,R$1)="","",INDEX(Responses!$A$235:$AZ$235,1,R$1)))</f>
        <v/>
      </c>
      <c r="S235" s="0" t="str">
        <f aca="false">IF(S$1="","",IF(INDEX(Responses!$A$235:$AZ$235,1,S$1)="","",INDEX(Responses!$A$235:$AZ$235,1,S$1)))</f>
        <v/>
      </c>
      <c r="T235" s="0" t="n">
        <f aca="false">IF(LEN(A235&amp;B235&amp;C235&amp;D235&amp;E235&amp;F235&amp;G235&amp;H235&amp;I235&amp;J235&amp;K235&amp;L235&amp;M235&amp;N235&amp;O235&amp;P235&amp;Q235&amp;R235&amp;S235)&gt;0,1,0)</f>
        <v>0</v>
      </c>
    </row>
    <row r="236" customFormat="false" ht="15" hidden="false" customHeight="false" outlineLevel="0" collapsed="false">
      <c r="A236" s="0" t="str">
        <f aca="false">IF(A$1="","",IF(INDEX(Responses!$A$236:$AZ$236,1,A$1)="","",INDEX(Responses!$A$236:$AZ$236,1,A$1)))</f>
        <v/>
      </c>
      <c r="B236" s="0" t="str">
        <f aca="false">IF(B$1="","",IF(INDEX(Responses!$A$236:$AZ$236,1,B$1)="","",INDEX(Responses!$A$236:$AZ$236,1,B$1)))</f>
        <v/>
      </c>
      <c r="C236" s="0" t="str">
        <f aca="false">IF(C$1="","",IF(INDEX(Responses!$A$236:$AZ$236,1,C$1)="","",INDEX(Responses!$A$236:$AZ$236,1,C$1)))</f>
        <v/>
      </c>
      <c r="D236" s="0" t="str">
        <f aca="false">IF(D$1="","",IF(INDEX(Responses!$A$236:$AZ$236,1,D$1)="","",INDEX(Responses!$A$236:$AZ$236,1,D$1)))</f>
        <v/>
      </c>
      <c r="E236" s="0" t="str">
        <f aca="false">IF(E$1="","",IF(INDEX(Responses!$A$236:$AZ$236,1,E$1)="","",INDEX(Responses!$A$236:$AZ$236,1,E$1)))</f>
        <v/>
      </c>
      <c r="F236" s="0" t="str">
        <f aca="false">IF(F$1="","",IF(INDEX(Responses!$A$236:$AZ$236,1,F$1)="","",INDEX(Responses!$A$236:$AZ$236,1,F$1)))</f>
        <v/>
      </c>
      <c r="G236" s="0" t="str">
        <f aca="false">IF(G$1="","",IF(INDEX(Responses!$A$236:$AZ$236,1,G$1)="","",INDEX(Responses!$A$236:$AZ$236,1,G$1)))</f>
        <v/>
      </c>
      <c r="H236" s="0" t="str">
        <f aca="false">IF(H$1="","",IF(INDEX(Responses!$A$236:$AZ$236,1,H$1)="","",INDEX(Responses!$A$236:$AZ$236,1,H$1)))</f>
        <v/>
      </c>
      <c r="I236" s="0" t="str">
        <f aca="false">IF(I$1="","",IF(INDEX(Responses!$A$236:$AZ$236,1,I$1)="","",INDEX(Responses!$A$236:$AZ$236,1,I$1)))</f>
        <v/>
      </c>
      <c r="J236" s="0" t="str">
        <f aca="false">IF(J$1="","",IF(INDEX(Responses!$A$236:$AZ$236,1,J$1)="","",INDEX(Responses!$A$236:$AZ$236,1,J$1)))</f>
        <v/>
      </c>
      <c r="K236" s="0" t="str">
        <f aca="false">IF(K$1="","",IF(INDEX(Responses!$A$236:$AZ$236,1,K$1)="","",INDEX(Responses!$A$236:$AZ$236,1,K$1)))</f>
        <v/>
      </c>
      <c r="L236" s="0" t="str">
        <f aca="false">IF(L$1="","",IF(INDEX(Responses!$A$236:$AZ$236,1,L$1)="","",INDEX(Responses!$A$236:$AZ$236,1,L$1)))</f>
        <v/>
      </c>
      <c r="M236" s="0" t="str">
        <f aca="false">IF(M$1="","",IF(INDEX(Responses!$A$236:$AZ$236,1,M$1)="","",INDEX(Responses!$A$236:$AZ$236,1,M$1)))</f>
        <v/>
      </c>
      <c r="N236" s="0" t="str">
        <f aca="false">IF(N$1="","",IF(INDEX(Responses!$A$236:$AZ$236,1,N$1)="","",INDEX(Responses!$A$236:$AZ$236,1,N$1)))</f>
        <v/>
      </c>
      <c r="O236" s="0" t="str">
        <f aca="false">IF(O$1="","",IF(INDEX(Responses!$A$236:$AZ$236,1,O$1)="","",INDEX(Responses!$A$236:$AZ$236,1,O$1)))</f>
        <v/>
      </c>
      <c r="P236" s="0" t="str">
        <f aca="false">IF(P$1="","",IF(INDEX(Responses!$A$236:$AZ$236,1,P$1)="","",INDEX(Responses!$A$236:$AZ$236,1,P$1)))</f>
        <v/>
      </c>
      <c r="Q236" s="0" t="str">
        <f aca="false">IF(Q$1="","",IF(INDEX(Responses!$A$236:$AZ$236,1,Q$1)="","",INDEX(Responses!$A$236:$AZ$236,1,Q$1)))</f>
        <v/>
      </c>
      <c r="R236" s="0" t="str">
        <f aca="false">IF(R$1="","",IF(INDEX(Responses!$A$236:$AZ$236,1,R$1)="","",INDEX(Responses!$A$236:$AZ$236,1,R$1)))</f>
        <v/>
      </c>
      <c r="S236" s="0" t="str">
        <f aca="false">IF(S$1="","",IF(INDEX(Responses!$A$236:$AZ$236,1,S$1)="","",INDEX(Responses!$A$236:$AZ$236,1,S$1)))</f>
        <v/>
      </c>
      <c r="T236" s="0" t="n">
        <f aca="false">IF(LEN(A236&amp;B236&amp;C236&amp;D236&amp;E236&amp;F236&amp;G236&amp;H236&amp;I236&amp;J236&amp;K236&amp;L236&amp;M236&amp;N236&amp;O236&amp;P236&amp;Q236&amp;R236&amp;S236)&gt;0,1,0)</f>
        <v>0</v>
      </c>
    </row>
    <row r="237" customFormat="false" ht="15" hidden="false" customHeight="false" outlineLevel="0" collapsed="false">
      <c r="A237" s="0" t="str">
        <f aca="false">IF(A$1="","",IF(INDEX(Responses!$A$237:$AZ$237,1,A$1)="","",INDEX(Responses!$A$237:$AZ$237,1,A$1)))</f>
        <v/>
      </c>
      <c r="B237" s="0" t="str">
        <f aca="false">IF(B$1="","",IF(INDEX(Responses!$A$237:$AZ$237,1,B$1)="","",INDEX(Responses!$A$237:$AZ$237,1,B$1)))</f>
        <v/>
      </c>
      <c r="C237" s="0" t="str">
        <f aca="false">IF(C$1="","",IF(INDEX(Responses!$A$237:$AZ$237,1,C$1)="","",INDEX(Responses!$A$237:$AZ$237,1,C$1)))</f>
        <v/>
      </c>
      <c r="D237" s="0" t="str">
        <f aca="false">IF(D$1="","",IF(INDEX(Responses!$A$237:$AZ$237,1,D$1)="","",INDEX(Responses!$A$237:$AZ$237,1,D$1)))</f>
        <v/>
      </c>
      <c r="E237" s="0" t="str">
        <f aca="false">IF(E$1="","",IF(INDEX(Responses!$A$237:$AZ$237,1,E$1)="","",INDEX(Responses!$A$237:$AZ$237,1,E$1)))</f>
        <v/>
      </c>
      <c r="F237" s="0" t="str">
        <f aca="false">IF(F$1="","",IF(INDEX(Responses!$A$237:$AZ$237,1,F$1)="","",INDEX(Responses!$A$237:$AZ$237,1,F$1)))</f>
        <v/>
      </c>
      <c r="G237" s="0" t="str">
        <f aca="false">IF(G$1="","",IF(INDEX(Responses!$A$237:$AZ$237,1,G$1)="","",INDEX(Responses!$A$237:$AZ$237,1,G$1)))</f>
        <v/>
      </c>
      <c r="H237" s="0" t="str">
        <f aca="false">IF(H$1="","",IF(INDEX(Responses!$A$237:$AZ$237,1,H$1)="","",INDEX(Responses!$A$237:$AZ$237,1,H$1)))</f>
        <v/>
      </c>
      <c r="I237" s="0" t="str">
        <f aca="false">IF(I$1="","",IF(INDEX(Responses!$A$237:$AZ$237,1,I$1)="","",INDEX(Responses!$A$237:$AZ$237,1,I$1)))</f>
        <v/>
      </c>
      <c r="J237" s="0" t="str">
        <f aca="false">IF(J$1="","",IF(INDEX(Responses!$A$237:$AZ$237,1,J$1)="","",INDEX(Responses!$A$237:$AZ$237,1,J$1)))</f>
        <v/>
      </c>
      <c r="K237" s="0" t="str">
        <f aca="false">IF(K$1="","",IF(INDEX(Responses!$A$237:$AZ$237,1,K$1)="","",INDEX(Responses!$A$237:$AZ$237,1,K$1)))</f>
        <v/>
      </c>
      <c r="L237" s="0" t="str">
        <f aca="false">IF(L$1="","",IF(INDEX(Responses!$A$237:$AZ$237,1,L$1)="","",INDEX(Responses!$A$237:$AZ$237,1,L$1)))</f>
        <v/>
      </c>
      <c r="M237" s="0" t="str">
        <f aca="false">IF(M$1="","",IF(INDEX(Responses!$A$237:$AZ$237,1,M$1)="","",INDEX(Responses!$A$237:$AZ$237,1,M$1)))</f>
        <v/>
      </c>
      <c r="N237" s="0" t="str">
        <f aca="false">IF(N$1="","",IF(INDEX(Responses!$A$237:$AZ$237,1,N$1)="","",INDEX(Responses!$A$237:$AZ$237,1,N$1)))</f>
        <v/>
      </c>
      <c r="O237" s="0" t="str">
        <f aca="false">IF(O$1="","",IF(INDEX(Responses!$A$237:$AZ$237,1,O$1)="","",INDEX(Responses!$A$237:$AZ$237,1,O$1)))</f>
        <v/>
      </c>
      <c r="P237" s="0" t="str">
        <f aca="false">IF(P$1="","",IF(INDEX(Responses!$A$237:$AZ$237,1,P$1)="","",INDEX(Responses!$A$237:$AZ$237,1,P$1)))</f>
        <v/>
      </c>
      <c r="Q237" s="0" t="str">
        <f aca="false">IF(Q$1="","",IF(INDEX(Responses!$A$237:$AZ$237,1,Q$1)="","",INDEX(Responses!$A$237:$AZ$237,1,Q$1)))</f>
        <v/>
      </c>
      <c r="R237" s="0" t="str">
        <f aca="false">IF(R$1="","",IF(INDEX(Responses!$A$237:$AZ$237,1,R$1)="","",INDEX(Responses!$A$237:$AZ$237,1,R$1)))</f>
        <v/>
      </c>
      <c r="S237" s="0" t="str">
        <f aca="false">IF(S$1="","",IF(INDEX(Responses!$A$237:$AZ$237,1,S$1)="","",INDEX(Responses!$A$237:$AZ$237,1,S$1)))</f>
        <v/>
      </c>
      <c r="T237" s="0" t="n">
        <f aca="false">IF(LEN(A237&amp;B237&amp;C237&amp;D237&amp;E237&amp;F237&amp;G237&amp;H237&amp;I237&amp;J237&amp;K237&amp;L237&amp;M237&amp;N237&amp;O237&amp;P237&amp;Q237&amp;R237&amp;S237)&gt;0,1,0)</f>
        <v>0</v>
      </c>
    </row>
    <row r="238" customFormat="false" ht="15" hidden="false" customHeight="false" outlineLevel="0" collapsed="false">
      <c r="A238" s="0" t="str">
        <f aca="false">IF(A$1="","",IF(INDEX(Responses!$A$238:$AZ$238,1,A$1)="","",INDEX(Responses!$A$238:$AZ$238,1,A$1)))</f>
        <v/>
      </c>
      <c r="B238" s="0" t="str">
        <f aca="false">IF(B$1="","",IF(INDEX(Responses!$A$238:$AZ$238,1,B$1)="","",INDEX(Responses!$A$238:$AZ$238,1,B$1)))</f>
        <v/>
      </c>
      <c r="C238" s="0" t="str">
        <f aca="false">IF(C$1="","",IF(INDEX(Responses!$A$238:$AZ$238,1,C$1)="","",INDEX(Responses!$A$238:$AZ$238,1,C$1)))</f>
        <v/>
      </c>
      <c r="D238" s="0" t="str">
        <f aca="false">IF(D$1="","",IF(INDEX(Responses!$A$238:$AZ$238,1,D$1)="","",INDEX(Responses!$A$238:$AZ$238,1,D$1)))</f>
        <v/>
      </c>
      <c r="E238" s="0" t="str">
        <f aca="false">IF(E$1="","",IF(INDEX(Responses!$A$238:$AZ$238,1,E$1)="","",INDEX(Responses!$A$238:$AZ$238,1,E$1)))</f>
        <v/>
      </c>
      <c r="F238" s="0" t="str">
        <f aca="false">IF(F$1="","",IF(INDEX(Responses!$A$238:$AZ$238,1,F$1)="","",INDEX(Responses!$A$238:$AZ$238,1,F$1)))</f>
        <v/>
      </c>
      <c r="G238" s="0" t="str">
        <f aca="false">IF(G$1="","",IF(INDEX(Responses!$A$238:$AZ$238,1,G$1)="","",INDEX(Responses!$A$238:$AZ$238,1,G$1)))</f>
        <v/>
      </c>
      <c r="H238" s="0" t="str">
        <f aca="false">IF(H$1="","",IF(INDEX(Responses!$A$238:$AZ$238,1,H$1)="","",INDEX(Responses!$A$238:$AZ$238,1,H$1)))</f>
        <v/>
      </c>
      <c r="I238" s="0" t="str">
        <f aca="false">IF(I$1="","",IF(INDEX(Responses!$A$238:$AZ$238,1,I$1)="","",INDEX(Responses!$A$238:$AZ$238,1,I$1)))</f>
        <v/>
      </c>
      <c r="J238" s="0" t="str">
        <f aca="false">IF(J$1="","",IF(INDEX(Responses!$A$238:$AZ$238,1,J$1)="","",INDEX(Responses!$A$238:$AZ$238,1,J$1)))</f>
        <v/>
      </c>
      <c r="K238" s="0" t="str">
        <f aca="false">IF(K$1="","",IF(INDEX(Responses!$A$238:$AZ$238,1,K$1)="","",INDEX(Responses!$A$238:$AZ$238,1,K$1)))</f>
        <v/>
      </c>
      <c r="L238" s="0" t="str">
        <f aca="false">IF(L$1="","",IF(INDEX(Responses!$A$238:$AZ$238,1,L$1)="","",INDEX(Responses!$A$238:$AZ$238,1,L$1)))</f>
        <v/>
      </c>
      <c r="M238" s="0" t="str">
        <f aca="false">IF(M$1="","",IF(INDEX(Responses!$A$238:$AZ$238,1,M$1)="","",INDEX(Responses!$A$238:$AZ$238,1,M$1)))</f>
        <v/>
      </c>
      <c r="N238" s="0" t="str">
        <f aca="false">IF(N$1="","",IF(INDEX(Responses!$A$238:$AZ$238,1,N$1)="","",INDEX(Responses!$A$238:$AZ$238,1,N$1)))</f>
        <v/>
      </c>
      <c r="O238" s="0" t="str">
        <f aca="false">IF(O$1="","",IF(INDEX(Responses!$A$238:$AZ$238,1,O$1)="","",INDEX(Responses!$A$238:$AZ$238,1,O$1)))</f>
        <v/>
      </c>
      <c r="P238" s="0" t="str">
        <f aca="false">IF(P$1="","",IF(INDEX(Responses!$A$238:$AZ$238,1,P$1)="","",INDEX(Responses!$A$238:$AZ$238,1,P$1)))</f>
        <v/>
      </c>
      <c r="Q238" s="0" t="str">
        <f aca="false">IF(Q$1="","",IF(INDEX(Responses!$A$238:$AZ$238,1,Q$1)="","",INDEX(Responses!$A$238:$AZ$238,1,Q$1)))</f>
        <v/>
      </c>
      <c r="R238" s="0" t="str">
        <f aca="false">IF(R$1="","",IF(INDEX(Responses!$A$238:$AZ$238,1,R$1)="","",INDEX(Responses!$A$238:$AZ$238,1,R$1)))</f>
        <v/>
      </c>
      <c r="S238" s="0" t="str">
        <f aca="false">IF(S$1="","",IF(INDEX(Responses!$A$238:$AZ$238,1,S$1)="","",INDEX(Responses!$A$238:$AZ$238,1,S$1)))</f>
        <v/>
      </c>
      <c r="T238" s="0" t="n">
        <f aca="false">IF(LEN(A238&amp;B238&amp;C238&amp;D238&amp;E238&amp;F238&amp;G238&amp;H238&amp;I238&amp;J238&amp;K238&amp;L238&amp;M238&amp;N238&amp;O238&amp;P238&amp;Q238&amp;R238&amp;S238)&gt;0,1,0)</f>
        <v>0</v>
      </c>
    </row>
    <row r="239" customFormat="false" ht="15" hidden="false" customHeight="false" outlineLevel="0" collapsed="false">
      <c r="A239" s="0" t="str">
        <f aca="false">IF(A$1="","",IF(INDEX(Responses!$A$239:$AZ$239,1,A$1)="","",INDEX(Responses!$A$239:$AZ$239,1,A$1)))</f>
        <v/>
      </c>
      <c r="B239" s="0" t="str">
        <f aca="false">IF(B$1="","",IF(INDEX(Responses!$A$239:$AZ$239,1,B$1)="","",INDEX(Responses!$A$239:$AZ$239,1,B$1)))</f>
        <v/>
      </c>
      <c r="C239" s="0" t="str">
        <f aca="false">IF(C$1="","",IF(INDEX(Responses!$A$239:$AZ$239,1,C$1)="","",INDEX(Responses!$A$239:$AZ$239,1,C$1)))</f>
        <v/>
      </c>
      <c r="D239" s="0" t="str">
        <f aca="false">IF(D$1="","",IF(INDEX(Responses!$A$239:$AZ$239,1,D$1)="","",INDEX(Responses!$A$239:$AZ$239,1,D$1)))</f>
        <v/>
      </c>
      <c r="E239" s="0" t="str">
        <f aca="false">IF(E$1="","",IF(INDEX(Responses!$A$239:$AZ$239,1,E$1)="","",INDEX(Responses!$A$239:$AZ$239,1,E$1)))</f>
        <v/>
      </c>
      <c r="F239" s="0" t="str">
        <f aca="false">IF(F$1="","",IF(INDEX(Responses!$A$239:$AZ$239,1,F$1)="","",INDEX(Responses!$A$239:$AZ$239,1,F$1)))</f>
        <v/>
      </c>
      <c r="G239" s="0" t="str">
        <f aca="false">IF(G$1="","",IF(INDEX(Responses!$A$239:$AZ$239,1,G$1)="","",INDEX(Responses!$A$239:$AZ$239,1,G$1)))</f>
        <v/>
      </c>
      <c r="H239" s="0" t="str">
        <f aca="false">IF(H$1="","",IF(INDEX(Responses!$A$239:$AZ$239,1,H$1)="","",INDEX(Responses!$A$239:$AZ$239,1,H$1)))</f>
        <v/>
      </c>
      <c r="I239" s="0" t="str">
        <f aca="false">IF(I$1="","",IF(INDEX(Responses!$A$239:$AZ$239,1,I$1)="","",INDEX(Responses!$A$239:$AZ$239,1,I$1)))</f>
        <v/>
      </c>
      <c r="J239" s="0" t="str">
        <f aca="false">IF(J$1="","",IF(INDEX(Responses!$A$239:$AZ$239,1,J$1)="","",INDEX(Responses!$A$239:$AZ$239,1,J$1)))</f>
        <v/>
      </c>
      <c r="K239" s="0" t="str">
        <f aca="false">IF(K$1="","",IF(INDEX(Responses!$A$239:$AZ$239,1,K$1)="","",INDEX(Responses!$A$239:$AZ$239,1,K$1)))</f>
        <v/>
      </c>
      <c r="L239" s="0" t="str">
        <f aca="false">IF(L$1="","",IF(INDEX(Responses!$A$239:$AZ$239,1,L$1)="","",INDEX(Responses!$A$239:$AZ$239,1,L$1)))</f>
        <v/>
      </c>
      <c r="M239" s="0" t="str">
        <f aca="false">IF(M$1="","",IF(INDEX(Responses!$A$239:$AZ$239,1,M$1)="","",INDEX(Responses!$A$239:$AZ$239,1,M$1)))</f>
        <v/>
      </c>
      <c r="N239" s="0" t="str">
        <f aca="false">IF(N$1="","",IF(INDEX(Responses!$A$239:$AZ$239,1,N$1)="","",INDEX(Responses!$A$239:$AZ$239,1,N$1)))</f>
        <v/>
      </c>
      <c r="O239" s="0" t="str">
        <f aca="false">IF(O$1="","",IF(INDEX(Responses!$A$239:$AZ$239,1,O$1)="","",INDEX(Responses!$A$239:$AZ$239,1,O$1)))</f>
        <v/>
      </c>
      <c r="P239" s="0" t="str">
        <f aca="false">IF(P$1="","",IF(INDEX(Responses!$A$239:$AZ$239,1,P$1)="","",INDEX(Responses!$A$239:$AZ$239,1,P$1)))</f>
        <v/>
      </c>
      <c r="Q239" s="0" t="str">
        <f aca="false">IF(Q$1="","",IF(INDEX(Responses!$A$239:$AZ$239,1,Q$1)="","",INDEX(Responses!$A$239:$AZ$239,1,Q$1)))</f>
        <v/>
      </c>
      <c r="R239" s="0" t="str">
        <f aca="false">IF(R$1="","",IF(INDEX(Responses!$A$239:$AZ$239,1,R$1)="","",INDEX(Responses!$A$239:$AZ$239,1,R$1)))</f>
        <v/>
      </c>
      <c r="S239" s="0" t="str">
        <f aca="false">IF(S$1="","",IF(INDEX(Responses!$A$239:$AZ$239,1,S$1)="","",INDEX(Responses!$A$239:$AZ$239,1,S$1)))</f>
        <v/>
      </c>
      <c r="T239" s="0" t="n">
        <f aca="false">IF(LEN(A239&amp;B239&amp;C239&amp;D239&amp;E239&amp;F239&amp;G239&amp;H239&amp;I239&amp;J239&amp;K239&amp;L239&amp;M239&amp;N239&amp;O239&amp;P239&amp;Q239&amp;R239&amp;S239)&gt;0,1,0)</f>
        <v>0</v>
      </c>
    </row>
    <row r="240" customFormat="false" ht="15" hidden="false" customHeight="false" outlineLevel="0" collapsed="false">
      <c r="A240" s="0" t="str">
        <f aca="false">IF(A$1="","",IF(INDEX(Responses!$A$240:$AZ$240,1,A$1)="","",INDEX(Responses!$A$240:$AZ$240,1,A$1)))</f>
        <v/>
      </c>
      <c r="B240" s="0" t="str">
        <f aca="false">IF(B$1="","",IF(INDEX(Responses!$A$240:$AZ$240,1,B$1)="","",INDEX(Responses!$A$240:$AZ$240,1,B$1)))</f>
        <v/>
      </c>
      <c r="C240" s="0" t="str">
        <f aca="false">IF(C$1="","",IF(INDEX(Responses!$A$240:$AZ$240,1,C$1)="","",INDEX(Responses!$A$240:$AZ$240,1,C$1)))</f>
        <v/>
      </c>
      <c r="D240" s="0" t="str">
        <f aca="false">IF(D$1="","",IF(INDEX(Responses!$A$240:$AZ$240,1,D$1)="","",INDEX(Responses!$A$240:$AZ$240,1,D$1)))</f>
        <v/>
      </c>
      <c r="E240" s="0" t="str">
        <f aca="false">IF(E$1="","",IF(INDEX(Responses!$A$240:$AZ$240,1,E$1)="","",INDEX(Responses!$A$240:$AZ$240,1,E$1)))</f>
        <v/>
      </c>
      <c r="F240" s="0" t="str">
        <f aca="false">IF(F$1="","",IF(INDEX(Responses!$A$240:$AZ$240,1,F$1)="","",INDEX(Responses!$A$240:$AZ$240,1,F$1)))</f>
        <v/>
      </c>
      <c r="G240" s="0" t="str">
        <f aca="false">IF(G$1="","",IF(INDEX(Responses!$A$240:$AZ$240,1,G$1)="","",INDEX(Responses!$A$240:$AZ$240,1,G$1)))</f>
        <v/>
      </c>
      <c r="H240" s="0" t="str">
        <f aca="false">IF(H$1="","",IF(INDEX(Responses!$A$240:$AZ$240,1,H$1)="","",INDEX(Responses!$A$240:$AZ$240,1,H$1)))</f>
        <v/>
      </c>
      <c r="I240" s="0" t="str">
        <f aca="false">IF(I$1="","",IF(INDEX(Responses!$A$240:$AZ$240,1,I$1)="","",INDEX(Responses!$A$240:$AZ$240,1,I$1)))</f>
        <v/>
      </c>
      <c r="J240" s="0" t="str">
        <f aca="false">IF(J$1="","",IF(INDEX(Responses!$A$240:$AZ$240,1,J$1)="","",INDEX(Responses!$A$240:$AZ$240,1,J$1)))</f>
        <v/>
      </c>
      <c r="K240" s="0" t="str">
        <f aca="false">IF(K$1="","",IF(INDEX(Responses!$A$240:$AZ$240,1,K$1)="","",INDEX(Responses!$A$240:$AZ$240,1,K$1)))</f>
        <v/>
      </c>
      <c r="L240" s="0" t="str">
        <f aca="false">IF(L$1="","",IF(INDEX(Responses!$A$240:$AZ$240,1,L$1)="","",INDEX(Responses!$A$240:$AZ$240,1,L$1)))</f>
        <v/>
      </c>
      <c r="M240" s="0" t="str">
        <f aca="false">IF(M$1="","",IF(INDEX(Responses!$A$240:$AZ$240,1,M$1)="","",INDEX(Responses!$A$240:$AZ$240,1,M$1)))</f>
        <v/>
      </c>
      <c r="N240" s="0" t="str">
        <f aca="false">IF(N$1="","",IF(INDEX(Responses!$A$240:$AZ$240,1,N$1)="","",INDEX(Responses!$A$240:$AZ$240,1,N$1)))</f>
        <v/>
      </c>
      <c r="O240" s="0" t="str">
        <f aca="false">IF(O$1="","",IF(INDEX(Responses!$A$240:$AZ$240,1,O$1)="","",INDEX(Responses!$A$240:$AZ$240,1,O$1)))</f>
        <v/>
      </c>
      <c r="P240" s="0" t="str">
        <f aca="false">IF(P$1="","",IF(INDEX(Responses!$A$240:$AZ$240,1,P$1)="","",INDEX(Responses!$A$240:$AZ$240,1,P$1)))</f>
        <v/>
      </c>
      <c r="Q240" s="0" t="str">
        <f aca="false">IF(Q$1="","",IF(INDEX(Responses!$A$240:$AZ$240,1,Q$1)="","",INDEX(Responses!$A$240:$AZ$240,1,Q$1)))</f>
        <v/>
      </c>
      <c r="R240" s="0" t="str">
        <f aca="false">IF(R$1="","",IF(INDEX(Responses!$A$240:$AZ$240,1,R$1)="","",INDEX(Responses!$A$240:$AZ$240,1,R$1)))</f>
        <v/>
      </c>
      <c r="S240" s="0" t="str">
        <f aca="false">IF(S$1="","",IF(INDEX(Responses!$A$240:$AZ$240,1,S$1)="","",INDEX(Responses!$A$240:$AZ$240,1,S$1)))</f>
        <v/>
      </c>
      <c r="T240" s="0" t="n">
        <f aca="false">IF(LEN(A240&amp;B240&amp;C240&amp;D240&amp;E240&amp;F240&amp;G240&amp;H240&amp;I240&amp;J240&amp;K240&amp;L240&amp;M240&amp;N240&amp;O240&amp;P240&amp;Q240&amp;R240&amp;S240)&gt;0,1,0)</f>
        <v>0</v>
      </c>
    </row>
    <row r="241" customFormat="false" ht="15" hidden="false" customHeight="false" outlineLevel="0" collapsed="false">
      <c r="A241" s="0" t="str">
        <f aca="false">IF(A$1="","",IF(INDEX(Responses!$A$241:$AZ$241,1,A$1)="","",INDEX(Responses!$A$241:$AZ$241,1,A$1)))</f>
        <v/>
      </c>
      <c r="B241" s="0" t="str">
        <f aca="false">IF(B$1="","",IF(INDEX(Responses!$A$241:$AZ$241,1,B$1)="","",INDEX(Responses!$A$241:$AZ$241,1,B$1)))</f>
        <v/>
      </c>
      <c r="C241" s="0" t="str">
        <f aca="false">IF(C$1="","",IF(INDEX(Responses!$A$241:$AZ$241,1,C$1)="","",INDEX(Responses!$A$241:$AZ$241,1,C$1)))</f>
        <v/>
      </c>
      <c r="D241" s="0" t="str">
        <f aca="false">IF(D$1="","",IF(INDEX(Responses!$A$241:$AZ$241,1,D$1)="","",INDEX(Responses!$A$241:$AZ$241,1,D$1)))</f>
        <v/>
      </c>
      <c r="E241" s="0" t="str">
        <f aca="false">IF(E$1="","",IF(INDEX(Responses!$A$241:$AZ$241,1,E$1)="","",INDEX(Responses!$A$241:$AZ$241,1,E$1)))</f>
        <v/>
      </c>
      <c r="F241" s="0" t="str">
        <f aca="false">IF(F$1="","",IF(INDEX(Responses!$A$241:$AZ$241,1,F$1)="","",INDEX(Responses!$A$241:$AZ$241,1,F$1)))</f>
        <v/>
      </c>
      <c r="G241" s="0" t="str">
        <f aca="false">IF(G$1="","",IF(INDEX(Responses!$A$241:$AZ$241,1,G$1)="","",INDEX(Responses!$A$241:$AZ$241,1,G$1)))</f>
        <v/>
      </c>
      <c r="H241" s="0" t="str">
        <f aca="false">IF(H$1="","",IF(INDEX(Responses!$A$241:$AZ$241,1,H$1)="","",INDEX(Responses!$A$241:$AZ$241,1,H$1)))</f>
        <v/>
      </c>
      <c r="I241" s="0" t="str">
        <f aca="false">IF(I$1="","",IF(INDEX(Responses!$A$241:$AZ$241,1,I$1)="","",INDEX(Responses!$A$241:$AZ$241,1,I$1)))</f>
        <v/>
      </c>
      <c r="J241" s="0" t="str">
        <f aca="false">IF(J$1="","",IF(INDEX(Responses!$A$241:$AZ$241,1,J$1)="","",INDEX(Responses!$A$241:$AZ$241,1,J$1)))</f>
        <v/>
      </c>
      <c r="K241" s="0" t="str">
        <f aca="false">IF(K$1="","",IF(INDEX(Responses!$A$241:$AZ$241,1,K$1)="","",INDEX(Responses!$A$241:$AZ$241,1,K$1)))</f>
        <v/>
      </c>
      <c r="L241" s="0" t="str">
        <f aca="false">IF(L$1="","",IF(INDEX(Responses!$A$241:$AZ$241,1,L$1)="","",INDEX(Responses!$A$241:$AZ$241,1,L$1)))</f>
        <v/>
      </c>
      <c r="M241" s="0" t="str">
        <f aca="false">IF(M$1="","",IF(INDEX(Responses!$A$241:$AZ$241,1,M$1)="","",INDEX(Responses!$A$241:$AZ$241,1,M$1)))</f>
        <v/>
      </c>
      <c r="N241" s="0" t="str">
        <f aca="false">IF(N$1="","",IF(INDEX(Responses!$A$241:$AZ$241,1,N$1)="","",INDEX(Responses!$A$241:$AZ$241,1,N$1)))</f>
        <v/>
      </c>
      <c r="O241" s="0" t="str">
        <f aca="false">IF(O$1="","",IF(INDEX(Responses!$A$241:$AZ$241,1,O$1)="","",INDEX(Responses!$A$241:$AZ$241,1,O$1)))</f>
        <v/>
      </c>
      <c r="P241" s="0" t="str">
        <f aca="false">IF(P$1="","",IF(INDEX(Responses!$A$241:$AZ$241,1,P$1)="","",INDEX(Responses!$A$241:$AZ$241,1,P$1)))</f>
        <v/>
      </c>
      <c r="Q241" s="0" t="str">
        <f aca="false">IF(Q$1="","",IF(INDEX(Responses!$A$241:$AZ$241,1,Q$1)="","",INDEX(Responses!$A$241:$AZ$241,1,Q$1)))</f>
        <v/>
      </c>
      <c r="R241" s="0" t="str">
        <f aca="false">IF(R$1="","",IF(INDEX(Responses!$A$241:$AZ$241,1,R$1)="","",INDEX(Responses!$A$241:$AZ$241,1,R$1)))</f>
        <v/>
      </c>
      <c r="S241" s="0" t="str">
        <f aca="false">IF(S$1="","",IF(INDEX(Responses!$A$241:$AZ$241,1,S$1)="","",INDEX(Responses!$A$241:$AZ$241,1,S$1)))</f>
        <v/>
      </c>
      <c r="T241" s="0" t="n">
        <f aca="false">IF(LEN(A241&amp;B241&amp;C241&amp;D241&amp;E241&amp;F241&amp;G241&amp;H241&amp;I241&amp;J241&amp;K241&amp;L241&amp;M241&amp;N241&amp;O241&amp;P241&amp;Q241&amp;R241&amp;S241)&gt;0,1,0)</f>
        <v>0</v>
      </c>
    </row>
    <row r="242" customFormat="false" ht="15" hidden="false" customHeight="false" outlineLevel="0" collapsed="false">
      <c r="A242" s="0" t="str">
        <f aca="false">IF(A$1="","",IF(INDEX(Responses!$A$242:$AZ$242,1,A$1)="","",INDEX(Responses!$A$242:$AZ$242,1,A$1)))</f>
        <v/>
      </c>
      <c r="B242" s="0" t="str">
        <f aca="false">IF(B$1="","",IF(INDEX(Responses!$A$242:$AZ$242,1,B$1)="","",INDEX(Responses!$A$242:$AZ$242,1,B$1)))</f>
        <v/>
      </c>
      <c r="C242" s="0" t="str">
        <f aca="false">IF(C$1="","",IF(INDEX(Responses!$A$242:$AZ$242,1,C$1)="","",INDEX(Responses!$A$242:$AZ$242,1,C$1)))</f>
        <v/>
      </c>
      <c r="D242" s="0" t="str">
        <f aca="false">IF(D$1="","",IF(INDEX(Responses!$A$242:$AZ$242,1,D$1)="","",INDEX(Responses!$A$242:$AZ$242,1,D$1)))</f>
        <v/>
      </c>
      <c r="E242" s="0" t="str">
        <f aca="false">IF(E$1="","",IF(INDEX(Responses!$A$242:$AZ$242,1,E$1)="","",INDEX(Responses!$A$242:$AZ$242,1,E$1)))</f>
        <v/>
      </c>
      <c r="F242" s="0" t="str">
        <f aca="false">IF(F$1="","",IF(INDEX(Responses!$A$242:$AZ$242,1,F$1)="","",INDEX(Responses!$A$242:$AZ$242,1,F$1)))</f>
        <v/>
      </c>
      <c r="G242" s="0" t="str">
        <f aca="false">IF(G$1="","",IF(INDEX(Responses!$A$242:$AZ$242,1,G$1)="","",INDEX(Responses!$A$242:$AZ$242,1,G$1)))</f>
        <v/>
      </c>
      <c r="H242" s="0" t="str">
        <f aca="false">IF(H$1="","",IF(INDEX(Responses!$A$242:$AZ$242,1,H$1)="","",INDEX(Responses!$A$242:$AZ$242,1,H$1)))</f>
        <v/>
      </c>
      <c r="I242" s="0" t="str">
        <f aca="false">IF(I$1="","",IF(INDEX(Responses!$A$242:$AZ$242,1,I$1)="","",INDEX(Responses!$A$242:$AZ$242,1,I$1)))</f>
        <v/>
      </c>
      <c r="J242" s="0" t="str">
        <f aca="false">IF(J$1="","",IF(INDEX(Responses!$A$242:$AZ$242,1,J$1)="","",INDEX(Responses!$A$242:$AZ$242,1,J$1)))</f>
        <v/>
      </c>
      <c r="K242" s="0" t="str">
        <f aca="false">IF(K$1="","",IF(INDEX(Responses!$A$242:$AZ$242,1,K$1)="","",INDEX(Responses!$A$242:$AZ$242,1,K$1)))</f>
        <v/>
      </c>
      <c r="L242" s="0" t="str">
        <f aca="false">IF(L$1="","",IF(INDEX(Responses!$A$242:$AZ$242,1,L$1)="","",INDEX(Responses!$A$242:$AZ$242,1,L$1)))</f>
        <v/>
      </c>
      <c r="M242" s="0" t="str">
        <f aca="false">IF(M$1="","",IF(INDEX(Responses!$A$242:$AZ$242,1,M$1)="","",INDEX(Responses!$A$242:$AZ$242,1,M$1)))</f>
        <v/>
      </c>
      <c r="N242" s="0" t="str">
        <f aca="false">IF(N$1="","",IF(INDEX(Responses!$A$242:$AZ$242,1,N$1)="","",INDEX(Responses!$A$242:$AZ$242,1,N$1)))</f>
        <v/>
      </c>
      <c r="O242" s="0" t="str">
        <f aca="false">IF(O$1="","",IF(INDEX(Responses!$A$242:$AZ$242,1,O$1)="","",INDEX(Responses!$A$242:$AZ$242,1,O$1)))</f>
        <v/>
      </c>
      <c r="P242" s="0" t="str">
        <f aca="false">IF(P$1="","",IF(INDEX(Responses!$A$242:$AZ$242,1,P$1)="","",INDEX(Responses!$A$242:$AZ$242,1,P$1)))</f>
        <v/>
      </c>
      <c r="Q242" s="0" t="str">
        <f aca="false">IF(Q$1="","",IF(INDEX(Responses!$A$242:$AZ$242,1,Q$1)="","",INDEX(Responses!$A$242:$AZ$242,1,Q$1)))</f>
        <v/>
      </c>
      <c r="R242" s="0" t="str">
        <f aca="false">IF(R$1="","",IF(INDEX(Responses!$A$242:$AZ$242,1,R$1)="","",INDEX(Responses!$A$242:$AZ$242,1,R$1)))</f>
        <v/>
      </c>
      <c r="S242" s="0" t="str">
        <f aca="false">IF(S$1="","",IF(INDEX(Responses!$A$242:$AZ$242,1,S$1)="","",INDEX(Responses!$A$242:$AZ$242,1,S$1)))</f>
        <v/>
      </c>
      <c r="T242" s="0" t="n">
        <f aca="false">IF(LEN(A242&amp;B242&amp;C242&amp;D242&amp;E242&amp;F242&amp;G242&amp;H242&amp;I242&amp;J242&amp;K242&amp;L242&amp;M242&amp;N242&amp;O242&amp;P242&amp;Q242&amp;R242&amp;S242)&gt;0,1,0)</f>
        <v>0</v>
      </c>
    </row>
    <row r="243" customFormat="false" ht="15" hidden="false" customHeight="false" outlineLevel="0" collapsed="false">
      <c r="A243" s="0" t="str">
        <f aca="false">IF(A$1="","",IF(INDEX(Responses!$A$243:$AZ$243,1,A$1)="","",INDEX(Responses!$A$243:$AZ$243,1,A$1)))</f>
        <v/>
      </c>
      <c r="B243" s="0" t="str">
        <f aca="false">IF(B$1="","",IF(INDEX(Responses!$A$243:$AZ$243,1,B$1)="","",INDEX(Responses!$A$243:$AZ$243,1,B$1)))</f>
        <v/>
      </c>
      <c r="C243" s="0" t="str">
        <f aca="false">IF(C$1="","",IF(INDEX(Responses!$A$243:$AZ$243,1,C$1)="","",INDEX(Responses!$A$243:$AZ$243,1,C$1)))</f>
        <v/>
      </c>
      <c r="D243" s="0" t="str">
        <f aca="false">IF(D$1="","",IF(INDEX(Responses!$A$243:$AZ$243,1,D$1)="","",INDEX(Responses!$A$243:$AZ$243,1,D$1)))</f>
        <v/>
      </c>
      <c r="E243" s="0" t="str">
        <f aca="false">IF(E$1="","",IF(INDEX(Responses!$A$243:$AZ$243,1,E$1)="","",INDEX(Responses!$A$243:$AZ$243,1,E$1)))</f>
        <v/>
      </c>
      <c r="F243" s="0" t="str">
        <f aca="false">IF(F$1="","",IF(INDEX(Responses!$A$243:$AZ$243,1,F$1)="","",INDEX(Responses!$A$243:$AZ$243,1,F$1)))</f>
        <v/>
      </c>
      <c r="G243" s="0" t="str">
        <f aca="false">IF(G$1="","",IF(INDEX(Responses!$A$243:$AZ$243,1,G$1)="","",INDEX(Responses!$A$243:$AZ$243,1,G$1)))</f>
        <v/>
      </c>
      <c r="H243" s="0" t="str">
        <f aca="false">IF(H$1="","",IF(INDEX(Responses!$A$243:$AZ$243,1,H$1)="","",INDEX(Responses!$A$243:$AZ$243,1,H$1)))</f>
        <v/>
      </c>
      <c r="I243" s="0" t="str">
        <f aca="false">IF(I$1="","",IF(INDEX(Responses!$A$243:$AZ$243,1,I$1)="","",INDEX(Responses!$A$243:$AZ$243,1,I$1)))</f>
        <v/>
      </c>
      <c r="J243" s="0" t="str">
        <f aca="false">IF(J$1="","",IF(INDEX(Responses!$A$243:$AZ$243,1,J$1)="","",INDEX(Responses!$A$243:$AZ$243,1,J$1)))</f>
        <v/>
      </c>
      <c r="K243" s="0" t="str">
        <f aca="false">IF(K$1="","",IF(INDEX(Responses!$A$243:$AZ$243,1,K$1)="","",INDEX(Responses!$A$243:$AZ$243,1,K$1)))</f>
        <v/>
      </c>
      <c r="L243" s="0" t="str">
        <f aca="false">IF(L$1="","",IF(INDEX(Responses!$A$243:$AZ$243,1,L$1)="","",INDEX(Responses!$A$243:$AZ$243,1,L$1)))</f>
        <v/>
      </c>
      <c r="M243" s="0" t="str">
        <f aca="false">IF(M$1="","",IF(INDEX(Responses!$A$243:$AZ$243,1,M$1)="","",INDEX(Responses!$A$243:$AZ$243,1,M$1)))</f>
        <v/>
      </c>
      <c r="N243" s="0" t="str">
        <f aca="false">IF(N$1="","",IF(INDEX(Responses!$A$243:$AZ$243,1,N$1)="","",INDEX(Responses!$A$243:$AZ$243,1,N$1)))</f>
        <v/>
      </c>
      <c r="O243" s="0" t="str">
        <f aca="false">IF(O$1="","",IF(INDEX(Responses!$A$243:$AZ$243,1,O$1)="","",INDEX(Responses!$A$243:$AZ$243,1,O$1)))</f>
        <v/>
      </c>
      <c r="P243" s="0" t="str">
        <f aca="false">IF(P$1="","",IF(INDEX(Responses!$A$243:$AZ$243,1,P$1)="","",INDEX(Responses!$A$243:$AZ$243,1,P$1)))</f>
        <v/>
      </c>
      <c r="Q243" s="0" t="str">
        <f aca="false">IF(Q$1="","",IF(INDEX(Responses!$A$243:$AZ$243,1,Q$1)="","",INDEX(Responses!$A$243:$AZ$243,1,Q$1)))</f>
        <v/>
      </c>
      <c r="R243" s="0" t="str">
        <f aca="false">IF(R$1="","",IF(INDEX(Responses!$A$243:$AZ$243,1,R$1)="","",INDEX(Responses!$A$243:$AZ$243,1,R$1)))</f>
        <v/>
      </c>
      <c r="S243" s="0" t="str">
        <f aca="false">IF(S$1="","",IF(INDEX(Responses!$A$243:$AZ$243,1,S$1)="","",INDEX(Responses!$A$243:$AZ$243,1,S$1)))</f>
        <v/>
      </c>
      <c r="T243" s="0" t="n">
        <f aca="false">IF(LEN(A243&amp;B243&amp;C243&amp;D243&amp;E243&amp;F243&amp;G243&amp;H243&amp;I243&amp;J243&amp;K243&amp;L243&amp;M243&amp;N243&amp;O243&amp;P243&amp;Q243&amp;R243&amp;S243)&gt;0,1,0)</f>
        <v>0</v>
      </c>
    </row>
    <row r="244" customFormat="false" ht="15" hidden="false" customHeight="false" outlineLevel="0" collapsed="false">
      <c r="A244" s="0" t="str">
        <f aca="false">IF(A$1="","",IF(INDEX(Responses!$A$244:$AZ$244,1,A$1)="","",INDEX(Responses!$A$244:$AZ$244,1,A$1)))</f>
        <v/>
      </c>
      <c r="B244" s="0" t="str">
        <f aca="false">IF(B$1="","",IF(INDEX(Responses!$A$244:$AZ$244,1,B$1)="","",INDEX(Responses!$A$244:$AZ$244,1,B$1)))</f>
        <v/>
      </c>
      <c r="C244" s="0" t="str">
        <f aca="false">IF(C$1="","",IF(INDEX(Responses!$A$244:$AZ$244,1,C$1)="","",INDEX(Responses!$A$244:$AZ$244,1,C$1)))</f>
        <v/>
      </c>
      <c r="D244" s="0" t="str">
        <f aca="false">IF(D$1="","",IF(INDEX(Responses!$A$244:$AZ$244,1,D$1)="","",INDEX(Responses!$A$244:$AZ$244,1,D$1)))</f>
        <v/>
      </c>
      <c r="E244" s="0" t="str">
        <f aca="false">IF(E$1="","",IF(INDEX(Responses!$A$244:$AZ$244,1,E$1)="","",INDEX(Responses!$A$244:$AZ$244,1,E$1)))</f>
        <v/>
      </c>
      <c r="F244" s="0" t="str">
        <f aca="false">IF(F$1="","",IF(INDEX(Responses!$A$244:$AZ$244,1,F$1)="","",INDEX(Responses!$A$244:$AZ$244,1,F$1)))</f>
        <v/>
      </c>
      <c r="G244" s="0" t="str">
        <f aca="false">IF(G$1="","",IF(INDEX(Responses!$A$244:$AZ$244,1,G$1)="","",INDEX(Responses!$A$244:$AZ$244,1,G$1)))</f>
        <v/>
      </c>
      <c r="H244" s="0" t="str">
        <f aca="false">IF(H$1="","",IF(INDEX(Responses!$A$244:$AZ$244,1,H$1)="","",INDEX(Responses!$A$244:$AZ$244,1,H$1)))</f>
        <v/>
      </c>
      <c r="I244" s="0" t="str">
        <f aca="false">IF(I$1="","",IF(INDEX(Responses!$A$244:$AZ$244,1,I$1)="","",INDEX(Responses!$A$244:$AZ$244,1,I$1)))</f>
        <v/>
      </c>
      <c r="J244" s="0" t="str">
        <f aca="false">IF(J$1="","",IF(INDEX(Responses!$A$244:$AZ$244,1,J$1)="","",INDEX(Responses!$A$244:$AZ$244,1,J$1)))</f>
        <v/>
      </c>
      <c r="K244" s="0" t="str">
        <f aca="false">IF(K$1="","",IF(INDEX(Responses!$A$244:$AZ$244,1,K$1)="","",INDEX(Responses!$A$244:$AZ$244,1,K$1)))</f>
        <v/>
      </c>
      <c r="L244" s="0" t="str">
        <f aca="false">IF(L$1="","",IF(INDEX(Responses!$A$244:$AZ$244,1,L$1)="","",INDEX(Responses!$A$244:$AZ$244,1,L$1)))</f>
        <v/>
      </c>
      <c r="M244" s="0" t="str">
        <f aca="false">IF(M$1="","",IF(INDEX(Responses!$A$244:$AZ$244,1,M$1)="","",INDEX(Responses!$A$244:$AZ$244,1,M$1)))</f>
        <v/>
      </c>
      <c r="N244" s="0" t="str">
        <f aca="false">IF(N$1="","",IF(INDEX(Responses!$A$244:$AZ$244,1,N$1)="","",INDEX(Responses!$A$244:$AZ$244,1,N$1)))</f>
        <v/>
      </c>
      <c r="O244" s="0" t="str">
        <f aca="false">IF(O$1="","",IF(INDEX(Responses!$A$244:$AZ$244,1,O$1)="","",INDEX(Responses!$A$244:$AZ$244,1,O$1)))</f>
        <v/>
      </c>
      <c r="P244" s="0" t="str">
        <f aca="false">IF(P$1="","",IF(INDEX(Responses!$A$244:$AZ$244,1,P$1)="","",INDEX(Responses!$A$244:$AZ$244,1,P$1)))</f>
        <v/>
      </c>
      <c r="Q244" s="0" t="str">
        <f aca="false">IF(Q$1="","",IF(INDEX(Responses!$A$244:$AZ$244,1,Q$1)="","",INDEX(Responses!$A$244:$AZ$244,1,Q$1)))</f>
        <v/>
      </c>
      <c r="R244" s="0" t="str">
        <f aca="false">IF(R$1="","",IF(INDEX(Responses!$A$244:$AZ$244,1,R$1)="","",INDEX(Responses!$A$244:$AZ$244,1,R$1)))</f>
        <v/>
      </c>
      <c r="S244" s="0" t="str">
        <f aca="false">IF(S$1="","",IF(INDEX(Responses!$A$244:$AZ$244,1,S$1)="","",INDEX(Responses!$A$244:$AZ$244,1,S$1)))</f>
        <v/>
      </c>
      <c r="T244" s="0" t="n">
        <f aca="false">IF(LEN(A244&amp;B244&amp;C244&amp;D244&amp;E244&amp;F244&amp;G244&amp;H244&amp;I244&amp;J244&amp;K244&amp;L244&amp;M244&amp;N244&amp;O244&amp;P244&amp;Q244&amp;R244&amp;S244)&gt;0,1,0)</f>
        <v>0</v>
      </c>
    </row>
    <row r="245" customFormat="false" ht="15" hidden="false" customHeight="false" outlineLevel="0" collapsed="false">
      <c r="A245" s="0" t="str">
        <f aca="false">IF(A$1="","",IF(INDEX(Responses!$A$245:$AZ$245,1,A$1)="","",INDEX(Responses!$A$245:$AZ$245,1,A$1)))</f>
        <v/>
      </c>
      <c r="B245" s="0" t="str">
        <f aca="false">IF(B$1="","",IF(INDEX(Responses!$A$245:$AZ$245,1,B$1)="","",INDEX(Responses!$A$245:$AZ$245,1,B$1)))</f>
        <v/>
      </c>
      <c r="C245" s="0" t="str">
        <f aca="false">IF(C$1="","",IF(INDEX(Responses!$A$245:$AZ$245,1,C$1)="","",INDEX(Responses!$A$245:$AZ$245,1,C$1)))</f>
        <v/>
      </c>
      <c r="D245" s="0" t="str">
        <f aca="false">IF(D$1="","",IF(INDEX(Responses!$A$245:$AZ$245,1,D$1)="","",INDEX(Responses!$A$245:$AZ$245,1,D$1)))</f>
        <v/>
      </c>
      <c r="E245" s="0" t="str">
        <f aca="false">IF(E$1="","",IF(INDEX(Responses!$A$245:$AZ$245,1,E$1)="","",INDEX(Responses!$A$245:$AZ$245,1,E$1)))</f>
        <v/>
      </c>
      <c r="F245" s="0" t="str">
        <f aca="false">IF(F$1="","",IF(INDEX(Responses!$A$245:$AZ$245,1,F$1)="","",INDEX(Responses!$A$245:$AZ$245,1,F$1)))</f>
        <v/>
      </c>
      <c r="G245" s="0" t="str">
        <f aca="false">IF(G$1="","",IF(INDEX(Responses!$A$245:$AZ$245,1,G$1)="","",INDEX(Responses!$A$245:$AZ$245,1,G$1)))</f>
        <v/>
      </c>
      <c r="H245" s="0" t="str">
        <f aca="false">IF(H$1="","",IF(INDEX(Responses!$A$245:$AZ$245,1,H$1)="","",INDEX(Responses!$A$245:$AZ$245,1,H$1)))</f>
        <v/>
      </c>
      <c r="I245" s="0" t="str">
        <f aca="false">IF(I$1="","",IF(INDEX(Responses!$A$245:$AZ$245,1,I$1)="","",INDEX(Responses!$A$245:$AZ$245,1,I$1)))</f>
        <v/>
      </c>
      <c r="J245" s="0" t="str">
        <f aca="false">IF(J$1="","",IF(INDEX(Responses!$A$245:$AZ$245,1,J$1)="","",INDEX(Responses!$A$245:$AZ$245,1,J$1)))</f>
        <v/>
      </c>
      <c r="K245" s="0" t="str">
        <f aca="false">IF(K$1="","",IF(INDEX(Responses!$A$245:$AZ$245,1,K$1)="","",INDEX(Responses!$A$245:$AZ$245,1,K$1)))</f>
        <v/>
      </c>
      <c r="L245" s="0" t="str">
        <f aca="false">IF(L$1="","",IF(INDEX(Responses!$A$245:$AZ$245,1,L$1)="","",INDEX(Responses!$A$245:$AZ$245,1,L$1)))</f>
        <v/>
      </c>
      <c r="M245" s="0" t="str">
        <f aca="false">IF(M$1="","",IF(INDEX(Responses!$A$245:$AZ$245,1,M$1)="","",INDEX(Responses!$A$245:$AZ$245,1,M$1)))</f>
        <v/>
      </c>
      <c r="N245" s="0" t="str">
        <f aca="false">IF(N$1="","",IF(INDEX(Responses!$A$245:$AZ$245,1,N$1)="","",INDEX(Responses!$A$245:$AZ$245,1,N$1)))</f>
        <v/>
      </c>
      <c r="O245" s="0" t="str">
        <f aca="false">IF(O$1="","",IF(INDEX(Responses!$A$245:$AZ$245,1,O$1)="","",INDEX(Responses!$A$245:$AZ$245,1,O$1)))</f>
        <v/>
      </c>
      <c r="P245" s="0" t="str">
        <f aca="false">IF(P$1="","",IF(INDEX(Responses!$A$245:$AZ$245,1,P$1)="","",INDEX(Responses!$A$245:$AZ$245,1,P$1)))</f>
        <v/>
      </c>
      <c r="Q245" s="0" t="str">
        <f aca="false">IF(Q$1="","",IF(INDEX(Responses!$A$245:$AZ$245,1,Q$1)="","",INDEX(Responses!$A$245:$AZ$245,1,Q$1)))</f>
        <v/>
      </c>
      <c r="R245" s="0" t="str">
        <f aca="false">IF(R$1="","",IF(INDEX(Responses!$A$245:$AZ$245,1,R$1)="","",INDEX(Responses!$A$245:$AZ$245,1,R$1)))</f>
        <v/>
      </c>
      <c r="S245" s="0" t="str">
        <f aca="false">IF(S$1="","",IF(INDEX(Responses!$A$245:$AZ$245,1,S$1)="","",INDEX(Responses!$A$245:$AZ$245,1,S$1)))</f>
        <v/>
      </c>
      <c r="T245" s="0" t="n">
        <f aca="false">IF(LEN(A245&amp;B245&amp;C245&amp;D245&amp;E245&amp;F245&amp;G245&amp;H245&amp;I245&amp;J245&amp;K245&amp;L245&amp;M245&amp;N245&amp;O245&amp;P245&amp;Q245&amp;R245&amp;S245)&gt;0,1,0)</f>
        <v>0</v>
      </c>
    </row>
    <row r="246" customFormat="false" ht="15" hidden="false" customHeight="false" outlineLevel="0" collapsed="false">
      <c r="A246" s="0" t="str">
        <f aca="false">IF(A$1="","",IF(INDEX(Responses!$A$246:$AZ$246,1,A$1)="","",INDEX(Responses!$A$246:$AZ$246,1,A$1)))</f>
        <v/>
      </c>
      <c r="B246" s="0" t="str">
        <f aca="false">IF(B$1="","",IF(INDEX(Responses!$A$246:$AZ$246,1,B$1)="","",INDEX(Responses!$A$246:$AZ$246,1,B$1)))</f>
        <v/>
      </c>
      <c r="C246" s="0" t="str">
        <f aca="false">IF(C$1="","",IF(INDEX(Responses!$A$246:$AZ$246,1,C$1)="","",INDEX(Responses!$A$246:$AZ$246,1,C$1)))</f>
        <v/>
      </c>
      <c r="D246" s="0" t="str">
        <f aca="false">IF(D$1="","",IF(INDEX(Responses!$A$246:$AZ$246,1,D$1)="","",INDEX(Responses!$A$246:$AZ$246,1,D$1)))</f>
        <v/>
      </c>
      <c r="E246" s="0" t="str">
        <f aca="false">IF(E$1="","",IF(INDEX(Responses!$A$246:$AZ$246,1,E$1)="","",INDEX(Responses!$A$246:$AZ$246,1,E$1)))</f>
        <v/>
      </c>
      <c r="F246" s="0" t="str">
        <f aca="false">IF(F$1="","",IF(INDEX(Responses!$A$246:$AZ$246,1,F$1)="","",INDEX(Responses!$A$246:$AZ$246,1,F$1)))</f>
        <v/>
      </c>
      <c r="G246" s="0" t="str">
        <f aca="false">IF(G$1="","",IF(INDEX(Responses!$A$246:$AZ$246,1,G$1)="","",INDEX(Responses!$A$246:$AZ$246,1,G$1)))</f>
        <v/>
      </c>
      <c r="H246" s="0" t="str">
        <f aca="false">IF(H$1="","",IF(INDEX(Responses!$A$246:$AZ$246,1,H$1)="","",INDEX(Responses!$A$246:$AZ$246,1,H$1)))</f>
        <v/>
      </c>
      <c r="I246" s="0" t="str">
        <f aca="false">IF(I$1="","",IF(INDEX(Responses!$A$246:$AZ$246,1,I$1)="","",INDEX(Responses!$A$246:$AZ$246,1,I$1)))</f>
        <v/>
      </c>
      <c r="J246" s="0" t="str">
        <f aca="false">IF(J$1="","",IF(INDEX(Responses!$A$246:$AZ$246,1,J$1)="","",INDEX(Responses!$A$246:$AZ$246,1,J$1)))</f>
        <v/>
      </c>
      <c r="K246" s="0" t="str">
        <f aca="false">IF(K$1="","",IF(INDEX(Responses!$A$246:$AZ$246,1,K$1)="","",INDEX(Responses!$A$246:$AZ$246,1,K$1)))</f>
        <v/>
      </c>
      <c r="L246" s="0" t="str">
        <f aca="false">IF(L$1="","",IF(INDEX(Responses!$A$246:$AZ$246,1,L$1)="","",INDEX(Responses!$A$246:$AZ$246,1,L$1)))</f>
        <v/>
      </c>
      <c r="M246" s="0" t="str">
        <f aca="false">IF(M$1="","",IF(INDEX(Responses!$A$246:$AZ$246,1,M$1)="","",INDEX(Responses!$A$246:$AZ$246,1,M$1)))</f>
        <v/>
      </c>
      <c r="N246" s="0" t="str">
        <f aca="false">IF(N$1="","",IF(INDEX(Responses!$A$246:$AZ$246,1,N$1)="","",INDEX(Responses!$A$246:$AZ$246,1,N$1)))</f>
        <v/>
      </c>
      <c r="O246" s="0" t="str">
        <f aca="false">IF(O$1="","",IF(INDEX(Responses!$A$246:$AZ$246,1,O$1)="","",INDEX(Responses!$A$246:$AZ$246,1,O$1)))</f>
        <v/>
      </c>
      <c r="P246" s="0" t="str">
        <f aca="false">IF(P$1="","",IF(INDEX(Responses!$A$246:$AZ$246,1,P$1)="","",INDEX(Responses!$A$246:$AZ$246,1,P$1)))</f>
        <v/>
      </c>
      <c r="Q246" s="0" t="str">
        <f aca="false">IF(Q$1="","",IF(INDEX(Responses!$A$246:$AZ$246,1,Q$1)="","",INDEX(Responses!$A$246:$AZ$246,1,Q$1)))</f>
        <v/>
      </c>
      <c r="R246" s="0" t="str">
        <f aca="false">IF(R$1="","",IF(INDEX(Responses!$A$246:$AZ$246,1,R$1)="","",INDEX(Responses!$A$246:$AZ$246,1,R$1)))</f>
        <v/>
      </c>
      <c r="S246" s="0" t="str">
        <f aca="false">IF(S$1="","",IF(INDEX(Responses!$A$246:$AZ$246,1,S$1)="","",INDEX(Responses!$A$246:$AZ$246,1,S$1)))</f>
        <v/>
      </c>
      <c r="T246" s="0" t="n">
        <f aca="false">IF(LEN(A246&amp;B246&amp;C246&amp;D246&amp;E246&amp;F246&amp;G246&amp;H246&amp;I246&amp;J246&amp;K246&amp;L246&amp;M246&amp;N246&amp;O246&amp;P246&amp;Q246&amp;R246&amp;S246)&gt;0,1,0)</f>
        <v>0</v>
      </c>
    </row>
    <row r="247" customFormat="false" ht="15" hidden="false" customHeight="false" outlineLevel="0" collapsed="false">
      <c r="A247" s="0" t="str">
        <f aca="false">IF(A$1="","",IF(INDEX(Responses!$A$247:$AZ$247,1,A$1)="","",INDEX(Responses!$A$247:$AZ$247,1,A$1)))</f>
        <v/>
      </c>
      <c r="B247" s="0" t="str">
        <f aca="false">IF(B$1="","",IF(INDEX(Responses!$A$247:$AZ$247,1,B$1)="","",INDEX(Responses!$A$247:$AZ$247,1,B$1)))</f>
        <v/>
      </c>
      <c r="C247" s="0" t="str">
        <f aca="false">IF(C$1="","",IF(INDEX(Responses!$A$247:$AZ$247,1,C$1)="","",INDEX(Responses!$A$247:$AZ$247,1,C$1)))</f>
        <v/>
      </c>
      <c r="D247" s="0" t="str">
        <f aca="false">IF(D$1="","",IF(INDEX(Responses!$A$247:$AZ$247,1,D$1)="","",INDEX(Responses!$A$247:$AZ$247,1,D$1)))</f>
        <v/>
      </c>
      <c r="E247" s="0" t="str">
        <f aca="false">IF(E$1="","",IF(INDEX(Responses!$A$247:$AZ$247,1,E$1)="","",INDEX(Responses!$A$247:$AZ$247,1,E$1)))</f>
        <v/>
      </c>
      <c r="F247" s="0" t="str">
        <f aca="false">IF(F$1="","",IF(INDEX(Responses!$A$247:$AZ$247,1,F$1)="","",INDEX(Responses!$A$247:$AZ$247,1,F$1)))</f>
        <v/>
      </c>
      <c r="G247" s="0" t="str">
        <f aca="false">IF(G$1="","",IF(INDEX(Responses!$A$247:$AZ$247,1,G$1)="","",INDEX(Responses!$A$247:$AZ$247,1,G$1)))</f>
        <v/>
      </c>
      <c r="H247" s="0" t="str">
        <f aca="false">IF(H$1="","",IF(INDEX(Responses!$A$247:$AZ$247,1,H$1)="","",INDEX(Responses!$A$247:$AZ$247,1,H$1)))</f>
        <v/>
      </c>
      <c r="I247" s="0" t="str">
        <f aca="false">IF(I$1="","",IF(INDEX(Responses!$A$247:$AZ$247,1,I$1)="","",INDEX(Responses!$A$247:$AZ$247,1,I$1)))</f>
        <v/>
      </c>
      <c r="J247" s="0" t="str">
        <f aca="false">IF(J$1="","",IF(INDEX(Responses!$A$247:$AZ$247,1,J$1)="","",INDEX(Responses!$A$247:$AZ$247,1,J$1)))</f>
        <v/>
      </c>
      <c r="K247" s="0" t="str">
        <f aca="false">IF(K$1="","",IF(INDEX(Responses!$A$247:$AZ$247,1,K$1)="","",INDEX(Responses!$A$247:$AZ$247,1,K$1)))</f>
        <v/>
      </c>
      <c r="L247" s="0" t="str">
        <f aca="false">IF(L$1="","",IF(INDEX(Responses!$A$247:$AZ$247,1,L$1)="","",INDEX(Responses!$A$247:$AZ$247,1,L$1)))</f>
        <v/>
      </c>
      <c r="M247" s="0" t="str">
        <f aca="false">IF(M$1="","",IF(INDEX(Responses!$A$247:$AZ$247,1,M$1)="","",INDEX(Responses!$A$247:$AZ$247,1,M$1)))</f>
        <v/>
      </c>
      <c r="N247" s="0" t="str">
        <f aca="false">IF(N$1="","",IF(INDEX(Responses!$A$247:$AZ$247,1,N$1)="","",INDEX(Responses!$A$247:$AZ$247,1,N$1)))</f>
        <v/>
      </c>
      <c r="O247" s="0" t="str">
        <f aca="false">IF(O$1="","",IF(INDEX(Responses!$A$247:$AZ$247,1,O$1)="","",INDEX(Responses!$A$247:$AZ$247,1,O$1)))</f>
        <v/>
      </c>
      <c r="P247" s="0" t="str">
        <f aca="false">IF(P$1="","",IF(INDEX(Responses!$A$247:$AZ$247,1,P$1)="","",INDEX(Responses!$A$247:$AZ$247,1,P$1)))</f>
        <v/>
      </c>
      <c r="Q247" s="0" t="str">
        <f aca="false">IF(Q$1="","",IF(INDEX(Responses!$A$247:$AZ$247,1,Q$1)="","",INDEX(Responses!$A$247:$AZ$247,1,Q$1)))</f>
        <v/>
      </c>
      <c r="R247" s="0" t="str">
        <f aca="false">IF(R$1="","",IF(INDEX(Responses!$A$247:$AZ$247,1,R$1)="","",INDEX(Responses!$A$247:$AZ$247,1,R$1)))</f>
        <v/>
      </c>
      <c r="S247" s="0" t="str">
        <f aca="false">IF(S$1="","",IF(INDEX(Responses!$A$247:$AZ$247,1,S$1)="","",INDEX(Responses!$A$247:$AZ$247,1,S$1)))</f>
        <v/>
      </c>
      <c r="T247" s="0" t="n">
        <f aca="false">IF(LEN(A247&amp;B247&amp;C247&amp;D247&amp;E247&amp;F247&amp;G247&amp;H247&amp;I247&amp;J247&amp;K247&amp;L247&amp;M247&amp;N247&amp;O247&amp;P247&amp;Q247&amp;R247&amp;S247)&gt;0,1,0)</f>
        <v>0</v>
      </c>
    </row>
    <row r="248" customFormat="false" ht="15" hidden="false" customHeight="false" outlineLevel="0" collapsed="false">
      <c r="A248" s="0" t="str">
        <f aca="false">IF(A$1="","",IF(INDEX(Responses!$A$248:$AZ$248,1,A$1)="","",INDEX(Responses!$A$248:$AZ$248,1,A$1)))</f>
        <v/>
      </c>
      <c r="B248" s="0" t="str">
        <f aca="false">IF(B$1="","",IF(INDEX(Responses!$A$248:$AZ$248,1,B$1)="","",INDEX(Responses!$A$248:$AZ$248,1,B$1)))</f>
        <v/>
      </c>
      <c r="C248" s="0" t="str">
        <f aca="false">IF(C$1="","",IF(INDEX(Responses!$A$248:$AZ$248,1,C$1)="","",INDEX(Responses!$A$248:$AZ$248,1,C$1)))</f>
        <v/>
      </c>
      <c r="D248" s="0" t="str">
        <f aca="false">IF(D$1="","",IF(INDEX(Responses!$A$248:$AZ$248,1,D$1)="","",INDEX(Responses!$A$248:$AZ$248,1,D$1)))</f>
        <v/>
      </c>
      <c r="E248" s="0" t="str">
        <f aca="false">IF(E$1="","",IF(INDEX(Responses!$A$248:$AZ$248,1,E$1)="","",INDEX(Responses!$A$248:$AZ$248,1,E$1)))</f>
        <v/>
      </c>
      <c r="F248" s="0" t="str">
        <f aca="false">IF(F$1="","",IF(INDEX(Responses!$A$248:$AZ$248,1,F$1)="","",INDEX(Responses!$A$248:$AZ$248,1,F$1)))</f>
        <v/>
      </c>
      <c r="G248" s="0" t="str">
        <f aca="false">IF(G$1="","",IF(INDEX(Responses!$A$248:$AZ$248,1,G$1)="","",INDEX(Responses!$A$248:$AZ$248,1,G$1)))</f>
        <v/>
      </c>
      <c r="H248" s="0" t="str">
        <f aca="false">IF(H$1="","",IF(INDEX(Responses!$A$248:$AZ$248,1,H$1)="","",INDEX(Responses!$A$248:$AZ$248,1,H$1)))</f>
        <v/>
      </c>
      <c r="I248" s="0" t="str">
        <f aca="false">IF(I$1="","",IF(INDEX(Responses!$A$248:$AZ$248,1,I$1)="","",INDEX(Responses!$A$248:$AZ$248,1,I$1)))</f>
        <v/>
      </c>
      <c r="J248" s="0" t="str">
        <f aca="false">IF(J$1="","",IF(INDEX(Responses!$A$248:$AZ$248,1,J$1)="","",INDEX(Responses!$A$248:$AZ$248,1,J$1)))</f>
        <v/>
      </c>
      <c r="K248" s="0" t="str">
        <f aca="false">IF(K$1="","",IF(INDEX(Responses!$A$248:$AZ$248,1,K$1)="","",INDEX(Responses!$A$248:$AZ$248,1,K$1)))</f>
        <v/>
      </c>
      <c r="L248" s="0" t="str">
        <f aca="false">IF(L$1="","",IF(INDEX(Responses!$A$248:$AZ$248,1,L$1)="","",INDEX(Responses!$A$248:$AZ$248,1,L$1)))</f>
        <v/>
      </c>
      <c r="M248" s="0" t="str">
        <f aca="false">IF(M$1="","",IF(INDEX(Responses!$A$248:$AZ$248,1,M$1)="","",INDEX(Responses!$A$248:$AZ$248,1,M$1)))</f>
        <v/>
      </c>
      <c r="N248" s="0" t="str">
        <f aca="false">IF(N$1="","",IF(INDEX(Responses!$A$248:$AZ$248,1,N$1)="","",INDEX(Responses!$A$248:$AZ$248,1,N$1)))</f>
        <v/>
      </c>
      <c r="O248" s="0" t="str">
        <f aca="false">IF(O$1="","",IF(INDEX(Responses!$A$248:$AZ$248,1,O$1)="","",INDEX(Responses!$A$248:$AZ$248,1,O$1)))</f>
        <v/>
      </c>
      <c r="P248" s="0" t="str">
        <f aca="false">IF(P$1="","",IF(INDEX(Responses!$A$248:$AZ$248,1,P$1)="","",INDEX(Responses!$A$248:$AZ$248,1,P$1)))</f>
        <v/>
      </c>
      <c r="Q248" s="0" t="str">
        <f aca="false">IF(Q$1="","",IF(INDEX(Responses!$A$248:$AZ$248,1,Q$1)="","",INDEX(Responses!$A$248:$AZ$248,1,Q$1)))</f>
        <v/>
      </c>
      <c r="R248" s="0" t="str">
        <f aca="false">IF(R$1="","",IF(INDEX(Responses!$A$248:$AZ$248,1,R$1)="","",INDEX(Responses!$A$248:$AZ$248,1,R$1)))</f>
        <v/>
      </c>
      <c r="S248" s="0" t="str">
        <f aca="false">IF(S$1="","",IF(INDEX(Responses!$A$248:$AZ$248,1,S$1)="","",INDEX(Responses!$A$248:$AZ$248,1,S$1)))</f>
        <v/>
      </c>
      <c r="T248" s="0" t="n">
        <f aca="false">IF(LEN(A248&amp;B248&amp;C248&amp;D248&amp;E248&amp;F248&amp;G248&amp;H248&amp;I248&amp;J248&amp;K248&amp;L248&amp;M248&amp;N248&amp;O248&amp;P248&amp;Q248&amp;R248&amp;S248)&gt;0,1,0)</f>
        <v>0</v>
      </c>
    </row>
    <row r="249" customFormat="false" ht="15" hidden="false" customHeight="false" outlineLevel="0" collapsed="false">
      <c r="A249" s="0" t="str">
        <f aca="false">IF(A$1="","",IF(INDEX(Responses!$A$249:$AZ$249,1,A$1)="","",INDEX(Responses!$A$249:$AZ$249,1,A$1)))</f>
        <v/>
      </c>
      <c r="B249" s="0" t="str">
        <f aca="false">IF(B$1="","",IF(INDEX(Responses!$A$249:$AZ$249,1,B$1)="","",INDEX(Responses!$A$249:$AZ$249,1,B$1)))</f>
        <v/>
      </c>
      <c r="C249" s="0" t="str">
        <f aca="false">IF(C$1="","",IF(INDEX(Responses!$A$249:$AZ$249,1,C$1)="","",INDEX(Responses!$A$249:$AZ$249,1,C$1)))</f>
        <v/>
      </c>
      <c r="D249" s="0" t="str">
        <f aca="false">IF(D$1="","",IF(INDEX(Responses!$A$249:$AZ$249,1,D$1)="","",INDEX(Responses!$A$249:$AZ$249,1,D$1)))</f>
        <v/>
      </c>
      <c r="E249" s="0" t="str">
        <f aca="false">IF(E$1="","",IF(INDEX(Responses!$A$249:$AZ$249,1,E$1)="","",INDEX(Responses!$A$249:$AZ$249,1,E$1)))</f>
        <v/>
      </c>
      <c r="F249" s="0" t="str">
        <f aca="false">IF(F$1="","",IF(INDEX(Responses!$A$249:$AZ$249,1,F$1)="","",INDEX(Responses!$A$249:$AZ$249,1,F$1)))</f>
        <v/>
      </c>
      <c r="G249" s="0" t="str">
        <f aca="false">IF(G$1="","",IF(INDEX(Responses!$A$249:$AZ$249,1,G$1)="","",INDEX(Responses!$A$249:$AZ$249,1,G$1)))</f>
        <v/>
      </c>
      <c r="H249" s="0" t="str">
        <f aca="false">IF(H$1="","",IF(INDEX(Responses!$A$249:$AZ$249,1,H$1)="","",INDEX(Responses!$A$249:$AZ$249,1,H$1)))</f>
        <v/>
      </c>
      <c r="I249" s="0" t="str">
        <f aca="false">IF(I$1="","",IF(INDEX(Responses!$A$249:$AZ$249,1,I$1)="","",INDEX(Responses!$A$249:$AZ$249,1,I$1)))</f>
        <v/>
      </c>
      <c r="J249" s="0" t="str">
        <f aca="false">IF(J$1="","",IF(INDEX(Responses!$A$249:$AZ$249,1,J$1)="","",INDEX(Responses!$A$249:$AZ$249,1,J$1)))</f>
        <v/>
      </c>
      <c r="K249" s="0" t="str">
        <f aca="false">IF(K$1="","",IF(INDEX(Responses!$A$249:$AZ$249,1,K$1)="","",INDEX(Responses!$A$249:$AZ$249,1,K$1)))</f>
        <v/>
      </c>
      <c r="L249" s="0" t="str">
        <f aca="false">IF(L$1="","",IF(INDEX(Responses!$A$249:$AZ$249,1,L$1)="","",INDEX(Responses!$A$249:$AZ$249,1,L$1)))</f>
        <v/>
      </c>
      <c r="M249" s="0" t="str">
        <f aca="false">IF(M$1="","",IF(INDEX(Responses!$A$249:$AZ$249,1,M$1)="","",INDEX(Responses!$A$249:$AZ$249,1,M$1)))</f>
        <v/>
      </c>
      <c r="N249" s="0" t="str">
        <f aca="false">IF(N$1="","",IF(INDEX(Responses!$A$249:$AZ$249,1,N$1)="","",INDEX(Responses!$A$249:$AZ$249,1,N$1)))</f>
        <v/>
      </c>
      <c r="O249" s="0" t="str">
        <f aca="false">IF(O$1="","",IF(INDEX(Responses!$A$249:$AZ$249,1,O$1)="","",INDEX(Responses!$A$249:$AZ$249,1,O$1)))</f>
        <v/>
      </c>
      <c r="P249" s="0" t="str">
        <f aca="false">IF(P$1="","",IF(INDEX(Responses!$A$249:$AZ$249,1,P$1)="","",INDEX(Responses!$A$249:$AZ$249,1,P$1)))</f>
        <v/>
      </c>
      <c r="Q249" s="0" t="str">
        <f aca="false">IF(Q$1="","",IF(INDEX(Responses!$A$249:$AZ$249,1,Q$1)="","",INDEX(Responses!$A$249:$AZ$249,1,Q$1)))</f>
        <v/>
      </c>
      <c r="R249" s="0" t="str">
        <f aca="false">IF(R$1="","",IF(INDEX(Responses!$A$249:$AZ$249,1,R$1)="","",INDEX(Responses!$A$249:$AZ$249,1,R$1)))</f>
        <v/>
      </c>
      <c r="S249" s="0" t="str">
        <f aca="false">IF(S$1="","",IF(INDEX(Responses!$A$249:$AZ$249,1,S$1)="","",INDEX(Responses!$A$249:$AZ$249,1,S$1)))</f>
        <v/>
      </c>
      <c r="T249" s="0" t="n">
        <f aca="false">IF(LEN(A249&amp;B249&amp;C249&amp;D249&amp;E249&amp;F249&amp;G249&amp;H249&amp;I249&amp;J249&amp;K249&amp;L249&amp;M249&amp;N249&amp;O249&amp;P249&amp;Q249&amp;R249&amp;S249)&gt;0,1,0)</f>
        <v>0</v>
      </c>
    </row>
    <row r="250" customFormat="false" ht="15" hidden="false" customHeight="false" outlineLevel="0" collapsed="false">
      <c r="A250" s="0" t="str">
        <f aca="false">IF(A$1="","",IF(INDEX(Responses!$A$250:$AZ$250,1,A$1)="","",INDEX(Responses!$A$250:$AZ$250,1,A$1)))</f>
        <v/>
      </c>
      <c r="B250" s="0" t="str">
        <f aca="false">IF(B$1="","",IF(INDEX(Responses!$A$250:$AZ$250,1,B$1)="","",INDEX(Responses!$A$250:$AZ$250,1,B$1)))</f>
        <v/>
      </c>
      <c r="C250" s="0" t="str">
        <f aca="false">IF(C$1="","",IF(INDEX(Responses!$A$250:$AZ$250,1,C$1)="","",INDEX(Responses!$A$250:$AZ$250,1,C$1)))</f>
        <v/>
      </c>
      <c r="D250" s="0" t="str">
        <f aca="false">IF(D$1="","",IF(INDEX(Responses!$A$250:$AZ$250,1,D$1)="","",INDEX(Responses!$A$250:$AZ$250,1,D$1)))</f>
        <v/>
      </c>
      <c r="E250" s="0" t="str">
        <f aca="false">IF(E$1="","",IF(INDEX(Responses!$A$250:$AZ$250,1,E$1)="","",INDEX(Responses!$A$250:$AZ$250,1,E$1)))</f>
        <v/>
      </c>
      <c r="F250" s="0" t="str">
        <f aca="false">IF(F$1="","",IF(INDEX(Responses!$A$250:$AZ$250,1,F$1)="","",INDEX(Responses!$A$250:$AZ$250,1,F$1)))</f>
        <v/>
      </c>
      <c r="G250" s="0" t="str">
        <f aca="false">IF(G$1="","",IF(INDEX(Responses!$A$250:$AZ$250,1,G$1)="","",INDEX(Responses!$A$250:$AZ$250,1,G$1)))</f>
        <v/>
      </c>
      <c r="H250" s="0" t="str">
        <f aca="false">IF(H$1="","",IF(INDEX(Responses!$A$250:$AZ$250,1,H$1)="","",INDEX(Responses!$A$250:$AZ$250,1,H$1)))</f>
        <v/>
      </c>
      <c r="I250" s="0" t="str">
        <f aca="false">IF(I$1="","",IF(INDEX(Responses!$A$250:$AZ$250,1,I$1)="","",INDEX(Responses!$A$250:$AZ$250,1,I$1)))</f>
        <v/>
      </c>
      <c r="J250" s="0" t="str">
        <f aca="false">IF(J$1="","",IF(INDEX(Responses!$A$250:$AZ$250,1,J$1)="","",INDEX(Responses!$A$250:$AZ$250,1,J$1)))</f>
        <v/>
      </c>
      <c r="K250" s="0" t="str">
        <f aca="false">IF(K$1="","",IF(INDEX(Responses!$A$250:$AZ$250,1,K$1)="","",INDEX(Responses!$A$250:$AZ$250,1,K$1)))</f>
        <v/>
      </c>
      <c r="L250" s="0" t="str">
        <f aca="false">IF(L$1="","",IF(INDEX(Responses!$A$250:$AZ$250,1,L$1)="","",INDEX(Responses!$A$250:$AZ$250,1,L$1)))</f>
        <v/>
      </c>
      <c r="M250" s="0" t="str">
        <f aca="false">IF(M$1="","",IF(INDEX(Responses!$A$250:$AZ$250,1,M$1)="","",INDEX(Responses!$A$250:$AZ$250,1,M$1)))</f>
        <v/>
      </c>
      <c r="N250" s="0" t="str">
        <f aca="false">IF(N$1="","",IF(INDEX(Responses!$A$250:$AZ$250,1,N$1)="","",INDEX(Responses!$A$250:$AZ$250,1,N$1)))</f>
        <v/>
      </c>
      <c r="O250" s="0" t="str">
        <f aca="false">IF(O$1="","",IF(INDEX(Responses!$A$250:$AZ$250,1,O$1)="","",INDEX(Responses!$A$250:$AZ$250,1,O$1)))</f>
        <v/>
      </c>
      <c r="P250" s="0" t="str">
        <f aca="false">IF(P$1="","",IF(INDEX(Responses!$A$250:$AZ$250,1,P$1)="","",INDEX(Responses!$A$250:$AZ$250,1,P$1)))</f>
        <v/>
      </c>
      <c r="Q250" s="0" t="str">
        <f aca="false">IF(Q$1="","",IF(INDEX(Responses!$A$250:$AZ$250,1,Q$1)="","",INDEX(Responses!$A$250:$AZ$250,1,Q$1)))</f>
        <v/>
      </c>
      <c r="R250" s="0" t="str">
        <f aca="false">IF(R$1="","",IF(INDEX(Responses!$A$250:$AZ$250,1,R$1)="","",INDEX(Responses!$A$250:$AZ$250,1,R$1)))</f>
        <v/>
      </c>
      <c r="S250" s="0" t="str">
        <f aca="false">IF(S$1="","",IF(INDEX(Responses!$A$250:$AZ$250,1,S$1)="","",INDEX(Responses!$A$250:$AZ$250,1,S$1)))</f>
        <v/>
      </c>
      <c r="T250" s="0" t="n">
        <f aca="false">IF(LEN(A250&amp;B250&amp;C250&amp;D250&amp;E250&amp;F250&amp;G250&amp;H250&amp;I250&amp;J250&amp;K250&amp;L250&amp;M250&amp;N250&amp;O250&amp;P250&amp;Q250&amp;R250&amp;S250)&gt;0,1,0)</f>
        <v>0</v>
      </c>
    </row>
    <row r="251" customFormat="false" ht="15" hidden="false" customHeight="false" outlineLevel="0" collapsed="false">
      <c r="A251" s="0" t="str">
        <f aca="false">IF(A$1="","",IF(INDEX(Responses!$A$251:$AZ$251,1,A$1)="","",INDEX(Responses!$A$251:$AZ$251,1,A$1)))</f>
        <v/>
      </c>
      <c r="B251" s="0" t="str">
        <f aca="false">IF(B$1="","",IF(INDEX(Responses!$A$251:$AZ$251,1,B$1)="","",INDEX(Responses!$A$251:$AZ$251,1,B$1)))</f>
        <v/>
      </c>
      <c r="C251" s="0" t="str">
        <f aca="false">IF(C$1="","",IF(INDEX(Responses!$A$251:$AZ$251,1,C$1)="","",INDEX(Responses!$A$251:$AZ$251,1,C$1)))</f>
        <v/>
      </c>
      <c r="D251" s="0" t="str">
        <f aca="false">IF(D$1="","",IF(INDEX(Responses!$A$251:$AZ$251,1,D$1)="","",INDEX(Responses!$A$251:$AZ$251,1,D$1)))</f>
        <v/>
      </c>
      <c r="E251" s="0" t="str">
        <f aca="false">IF(E$1="","",IF(INDEX(Responses!$A$251:$AZ$251,1,E$1)="","",INDEX(Responses!$A$251:$AZ$251,1,E$1)))</f>
        <v/>
      </c>
      <c r="F251" s="0" t="str">
        <f aca="false">IF(F$1="","",IF(INDEX(Responses!$A$251:$AZ$251,1,F$1)="","",INDEX(Responses!$A$251:$AZ$251,1,F$1)))</f>
        <v/>
      </c>
      <c r="G251" s="0" t="str">
        <f aca="false">IF(G$1="","",IF(INDEX(Responses!$A$251:$AZ$251,1,G$1)="","",INDEX(Responses!$A$251:$AZ$251,1,G$1)))</f>
        <v/>
      </c>
      <c r="H251" s="0" t="str">
        <f aca="false">IF(H$1="","",IF(INDEX(Responses!$A$251:$AZ$251,1,H$1)="","",INDEX(Responses!$A$251:$AZ$251,1,H$1)))</f>
        <v/>
      </c>
      <c r="I251" s="0" t="str">
        <f aca="false">IF(I$1="","",IF(INDEX(Responses!$A$251:$AZ$251,1,I$1)="","",INDEX(Responses!$A$251:$AZ$251,1,I$1)))</f>
        <v/>
      </c>
      <c r="J251" s="0" t="str">
        <f aca="false">IF(J$1="","",IF(INDEX(Responses!$A$251:$AZ$251,1,J$1)="","",INDEX(Responses!$A$251:$AZ$251,1,J$1)))</f>
        <v/>
      </c>
      <c r="K251" s="0" t="str">
        <f aca="false">IF(K$1="","",IF(INDEX(Responses!$A$251:$AZ$251,1,K$1)="","",INDEX(Responses!$A$251:$AZ$251,1,K$1)))</f>
        <v/>
      </c>
      <c r="L251" s="0" t="str">
        <f aca="false">IF(L$1="","",IF(INDEX(Responses!$A$251:$AZ$251,1,L$1)="","",INDEX(Responses!$A$251:$AZ$251,1,L$1)))</f>
        <v/>
      </c>
      <c r="M251" s="0" t="str">
        <f aca="false">IF(M$1="","",IF(INDEX(Responses!$A$251:$AZ$251,1,M$1)="","",INDEX(Responses!$A$251:$AZ$251,1,M$1)))</f>
        <v/>
      </c>
      <c r="N251" s="0" t="str">
        <f aca="false">IF(N$1="","",IF(INDEX(Responses!$A$251:$AZ$251,1,N$1)="","",INDEX(Responses!$A$251:$AZ$251,1,N$1)))</f>
        <v/>
      </c>
      <c r="O251" s="0" t="str">
        <f aca="false">IF(O$1="","",IF(INDEX(Responses!$A$251:$AZ$251,1,O$1)="","",INDEX(Responses!$A$251:$AZ$251,1,O$1)))</f>
        <v/>
      </c>
      <c r="P251" s="0" t="str">
        <f aca="false">IF(P$1="","",IF(INDEX(Responses!$A$251:$AZ$251,1,P$1)="","",INDEX(Responses!$A$251:$AZ$251,1,P$1)))</f>
        <v/>
      </c>
      <c r="Q251" s="0" t="str">
        <f aca="false">IF(Q$1="","",IF(INDEX(Responses!$A$251:$AZ$251,1,Q$1)="","",INDEX(Responses!$A$251:$AZ$251,1,Q$1)))</f>
        <v/>
      </c>
      <c r="R251" s="0" t="str">
        <f aca="false">IF(R$1="","",IF(INDEX(Responses!$A$251:$AZ$251,1,R$1)="","",INDEX(Responses!$A$251:$AZ$251,1,R$1)))</f>
        <v/>
      </c>
      <c r="S251" s="0" t="str">
        <f aca="false">IF(S$1="","",IF(INDEX(Responses!$A$251:$AZ$251,1,S$1)="","",INDEX(Responses!$A$251:$AZ$251,1,S$1)))</f>
        <v/>
      </c>
      <c r="T251" s="0" t="n">
        <f aca="false">IF(LEN(A251&amp;B251&amp;C251&amp;D251&amp;E251&amp;F251&amp;G251&amp;H251&amp;I251&amp;J251&amp;K251&amp;L251&amp;M251&amp;N251&amp;O251&amp;P251&amp;Q251&amp;R251&amp;S251)&gt;0,1,0)</f>
        <v>0</v>
      </c>
    </row>
    <row r="252" customFormat="false" ht="15" hidden="false" customHeight="false" outlineLevel="0" collapsed="false">
      <c r="A252" s="0" t="str">
        <f aca="false">IF(A$1="","",IF(INDEX(Responses!$A$252:$AZ$252,1,A$1)="","",INDEX(Responses!$A$252:$AZ$252,1,A$1)))</f>
        <v/>
      </c>
      <c r="B252" s="0" t="str">
        <f aca="false">IF(B$1="","",IF(INDEX(Responses!$A$252:$AZ$252,1,B$1)="","",INDEX(Responses!$A$252:$AZ$252,1,B$1)))</f>
        <v/>
      </c>
      <c r="C252" s="0" t="str">
        <f aca="false">IF(C$1="","",IF(INDEX(Responses!$A$252:$AZ$252,1,C$1)="","",INDEX(Responses!$A$252:$AZ$252,1,C$1)))</f>
        <v/>
      </c>
      <c r="D252" s="0" t="str">
        <f aca="false">IF(D$1="","",IF(INDEX(Responses!$A$252:$AZ$252,1,D$1)="","",INDEX(Responses!$A$252:$AZ$252,1,D$1)))</f>
        <v/>
      </c>
      <c r="E252" s="0" t="str">
        <f aca="false">IF(E$1="","",IF(INDEX(Responses!$A$252:$AZ$252,1,E$1)="","",INDEX(Responses!$A$252:$AZ$252,1,E$1)))</f>
        <v/>
      </c>
      <c r="F252" s="0" t="str">
        <f aca="false">IF(F$1="","",IF(INDEX(Responses!$A$252:$AZ$252,1,F$1)="","",INDEX(Responses!$A$252:$AZ$252,1,F$1)))</f>
        <v/>
      </c>
      <c r="G252" s="0" t="str">
        <f aca="false">IF(G$1="","",IF(INDEX(Responses!$A$252:$AZ$252,1,G$1)="","",INDEX(Responses!$A$252:$AZ$252,1,G$1)))</f>
        <v/>
      </c>
      <c r="H252" s="0" t="str">
        <f aca="false">IF(H$1="","",IF(INDEX(Responses!$A$252:$AZ$252,1,H$1)="","",INDEX(Responses!$A$252:$AZ$252,1,H$1)))</f>
        <v/>
      </c>
      <c r="I252" s="0" t="str">
        <f aca="false">IF(I$1="","",IF(INDEX(Responses!$A$252:$AZ$252,1,I$1)="","",INDEX(Responses!$A$252:$AZ$252,1,I$1)))</f>
        <v/>
      </c>
      <c r="J252" s="0" t="str">
        <f aca="false">IF(J$1="","",IF(INDEX(Responses!$A$252:$AZ$252,1,J$1)="","",INDEX(Responses!$A$252:$AZ$252,1,J$1)))</f>
        <v/>
      </c>
      <c r="K252" s="0" t="str">
        <f aca="false">IF(K$1="","",IF(INDEX(Responses!$A$252:$AZ$252,1,K$1)="","",INDEX(Responses!$A$252:$AZ$252,1,K$1)))</f>
        <v/>
      </c>
      <c r="L252" s="0" t="str">
        <f aca="false">IF(L$1="","",IF(INDEX(Responses!$A$252:$AZ$252,1,L$1)="","",INDEX(Responses!$A$252:$AZ$252,1,L$1)))</f>
        <v/>
      </c>
      <c r="M252" s="0" t="str">
        <f aca="false">IF(M$1="","",IF(INDEX(Responses!$A$252:$AZ$252,1,M$1)="","",INDEX(Responses!$A$252:$AZ$252,1,M$1)))</f>
        <v/>
      </c>
      <c r="N252" s="0" t="str">
        <f aca="false">IF(N$1="","",IF(INDEX(Responses!$A$252:$AZ$252,1,N$1)="","",INDEX(Responses!$A$252:$AZ$252,1,N$1)))</f>
        <v/>
      </c>
      <c r="O252" s="0" t="str">
        <f aca="false">IF(O$1="","",IF(INDEX(Responses!$A$252:$AZ$252,1,O$1)="","",INDEX(Responses!$A$252:$AZ$252,1,O$1)))</f>
        <v/>
      </c>
      <c r="P252" s="0" t="str">
        <f aca="false">IF(P$1="","",IF(INDEX(Responses!$A$252:$AZ$252,1,P$1)="","",INDEX(Responses!$A$252:$AZ$252,1,P$1)))</f>
        <v/>
      </c>
      <c r="Q252" s="0" t="str">
        <f aca="false">IF(Q$1="","",IF(INDEX(Responses!$A$252:$AZ$252,1,Q$1)="","",INDEX(Responses!$A$252:$AZ$252,1,Q$1)))</f>
        <v/>
      </c>
      <c r="R252" s="0" t="str">
        <f aca="false">IF(R$1="","",IF(INDEX(Responses!$A$252:$AZ$252,1,R$1)="","",INDEX(Responses!$A$252:$AZ$252,1,R$1)))</f>
        <v/>
      </c>
      <c r="S252" s="0" t="str">
        <f aca="false">IF(S$1="","",IF(INDEX(Responses!$A$252:$AZ$252,1,S$1)="","",INDEX(Responses!$A$252:$AZ$252,1,S$1)))</f>
        <v/>
      </c>
      <c r="T252" s="0" t="n">
        <f aca="false">IF(LEN(A252&amp;B252&amp;C252&amp;D252&amp;E252&amp;F252&amp;G252&amp;H252&amp;I252&amp;J252&amp;K252&amp;L252&amp;M252&amp;N252&amp;O252&amp;P252&amp;Q252&amp;R252&amp;S252)&gt;0,1,0)</f>
        <v>0</v>
      </c>
    </row>
    <row r="253" customFormat="false" ht="15" hidden="false" customHeight="false" outlineLevel="0" collapsed="false">
      <c r="A253" s="0" t="str">
        <f aca="false">IF(A$1="","",IF(INDEX(Responses!$A$253:$AZ$253,1,A$1)="","",INDEX(Responses!$A$253:$AZ$253,1,A$1)))</f>
        <v/>
      </c>
      <c r="B253" s="0" t="str">
        <f aca="false">IF(B$1="","",IF(INDEX(Responses!$A$253:$AZ$253,1,B$1)="","",INDEX(Responses!$A$253:$AZ$253,1,B$1)))</f>
        <v/>
      </c>
      <c r="C253" s="0" t="str">
        <f aca="false">IF(C$1="","",IF(INDEX(Responses!$A$253:$AZ$253,1,C$1)="","",INDEX(Responses!$A$253:$AZ$253,1,C$1)))</f>
        <v/>
      </c>
      <c r="D253" s="0" t="str">
        <f aca="false">IF(D$1="","",IF(INDEX(Responses!$A$253:$AZ$253,1,D$1)="","",INDEX(Responses!$A$253:$AZ$253,1,D$1)))</f>
        <v/>
      </c>
      <c r="E253" s="0" t="str">
        <f aca="false">IF(E$1="","",IF(INDEX(Responses!$A$253:$AZ$253,1,E$1)="","",INDEX(Responses!$A$253:$AZ$253,1,E$1)))</f>
        <v/>
      </c>
      <c r="F253" s="0" t="str">
        <f aca="false">IF(F$1="","",IF(INDEX(Responses!$A$253:$AZ$253,1,F$1)="","",INDEX(Responses!$A$253:$AZ$253,1,F$1)))</f>
        <v/>
      </c>
      <c r="G253" s="0" t="str">
        <f aca="false">IF(G$1="","",IF(INDEX(Responses!$A$253:$AZ$253,1,G$1)="","",INDEX(Responses!$A$253:$AZ$253,1,G$1)))</f>
        <v/>
      </c>
      <c r="H253" s="0" t="str">
        <f aca="false">IF(H$1="","",IF(INDEX(Responses!$A$253:$AZ$253,1,H$1)="","",INDEX(Responses!$A$253:$AZ$253,1,H$1)))</f>
        <v/>
      </c>
      <c r="I253" s="0" t="str">
        <f aca="false">IF(I$1="","",IF(INDEX(Responses!$A$253:$AZ$253,1,I$1)="","",INDEX(Responses!$A$253:$AZ$253,1,I$1)))</f>
        <v/>
      </c>
      <c r="J253" s="0" t="str">
        <f aca="false">IF(J$1="","",IF(INDEX(Responses!$A$253:$AZ$253,1,J$1)="","",INDEX(Responses!$A$253:$AZ$253,1,J$1)))</f>
        <v/>
      </c>
      <c r="K253" s="0" t="str">
        <f aca="false">IF(K$1="","",IF(INDEX(Responses!$A$253:$AZ$253,1,K$1)="","",INDEX(Responses!$A$253:$AZ$253,1,K$1)))</f>
        <v/>
      </c>
      <c r="L253" s="0" t="str">
        <f aca="false">IF(L$1="","",IF(INDEX(Responses!$A$253:$AZ$253,1,L$1)="","",INDEX(Responses!$A$253:$AZ$253,1,L$1)))</f>
        <v/>
      </c>
      <c r="M253" s="0" t="str">
        <f aca="false">IF(M$1="","",IF(INDEX(Responses!$A$253:$AZ$253,1,M$1)="","",INDEX(Responses!$A$253:$AZ$253,1,M$1)))</f>
        <v/>
      </c>
      <c r="N253" s="0" t="str">
        <f aca="false">IF(N$1="","",IF(INDEX(Responses!$A$253:$AZ$253,1,N$1)="","",INDEX(Responses!$A$253:$AZ$253,1,N$1)))</f>
        <v/>
      </c>
      <c r="O253" s="0" t="str">
        <f aca="false">IF(O$1="","",IF(INDEX(Responses!$A$253:$AZ$253,1,O$1)="","",INDEX(Responses!$A$253:$AZ$253,1,O$1)))</f>
        <v/>
      </c>
      <c r="P253" s="0" t="str">
        <f aca="false">IF(P$1="","",IF(INDEX(Responses!$A$253:$AZ$253,1,P$1)="","",INDEX(Responses!$A$253:$AZ$253,1,P$1)))</f>
        <v/>
      </c>
      <c r="Q253" s="0" t="str">
        <f aca="false">IF(Q$1="","",IF(INDEX(Responses!$A$253:$AZ$253,1,Q$1)="","",INDEX(Responses!$A$253:$AZ$253,1,Q$1)))</f>
        <v/>
      </c>
      <c r="R253" s="0" t="str">
        <f aca="false">IF(R$1="","",IF(INDEX(Responses!$A$253:$AZ$253,1,R$1)="","",INDEX(Responses!$A$253:$AZ$253,1,R$1)))</f>
        <v/>
      </c>
      <c r="S253" s="0" t="str">
        <f aca="false">IF(S$1="","",IF(INDEX(Responses!$A$253:$AZ$253,1,S$1)="","",INDEX(Responses!$A$253:$AZ$253,1,S$1)))</f>
        <v/>
      </c>
      <c r="T253" s="0" t="n">
        <f aca="false">IF(LEN(A253&amp;B253&amp;C253&amp;D253&amp;E253&amp;F253&amp;G253&amp;H253&amp;I253&amp;J253&amp;K253&amp;L253&amp;M253&amp;N253&amp;O253&amp;P253&amp;Q253&amp;R253&amp;S253)&gt;0,1,0)</f>
        <v>0</v>
      </c>
    </row>
    <row r="254" customFormat="false" ht="15" hidden="false" customHeight="false" outlineLevel="0" collapsed="false">
      <c r="A254" s="0" t="str">
        <f aca="false">IF(A$1="","",IF(INDEX(Responses!$A$254:$AZ$254,1,A$1)="","",INDEX(Responses!$A$254:$AZ$254,1,A$1)))</f>
        <v/>
      </c>
      <c r="B254" s="0" t="str">
        <f aca="false">IF(B$1="","",IF(INDEX(Responses!$A$254:$AZ$254,1,B$1)="","",INDEX(Responses!$A$254:$AZ$254,1,B$1)))</f>
        <v/>
      </c>
      <c r="C254" s="0" t="str">
        <f aca="false">IF(C$1="","",IF(INDEX(Responses!$A$254:$AZ$254,1,C$1)="","",INDEX(Responses!$A$254:$AZ$254,1,C$1)))</f>
        <v/>
      </c>
      <c r="D254" s="0" t="str">
        <f aca="false">IF(D$1="","",IF(INDEX(Responses!$A$254:$AZ$254,1,D$1)="","",INDEX(Responses!$A$254:$AZ$254,1,D$1)))</f>
        <v/>
      </c>
      <c r="E254" s="0" t="str">
        <f aca="false">IF(E$1="","",IF(INDEX(Responses!$A$254:$AZ$254,1,E$1)="","",INDEX(Responses!$A$254:$AZ$254,1,E$1)))</f>
        <v/>
      </c>
      <c r="F254" s="0" t="str">
        <f aca="false">IF(F$1="","",IF(INDEX(Responses!$A$254:$AZ$254,1,F$1)="","",INDEX(Responses!$A$254:$AZ$254,1,F$1)))</f>
        <v/>
      </c>
      <c r="G254" s="0" t="str">
        <f aca="false">IF(G$1="","",IF(INDEX(Responses!$A$254:$AZ$254,1,G$1)="","",INDEX(Responses!$A$254:$AZ$254,1,G$1)))</f>
        <v/>
      </c>
      <c r="H254" s="0" t="str">
        <f aca="false">IF(H$1="","",IF(INDEX(Responses!$A$254:$AZ$254,1,H$1)="","",INDEX(Responses!$A$254:$AZ$254,1,H$1)))</f>
        <v/>
      </c>
      <c r="I254" s="0" t="str">
        <f aca="false">IF(I$1="","",IF(INDEX(Responses!$A$254:$AZ$254,1,I$1)="","",INDEX(Responses!$A$254:$AZ$254,1,I$1)))</f>
        <v/>
      </c>
      <c r="J254" s="0" t="str">
        <f aca="false">IF(J$1="","",IF(INDEX(Responses!$A$254:$AZ$254,1,J$1)="","",INDEX(Responses!$A$254:$AZ$254,1,J$1)))</f>
        <v/>
      </c>
      <c r="K254" s="0" t="str">
        <f aca="false">IF(K$1="","",IF(INDEX(Responses!$A$254:$AZ$254,1,K$1)="","",INDEX(Responses!$A$254:$AZ$254,1,K$1)))</f>
        <v/>
      </c>
      <c r="L254" s="0" t="str">
        <f aca="false">IF(L$1="","",IF(INDEX(Responses!$A$254:$AZ$254,1,L$1)="","",INDEX(Responses!$A$254:$AZ$254,1,L$1)))</f>
        <v/>
      </c>
      <c r="M254" s="0" t="str">
        <f aca="false">IF(M$1="","",IF(INDEX(Responses!$A$254:$AZ$254,1,M$1)="","",INDEX(Responses!$A$254:$AZ$254,1,M$1)))</f>
        <v/>
      </c>
      <c r="N254" s="0" t="str">
        <f aca="false">IF(N$1="","",IF(INDEX(Responses!$A$254:$AZ$254,1,N$1)="","",INDEX(Responses!$A$254:$AZ$254,1,N$1)))</f>
        <v/>
      </c>
      <c r="O254" s="0" t="str">
        <f aca="false">IF(O$1="","",IF(INDEX(Responses!$A$254:$AZ$254,1,O$1)="","",INDEX(Responses!$A$254:$AZ$254,1,O$1)))</f>
        <v/>
      </c>
      <c r="P254" s="0" t="str">
        <f aca="false">IF(P$1="","",IF(INDEX(Responses!$A$254:$AZ$254,1,P$1)="","",INDEX(Responses!$A$254:$AZ$254,1,P$1)))</f>
        <v/>
      </c>
      <c r="Q254" s="0" t="str">
        <f aca="false">IF(Q$1="","",IF(INDEX(Responses!$A$254:$AZ$254,1,Q$1)="","",INDEX(Responses!$A$254:$AZ$254,1,Q$1)))</f>
        <v/>
      </c>
      <c r="R254" s="0" t="str">
        <f aca="false">IF(R$1="","",IF(INDEX(Responses!$A$254:$AZ$254,1,R$1)="","",INDEX(Responses!$A$254:$AZ$254,1,R$1)))</f>
        <v/>
      </c>
      <c r="S254" s="0" t="str">
        <f aca="false">IF(S$1="","",IF(INDEX(Responses!$A$254:$AZ$254,1,S$1)="","",INDEX(Responses!$A$254:$AZ$254,1,S$1)))</f>
        <v/>
      </c>
      <c r="T254" s="0" t="n">
        <f aca="false">IF(LEN(A254&amp;B254&amp;C254&amp;D254&amp;E254&amp;F254&amp;G254&amp;H254&amp;I254&amp;J254&amp;K254&amp;L254&amp;M254&amp;N254&amp;O254&amp;P254&amp;Q254&amp;R254&amp;S254)&gt;0,1,0)</f>
        <v>0</v>
      </c>
    </row>
    <row r="255" customFormat="false" ht="15" hidden="false" customHeight="false" outlineLevel="0" collapsed="false">
      <c r="A255" s="0" t="str">
        <f aca="false">IF(A$1="","",IF(INDEX(Responses!$A$255:$AZ$255,1,A$1)="","",INDEX(Responses!$A$255:$AZ$255,1,A$1)))</f>
        <v/>
      </c>
      <c r="B255" s="0" t="str">
        <f aca="false">IF(B$1="","",IF(INDEX(Responses!$A$255:$AZ$255,1,B$1)="","",INDEX(Responses!$A$255:$AZ$255,1,B$1)))</f>
        <v/>
      </c>
      <c r="C255" s="0" t="str">
        <f aca="false">IF(C$1="","",IF(INDEX(Responses!$A$255:$AZ$255,1,C$1)="","",INDEX(Responses!$A$255:$AZ$255,1,C$1)))</f>
        <v/>
      </c>
      <c r="D255" s="0" t="str">
        <f aca="false">IF(D$1="","",IF(INDEX(Responses!$A$255:$AZ$255,1,D$1)="","",INDEX(Responses!$A$255:$AZ$255,1,D$1)))</f>
        <v/>
      </c>
      <c r="E255" s="0" t="str">
        <f aca="false">IF(E$1="","",IF(INDEX(Responses!$A$255:$AZ$255,1,E$1)="","",INDEX(Responses!$A$255:$AZ$255,1,E$1)))</f>
        <v/>
      </c>
      <c r="F255" s="0" t="str">
        <f aca="false">IF(F$1="","",IF(INDEX(Responses!$A$255:$AZ$255,1,F$1)="","",INDEX(Responses!$A$255:$AZ$255,1,F$1)))</f>
        <v/>
      </c>
      <c r="G255" s="0" t="str">
        <f aca="false">IF(G$1="","",IF(INDEX(Responses!$A$255:$AZ$255,1,G$1)="","",INDEX(Responses!$A$255:$AZ$255,1,G$1)))</f>
        <v/>
      </c>
      <c r="H255" s="0" t="str">
        <f aca="false">IF(H$1="","",IF(INDEX(Responses!$A$255:$AZ$255,1,H$1)="","",INDEX(Responses!$A$255:$AZ$255,1,H$1)))</f>
        <v/>
      </c>
      <c r="I255" s="0" t="str">
        <f aca="false">IF(I$1="","",IF(INDEX(Responses!$A$255:$AZ$255,1,I$1)="","",INDEX(Responses!$A$255:$AZ$255,1,I$1)))</f>
        <v/>
      </c>
      <c r="J255" s="0" t="str">
        <f aca="false">IF(J$1="","",IF(INDEX(Responses!$A$255:$AZ$255,1,J$1)="","",INDEX(Responses!$A$255:$AZ$255,1,J$1)))</f>
        <v/>
      </c>
      <c r="K255" s="0" t="str">
        <f aca="false">IF(K$1="","",IF(INDEX(Responses!$A$255:$AZ$255,1,K$1)="","",INDEX(Responses!$A$255:$AZ$255,1,K$1)))</f>
        <v/>
      </c>
      <c r="L255" s="0" t="str">
        <f aca="false">IF(L$1="","",IF(INDEX(Responses!$A$255:$AZ$255,1,L$1)="","",INDEX(Responses!$A$255:$AZ$255,1,L$1)))</f>
        <v/>
      </c>
      <c r="M255" s="0" t="str">
        <f aca="false">IF(M$1="","",IF(INDEX(Responses!$A$255:$AZ$255,1,M$1)="","",INDEX(Responses!$A$255:$AZ$255,1,M$1)))</f>
        <v/>
      </c>
      <c r="N255" s="0" t="str">
        <f aca="false">IF(N$1="","",IF(INDEX(Responses!$A$255:$AZ$255,1,N$1)="","",INDEX(Responses!$A$255:$AZ$255,1,N$1)))</f>
        <v/>
      </c>
      <c r="O255" s="0" t="str">
        <f aca="false">IF(O$1="","",IF(INDEX(Responses!$A$255:$AZ$255,1,O$1)="","",INDEX(Responses!$A$255:$AZ$255,1,O$1)))</f>
        <v/>
      </c>
      <c r="P255" s="0" t="str">
        <f aca="false">IF(P$1="","",IF(INDEX(Responses!$A$255:$AZ$255,1,P$1)="","",INDEX(Responses!$A$255:$AZ$255,1,P$1)))</f>
        <v/>
      </c>
      <c r="Q255" s="0" t="str">
        <f aca="false">IF(Q$1="","",IF(INDEX(Responses!$A$255:$AZ$255,1,Q$1)="","",INDEX(Responses!$A$255:$AZ$255,1,Q$1)))</f>
        <v/>
      </c>
      <c r="R255" s="0" t="str">
        <f aca="false">IF(R$1="","",IF(INDEX(Responses!$A$255:$AZ$255,1,R$1)="","",INDEX(Responses!$A$255:$AZ$255,1,R$1)))</f>
        <v/>
      </c>
      <c r="S255" s="0" t="str">
        <f aca="false">IF(S$1="","",IF(INDEX(Responses!$A$255:$AZ$255,1,S$1)="","",INDEX(Responses!$A$255:$AZ$255,1,S$1)))</f>
        <v/>
      </c>
      <c r="T255" s="0" t="n">
        <f aca="false">IF(LEN(A255&amp;B255&amp;C255&amp;D255&amp;E255&amp;F255&amp;G255&amp;H255&amp;I255&amp;J255&amp;K255&amp;L255&amp;M255&amp;N255&amp;O255&amp;P255&amp;Q255&amp;R255&amp;S255)&gt;0,1,0)</f>
        <v>0</v>
      </c>
    </row>
    <row r="256" customFormat="false" ht="15" hidden="false" customHeight="false" outlineLevel="0" collapsed="false">
      <c r="A256" s="0" t="str">
        <f aca="false">IF(A$1="","",IF(INDEX(Responses!$A$256:$AZ$256,1,A$1)="","",INDEX(Responses!$A$256:$AZ$256,1,A$1)))</f>
        <v/>
      </c>
      <c r="B256" s="0" t="str">
        <f aca="false">IF(B$1="","",IF(INDEX(Responses!$A$256:$AZ$256,1,B$1)="","",INDEX(Responses!$A$256:$AZ$256,1,B$1)))</f>
        <v/>
      </c>
      <c r="C256" s="0" t="str">
        <f aca="false">IF(C$1="","",IF(INDEX(Responses!$A$256:$AZ$256,1,C$1)="","",INDEX(Responses!$A$256:$AZ$256,1,C$1)))</f>
        <v/>
      </c>
      <c r="D256" s="0" t="str">
        <f aca="false">IF(D$1="","",IF(INDEX(Responses!$A$256:$AZ$256,1,D$1)="","",INDEX(Responses!$A$256:$AZ$256,1,D$1)))</f>
        <v/>
      </c>
      <c r="E256" s="0" t="str">
        <f aca="false">IF(E$1="","",IF(INDEX(Responses!$A$256:$AZ$256,1,E$1)="","",INDEX(Responses!$A$256:$AZ$256,1,E$1)))</f>
        <v/>
      </c>
      <c r="F256" s="0" t="str">
        <f aca="false">IF(F$1="","",IF(INDEX(Responses!$A$256:$AZ$256,1,F$1)="","",INDEX(Responses!$A$256:$AZ$256,1,F$1)))</f>
        <v/>
      </c>
      <c r="G256" s="0" t="str">
        <f aca="false">IF(G$1="","",IF(INDEX(Responses!$A$256:$AZ$256,1,G$1)="","",INDEX(Responses!$A$256:$AZ$256,1,G$1)))</f>
        <v/>
      </c>
      <c r="H256" s="0" t="str">
        <f aca="false">IF(H$1="","",IF(INDEX(Responses!$A$256:$AZ$256,1,H$1)="","",INDEX(Responses!$A$256:$AZ$256,1,H$1)))</f>
        <v/>
      </c>
      <c r="I256" s="0" t="str">
        <f aca="false">IF(I$1="","",IF(INDEX(Responses!$A$256:$AZ$256,1,I$1)="","",INDEX(Responses!$A$256:$AZ$256,1,I$1)))</f>
        <v/>
      </c>
      <c r="J256" s="0" t="str">
        <f aca="false">IF(J$1="","",IF(INDEX(Responses!$A$256:$AZ$256,1,J$1)="","",INDEX(Responses!$A$256:$AZ$256,1,J$1)))</f>
        <v/>
      </c>
      <c r="K256" s="0" t="str">
        <f aca="false">IF(K$1="","",IF(INDEX(Responses!$A$256:$AZ$256,1,K$1)="","",INDEX(Responses!$A$256:$AZ$256,1,K$1)))</f>
        <v/>
      </c>
      <c r="L256" s="0" t="str">
        <f aca="false">IF(L$1="","",IF(INDEX(Responses!$A$256:$AZ$256,1,L$1)="","",INDEX(Responses!$A$256:$AZ$256,1,L$1)))</f>
        <v/>
      </c>
      <c r="M256" s="0" t="str">
        <f aca="false">IF(M$1="","",IF(INDEX(Responses!$A$256:$AZ$256,1,M$1)="","",INDEX(Responses!$A$256:$AZ$256,1,M$1)))</f>
        <v/>
      </c>
      <c r="N256" s="0" t="str">
        <f aca="false">IF(N$1="","",IF(INDEX(Responses!$A$256:$AZ$256,1,N$1)="","",INDEX(Responses!$A$256:$AZ$256,1,N$1)))</f>
        <v/>
      </c>
      <c r="O256" s="0" t="str">
        <f aca="false">IF(O$1="","",IF(INDEX(Responses!$A$256:$AZ$256,1,O$1)="","",INDEX(Responses!$A$256:$AZ$256,1,O$1)))</f>
        <v/>
      </c>
      <c r="P256" s="0" t="str">
        <f aca="false">IF(P$1="","",IF(INDEX(Responses!$A$256:$AZ$256,1,P$1)="","",INDEX(Responses!$A$256:$AZ$256,1,P$1)))</f>
        <v/>
      </c>
      <c r="Q256" s="0" t="str">
        <f aca="false">IF(Q$1="","",IF(INDEX(Responses!$A$256:$AZ$256,1,Q$1)="","",INDEX(Responses!$A$256:$AZ$256,1,Q$1)))</f>
        <v/>
      </c>
      <c r="R256" s="0" t="str">
        <f aca="false">IF(R$1="","",IF(INDEX(Responses!$A$256:$AZ$256,1,R$1)="","",INDEX(Responses!$A$256:$AZ$256,1,R$1)))</f>
        <v/>
      </c>
      <c r="S256" s="0" t="str">
        <f aca="false">IF(S$1="","",IF(INDEX(Responses!$A$256:$AZ$256,1,S$1)="","",INDEX(Responses!$A$256:$AZ$256,1,S$1)))</f>
        <v/>
      </c>
      <c r="T256" s="0" t="n">
        <f aca="false">IF(LEN(A256&amp;B256&amp;C256&amp;D256&amp;E256&amp;F256&amp;G256&amp;H256&amp;I256&amp;J256&amp;K256&amp;L256&amp;M256&amp;N256&amp;O256&amp;P256&amp;Q256&amp;R256&amp;S256)&gt;0,1,0)</f>
        <v>0</v>
      </c>
    </row>
    <row r="257" customFormat="false" ht="15" hidden="false" customHeight="false" outlineLevel="0" collapsed="false">
      <c r="A257" s="0" t="str">
        <f aca="false">IF(A$1="","",IF(INDEX(Responses!$A$257:$AZ$257,1,A$1)="","",INDEX(Responses!$A$257:$AZ$257,1,A$1)))</f>
        <v/>
      </c>
      <c r="B257" s="0" t="str">
        <f aca="false">IF(B$1="","",IF(INDEX(Responses!$A$257:$AZ$257,1,B$1)="","",INDEX(Responses!$A$257:$AZ$257,1,B$1)))</f>
        <v/>
      </c>
      <c r="C257" s="0" t="str">
        <f aca="false">IF(C$1="","",IF(INDEX(Responses!$A$257:$AZ$257,1,C$1)="","",INDEX(Responses!$A$257:$AZ$257,1,C$1)))</f>
        <v/>
      </c>
      <c r="D257" s="0" t="str">
        <f aca="false">IF(D$1="","",IF(INDEX(Responses!$A$257:$AZ$257,1,D$1)="","",INDEX(Responses!$A$257:$AZ$257,1,D$1)))</f>
        <v/>
      </c>
      <c r="E257" s="0" t="str">
        <f aca="false">IF(E$1="","",IF(INDEX(Responses!$A$257:$AZ$257,1,E$1)="","",INDEX(Responses!$A$257:$AZ$257,1,E$1)))</f>
        <v/>
      </c>
      <c r="F257" s="0" t="str">
        <f aca="false">IF(F$1="","",IF(INDEX(Responses!$A$257:$AZ$257,1,F$1)="","",INDEX(Responses!$A$257:$AZ$257,1,F$1)))</f>
        <v/>
      </c>
      <c r="G257" s="0" t="str">
        <f aca="false">IF(G$1="","",IF(INDEX(Responses!$A$257:$AZ$257,1,G$1)="","",INDEX(Responses!$A$257:$AZ$257,1,G$1)))</f>
        <v/>
      </c>
      <c r="H257" s="0" t="str">
        <f aca="false">IF(H$1="","",IF(INDEX(Responses!$A$257:$AZ$257,1,H$1)="","",INDEX(Responses!$A$257:$AZ$257,1,H$1)))</f>
        <v/>
      </c>
      <c r="I257" s="0" t="str">
        <f aca="false">IF(I$1="","",IF(INDEX(Responses!$A$257:$AZ$257,1,I$1)="","",INDEX(Responses!$A$257:$AZ$257,1,I$1)))</f>
        <v/>
      </c>
      <c r="J257" s="0" t="str">
        <f aca="false">IF(J$1="","",IF(INDEX(Responses!$A$257:$AZ$257,1,J$1)="","",INDEX(Responses!$A$257:$AZ$257,1,J$1)))</f>
        <v/>
      </c>
      <c r="K257" s="0" t="str">
        <f aca="false">IF(K$1="","",IF(INDEX(Responses!$A$257:$AZ$257,1,K$1)="","",INDEX(Responses!$A$257:$AZ$257,1,K$1)))</f>
        <v/>
      </c>
      <c r="L257" s="0" t="str">
        <f aca="false">IF(L$1="","",IF(INDEX(Responses!$A$257:$AZ$257,1,L$1)="","",INDEX(Responses!$A$257:$AZ$257,1,L$1)))</f>
        <v/>
      </c>
      <c r="M257" s="0" t="str">
        <f aca="false">IF(M$1="","",IF(INDEX(Responses!$A$257:$AZ$257,1,M$1)="","",INDEX(Responses!$A$257:$AZ$257,1,M$1)))</f>
        <v/>
      </c>
      <c r="N257" s="0" t="str">
        <f aca="false">IF(N$1="","",IF(INDEX(Responses!$A$257:$AZ$257,1,N$1)="","",INDEX(Responses!$A$257:$AZ$257,1,N$1)))</f>
        <v/>
      </c>
      <c r="O257" s="0" t="str">
        <f aca="false">IF(O$1="","",IF(INDEX(Responses!$A$257:$AZ$257,1,O$1)="","",INDEX(Responses!$A$257:$AZ$257,1,O$1)))</f>
        <v/>
      </c>
      <c r="P257" s="0" t="str">
        <f aca="false">IF(P$1="","",IF(INDEX(Responses!$A$257:$AZ$257,1,P$1)="","",INDEX(Responses!$A$257:$AZ$257,1,P$1)))</f>
        <v/>
      </c>
      <c r="Q257" s="0" t="str">
        <f aca="false">IF(Q$1="","",IF(INDEX(Responses!$A$257:$AZ$257,1,Q$1)="","",INDEX(Responses!$A$257:$AZ$257,1,Q$1)))</f>
        <v/>
      </c>
      <c r="R257" s="0" t="str">
        <f aca="false">IF(R$1="","",IF(INDEX(Responses!$A$257:$AZ$257,1,R$1)="","",INDEX(Responses!$A$257:$AZ$257,1,R$1)))</f>
        <v/>
      </c>
      <c r="S257" s="0" t="str">
        <f aca="false">IF(S$1="","",IF(INDEX(Responses!$A$257:$AZ$257,1,S$1)="","",INDEX(Responses!$A$257:$AZ$257,1,S$1)))</f>
        <v/>
      </c>
      <c r="T257" s="0" t="n">
        <f aca="false">IF(LEN(A257&amp;B257&amp;C257&amp;D257&amp;E257&amp;F257&amp;G257&amp;H257&amp;I257&amp;J257&amp;K257&amp;L257&amp;M257&amp;N257&amp;O257&amp;P257&amp;Q257&amp;R257&amp;S257)&gt;0,1,0)</f>
        <v>0</v>
      </c>
    </row>
    <row r="258" customFormat="false" ht="15" hidden="false" customHeight="false" outlineLevel="0" collapsed="false">
      <c r="A258" s="0" t="str">
        <f aca="false">IF(A$1="","",IF(INDEX(Responses!$A$258:$AZ$258,1,A$1)="","",INDEX(Responses!$A$258:$AZ$258,1,A$1)))</f>
        <v/>
      </c>
      <c r="B258" s="0" t="str">
        <f aca="false">IF(B$1="","",IF(INDEX(Responses!$A$258:$AZ$258,1,B$1)="","",INDEX(Responses!$A$258:$AZ$258,1,B$1)))</f>
        <v/>
      </c>
      <c r="C258" s="0" t="str">
        <f aca="false">IF(C$1="","",IF(INDEX(Responses!$A$258:$AZ$258,1,C$1)="","",INDEX(Responses!$A$258:$AZ$258,1,C$1)))</f>
        <v/>
      </c>
      <c r="D258" s="0" t="str">
        <f aca="false">IF(D$1="","",IF(INDEX(Responses!$A$258:$AZ$258,1,D$1)="","",INDEX(Responses!$A$258:$AZ$258,1,D$1)))</f>
        <v/>
      </c>
      <c r="E258" s="0" t="str">
        <f aca="false">IF(E$1="","",IF(INDEX(Responses!$A$258:$AZ$258,1,E$1)="","",INDEX(Responses!$A$258:$AZ$258,1,E$1)))</f>
        <v/>
      </c>
      <c r="F258" s="0" t="str">
        <f aca="false">IF(F$1="","",IF(INDEX(Responses!$A$258:$AZ$258,1,F$1)="","",INDEX(Responses!$A$258:$AZ$258,1,F$1)))</f>
        <v/>
      </c>
      <c r="G258" s="0" t="str">
        <f aca="false">IF(G$1="","",IF(INDEX(Responses!$A$258:$AZ$258,1,G$1)="","",INDEX(Responses!$A$258:$AZ$258,1,G$1)))</f>
        <v/>
      </c>
      <c r="H258" s="0" t="str">
        <f aca="false">IF(H$1="","",IF(INDEX(Responses!$A$258:$AZ$258,1,H$1)="","",INDEX(Responses!$A$258:$AZ$258,1,H$1)))</f>
        <v/>
      </c>
      <c r="I258" s="0" t="str">
        <f aca="false">IF(I$1="","",IF(INDEX(Responses!$A$258:$AZ$258,1,I$1)="","",INDEX(Responses!$A$258:$AZ$258,1,I$1)))</f>
        <v/>
      </c>
      <c r="J258" s="0" t="str">
        <f aca="false">IF(J$1="","",IF(INDEX(Responses!$A$258:$AZ$258,1,J$1)="","",INDEX(Responses!$A$258:$AZ$258,1,J$1)))</f>
        <v/>
      </c>
      <c r="K258" s="0" t="str">
        <f aca="false">IF(K$1="","",IF(INDEX(Responses!$A$258:$AZ$258,1,K$1)="","",INDEX(Responses!$A$258:$AZ$258,1,K$1)))</f>
        <v/>
      </c>
      <c r="L258" s="0" t="str">
        <f aca="false">IF(L$1="","",IF(INDEX(Responses!$A$258:$AZ$258,1,L$1)="","",INDEX(Responses!$A$258:$AZ$258,1,L$1)))</f>
        <v/>
      </c>
      <c r="M258" s="0" t="str">
        <f aca="false">IF(M$1="","",IF(INDEX(Responses!$A$258:$AZ$258,1,M$1)="","",INDEX(Responses!$A$258:$AZ$258,1,M$1)))</f>
        <v/>
      </c>
      <c r="N258" s="0" t="str">
        <f aca="false">IF(N$1="","",IF(INDEX(Responses!$A$258:$AZ$258,1,N$1)="","",INDEX(Responses!$A$258:$AZ$258,1,N$1)))</f>
        <v/>
      </c>
      <c r="O258" s="0" t="str">
        <f aca="false">IF(O$1="","",IF(INDEX(Responses!$A$258:$AZ$258,1,O$1)="","",INDEX(Responses!$A$258:$AZ$258,1,O$1)))</f>
        <v/>
      </c>
      <c r="P258" s="0" t="str">
        <f aca="false">IF(P$1="","",IF(INDEX(Responses!$A$258:$AZ$258,1,P$1)="","",INDEX(Responses!$A$258:$AZ$258,1,P$1)))</f>
        <v/>
      </c>
      <c r="Q258" s="0" t="str">
        <f aca="false">IF(Q$1="","",IF(INDEX(Responses!$A$258:$AZ$258,1,Q$1)="","",INDEX(Responses!$A$258:$AZ$258,1,Q$1)))</f>
        <v/>
      </c>
      <c r="R258" s="0" t="str">
        <f aca="false">IF(R$1="","",IF(INDEX(Responses!$A$258:$AZ$258,1,R$1)="","",INDEX(Responses!$A$258:$AZ$258,1,R$1)))</f>
        <v/>
      </c>
      <c r="S258" s="0" t="str">
        <f aca="false">IF(S$1="","",IF(INDEX(Responses!$A$258:$AZ$258,1,S$1)="","",INDEX(Responses!$A$258:$AZ$258,1,S$1)))</f>
        <v/>
      </c>
      <c r="T258" s="0" t="n">
        <f aca="false">IF(LEN(A258&amp;B258&amp;C258&amp;D258&amp;E258&amp;F258&amp;G258&amp;H258&amp;I258&amp;J258&amp;K258&amp;L258&amp;M258&amp;N258&amp;O258&amp;P258&amp;Q258&amp;R258&amp;S258)&gt;0,1,0)</f>
        <v>0</v>
      </c>
    </row>
    <row r="259" customFormat="false" ht="15" hidden="false" customHeight="false" outlineLevel="0" collapsed="false">
      <c r="A259" s="0" t="str">
        <f aca="false">IF(A$1="","",IF(INDEX(Responses!$A$259:$AZ$259,1,A$1)="","",INDEX(Responses!$A$259:$AZ$259,1,A$1)))</f>
        <v/>
      </c>
      <c r="B259" s="0" t="str">
        <f aca="false">IF(B$1="","",IF(INDEX(Responses!$A$259:$AZ$259,1,B$1)="","",INDEX(Responses!$A$259:$AZ$259,1,B$1)))</f>
        <v/>
      </c>
      <c r="C259" s="0" t="str">
        <f aca="false">IF(C$1="","",IF(INDEX(Responses!$A$259:$AZ$259,1,C$1)="","",INDEX(Responses!$A$259:$AZ$259,1,C$1)))</f>
        <v/>
      </c>
      <c r="D259" s="0" t="str">
        <f aca="false">IF(D$1="","",IF(INDEX(Responses!$A$259:$AZ$259,1,D$1)="","",INDEX(Responses!$A$259:$AZ$259,1,D$1)))</f>
        <v/>
      </c>
      <c r="E259" s="0" t="str">
        <f aca="false">IF(E$1="","",IF(INDEX(Responses!$A$259:$AZ$259,1,E$1)="","",INDEX(Responses!$A$259:$AZ$259,1,E$1)))</f>
        <v/>
      </c>
      <c r="F259" s="0" t="str">
        <f aca="false">IF(F$1="","",IF(INDEX(Responses!$A$259:$AZ$259,1,F$1)="","",INDEX(Responses!$A$259:$AZ$259,1,F$1)))</f>
        <v/>
      </c>
      <c r="G259" s="0" t="str">
        <f aca="false">IF(G$1="","",IF(INDEX(Responses!$A$259:$AZ$259,1,G$1)="","",INDEX(Responses!$A$259:$AZ$259,1,G$1)))</f>
        <v/>
      </c>
      <c r="H259" s="0" t="str">
        <f aca="false">IF(H$1="","",IF(INDEX(Responses!$A$259:$AZ$259,1,H$1)="","",INDEX(Responses!$A$259:$AZ$259,1,H$1)))</f>
        <v/>
      </c>
      <c r="I259" s="0" t="str">
        <f aca="false">IF(I$1="","",IF(INDEX(Responses!$A$259:$AZ$259,1,I$1)="","",INDEX(Responses!$A$259:$AZ$259,1,I$1)))</f>
        <v/>
      </c>
      <c r="J259" s="0" t="str">
        <f aca="false">IF(J$1="","",IF(INDEX(Responses!$A$259:$AZ$259,1,J$1)="","",INDEX(Responses!$A$259:$AZ$259,1,J$1)))</f>
        <v/>
      </c>
      <c r="K259" s="0" t="str">
        <f aca="false">IF(K$1="","",IF(INDEX(Responses!$A$259:$AZ$259,1,K$1)="","",INDEX(Responses!$A$259:$AZ$259,1,K$1)))</f>
        <v/>
      </c>
      <c r="L259" s="0" t="str">
        <f aca="false">IF(L$1="","",IF(INDEX(Responses!$A$259:$AZ$259,1,L$1)="","",INDEX(Responses!$A$259:$AZ$259,1,L$1)))</f>
        <v/>
      </c>
      <c r="M259" s="0" t="str">
        <f aca="false">IF(M$1="","",IF(INDEX(Responses!$A$259:$AZ$259,1,M$1)="","",INDEX(Responses!$A$259:$AZ$259,1,M$1)))</f>
        <v/>
      </c>
      <c r="N259" s="0" t="str">
        <f aca="false">IF(N$1="","",IF(INDEX(Responses!$A$259:$AZ$259,1,N$1)="","",INDEX(Responses!$A$259:$AZ$259,1,N$1)))</f>
        <v/>
      </c>
      <c r="O259" s="0" t="str">
        <f aca="false">IF(O$1="","",IF(INDEX(Responses!$A$259:$AZ$259,1,O$1)="","",INDEX(Responses!$A$259:$AZ$259,1,O$1)))</f>
        <v/>
      </c>
      <c r="P259" s="0" t="str">
        <f aca="false">IF(P$1="","",IF(INDEX(Responses!$A$259:$AZ$259,1,P$1)="","",INDEX(Responses!$A$259:$AZ$259,1,P$1)))</f>
        <v/>
      </c>
      <c r="Q259" s="0" t="str">
        <f aca="false">IF(Q$1="","",IF(INDEX(Responses!$A$259:$AZ$259,1,Q$1)="","",INDEX(Responses!$A$259:$AZ$259,1,Q$1)))</f>
        <v/>
      </c>
      <c r="R259" s="0" t="str">
        <f aca="false">IF(R$1="","",IF(INDEX(Responses!$A$259:$AZ$259,1,R$1)="","",INDEX(Responses!$A$259:$AZ$259,1,R$1)))</f>
        <v/>
      </c>
      <c r="S259" s="0" t="str">
        <f aca="false">IF(S$1="","",IF(INDEX(Responses!$A$259:$AZ$259,1,S$1)="","",INDEX(Responses!$A$259:$AZ$259,1,S$1)))</f>
        <v/>
      </c>
      <c r="T259" s="0" t="n">
        <f aca="false">IF(LEN(A259&amp;B259&amp;C259&amp;D259&amp;E259&amp;F259&amp;G259&amp;H259&amp;I259&amp;J259&amp;K259&amp;L259&amp;M259&amp;N259&amp;O259&amp;P259&amp;Q259&amp;R259&amp;S259)&gt;0,1,0)</f>
        <v>0</v>
      </c>
    </row>
    <row r="260" customFormat="false" ht="15" hidden="false" customHeight="false" outlineLevel="0" collapsed="false">
      <c r="A260" s="0" t="str">
        <f aca="false">IF(A$1="","",IF(INDEX(Responses!$A$260:$AZ$260,1,A$1)="","",INDEX(Responses!$A$260:$AZ$260,1,A$1)))</f>
        <v/>
      </c>
      <c r="B260" s="0" t="str">
        <f aca="false">IF(B$1="","",IF(INDEX(Responses!$A$260:$AZ$260,1,B$1)="","",INDEX(Responses!$A$260:$AZ$260,1,B$1)))</f>
        <v/>
      </c>
      <c r="C260" s="0" t="str">
        <f aca="false">IF(C$1="","",IF(INDEX(Responses!$A$260:$AZ$260,1,C$1)="","",INDEX(Responses!$A$260:$AZ$260,1,C$1)))</f>
        <v/>
      </c>
      <c r="D260" s="0" t="str">
        <f aca="false">IF(D$1="","",IF(INDEX(Responses!$A$260:$AZ$260,1,D$1)="","",INDEX(Responses!$A$260:$AZ$260,1,D$1)))</f>
        <v/>
      </c>
      <c r="E260" s="0" t="str">
        <f aca="false">IF(E$1="","",IF(INDEX(Responses!$A$260:$AZ$260,1,E$1)="","",INDEX(Responses!$A$260:$AZ$260,1,E$1)))</f>
        <v/>
      </c>
      <c r="F260" s="0" t="str">
        <f aca="false">IF(F$1="","",IF(INDEX(Responses!$A$260:$AZ$260,1,F$1)="","",INDEX(Responses!$A$260:$AZ$260,1,F$1)))</f>
        <v/>
      </c>
      <c r="G260" s="0" t="str">
        <f aca="false">IF(G$1="","",IF(INDEX(Responses!$A$260:$AZ$260,1,G$1)="","",INDEX(Responses!$A$260:$AZ$260,1,G$1)))</f>
        <v/>
      </c>
      <c r="H260" s="0" t="str">
        <f aca="false">IF(H$1="","",IF(INDEX(Responses!$A$260:$AZ$260,1,H$1)="","",INDEX(Responses!$A$260:$AZ$260,1,H$1)))</f>
        <v/>
      </c>
      <c r="I260" s="0" t="str">
        <f aca="false">IF(I$1="","",IF(INDEX(Responses!$A$260:$AZ$260,1,I$1)="","",INDEX(Responses!$A$260:$AZ$260,1,I$1)))</f>
        <v/>
      </c>
      <c r="J260" s="0" t="str">
        <f aca="false">IF(J$1="","",IF(INDEX(Responses!$A$260:$AZ$260,1,J$1)="","",INDEX(Responses!$A$260:$AZ$260,1,J$1)))</f>
        <v/>
      </c>
      <c r="K260" s="0" t="str">
        <f aca="false">IF(K$1="","",IF(INDEX(Responses!$A$260:$AZ$260,1,K$1)="","",INDEX(Responses!$A$260:$AZ$260,1,K$1)))</f>
        <v/>
      </c>
      <c r="L260" s="0" t="str">
        <f aca="false">IF(L$1="","",IF(INDEX(Responses!$A$260:$AZ$260,1,L$1)="","",INDEX(Responses!$A$260:$AZ$260,1,L$1)))</f>
        <v/>
      </c>
      <c r="M260" s="0" t="str">
        <f aca="false">IF(M$1="","",IF(INDEX(Responses!$A$260:$AZ$260,1,M$1)="","",INDEX(Responses!$A$260:$AZ$260,1,M$1)))</f>
        <v/>
      </c>
      <c r="N260" s="0" t="str">
        <f aca="false">IF(N$1="","",IF(INDEX(Responses!$A$260:$AZ$260,1,N$1)="","",INDEX(Responses!$A$260:$AZ$260,1,N$1)))</f>
        <v/>
      </c>
      <c r="O260" s="0" t="str">
        <f aca="false">IF(O$1="","",IF(INDEX(Responses!$A$260:$AZ$260,1,O$1)="","",INDEX(Responses!$A$260:$AZ$260,1,O$1)))</f>
        <v/>
      </c>
      <c r="P260" s="0" t="str">
        <f aca="false">IF(P$1="","",IF(INDEX(Responses!$A$260:$AZ$260,1,P$1)="","",INDEX(Responses!$A$260:$AZ$260,1,P$1)))</f>
        <v/>
      </c>
      <c r="Q260" s="0" t="str">
        <f aca="false">IF(Q$1="","",IF(INDEX(Responses!$A$260:$AZ$260,1,Q$1)="","",INDEX(Responses!$A$260:$AZ$260,1,Q$1)))</f>
        <v/>
      </c>
      <c r="R260" s="0" t="str">
        <f aca="false">IF(R$1="","",IF(INDEX(Responses!$A$260:$AZ$260,1,R$1)="","",INDEX(Responses!$A$260:$AZ$260,1,R$1)))</f>
        <v/>
      </c>
      <c r="S260" s="0" t="str">
        <f aca="false">IF(S$1="","",IF(INDEX(Responses!$A$260:$AZ$260,1,S$1)="","",INDEX(Responses!$A$260:$AZ$260,1,S$1)))</f>
        <v/>
      </c>
      <c r="T260" s="0" t="n">
        <f aca="false">IF(LEN(A260&amp;B260&amp;C260&amp;D260&amp;E260&amp;F260&amp;G260&amp;H260&amp;I260&amp;J260&amp;K260&amp;L260&amp;M260&amp;N260&amp;O260&amp;P260&amp;Q260&amp;R260&amp;S260)&gt;0,1,0)</f>
        <v>0</v>
      </c>
    </row>
    <row r="261" customFormat="false" ht="15" hidden="false" customHeight="false" outlineLevel="0" collapsed="false">
      <c r="A261" s="0" t="str">
        <f aca="false">IF(A$1="","",IF(INDEX(Responses!$A$261:$AZ$261,1,A$1)="","",INDEX(Responses!$A$261:$AZ$261,1,A$1)))</f>
        <v/>
      </c>
      <c r="B261" s="0" t="str">
        <f aca="false">IF(B$1="","",IF(INDEX(Responses!$A$261:$AZ$261,1,B$1)="","",INDEX(Responses!$A$261:$AZ$261,1,B$1)))</f>
        <v/>
      </c>
      <c r="C261" s="0" t="str">
        <f aca="false">IF(C$1="","",IF(INDEX(Responses!$A$261:$AZ$261,1,C$1)="","",INDEX(Responses!$A$261:$AZ$261,1,C$1)))</f>
        <v/>
      </c>
      <c r="D261" s="0" t="str">
        <f aca="false">IF(D$1="","",IF(INDEX(Responses!$A$261:$AZ$261,1,D$1)="","",INDEX(Responses!$A$261:$AZ$261,1,D$1)))</f>
        <v/>
      </c>
      <c r="E261" s="0" t="str">
        <f aca="false">IF(E$1="","",IF(INDEX(Responses!$A$261:$AZ$261,1,E$1)="","",INDEX(Responses!$A$261:$AZ$261,1,E$1)))</f>
        <v/>
      </c>
      <c r="F261" s="0" t="str">
        <f aca="false">IF(F$1="","",IF(INDEX(Responses!$A$261:$AZ$261,1,F$1)="","",INDEX(Responses!$A$261:$AZ$261,1,F$1)))</f>
        <v/>
      </c>
      <c r="G261" s="0" t="str">
        <f aca="false">IF(G$1="","",IF(INDEX(Responses!$A$261:$AZ$261,1,G$1)="","",INDEX(Responses!$A$261:$AZ$261,1,G$1)))</f>
        <v/>
      </c>
      <c r="H261" s="0" t="str">
        <f aca="false">IF(H$1="","",IF(INDEX(Responses!$A$261:$AZ$261,1,H$1)="","",INDEX(Responses!$A$261:$AZ$261,1,H$1)))</f>
        <v/>
      </c>
      <c r="I261" s="0" t="str">
        <f aca="false">IF(I$1="","",IF(INDEX(Responses!$A$261:$AZ$261,1,I$1)="","",INDEX(Responses!$A$261:$AZ$261,1,I$1)))</f>
        <v/>
      </c>
      <c r="J261" s="0" t="str">
        <f aca="false">IF(J$1="","",IF(INDEX(Responses!$A$261:$AZ$261,1,J$1)="","",INDEX(Responses!$A$261:$AZ$261,1,J$1)))</f>
        <v/>
      </c>
      <c r="K261" s="0" t="str">
        <f aca="false">IF(K$1="","",IF(INDEX(Responses!$A$261:$AZ$261,1,K$1)="","",INDEX(Responses!$A$261:$AZ$261,1,K$1)))</f>
        <v/>
      </c>
      <c r="L261" s="0" t="str">
        <f aca="false">IF(L$1="","",IF(INDEX(Responses!$A$261:$AZ$261,1,L$1)="","",INDEX(Responses!$A$261:$AZ$261,1,L$1)))</f>
        <v/>
      </c>
      <c r="M261" s="0" t="str">
        <f aca="false">IF(M$1="","",IF(INDEX(Responses!$A$261:$AZ$261,1,M$1)="","",INDEX(Responses!$A$261:$AZ$261,1,M$1)))</f>
        <v/>
      </c>
      <c r="N261" s="0" t="str">
        <f aca="false">IF(N$1="","",IF(INDEX(Responses!$A$261:$AZ$261,1,N$1)="","",INDEX(Responses!$A$261:$AZ$261,1,N$1)))</f>
        <v/>
      </c>
      <c r="O261" s="0" t="str">
        <f aca="false">IF(O$1="","",IF(INDEX(Responses!$A$261:$AZ$261,1,O$1)="","",INDEX(Responses!$A$261:$AZ$261,1,O$1)))</f>
        <v/>
      </c>
      <c r="P261" s="0" t="str">
        <f aca="false">IF(P$1="","",IF(INDEX(Responses!$A$261:$AZ$261,1,P$1)="","",INDEX(Responses!$A$261:$AZ$261,1,P$1)))</f>
        <v/>
      </c>
      <c r="Q261" s="0" t="str">
        <f aca="false">IF(Q$1="","",IF(INDEX(Responses!$A$261:$AZ$261,1,Q$1)="","",INDEX(Responses!$A$261:$AZ$261,1,Q$1)))</f>
        <v/>
      </c>
      <c r="R261" s="0" t="str">
        <f aca="false">IF(R$1="","",IF(INDEX(Responses!$A$261:$AZ$261,1,R$1)="","",INDEX(Responses!$A$261:$AZ$261,1,R$1)))</f>
        <v/>
      </c>
      <c r="S261" s="0" t="str">
        <f aca="false">IF(S$1="","",IF(INDEX(Responses!$A$261:$AZ$261,1,S$1)="","",INDEX(Responses!$A$261:$AZ$261,1,S$1)))</f>
        <v/>
      </c>
      <c r="T261" s="0" t="n">
        <f aca="false">IF(LEN(A261&amp;B261&amp;C261&amp;D261&amp;E261&amp;F261&amp;G261&amp;H261&amp;I261&amp;J261&amp;K261&amp;L261&amp;M261&amp;N261&amp;O261&amp;P261&amp;Q261&amp;R261&amp;S261)&gt;0,1,0)</f>
        <v>0</v>
      </c>
    </row>
    <row r="262" customFormat="false" ht="15" hidden="false" customHeight="false" outlineLevel="0" collapsed="false">
      <c r="A262" s="0" t="str">
        <f aca="false">IF(A$1="","",IF(INDEX(Responses!$A$262:$AZ$262,1,A$1)="","",INDEX(Responses!$A$262:$AZ$262,1,A$1)))</f>
        <v/>
      </c>
      <c r="B262" s="0" t="str">
        <f aca="false">IF(B$1="","",IF(INDEX(Responses!$A$262:$AZ$262,1,B$1)="","",INDEX(Responses!$A$262:$AZ$262,1,B$1)))</f>
        <v/>
      </c>
      <c r="C262" s="0" t="str">
        <f aca="false">IF(C$1="","",IF(INDEX(Responses!$A$262:$AZ$262,1,C$1)="","",INDEX(Responses!$A$262:$AZ$262,1,C$1)))</f>
        <v/>
      </c>
      <c r="D262" s="0" t="str">
        <f aca="false">IF(D$1="","",IF(INDEX(Responses!$A$262:$AZ$262,1,D$1)="","",INDEX(Responses!$A$262:$AZ$262,1,D$1)))</f>
        <v/>
      </c>
      <c r="E262" s="0" t="str">
        <f aca="false">IF(E$1="","",IF(INDEX(Responses!$A$262:$AZ$262,1,E$1)="","",INDEX(Responses!$A$262:$AZ$262,1,E$1)))</f>
        <v/>
      </c>
      <c r="F262" s="0" t="str">
        <f aca="false">IF(F$1="","",IF(INDEX(Responses!$A$262:$AZ$262,1,F$1)="","",INDEX(Responses!$A$262:$AZ$262,1,F$1)))</f>
        <v/>
      </c>
      <c r="G262" s="0" t="str">
        <f aca="false">IF(G$1="","",IF(INDEX(Responses!$A$262:$AZ$262,1,G$1)="","",INDEX(Responses!$A$262:$AZ$262,1,G$1)))</f>
        <v/>
      </c>
      <c r="H262" s="0" t="str">
        <f aca="false">IF(H$1="","",IF(INDEX(Responses!$A$262:$AZ$262,1,H$1)="","",INDEX(Responses!$A$262:$AZ$262,1,H$1)))</f>
        <v/>
      </c>
      <c r="I262" s="0" t="str">
        <f aca="false">IF(I$1="","",IF(INDEX(Responses!$A$262:$AZ$262,1,I$1)="","",INDEX(Responses!$A$262:$AZ$262,1,I$1)))</f>
        <v/>
      </c>
      <c r="J262" s="0" t="str">
        <f aca="false">IF(J$1="","",IF(INDEX(Responses!$A$262:$AZ$262,1,J$1)="","",INDEX(Responses!$A$262:$AZ$262,1,J$1)))</f>
        <v/>
      </c>
      <c r="K262" s="0" t="str">
        <f aca="false">IF(K$1="","",IF(INDEX(Responses!$A$262:$AZ$262,1,K$1)="","",INDEX(Responses!$A$262:$AZ$262,1,K$1)))</f>
        <v/>
      </c>
      <c r="L262" s="0" t="str">
        <f aca="false">IF(L$1="","",IF(INDEX(Responses!$A$262:$AZ$262,1,L$1)="","",INDEX(Responses!$A$262:$AZ$262,1,L$1)))</f>
        <v/>
      </c>
      <c r="M262" s="0" t="str">
        <f aca="false">IF(M$1="","",IF(INDEX(Responses!$A$262:$AZ$262,1,M$1)="","",INDEX(Responses!$A$262:$AZ$262,1,M$1)))</f>
        <v/>
      </c>
      <c r="N262" s="0" t="str">
        <f aca="false">IF(N$1="","",IF(INDEX(Responses!$A$262:$AZ$262,1,N$1)="","",INDEX(Responses!$A$262:$AZ$262,1,N$1)))</f>
        <v/>
      </c>
      <c r="O262" s="0" t="str">
        <f aca="false">IF(O$1="","",IF(INDEX(Responses!$A$262:$AZ$262,1,O$1)="","",INDEX(Responses!$A$262:$AZ$262,1,O$1)))</f>
        <v/>
      </c>
      <c r="P262" s="0" t="str">
        <f aca="false">IF(P$1="","",IF(INDEX(Responses!$A$262:$AZ$262,1,P$1)="","",INDEX(Responses!$A$262:$AZ$262,1,P$1)))</f>
        <v/>
      </c>
      <c r="Q262" s="0" t="str">
        <f aca="false">IF(Q$1="","",IF(INDEX(Responses!$A$262:$AZ$262,1,Q$1)="","",INDEX(Responses!$A$262:$AZ$262,1,Q$1)))</f>
        <v/>
      </c>
      <c r="R262" s="0" t="str">
        <f aca="false">IF(R$1="","",IF(INDEX(Responses!$A$262:$AZ$262,1,R$1)="","",INDEX(Responses!$A$262:$AZ$262,1,R$1)))</f>
        <v/>
      </c>
      <c r="S262" s="0" t="str">
        <f aca="false">IF(S$1="","",IF(INDEX(Responses!$A$262:$AZ$262,1,S$1)="","",INDEX(Responses!$A$262:$AZ$262,1,S$1)))</f>
        <v/>
      </c>
      <c r="T262" s="0" t="n">
        <f aca="false">IF(LEN(A262&amp;B262&amp;C262&amp;D262&amp;E262&amp;F262&amp;G262&amp;H262&amp;I262&amp;J262&amp;K262&amp;L262&amp;M262&amp;N262&amp;O262&amp;P262&amp;Q262&amp;R262&amp;S262)&gt;0,1,0)</f>
        <v>0</v>
      </c>
    </row>
    <row r="263" customFormat="false" ht="15" hidden="false" customHeight="false" outlineLevel="0" collapsed="false">
      <c r="A263" s="0" t="str">
        <f aca="false">IF(A$1="","",IF(INDEX(Responses!$A$263:$AZ$263,1,A$1)="","",INDEX(Responses!$A$263:$AZ$263,1,A$1)))</f>
        <v/>
      </c>
      <c r="B263" s="0" t="str">
        <f aca="false">IF(B$1="","",IF(INDEX(Responses!$A$263:$AZ$263,1,B$1)="","",INDEX(Responses!$A$263:$AZ$263,1,B$1)))</f>
        <v/>
      </c>
      <c r="C263" s="0" t="str">
        <f aca="false">IF(C$1="","",IF(INDEX(Responses!$A$263:$AZ$263,1,C$1)="","",INDEX(Responses!$A$263:$AZ$263,1,C$1)))</f>
        <v/>
      </c>
      <c r="D263" s="0" t="str">
        <f aca="false">IF(D$1="","",IF(INDEX(Responses!$A$263:$AZ$263,1,D$1)="","",INDEX(Responses!$A$263:$AZ$263,1,D$1)))</f>
        <v/>
      </c>
      <c r="E263" s="0" t="str">
        <f aca="false">IF(E$1="","",IF(INDEX(Responses!$A$263:$AZ$263,1,E$1)="","",INDEX(Responses!$A$263:$AZ$263,1,E$1)))</f>
        <v/>
      </c>
      <c r="F263" s="0" t="str">
        <f aca="false">IF(F$1="","",IF(INDEX(Responses!$A$263:$AZ$263,1,F$1)="","",INDEX(Responses!$A$263:$AZ$263,1,F$1)))</f>
        <v/>
      </c>
      <c r="G263" s="0" t="str">
        <f aca="false">IF(G$1="","",IF(INDEX(Responses!$A$263:$AZ$263,1,G$1)="","",INDEX(Responses!$A$263:$AZ$263,1,G$1)))</f>
        <v/>
      </c>
      <c r="H263" s="0" t="str">
        <f aca="false">IF(H$1="","",IF(INDEX(Responses!$A$263:$AZ$263,1,H$1)="","",INDEX(Responses!$A$263:$AZ$263,1,H$1)))</f>
        <v/>
      </c>
      <c r="I263" s="0" t="str">
        <f aca="false">IF(I$1="","",IF(INDEX(Responses!$A$263:$AZ$263,1,I$1)="","",INDEX(Responses!$A$263:$AZ$263,1,I$1)))</f>
        <v/>
      </c>
      <c r="J263" s="0" t="str">
        <f aca="false">IF(J$1="","",IF(INDEX(Responses!$A$263:$AZ$263,1,J$1)="","",INDEX(Responses!$A$263:$AZ$263,1,J$1)))</f>
        <v/>
      </c>
      <c r="K263" s="0" t="str">
        <f aca="false">IF(K$1="","",IF(INDEX(Responses!$A$263:$AZ$263,1,K$1)="","",INDEX(Responses!$A$263:$AZ$263,1,K$1)))</f>
        <v/>
      </c>
      <c r="L263" s="0" t="str">
        <f aca="false">IF(L$1="","",IF(INDEX(Responses!$A$263:$AZ$263,1,L$1)="","",INDEX(Responses!$A$263:$AZ$263,1,L$1)))</f>
        <v/>
      </c>
      <c r="M263" s="0" t="str">
        <f aca="false">IF(M$1="","",IF(INDEX(Responses!$A$263:$AZ$263,1,M$1)="","",INDEX(Responses!$A$263:$AZ$263,1,M$1)))</f>
        <v/>
      </c>
      <c r="N263" s="0" t="str">
        <f aca="false">IF(N$1="","",IF(INDEX(Responses!$A$263:$AZ$263,1,N$1)="","",INDEX(Responses!$A$263:$AZ$263,1,N$1)))</f>
        <v/>
      </c>
      <c r="O263" s="0" t="str">
        <f aca="false">IF(O$1="","",IF(INDEX(Responses!$A$263:$AZ$263,1,O$1)="","",INDEX(Responses!$A$263:$AZ$263,1,O$1)))</f>
        <v/>
      </c>
      <c r="P263" s="0" t="str">
        <f aca="false">IF(P$1="","",IF(INDEX(Responses!$A$263:$AZ$263,1,P$1)="","",INDEX(Responses!$A$263:$AZ$263,1,P$1)))</f>
        <v/>
      </c>
      <c r="Q263" s="0" t="str">
        <f aca="false">IF(Q$1="","",IF(INDEX(Responses!$A$263:$AZ$263,1,Q$1)="","",INDEX(Responses!$A$263:$AZ$263,1,Q$1)))</f>
        <v/>
      </c>
      <c r="R263" s="0" t="str">
        <f aca="false">IF(R$1="","",IF(INDEX(Responses!$A$263:$AZ$263,1,R$1)="","",INDEX(Responses!$A$263:$AZ$263,1,R$1)))</f>
        <v/>
      </c>
      <c r="S263" s="0" t="str">
        <f aca="false">IF(S$1="","",IF(INDEX(Responses!$A$263:$AZ$263,1,S$1)="","",INDEX(Responses!$A$263:$AZ$263,1,S$1)))</f>
        <v/>
      </c>
      <c r="T263" s="0" t="n">
        <f aca="false">IF(LEN(A263&amp;B263&amp;C263&amp;D263&amp;E263&amp;F263&amp;G263&amp;H263&amp;I263&amp;J263&amp;K263&amp;L263&amp;M263&amp;N263&amp;O263&amp;P263&amp;Q263&amp;R263&amp;S263)&gt;0,1,0)</f>
        <v>0</v>
      </c>
    </row>
    <row r="264" customFormat="false" ht="15" hidden="false" customHeight="false" outlineLevel="0" collapsed="false">
      <c r="A264" s="0" t="str">
        <f aca="false">IF(A$1="","",IF(INDEX(Responses!$A$264:$AZ$264,1,A$1)="","",INDEX(Responses!$A$264:$AZ$264,1,A$1)))</f>
        <v/>
      </c>
      <c r="B264" s="0" t="str">
        <f aca="false">IF(B$1="","",IF(INDEX(Responses!$A$264:$AZ$264,1,B$1)="","",INDEX(Responses!$A$264:$AZ$264,1,B$1)))</f>
        <v/>
      </c>
      <c r="C264" s="0" t="str">
        <f aca="false">IF(C$1="","",IF(INDEX(Responses!$A$264:$AZ$264,1,C$1)="","",INDEX(Responses!$A$264:$AZ$264,1,C$1)))</f>
        <v/>
      </c>
      <c r="D264" s="0" t="str">
        <f aca="false">IF(D$1="","",IF(INDEX(Responses!$A$264:$AZ$264,1,D$1)="","",INDEX(Responses!$A$264:$AZ$264,1,D$1)))</f>
        <v/>
      </c>
      <c r="E264" s="0" t="str">
        <f aca="false">IF(E$1="","",IF(INDEX(Responses!$A$264:$AZ$264,1,E$1)="","",INDEX(Responses!$A$264:$AZ$264,1,E$1)))</f>
        <v/>
      </c>
      <c r="F264" s="0" t="str">
        <f aca="false">IF(F$1="","",IF(INDEX(Responses!$A$264:$AZ$264,1,F$1)="","",INDEX(Responses!$A$264:$AZ$264,1,F$1)))</f>
        <v/>
      </c>
      <c r="G264" s="0" t="str">
        <f aca="false">IF(G$1="","",IF(INDEX(Responses!$A$264:$AZ$264,1,G$1)="","",INDEX(Responses!$A$264:$AZ$264,1,G$1)))</f>
        <v/>
      </c>
      <c r="H264" s="0" t="str">
        <f aca="false">IF(H$1="","",IF(INDEX(Responses!$A$264:$AZ$264,1,H$1)="","",INDEX(Responses!$A$264:$AZ$264,1,H$1)))</f>
        <v/>
      </c>
      <c r="I264" s="0" t="str">
        <f aca="false">IF(I$1="","",IF(INDEX(Responses!$A$264:$AZ$264,1,I$1)="","",INDEX(Responses!$A$264:$AZ$264,1,I$1)))</f>
        <v/>
      </c>
      <c r="J264" s="0" t="str">
        <f aca="false">IF(J$1="","",IF(INDEX(Responses!$A$264:$AZ$264,1,J$1)="","",INDEX(Responses!$A$264:$AZ$264,1,J$1)))</f>
        <v/>
      </c>
      <c r="K264" s="0" t="str">
        <f aca="false">IF(K$1="","",IF(INDEX(Responses!$A$264:$AZ$264,1,K$1)="","",INDEX(Responses!$A$264:$AZ$264,1,K$1)))</f>
        <v/>
      </c>
      <c r="L264" s="0" t="str">
        <f aca="false">IF(L$1="","",IF(INDEX(Responses!$A$264:$AZ$264,1,L$1)="","",INDEX(Responses!$A$264:$AZ$264,1,L$1)))</f>
        <v/>
      </c>
      <c r="M264" s="0" t="str">
        <f aca="false">IF(M$1="","",IF(INDEX(Responses!$A$264:$AZ$264,1,M$1)="","",INDEX(Responses!$A$264:$AZ$264,1,M$1)))</f>
        <v/>
      </c>
      <c r="N264" s="0" t="str">
        <f aca="false">IF(N$1="","",IF(INDEX(Responses!$A$264:$AZ$264,1,N$1)="","",INDEX(Responses!$A$264:$AZ$264,1,N$1)))</f>
        <v/>
      </c>
      <c r="O264" s="0" t="str">
        <f aca="false">IF(O$1="","",IF(INDEX(Responses!$A$264:$AZ$264,1,O$1)="","",INDEX(Responses!$A$264:$AZ$264,1,O$1)))</f>
        <v/>
      </c>
      <c r="P264" s="0" t="str">
        <f aca="false">IF(P$1="","",IF(INDEX(Responses!$A$264:$AZ$264,1,P$1)="","",INDEX(Responses!$A$264:$AZ$264,1,P$1)))</f>
        <v/>
      </c>
      <c r="Q264" s="0" t="str">
        <f aca="false">IF(Q$1="","",IF(INDEX(Responses!$A$264:$AZ$264,1,Q$1)="","",INDEX(Responses!$A$264:$AZ$264,1,Q$1)))</f>
        <v/>
      </c>
      <c r="R264" s="0" t="str">
        <f aca="false">IF(R$1="","",IF(INDEX(Responses!$A$264:$AZ$264,1,R$1)="","",INDEX(Responses!$A$264:$AZ$264,1,R$1)))</f>
        <v/>
      </c>
      <c r="S264" s="0" t="str">
        <f aca="false">IF(S$1="","",IF(INDEX(Responses!$A$264:$AZ$264,1,S$1)="","",INDEX(Responses!$A$264:$AZ$264,1,S$1)))</f>
        <v/>
      </c>
      <c r="T264" s="0" t="n">
        <f aca="false">IF(LEN(A264&amp;B264&amp;C264&amp;D264&amp;E264&amp;F264&amp;G264&amp;H264&amp;I264&amp;J264&amp;K264&amp;L264&amp;M264&amp;N264&amp;O264&amp;P264&amp;Q264&amp;R264&amp;S264)&gt;0,1,0)</f>
        <v>0</v>
      </c>
    </row>
    <row r="265" customFormat="false" ht="15" hidden="false" customHeight="false" outlineLevel="0" collapsed="false">
      <c r="A265" s="0" t="str">
        <f aca="false">IF(A$1="","",IF(INDEX(Responses!$A$265:$AZ$265,1,A$1)="","",INDEX(Responses!$A$265:$AZ$265,1,A$1)))</f>
        <v/>
      </c>
      <c r="B265" s="0" t="str">
        <f aca="false">IF(B$1="","",IF(INDEX(Responses!$A$265:$AZ$265,1,B$1)="","",INDEX(Responses!$A$265:$AZ$265,1,B$1)))</f>
        <v/>
      </c>
      <c r="C265" s="0" t="str">
        <f aca="false">IF(C$1="","",IF(INDEX(Responses!$A$265:$AZ$265,1,C$1)="","",INDEX(Responses!$A$265:$AZ$265,1,C$1)))</f>
        <v/>
      </c>
      <c r="D265" s="0" t="str">
        <f aca="false">IF(D$1="","",IF(INDEX(Responses!$A$265:$AZ$265,1,D$1)="","",INDEX(Responses!$A$265:$AZ$265,1,D$1)))</f>
        <v/>
      </c>
      <c r="E265" s="0" t="str">
        <f aca="false">IF(E$1="","",IF(INDEX(Responses!$A$265:$AZ$265,1,E$1)="","",INDEX(Responses!$A$265:$AZ$265,1,E$1)))</f>
        <v/>
      </c>
      <c r="F265" s="0" t="str">
        <f aca="false">IF(F$1="","",IF(INDEX(Responses!$A$265:$AZ$265,1,F$1)="","",INDEX(Responses!$A$265:$AZ$265,1,F$1)))</f>
        <v/>
      </c>
      <c r="G265" s="0" t="str">
        <f aca="false">IF(G$1="","",IF(INDEX(Responses!$A$265:$AZ$265,1,G$1)="","",INDEX(Responses!$A$265:$AZ$265,1,G$1)))</f>
        <v/>
      </c>
      <c r="H265" s="0" t="str">
        <f aca="false">IF(H$1="","",IF(INDEX(Responses!$A$265:$AZ$265,1,H$1)="","",INDEX(Responses!$A$265:$AZ$265,1,H$1)))</f>
        <v/>
      </c>
      <c r="I265" s="0" t="str">
        <f aca="false">IF(I$1="","",IF(INDEX(Responses!$A$265:$AZ$265,1,I$1)="","",INDEX(Responses!$A$265:$AZ$265,1,I$1)))</f>
        <v/>
      </c>
      <c r="J265" s="0" t="str">
        <f aca="false">IF(J$1="","",IF(INDEX(Responses!$A$265:$AZ$265,1,J$1)="","",INDEX(Responses!$A$265:$AZ$265,1,J$1)))</f>
        <v/>
      </c>
      <c r="K265" s="0" t="str">
        <f aca="false">IF(K$1="","",IF(INDEX(Responses!$A$265:$AZ$265,1,K$1)="","",INDEX(Responses!$A$265:$AZ$265,1,K$1)))</f>
        <v/>
      </c>
      <c r="L265" s="0" t="str">
        <f aca="false">IF(L$1="","",IF(INDEX(Responses!$A$265:$AZ$265,1,L$1)="","",INDEX(Responses!$A$265:$AZ$265,1,L$1)))</f>
        <v/>
      </c>
      <c r="M265" s="0" t="str">
        <f aca="false">IF(M$1="","",IF(INDEX(Responses!$A$265:$AZ$265,1,M$1)="","",INDEX(Responses!$A$265:$AZ$265,1,M$1)))</f>
        <v/>
      </c>
      <c r="N265" s="0" t="str">
        <f aca="false">IF(N$1="","",IF(INDEX(Responses!$A$265:$AZ$265,1,N$1)="","",INDEX(Responses!$A$265:$AZ$265,1,N$1)))</f>
        <v/>
      </c>
      <c r="O265" s="0" t="str">
        <f aca="false">IF(O$1="","",IF(INDEX(Responses!$A$265:$AZ$265,1,O$1)="","",INDEX(Responses!$A$265:$AZ$265,1,O$1)))</f>
        <v/>
      </c>
      <c r="P265" s="0" t="str">
        <f aca="false">IF(P$1="","",IF(INDEX(Responses!$A$265:$AZ$265,1,P$1)="","",INDEX(Responses!$A$265:$AZ$265,1,P$1)))</f>
        <v/>
      </c>
      <c r="Q265" s="0" t="str">
        <f aca="false">IF(Q$1="","",IF(INDEX(Responses!$A$265:$AZ$265,1,Q$1)="","",INDEX(Responses!$A$265:$AZ$265,1,Q$1)))</f>
        <v/>
      </c>
      <c r="R265" s="0" t="str">
        <f aca="false">IF(R$1="","",IF(INDEX(Responses!$A$265:$AZ$265,1,R$1)="","",INDEX(Responses!$A$265:$AZ$265,1,R$1)))</f>
        <v/>
      </c>
      <c r="S265" s="0" t="str">
        <f aca="false">IF(S$1="","",IF(INDEX(Responses!$A$265:$AZ$265,1,S$1)="","",INDEX(Responses!$A$265:$AZ$265,1,S$1)))</f>
        <v/>
      </c>
      <c r="T265" s="0" t="n">
        <f aca="false">IF(LEN(A265&amp;B265&amp;C265&amp;D265&amp;E265&amp;F265&amp;G265&amp;H265&amp;I265&amp;J265&amp;K265&amp;L265&amp;M265&amp;N265&amp;O265&amp;P265&amp;Q265&amp;R265&amp;S265)&gt;0,1,0)</f>
        <v>0</v>
      </c>
    </row>
    <row r="266" customFormat="false" ht="15" hidden="false" customHeight="false" outlineLevel="0" collapsed="false">
      <c r="A266" s="0" t="str">
        <f aca="false">IF(A$1="","",IF(INDEX(Responses!$A$266:$AZ$266,1,A$1)="","",INDEX(Responses!$A$266:$AZ$266,1,A$1)))</f>
        <v/>
      </c>
      <c r="B266" s="0" t="str">
        <f aca="false">IF(B$1="","",IF(INDEX(Responses!$A$266:$AZ$266,1,B$1)="","",INDEX(Responses!$A$266:$AZ$266,1,B$1)))</f>
        <v/>
      </c>
      <c r="C266" s="0" t="str">
        <f aca="false">IF(C$1="","",IF(INDEX(Responses!$A$266:$AZ$266,1,C$1)="","",INDEX(Responses!$A$266:$AZ$266,1,C$1)))</f>
        <v/>
      </c>
      <c r="D266" s="0" t="str">
        <f aca="false">IF(D$1="","",IF(INDEX(Responses!$A$266:$AZ$266,1,D$1)="","",INDEX(Responses!$A$266:$AZ$266,1,D$1)))</f>
        <v/>
      </c>
      <c r="E266" s="0" t="str">
        <f aca="false">IF(E$1="","",IF(INDEX(Responses!$A$266:$AZ$266,1,E$1)="","",INDEX(Responses!$A$266:$AZ$266,1,E$1)))</f>
        <v/>
      </c>
      <c r="F266" s="0" t="str">
        <f aca="false">IF(F$1="","",IF(INDEX(Responses!$A$266:$AZ$266,1,F$1)="","",INDEX(Responses!$A$266:$AZ$266,1,F$1)))</f>
        <v/>
      </c>
      <c r="G266" s="0" t="str">
        <f aca="false">IF(G$1="","",IF(INDEX(Responses!$A$266:$AZ$266,1,G$1)="","",INDEX(Responses!$A$266:$AZ$266,1,G$1)))</f>
        <v/>
      </c>
      <c r="H266" s="0" t="str">
        <f aca="false">IF(H$1="","",IF(INDEX(Responses!$A$266:$AZ$266,1,H$1)="","",INDEX(Responses!$A$266:$AZ$266,1,H$1)))</f>
        <v/>
      </c>
      <c r="I266" s="0" t="str">
        <f aca="false">IF(I$1="","",IF(INDEX(Responses!$A$266:$AZ$266,1,I$1)="","",INDEX(Responses!$A$266:$AZ$266,1,I$1)))</f>
        <v/>
      </c>
      <c r="J266" s="0" t="str">
        <f aca="false">IF(J$1="","",IF(INDEX(Responses!$A$266:$AZ$266,1,J$1)="","",INDEX(Responses!$A$266:$AZ$266,1,J$1)))</f>
        <v/>
      </c>
      <c r="K266" s="0" t="str">
        <f aca="false">IF(K$1="","",IF(INDEX(Responses!$A$266:$AZ$266,1,K$1)="","",INDEX(Responses!$A$266:$AZ$266,1,K$1)))</f>
        <v/>
      </c>
      <c r="L266" s="0" t="str">
        <f aca="false">IF(L$1="","",IF(INDEX(Responses!$A$266:$AZ$266,1,L$1)="","",INDEX(Responses!$A$266:$AZ$266,1,L$1)))</f>
        <v/>
      </c>
      <c r="M266" s="0" t="str">
        <f aca="false">IF(M$1="","",IF(INDEX(Responses!$A$266:$AZ$266,1,M$1)="","",INDEX(Responses!$A$266:$AZ$266,1,M$1)))</f>
        <v/>
      </c>
      <c r="N266" s="0" t="str">
        <f aca="false">IF(N$1="","",IF(INDEX(Responses!$A$266:$AZ$266,1,N$1)="","",INDEX(Responses!$A$266:$AZ$266,1,N$1)))</f>
        <v/>
      </c>
      <c r="O266" s="0" t="str">
        <f aca="false">IF(O$1="","",IF(INDEX(Responses!$A$266:$AZ$266,1,O$1)="","",INDEX(Responses!$A$266:$AZ$266,1,O$1)))</f>
        <v/>
      </c>
      <c r="P266" s="0" t="str">
        <f aca="false">IF(P$1="","",IF(INDEX(Responses!$A$266:$AZ$266,1,P$1)="","",INDEX(Responses!$A$266:$AZ$266,1,P$1)))</f>
        <v/>
      </c>
      <c r="Q266" s="0" t="str">
        <f aca="false">IF(Q$1="","",IF(INDEX(Responses!$A$266:$AZ$266,1,Q$1)="","",INDEX(Responses!$A$266:$AZ$266,1,Q$1)))</f>
        <v/>
      </c>
      <c r="R266" s="0" t="str">
        <f aca="false">IF(R$1="","",IF(INDEX(Responses!$A$266:$AZ$266,1,R$1)="","",INDEX(Responses!$A$266:$AZ$266,1,R$1)))</f>
        <v/>
      </c>
      <c r="S266" s="0" t="str">
        <f aca="false">IF(S$1="","",IF(INDEX(Responses!$A$266:$AZ$266,1,S$1)="","",INDEX(Responses!$A$266:$AZ$266,1,S$1)))</f>
        <v/>
      </c>
      <c r="T266" s="0" t="n">
        <f aca="false">IF(LEN(A266&amp;B266&amp;C266&amp;D266&amp;E266&amp;F266&amp;G266&amp;H266&amp;I266&amp;J266&amp;K266&amp;L266&amp;M266&amp;N266&amp;O266&amp;P266&amp;Q266&amp;R266&amp;S266)&gt;0,1,0)</f>
        <v>0</v>
      </c>
    </row>
    <row r="267" customFormat="false" ht="15" hidden="false" customHeight="false" outlineLevel="0" collapsed="false">
      <c r="A267" s="0" t="str">
        <f aca="false">IF(A$1="","",IF(INDEX(Responses!$A$267:$AZ$267,1,A$1)="","",INDEX(Responses!$A$267:$AZ$267,1,A$1)))</f>
        <v/>
      </c>
      <c r="B267" s="0" t="str">
        <f aca="false">IF(B$1="","",IF(INDEX(Responses!$A$267:$AZ$267,1,B$1)="","",INDEX(Responses!$A$267:$AZ$267,1,B$1)))</f>
        <v/>
      </c>
      <c r="C267" s="0" t="str">
        <f aca="false">IF(C$1="","",IF(INDEX(Responses!$A$267:$AZ$267,1,C$1)="","",INDEX(Responses!$A$267:$AZ$267,1,C$1)))</f>
        <v/>
      </c>
      <c r="D267" s="0" t="str">
        <f aca="false">IF(D$1="","",IF(INDEX(Responses!$A$267:$AZ$267,1,D$1)="","",INDEX(Responses!$A$267:$AZ$267,1,D$1)))</f>
        <v/>
      </c>
      <c r="E267" s="0" t="str">
        <f aca="false">IF(E$1="","",IF(INDEX(Responses!$A$267:$AZ$267,1,E$1)="","",INDEX(Responses!$A$267:$AZ$267,1,E$1)))</f>
        <v/>
      </c>
      <c r="F267" s="0" t="str">
        <f aca="false">IF(F$1="","",IF(INDEX(Responses!$A$267:$AZ$267,1,F$1)="","",INDEX(Responses!$A$267:$AZ$267,1,F$1)))</f>
        <v/>
      </c>
      <c r="G267" s="0" t="str">
        <f aca="false">IF(G$1="","",IF(INDEX(Responses!$A$267:$AZ$267,1,G$1)="","",INDEX(Responses!$A$267:$AZ$267,1,G$1)))</f>
        <v/>
      </c>
      <c r="H267" s="0" t="str">
        <f aca="false">IF(H$1="","",IF(INDEX(Responses!$A$267:$AZ$267,1,H$1)="","",INDEX(Responses!$A$267:$AZ$267,1,H$1)))</f>
        <v/>
      </c>
      <c r="I267" s="0" t="str">
        <f aca="false">IF(I$1="","",IF(INDEX(Responses!$A$267:$AZ$267,1,I$1)="","",INDEX(Responses!$A$267:$AZ$267,1,I$1)))</f>
        <v/>
      </c>
      <c r="J267" s="0" t="str">
        <f aca="false">IF(J$1="","",IF(INDEX(Responses!$A$267:$AZ$267,1,J$1)="","",INDEX(Responses!$A$267:$AZ$267,1,J$1)))</f>
        <v/>
      </c>
      <c r="K267" s="0" t="str">
        <f aca="false">IF(K$1="","",IF(INDEX(Responses!$A$267:$AZ$267,1,K$1)="","",INDEX(Responses!$A$267:$AZ$267,1,K$1)))</f>
        <v/>
      </c>
      <c r="L267" s="0" t="str">
        <f aca="false">IF(L$1="","",IF(INDEX(Responses!$A$267:$AZ$267,1,L$1)="","",INDEX(Responses!$A$267:$AZ$267,1,L$1)))</f>
        <v/>
      </c>
      <c r="M267" s="0" t="str">
        <f aca="false">IF(M$1="","",IF(INDEX(Responses!$A$267:$AZ$267,1,M$1)="","",INDEX(Responses!$A$267:$AZ$267,1,M$1)))</f>
        <v/>
      </c>
      <c r="N267" s="0" t="str">
        <f aca="false">IF(N$1="","",IF(INDEX(Responses!$A$267:$AZ$267,1,N$1)="","",INDEX(Responses!$A$267:$AZ$267,1,N$1)))</f>
        <v/>
      </c>
      <c r="O267" s="0" t="str">
        <f aca="false">IF(O$1="","",IF(INDEX(Responses!$A$267:$AZ$267,1,O$1)="","",INDEX(Responses!$A$267:$AZ$267,1,O$1)))</f>
        <v/>
      </c>
      <c r="P267" s="0" t="str">
        <f aca="false">IF(P$1="","",IF(INDEX(Responses!$A$267:$AZ$267,1,P$1)="","",INDEX(Responses!$A$267:$AZ$267,1,P$1)))</f>
        <v/>
      </c>
      <c r="Q267" s="0" t="str">
        <f aca="false">IF(Q$1="","",IF(INDEX(Responses!$A$267:$AZ$267,1,Q$1)="","",INDEX(Responses!$A$267:$AZ$267,1,Q$1)))</f>
        <v/>
      </c>
      <c r="R267" s="0" t="str">
        <f aca="false">IF(R$1="","",IF(INDEX(Responses!$A$267:$AZ$267,1,R$1)="","",INDEX(Responses!$A$267:$AZ$267,1,R$1)))</f>
        <v/>
      </c>
      <c r="S267" s="0" t="str">
        <f aca="false">IF(S$1="","",IF(INDEX(Responses!$A$267:$AZ$267,1,S$1)="","",INDEX(Responses!$A$267:$AZ$267,1,S$1)))</f>
        <v/>
      </c>
      <c r="T267" s="0" t="n">
        <f aca="false">IF(LEN(A267&amp;B267&amp;C267&amp;D267&amp;E267&amp;F267&amp;G267&amp;H267&amp;I267&amp;J267&amp;K267&amp;L267&amp;M267&amp;N267&amp;O267&amp;P267&amp;Q267&amp;R267&amp;S267)&gt;0,1,0)</f>
        <v>0</v>
      </c>
    </row>
    <row r="268" customFormat="false" ht="15" hidden="false" customHeight="false" outlineLevel="0" collapsed="false">
      <c r="A268" s="0" t="str">
        <f aca="false">IF(A$1="","",IF(INDEX(Responses!$A$268:$AZ$268,1,A$1)="","",INDEX(Responses!$A$268:$AZ$268,1,A$1)))</f>
        <v/>
      </c>
      <c r="B268" s="0" t="str">
        <f aca="false">IF(B$1="","",IF(INDEX(Responses!$A$268:$AZ$268,1,B$1)="","",INDEX(Responses!$A$268:$AZ$268,1,B$1)))</f>
        <v/>
      </c>
      <c r="C268" s="0" t="str">
        <f aca="false">IF(C$1="","",IF(INDEX(Responses!$A$268:$AZ$268,1,C$1)="","",INDEX(Responses!$A$268:$AZ$268,1,C$1)))</f>
        <v/>
      </c>
      <c r="D268" s="0" t="str">
        <f aca="false">IF(D$1="","",IF(INDEX(Responses!$A$268:$AZ$268,1,D$1)="","",INDEX(Responses!$A$268:$AZ$268,1,D$1)))</f>
        <v/>
      </c>
      <c r="E268" s="0" t="str">
        <f aca="false">IF(E$1="","",IF(INDEX(Responses!$A$268:$AZ$268,1,E$1)="","",INDEX(Responses!$A$268:$AZ$268,1,E$1)))</f>
        <v/>
      </c>
      <c r="F268" s="0" t="str">
        <f aca="false">IF(F$1="","",IF(INDEX(Responses!$A$268:$AZ$268,1,F$1)="","",INDEX(Responses!$A$268:$AZ$268,1,F$1)))</f>
        <v/>
      </c>
      <c r="G268" s="0" t="str">
        <f aca="false">IF(G$1="","",IF(INDEX(Responses!$A$268:$AZ$268,1,G$1)="","",INDEX(Responses!$A$268:$AZ$268,1,G$1)))</f>
        <v/>
      </c>
      <c r="H268" s="0" t="str">
        <f aca="false">IF(H$1="","",IF(INDEX(Responses!$A$268:$AZ$268,1,H$1)="","",INDEX(Responses!$A$268:$AZ$268,1,H$1)))</f>
        <v/>
      </c>
      <c r="I268" s="0" t="str">
        <f aca="false">IF(I$1="","",IF(INDEX(Responses!$A$268:$AZ$268,1,I$1)="","",INDEX(Responses!$A$268:$AZ$268,1,I$1)))</f>
        <v/>
      </c>
      <c r="J268" s="0" t="str">
        <f aca="false">IF(J$1="","",IF(INDEX(Responses!$A$268:$AZ$268,1,J$1)="","",INDEX(Responses!$A$268:$AZ$268,1,J$1)))</f>
        <v/>
      </c>
      <c r="K268" s="0" t="str">
        <f aca="false">IF(K$1="","",IF(INDEX(Responses!$A$268:$AZ$268,1,K$1)="","",INDEX(Responses!$A$268:$AZ$268,1,K$1)))</f>
        <v/>
      </c>
      <c r="L268" s="0" t="str">
        <f aca="false">IF(L$1="","",IF(INDEX(Responses!$A$268:$AZ$268,1,L$1)="","",INDEX(Responses!$A$268:$AZ$268,1,L$1)))</f>
        <v/>
      </c>
      <c r="M268" s="0" t="str">
        <f aca="false">IF(M$1="","",IF(INDEX(Responses!$A$268:$AZ$268,1,M$1)="","",INDEX(Responses!$A$268:$AZ$268,1,M$1)))</f>
        <v/>
      </c>
      <c r="N268" s="0" t="str">
        <f aca="false">IF(N$1="","",IF(INDEX(Responses!$A$268:$AZ$268,1,N$1)="","",INDEX(Responses!$A$268:$AZ$268,1,N$1)))</f>
        <v/>
      </c>
      <c r="O268" s="0" t="str">
        <f aca="false">IF(O$1="","",IF(INDEX(Responses!$A$268:$AZ$268,1,O$1)="","",INDEX(Responses!$A$268:$AZ$268,1,O$1)))</f>
        <v/>
      </c>
      <c r="P268" s="0" t="str">
        <f aca="false">IF(P$1="","",IF(INDEX(Responses!$A$268:$AZ$268,1,P$1)="","",INDEX(Responses!$A$268:$AZ$268,1,P$1)))</f>
        <v/>
      </c>
      <c r="Q268" s="0" t="str">
        <f aca="false">IF(Q$1="","",IF(INDEX(Responses!$A$268:$AZ$268,1,Q$1)="","",INDEX(Responses!$A$268:$AZ$268,1,Q$1)))</f>
        <v/>
      </c>
      <c r="R268" s="0" t="str">
        <f aca="false">IF(R$1="","",IF(INDEX(Responses!$A$268:$AZ$268,1,R$1)="","",INDEX(Responses!$A$268:$AZ$268,1,R$1)))</f>
        <v/>
      </c>
      <c r="S268" s="0" t="str">
        <f aca="false">IF(S$1="","",IF(INDEX(Responses!$A$268:$AZ$268,1,S$1)="","",INDEX(Responses!$A$268:$AZ$268,1,S$1)))</f>
        <v/>
      </c>
      <c r="T268" s="0" t="n">
        <f aca="false">IF(LEN(A268&amp;B268&amp;C268&amp;D268&amp;E268&amp;F268&amp;G268&amp;H268&amp;I268&amp;J268&amp;K268&amp;L268&amp;M268&amp;N268&amp;O268&amp;P268&amp;Q268&amp;R268&amp;S268)&gt;0,1,0)</f>
        <v>0</v>
      </c>
    </row>
    <row r="269" customFormat="false" ht="15" hidden="false" customHeight="false" outlineLevel="0" collapsed="false">
      <c r="A269" s="0" t="str">
        <f aca="false">IF(A$1="","",IF(INDEX(Responses!$A$269:$AZ$269,1,A$1)="","",INDEX(Responses!$A$269:$AZ$269,1,A$1)))</f>
        <v/>
      </c>
      <c r="B269" s="0" t="str">
        <f aca="false">IF(B$1="","",IF(INDEX(Responses!$A$269:$AZ$269,1,B$1)="","",INDEX(Responses!$A$269:$AZ$269,1,B$1)))</f>
        <v/>
      </c>
      <c r="C269" s="0" t="str">
        <f aca="false">IF(C$1="","",IF(INDEX(Responses!$A$269:$AZ$269,1,C$1)="","",INDEX(Responses!$A$269:$AZ$269,1,C$1)))</f>
        <v/>
      </c>
      <c r="D269" s="0" t="str">
        <f aca="false">IF(D$1="","",IF(INDEX(Responses!$A$269:$AZ$269,1,D$1)="","",INDEX(Responses!$A$269:$AZ$269,1,D$1)))</f>
        <v/>
      </c>
      <c r="E269" s="0" t="str">
        <f aca="false">IF(E$1="","",IF(INDEX(Responses!$A$269:$AZ$269,1,E$1)="","",INDEX(Responses!$A$269:$AZ$269,1,E$1)))</f>
        <v/>
      </c>
      <c r="F269" s="0" t="str">
        <f aca="false">IF(F$1="","",IF(INDEX(Responses!$A$269:$AZ$269,1,F$1)="","",INDEX(Responses!$A$269:$AZ$269,1,F$1)))</f>
        <v/>
      </c>
      <c r="G269" s="0" t="str">
        <f aca="false">IF(G$1="","",IF(INDEX(Responses!$A$269:$AZ$269,1,G$1)="","",INDEX(Responses!$A$269:$AZ$269,1,G$1)))</f>
        <v/>
      </c>
      <c r="H269" s="0" t="str">
        <f aca="false">IF(H$1="","",IF(INDEX(Responses!$A$269:$AZ$269,1,H$1)="","",INDEX(Responses!$A$269:$AZ$269,1,H$1)))</f>
        <v/>
      </c>
      <c r="I269" s="0" t="str">
        <f aca="false">IF(I$1="","",IF(INDEX(Responses!$A$269:$AZ$269,1,I$1)="","",INDEX(Responses!$A$269:$AZ$269,1,I$1)))</f>
        <v/>
      </c>
      <c r="J269" s="0" t="str">
        <f aca="false">IF(J$1="","",IF(INDEX(Responses!$A$269:$AZ$269,1,J$1)="","",INDEX(Responses!$A$269:$AZ$269,1,J$1)))</f>
        <v/>
      </c>
      <c r="K269" s="0" t="str">
        <f aca="false">IF(K$1="","",IF(INDEX(Responses!$A$269:$AZ$269,1,K$1)="","",INDEX(Responses!$A$269:$AZ$269,1,K$1)))</f>
        <v/>
      </c>
      <c r="L269" s="0" t="str">
        <f aca="false">IF(L$1="","",IF(INDEX(Responses!$A$269:$AZ$269,1,L$1)="","",INDEX(Responses!$A$269:$AZ$269,1,L$1)))</f>
        <v/>
      </c>
      <c r="M269" s="0" t="str">
        <f aca="false">IF(M$1="","",IF(INDEX(Responses!$A$269:$AZ$269,1,M$1)="","",INDEX(Responses!$A$269:$AZ$269,1,M$1)))</f>
        <v/>
      </c>
      <c r="N269" s="0" t="str">
        <f aca="false">IF(N$1="","",IF(INDEX(Responses!$A$269:$AZ$269,1,N$1)="","",INDEX(Responses!$A$269:$AZ$269,1,N$1)))</f>
        <v/>
      </c>
      <c r="O269" s="0" t="str">
        <f aca="false">IF(O$1="","",IF(INDEX(Responses!$A$269:$AZ$269,1,O$1)="","",INDEX(Responses!$A$269:$AZ$269,1,O$1)))</f>
        <v/>
      </c>
      <c r="P269" s="0" t="str">
        <f aca="false">IF(P$1="","",IF(INDEX(Responses!$A$269:$AZ$269,1,P$1)="","",INDEX(Responses!$A$269:$AZ$269,1,P$1)))</f>
        <v/>
      </c>
      <c r="Q269" s="0" t="str">
        <f aca="false">IF(Q$1="","",IF(INDEX(Responses!$A$269:$AZ$269,1,Q$1)="","",INDEX(Responses!$A$269:$AZ$269,1,Q$1)))</f>
        <v/>
      </c>
      <c r="R269" s="0" t="str">
        <f aca="false">IF(R$1="","",IF(INDEX(Responses!$A$269:$AZ$269,1,R$1)="","",INDEX(Responses!$A$269:$AZ$269,1,R$1)))</f>
        <v/>
      </c>
      <c r="S269" s="0" t="str">
        <f aca="false">IF(S$1="","",IF(INDEX(Responses!$A$269:$AZ$269,1,S$1)="","",INDEX(Responses!$A$269:$AZ$269,1,S$1)))</f>
        <v/>
      </c>
      <c r="T269" s="0" t="n">
        <f aca="false">IF(LEN(A269&amp;B269&amp;C269&amp;D269&amp;E269&amp;F269&amp;G269&amp;H269&amp;I269&amp;J269&amp;K269&amp;L269&amp;M269&amp;N269&amp;O269&amp;P269&amp;Q269&amp;R269&amp;S269)&gt;0,1,0)</f>
        <v>0</v>
      </c>
    </row>
    <row r="270" customFormat="false" ht="15" hidden="false" customHeight="false" outlineLevel="0" collapsed="false">
      <c r="A270" s="0" t="str">
        <f aca="false">IF(A$1="","",IF(INDEX(Responses!$A$270:$AZ$270,1,A$1)="","",INDEX(Responses!$A$270:$AZ$270,1,A$1)))</f>
        <v/>
      </c>
      <c r="B270" s="0" t="str">
        <f aca="false">IF(B$1="","",IF(INDEX(Responses!$A$270:$AZ$270,1,B$1)="","",INDEX(Responses!$A$270:$AZ$270,1,B$1)))</f>
        <v/>
      </c>
      <c r="C270" s="0" t="str">
        <f aca="false">IF(C$1="","",IF(INDEX(Responses!$A$270:$AZ$270,1,C$1)="","",INDEX(Responses!$A$270:$AZ$270,1,C$1)))</f>
        <v/>
      </c>
      <c r="D270" s="0" t="str">
        <f aca="false">IF(D$1="","",IF(INDEX(Responses!$A$270:$AZ$270,1,D$1)="","",INDEX(Responses!$A$270:$AZ$270,1,D$1)))</f>
        <v/>
      </c>
      <c r="E270" s="0" t="str">
        <f aca="false">IF(E$1="","",IF(INDEX(Responses!$A$270:$AZ$270,1,E$1)="","",INDEX(Responses!$A$270:$AZ$270,1,E$1)))</f>
        <v/>
      </c>
      <c r="F270" s="0" t="str">
        <f aca="false">IF(F$1="","",IF(INDEX(Responses!$A$270:$AZ$270,1,F$1)="","",INDEX(Responses!$A$270:$AZ$270,1,F$1)))</f>
        <v/>
      </c>
      <c r="G270" s="0" t="str">
        <f aca="false">IF(G$1="","",IF(INDEX(Responses!$A$270:$AZ$270,1,G$1)="","",INDEX(Responses!$A$270:$AZ$270,1,G$1)))</f>
        <v/>
      </c>
      <c r="H270" s="0" t="str">
        <f aca="false">IF(H$1="","",IF(INDEX(Responses!$A$270:$AZ$270,1,H$1)="","",INDEX(Responses!$A$270:$AZ$270,1,H$1)))</f>
        <v/>
      </c>
      <c r="I270" s="0" t="str">
        <f aca="false">IF(I$1="","",IF(INDEX(Responses!$A$270:$AZ$270,1,I$1)="","",INDEX(Responses!$A$270:$AZ$270,1,I$1)))</f>
        <v/>
      </c>
      <c r="J270" s="0" t="str">
        <f aca="false">IF(J$1="","",IF(INDEX(Responses!$A$270:$AZ$270,1,J$1)="","",INDEX(Responses!$A$270:$AZ$270,1,J$1)))</f>
        <v/>
      </c>
      <c r="K270" s="0" t="str">
        <f aca="false">IF(K$1="","",IF(INDEX(Responses!$A$270:$AZ$270,1,K$1)="","",INDEX(Responses!$A$270:$AZ$270,1,K$1)))</f>
        <v/>
      </c>
      <c r="L270" s="0" t="str">
        <f aca="false">IF(L$1="","",IF(INDEX(Responses!$A$270:$AZ$270,1,L$1)="","",INDEX(Responses!$A$270:$AZ$270,1,L$1)))</f>
        <v/>
      </c>
      <c r="M270" s="0" t="str">
        <f aca="false">IF(M$1="","",IF(INDEX(Responses!$A$270:$AZ$270,1,M$1)="","",INDEX(Responses!$A$270:$AZ$270,1,M$1)))</f>
        <v/>
      </c>
      <c r="N270" s="0" t="str">
        <f aca="false">IF(N$1="","",IF(INDEX(Responses!$A$270:$AZ$270,1,N$1)="","",INDEX(Responses!$A$270:$AZ$270,1,N$1)))</f>
        <v/>
      </c>
      <c r="O270" s="0" t="str">
        <f aca="false">IF(O$1="","",IF(INDEX(Responses!$A$270:$AZ$270,1,O$1)="","",INDEX(Responses!$A$270:$AZ$270,1,O$1)))</f>
        <v/>
      </c>
      <c r="P270" s="0" t="str">
        <f aca="false">IF(P$1="","",IF(INDEX(Responses!$A$270:$AZ$270,1,P$1)="","",INDEX(Responses!$A$270:$AZ$270,1,P$1)))</f>
        <v/>
      </c>
      <c r="Q270" s="0" t="str">
        <f aca="false">IF(Q$1="","",IF(INDEX(Responses!$A$270:$AZ$270,1,Q$1)="","",INDEX(Responses!$A$270:$AZ$270,1,Q$1)))</f>
        <v/>
      </c>
      <c r="R270" s="0" t="str">
        <f aca="false">IF(R$1="","",IF(INDEX(Responses!$A$270:$AZ$270,1,R$1)="","",INDEX(Responses!$A$270:$AZ$270,1,R$1)))</f>
        <v/>
      </c>
      <c r="S270" s="0" t="str">
        <f aca="false">IF(S$1="","",IF(INDEX(Responses!$A$270:$AZ$270,1,S$1)="","",INDEX(Responses!$A$270:$AZ$270,1,S$1)))</f>
        <v/>
      </c>
      <c r="T270" s="0" t="n">
        <f aca="false">IF(LEN(A270&amp;B270&amp;C270&amp;D270&amp;E270&amp;F270&amp;G270&amp;H270&amp;I270&amp;J270&amp;K270&amp;L270&amp;M270&amp;N270&amp;O270&amp;P270&amp;Q270&amp;R270&amp;S270)&gt;0,1,0)</f>
        <v>0</v>
      </c>
    </row>
    <row r="271" customFormat="false" ht="15" hidden="false" customHeight="false" outlineLevel="0" collapsed="false">
      <c r="A271" s="0" t="str">
        <f aca="false">IF(A$1="","",IF(INDEX(Responses!$A$271:$AZ$271,1,A$1)="","",INDEX(Responses!$A$271:$AZ$271,1,A$1)))</f>
        <v/>
      </c>
      <c r="B271" s="0" t="str">
        <f aca="false">IF(B$1="","",IF(INDEX(Responses!$A$271:$AZ$271,1,B$1)="","",INDEX(Responses!$A$271:$AZ$271,1,B$1)))</f>
        <v/>
      </c>
      <c r="C271" s="0" t="str">
        <f aca="false">IF(C$1="","",IF(INDEX(Responses!$A$271:$AZ$271,1,C$1)="","",INDEX(Responses!$A$271:$AZ$271,1,C$1)))</f>
        <v/>
      </c>
      <c r="D271" s="0" t="str">
        <f aca="false">IF(D$1="","",IF(INDEX(Responses!$A$271:$AZ$271,1,D$1)="","",INDEX(Responses!$A$271:$AZ$271,1,D$1)))</f>
        <v/>
      </c>
      <c r="E271" s="0" t="str">
        <f aca="false">IF(E$1="","",IF(INDEX(Responses!$A$271:$AZ$271,1,E$1)="","",INDEX(Responses!$A$271:$AZ$271,1,E$1)))</f>
        <v/>
      </c>
      <c r="F271" s="0" t="str">
        <f aca="false">IF(F$1="","",IF(INDEX(Responses!$A$271:$AZ$271,1,F$1)="","",INDEX(Responses!$A$271:$AZ$271,1,F$1)))</f>
        <v/>
      </c>
      <c r="G271" s="0" t="str">
        <f aca="false">IF(G$1="","",IF(INDEX(Responses!$A$271:$AZ$271,1,G$1)="","",INDEX(Responses!$A$271:$AZ$271,1,G$1)))</f>
        <v/>
      </c>
      <c r="H271" s="0" t="str">
        <f aca="false">IF(H$1="","",IF(INDEX(Responses!$A$271:$AZ$271,1,H$1)="","",INDEX(Responses!$A$271:$AZ$271,1,H$1)))</f>
        <v/>
      </c>
      <c r="I271" s="0" t="str">
        <f aca="false">IF(I$1="","",IF(INDEX(Responses!$A$271:$AZ$271,1,I$1)="","",INDEX(Responses!$A$271:$AZ$271,1,I$1)))</f>
        <v/>
      </c>
      <c r="J271" s="0" t="str">
        <f aca="false">IF(J$1="","",IF(INDEX(Responses!$A$271:$AZ$271,1,J$1)="","",INDEX(Responses!$A$271:$AZ$271,1,J$1)))</f>
        <v/>
      </c>
      <c r="K271" s="0" t="str">
        <f aca="false">IF(K$1="","",IF(INDEX(Responses!$A$271:$AZ$271,1,K$1)="","",INDEX(Responses!$A$271:$AZ$271,1,K$1)))</f>
        <v/>
      </c>
      <c r="L271" s="0" t="str">
        <f aca="false">IF(L$1="","",IF(INDEX(Responses!$A$271:$AZ$271,1,L$1)="","",INDEX(Responses!$A$271:$AZ$271,1,L$1)))</f>
        <v/>
      </c>
      <c r="M271" s="0" t="str">
        <f aca="false">IF(M$1="","",IF(INDEX(Responses!$A$271:$AZ$271,1,M$1)="","",INDEX(Responses!$A$271:$AZ$271,1,M$1)))</f>
        <v/>
      </c>
      <c r="N271" s="0" t="str">
        <f aca="false">IF(N$1="","",IF(INDEX(Responses!$A$271:$AZ$271,1,N$1)="","",INDEX(Responses!$A$271:$AZ$271,1,N$1)))</f>
        <v/>
      </c>
      <c r="O271" s="0" t="str">
        <f aca="false">IF(O$1="","",IF(INDEX(Responses!$A$271:$AZ$271,1,O$1)="","",INDEX(Responses!$A$271:$AZ$271,1,O$1)))</f>
        <v/>
      </c>
      <c r="P271" s="0" t="str">
        <f aca="false">IF(P$1="","",IF(INDEX(Responses!$A$271:$AZ$271,1,P$1)="","",INDEX(Responses!$A$271:$AZ$271,1,P$1)))</f>
        <v/>
      </c>
      <c r="Q271" s="0" t="str">
        <f aca="false">IF(Q$1="","",IF(INDEX(Responses!$A$271:$AZ$271,1,Q$1)="","",INDEX(Responses!$A$271:$AZ$271,1,Q$1)))</f>
        <v/>
      </c>
      <c r="R271" s="0" t="str">
        <f aca="false">IF(R$1="","",IF(INDEX(Responses!$A$271:$AZ$271,1,R$1)="","",INDEX(Responses!$A$271:$AZ$271,1,R$1)))</f>
        <v/>
      </c>
      <c r="S271" s="0" t="str">
        <f aca="false">IF(S$1="","",IF(INDEX(Responses!$A$271:$AZ$271,1,S$1)="","",INDEX(Responses!$A$271:$AZ$271,1,S$1)))</f>
        <v/>
      </c>
      <c r="T271" s="0" t="n">
        <f aca="false">IF(LEN(A271&amp;B271&amp;C271&amp;D271&amp;E271&amp;F271&amp;G271&amp;H271&amp;I271&amp;J271&amp;K271&amp;L271&amp;M271&amp;N271&amp;O271&amp;P271&amp;Q271&amp;R271&amp;S271)&gt;0,1,0)</f>
        <v>0</v>
      </c>
    </row>
    <row r="272" customFormat="false" ht="15" hidden="false" customHeight="false" outlineLevel="0" collapsed="false">
      <c r="A272" s="0" t="str">
        <f aca="false">IF(A$1="","",IF(INDEX(Responses!$A$272:$AZ$272,1,A$1)="","",INDEX(Responses!$A$272:$AZ$272,1,A$1)))</f>
        <v/>
      </c>
      <c r="B272" s="0" t="str">
        <f aca="false">IF(B$1="","",IF(INDEX(Responses!$A$272:$AZ$272,1,B$1)="","",INDEX(Responses!$A$272:$AZ$272,1,B$1)))</f>
        <v/>
      </c>
      <c r="C272" s="0" t="str">
        <f aca="false">IF(C$1="","",IF(INDEX(Responses!$A$272:$AZ$272,1,C$1)="","",INDEX(Responses!$A$272:$AZ$272,1,C$1)))</f>
        <v/>
      </c>
      <c r="D272" s="0" t="str">
        <f aca="false">IF(D$1="","",IF(INDEX(Responses!$A$272:$AZ$272,1,D$1)="","",INDEX(Responses!$A$272:$AZ$272,1,D$1)))</f>
        <v/>
      </c>
      <c r="E272" s="0" t="str">
        <f aca="false">IF(E$1="","",IF(INDEX(Responses!$A$272:$AZ$272,1,E$1)="","",INDEX(Responses!$A$272:$AZ$272,1,E$1)))</f>
        <v/>
      </c>
      <c r="F272" s="0" t="str">
        <f aca="false">IF(F$1="","",IF(INDEX(Responses!$A$272:$AZ$272,1,F$1)="","",INDEX(Responses!$A$272:$AZ$272,1,F$1)))</f>
        <v/>
      </c>
      <c r="G272" s="0" t="str">
        <f aca="false">IF(G$1="","",IF(INDEX(Responses!$A$272:$AZ$272,1,G$1)="","",INDEX(Responses!$A$272:$AZ$272,1,G$1)))</f>
        <v/>
      </c>
      <c r="H272" s="0" t="str">
        <f aca="false">IF(H$1="","",IF(INDEX(Responses!$A$272:$AZ$272,1,H$1)="","",INDEX(Responses!$A$272:$AZ$272,1,H$1)))</f>
        <v/>
      </c>
      <c r="I272" s="0" t="str">
        <f aca="false">IF(I$1="","",IF(INDEX(Responses!$A$272:$AZ$272,1,I$1)="","",INDEX(Responses!$A$272:$AZ$272,1,I$1)))</f>
        <v/>
      </c>
      <c r="J272" s="0" t="str">
        <f aca="false">IF(J$1="","",IF(INDEX(Responses!$A$272:$AZ$272,1,J$1)="","",INDEX(Responses!$A$272:$AZ$272,1,J$1)))</f>
        <v/>
      </c>
      <c r="K272" s="0" t="str">
        <f aca="false">IF(K$1="","",IF(INDEX(Responses!$A$272:$AZ$272,1,K$1)="","",INDEX(Responses!$A$272:$AZ$272,1,K$1)))</f>
        <v/>
      </c>
      <c r="L272" s="0" t="str">
        <f aca="false">IF(L$1="","",IF(INDEX(Responses!$A$272:$AZ$272,1,L$1)="","",INDEX(Responses!$A$272:$AZ$272,1,L$1)))</f>
        <v/>
      </c>
      <c r="M272" s="0" t="str">
        <f aca="false">IF(M$1="","",IF(INDEX(Responses!$A$272:$AZ$272,1,M$1)="","",INDEX(Responses!$A$272:$AZ$272,1,M$1)))</f>
        <v/>
      </c>
      <c r="N272" s="0" t="str">
        <f aca="false">IF(N$1="","",IF(INDEX(Responses!$A$272:$AZ$272,1,N$1)="","",INDEX(Responses!$A$272:$AZ$272,1,N$1)))</f>
        <v/>
      </c>
      <c r="O272" s="0" t="str">
        <f aca="false">IF(O$1="","",IF(INDEX(Responses!$A$272:$AZ$272,1,O$1)="","",INDEX(Responses!$A$272:$AZ$272,1,O$1)))</f>
        <v/>
      </c>
      <c r="P272" s="0" t="str">
        <f aca="false">IF(P$1="","",IF(INDEX(Responses!$A$272:$AZ$272,1,P$1)="","",INDEX(Responses!$A$272:$AZ$272,1,P$1)))</f>
        <v/>
      </c>
      <c r="Q272" s="0" t="str">
        <f aca="false">IF(Q$1="","",IF(INDEX(Responses!$A$272:$AZ$272,1,Q$1)="","",INDEX(Responses!$A$272:$AZ$272,1,Q$1)))</f>
        <v/>
      </c>
      <c r="R272" s="0" t="str">
        <f aca="false">IF(R$1="","",IF(INDEX(Responses!$A$272:$AZ$272,1,R$1)="","",INDEX(Responses!$A$272:$AZ$272,1,R$1)))</f>
        <v/>
      </c>
      <c r="S272" s="0" t="str">
        <f aca="false">IF(S$1="","",IF(INDEX(Responses!$A$272:$AZ$272,1,S$1)="","",INDEX(Responses!$A$272:$AZ$272,1,S$1)))</f>
        <v/>
      </c>
      <c r="T272" s="0" t="n">
        <f aca="false">IF(LEN(A272&amp;B272&amp;C272&amp;D272&amp;E272&amp;F272&amp;G272&amp;H272&amp;I272&amp;J272&amp;K272&amp;L272&amp;M272&amp;N272&amp;O272&amp;P272&amp;Q272&amp;R272&amp;S272)&gt;0,1,0)</f>
        <v>0</v>
      </c>
    </row>
    <row r="273" customFormat="false" ht="15" hidden="false" customHeight="false" outlineLevel="0" collapsed="false">
      <c r="A273" s="0" t="str">
        <f aca="false">IF(A$1="","",IF(INDEX(Responses!$A$273:$AZ$273,1,A$1)="","",INDEX(Responses!$A$273:$AZ$273,1,A$1)))</f>
        <v/>
      </c>
      <c r="B273" s="0" t="str">
        <f aca="false">IF(B$1="","",IF(INDEX(Responses!$A$273:$AZ$273,1,B$1)="","",INDEX(Responses!$A$273:$AZ$273,1,B$1)))</f>
        <v/>
      </c>
      <c r="C273" s="0" t="str">
        <f aca="false">IF(C$1="","",IF(INDEX(Responses!$A$273:$AZ$273,1,C$1)="","",INDEX(Responses!$A$273:$AZ$273,1,C$1)))</f>
        <v/>
      </c>
      <c r="D273" s="0" t="str">
        <f aca="false">IF(D$1="","",IF(INDEX(Responses!$A$273:$AZ$273,1,D$1)="","",INDEX(Responses!$A$273:$AZ$273,1,D$1)))</f>
        <v/>
      </c>
      <c r="E273" s="0" t="str">
        <f aca="false">IF(E$1="","",IF(INDEX(Responses!$A$273:$AZ$273,1,E$1)="","",INDEX(Responses!$A$273:$AZ$273,1,E$1)))</f>
        <v/>
      </c>
      <c r="F273" s="0" t="str">
        <f aca="false">IF(F$1="","",IF(INDEX(Responses!$A$273:$AZ$273,1,F$1)="","",INDEX(Responses!$A$273:$AZ$273,1,F$1)))</f>
        <v/>
      </c>
      <c r="G273" s="0" t="str">
        <f aca="false">IF(G$1="","",IF(INDEX(Responses!$A$273:$AZ$273,1,G$1)="","",INDEX(Responses!$A$273:$AZ$273,1,G$1)))</f>
        <v/>
      </c>
      <c r="H273" s="0" t="str">
        <f aca="false">IF(H$1="","",IF(INDEX(Responses!$A$273:$AZ$273,1,H$1)="","",INDEX(Responses!$A$273:$AZ$273,1,H$1)))</f>
        <v/>
      </c>
      <c r="I273" s="0" t="str">
        <f aca="false">IF(I$1="","",IF(INDEX(Responses!$A$273:$AZ$273,1,I$1)="","",INDEX(Responses!$A$273:$AZ$273,1,I$1)))</f>
        <v/>
      </c>
      <c r="J273" s="0" t="str">
        <f aca="false">IF(J$1="","",IF(INDEX(Responses!$A$273:$AZ$273,1,J$1)="","",INDEX(Responses!$A$273:$AZ$273,1,J$1)))</f>
        <v/>
      </c>
      <c r="K273" s="0" t="str">
        <f aca="false">IF(K$1="","",IF(INDEX(Responses!$A$273:$AZ$273,1,K$1)="","",INDEX(Responses!$A$273:$AZ$273,1,K$1)))</f>
        <v/>
      </c>
      <c r="L273" s="0" t="str">
        <f aca="false">IF(L$1="","",IF(INDEX(Responses!$A$273:$AZ$273,1,L$1)="","",INDEX(Responses!$A$273:$AZ$273,1,L$1)))</f>
        <v/>
      </c>
      <c r="M273" s="0" t="str">
        <f aca="false">IF(M$1="","",IF(INDEX(Responses!$A$273:$AZ$273,1,M$1)="","",INDEX(Responses!$A$273:$AZ$273,1,M$1)))</f>
        <v/>
      </c>
      <c r="N273" s="0" t="str">
        <f aca="false">IF(N$1="","",IF(INDEX(Responses!$A$273:$AZ$273,1,N$1)="","",INDEX(Responses!$A$273:$AZ$273,1,N$1)))</f>
        <v/>
      </c>
      <c r="O273" s="0" t="str">
        <f aca="false">IF(O$1="","",IF(INDEX(Responses!$A$273:$AZ$273,1,O$1)="","",INDEX(Responses!$A$273:$AZ$273,1,O$1)))</f>
        <v/>
      </c>
      <c r="P273" s="0" t="str">
        <f aca="false">IF(P$1="","",IF(INDEX(Responses!$A$273:$AZ$273,1,P$1)="","",INDEX(Responses!$A$273:$AZ$273,1,P$1)))</f>
        <v/>
      </c>
      <c r="Q273" s="0" t="str">
        <f aca="false">IF(Q$1="","",IF(INDEX(Responses!$A$273:$AZ$273,1,Q$1)="","",INDEX(Responses!$A$273:$AZ$273,1,Q$1)))</f>
        <v/>
      </c>
      <c r="R273" s="0" t="str">
        <f aca="false">IF(R$1="","",IF(INDEX(Responses!$A$273:$AZ$273,1,R$1)="","",INDEX(Responses!$A$273:$AZ$273,1,R$1)))</f>
        <v/>
      </c>
      <c r="S273" s="0" t="str">
        <f aca="false">IF(S$1="","",IF(INDEX(Responses!$A$273:$AZ$273,1,S$1)="","",INDEX(Responses!$A$273:$AZ$273,1,S$1)))</f>
        <v/>
      </c>
      <c r="T273" s="0" t="n">
        <f aca="false">IF(LEN(A273&amp;B273&amp;C273&amp;D273&amp;E273&amp;F273&amp;G273&amp;H273&amp;I273&amp;J273&amp;K273&amp;L273&amp;M273&amp;N273&amp;O273&amp;P273&amp;Q273&amp;R273&amp;S273)&gt;0,1,0)</f>
        <v>0</v>
      </c>
    </row>
    <row r="274" customFormat="false" ht="15" hidden="false" customHeight="false" outlineLevel="0" collapsed="false">
      <c r="A274" s="0" t="str">
        <f aca="false">IF(A$1="","",IF(INDEX(Responses!$A$274:$AZ$274,1,A$1)="","",INDEX(Responses!$A$274:$AZ$274,1,A$1)))</f>
        <v/>
      </c>
      <c r="B274" s="0" t="str">
        <f aca="false">IF(B$1="","",IF(INDEX(Responses!$A$274:$AZ$274,1,B$1)="","",INDEX(Responses!$A$274:$AZ$274,1,B$1)))</f>
        <v/>
      </c>
      <c r="C274" s="0" t="str">
        <f aca="false">IF(C$1="","",IF(INDEX(Responses!$A$274:$AZ$274,1,C$1)="","",INDEX(Responses!$A$274:$AZ$274,1,C$1)))</f>
        <v/>
      </c>
      <c r="D274" s="0" t="str">
        <f aca="false">IF(D$1="","",IF(INDEX(Responses!$A$274:$AZ$274,1,D$1)="","",INDEX(Responses!$A$274:$AZ$274,1,D$1)))</f>
        <v/>
      </c>
      <c r="E274" s="0" t="str">
        <f aca="false">IF(E$1="","",IF(INDEX(Responses!$A$274:$AZ$274,1,E$1)="","",INDEX(Responses!$A$274:$AZ$274,1,E$1)))</f>
        <v/>
      </c>
      <c r="F274" s="0" t="str">
        <f aca="false">IF(F$1="","",IF(INDEX(Responses!$A$274:$AZ$274,1,F$1)="","",INDEX(Responses!$A$274:$AZ$274,1,F$1)))</f>
        <v/>
      </c>
      <c r="G274" s="0" t="str">
        <f aca="false">IF(G$1="","",IF(INDEX(Responses!$A$274:$AZ$274,1,G$1)="","",INDEX(Responses!$A$274:$AZ$274,1,G$1)))</f>
        <v/>
      </c>
      <c r="H274" s="0" t="str">
        <f aca="false">IF(H$1="","",IF(INDEX(Responses!$A$274:$AZ$274,1,H$1)="","",INDEX(Responses!$A$274:$AZ$274,1,H$1)))</f>
        <v/>
      </c>
      <c r="I274" s="0" t="str">
        <f aca="false">IF(I$1="","",IF(INDEX(Responses!$A$274:$AZ$274,1,I$1)="","",INDEX(Responses!$A$274:$AZ$274,1,I$1)))</f>
        <v/>
      </c>
      <c r="J274" s="0" t="str">
        <f aca="false">IF(J$1="","",IF(INDEX(Responses!$A$274:$AZ$274,1,J$1)="","",INDEX(Responses!$A$274:$AZ$274,1,J$1)))</f>
        <v/>
      </c>
      <c r="K274" s="0" t="str">
        <f aca="false">IF(K$1="","",IF(INDEX(Responses!$A$274:$AZ$274,1,K$1)="","",INDEX(Responses!$A$274:$AZ$274,1,K$1)))</f>
        <v/>
      </c>
      <c r="L274" s="0" t="str">
        <f aca="false">IF(L$1="","",IF(INDEX(Responses!$A$274:$AZ$274,1,L$1)="","",INDEX(Responses!$A$274:$AZ$274,1,L$1)))</f>
        <v/>
      </c>
      <c r="M274" s="0" t="str">
        <f aca="false">IF(M$1="","",IF(INDEX(Responses!$A$274:$AZ$274,1,M$1)="","",INDEX(Responses!$A$274:$AZ$274,1,M$1)))</f>
        <v/>
      </c>
      <c r="N274" s="0" t="str">
        <f aca="false">IF(N$1="","",IF(INDEX(Responses!$A$274:$AZ$274,1,N$1)="","",INDEX(Responses!$A$274:$AZ$274,1,N$1)))</f>
        <v/>
      </c>
      <c r="O274" s="0" t="str">
        <f aca="false">IF(O$1="","",IF(INDEX(Responses!$A$274:$AZ$274,1,O$1)="","",INDEX(Responses!$A$274:$AZ$274,1,O$1)))</f>
        <v/>
      </c>
      <c r="P274" s="0" t="str">
        <f aca="false">IF(P$1="","",IF(INDEX(Responses!$A$274:$AZ$274,1,P$1)="","",INDEX(Responses!$A$274:$AZ$274,1,P$1)))</f>
        <v/>
      </c>
      <c r="Q274" s="0" t="str">
        <f aca="false">IF(Q$1="","",IF(INDEX(Responses!$A$274:$AZ$274,1,Q$1)="","",INDEX(Responses!$A$274:$AZ$274,1,Q$1)))</f>
        <v/>
      </c>
      <c r="R274" s="0" t="str">
        <f aca="false">IF(R$1="","",IF(INDEX(Responses!$A$274:$AZ$274,1,R$1)="","",INDEX(Responses!$A$274:$AZ$274,1,R$1)))</f>
        <v/>
      </c>
      <c r="S274" s="0" t="str">
        <f aca="false">IF(S$1="","",IF(INDEX(Responses!$A$274:$AZ$274,1,S$1)="","",INDEX(Responses!$A$274:$AZ$274,1,S$1)))</f>
        <v/>
      </c>
      <c r="T274" s="0" t="n">
        <f aca="false">IF(LEN(A274&amp;B274&amp;C274&amp;D274&amp;E274&amp;F274&amp;G274&amp;H274&amp;I274&amp;J274&amp;K274&amp;L274&amp;M274&amp;N274&amp;O274&amp;P274&amp;Q274&amp;R274&amp;S274)&gt;0,1,0)</f>
        <v>0</v>
      </c>
    </row>
    <row r="275" customFormat="false" ht="15" hidden="false" customHeight="false" outlineLevel="0" collapsed="false">
      <c r="A275" s="0" t="str">
        <f aca="false">IF(A$1="","",IF(INDEX(Responses!$A$275:$AZ$275,1,A$1)="","",INDEX(Responses!$A$275:$AZ$275,1,A$1)))</f>
        <v/>
      </c>
      <c r="B275" s="0" t="str">
        <f aca="false">IF(B$1="","",IF(INDEX(Responses!$A$275:$AZ$275,1,B$1)="","",INDEX(Responses!$A$275:$AZ$275,1,B$1)))</f>
        <v/>
      </c>
      <c r="C275" s="0" t="str">
        <f aca="false">IF(C$1="","",IF(INDEX(Responses!$A$275:$AZ$275,1,C$1)="","",INDEX(Responses!$A$275:$AZ$275,1,C$1)))</f>
        <v/>
      </c>
      <c r="D275" s="0" t="str">
        <f aca="false">IF(D$1="","",IF(INDEX(Responses!$A$275:$AZ$275,1,D$1)="","",INDEX(Responses!$A$275:$AZ$275,1,D$1)))</f>
        <v/>
      </c>
      <c r="E275" s="0" t="str">
        <f aca="false">IF(E$1="","",IF(INDEX(Responses!$A$275:$AZ$275,1,E$1)="","",INDEX(Responses!$A$275:$AZ$275,1,E$1)))</f>
        <v/>
      </c>
      <c r="F275" s="0" t="str">
        <f aca="false">IF(F$1="","",IF(INDEX(Responses!$A$275:$AZ$275,1,F$1)="","",INDEX(Responses!$A$275:$AZ$275,1,F$1)))</f>
        <v/>
      </c>
      <c r="G275" s="0" t="str">
        <f aca="false">IF(G$1="","",IF(INDEX(Responses!$A$275:$AZ$275,1,G$1)="","",INDEX(Responses!$A$275:$AZ$275,1,G$1)))</f>
        <v/>
      </c>
      <c r="H275" s="0" t="str">
        <f aca="false">IF(H$1="","",IF(INDEX(Responses!$A$275:$AZ$275,1,H$1)="","",INDEX(Responses!$A$275:$AZ$275,1,H$1)))</f>
        <v/>
      </c>
      <c r="I275" s="0" t="str">
        <f aca="false">IF(I$1="","",IF(INDEX(Responses!$A$275:$AZ$275,1,I$1)="","",INDEX(Responses!$A$275:$AZ$275,1,I$1)))</f>
        <v/>
      </c>
      <c r="J275" s="0" t="str">
        <f aca="false">IF(J$1="","",IF(INDEX(Responses!$A$275:$AZ$275,1,J$1)="","",INDEX(Responses!$A$275:$AZ$275,1,J$1)))</f>
        <v/>
      </c>
      <c r="K275" s="0" t="str">
        <f aca="false">IF(K$1="","",IF(INDEX(Responses!$A$275:$AZ$275,1,K$1)="","",INDEX(Responses!$A$275:$AZ$275,1,K$1)))</f>
        <v/>
      </c>
      <c r="L275" s="0" t="str">
        <f aca="false">IF(L$1="","",IF(INDEX(Responses!$A$275:$AZ$275,1,L$1)="","",INDEX(Responses!$A$275:$AZ$275,1,L$1)))</f>
        <v/>
      </c>
      <c r="M275" s="0" t="str">
        <f aca="false">IF(M$1="","",IF(INDEX(Responses!$A$275:$AZ$275,1,M$1)="","",INDEX(Responses!$A$275:$AZ$275,1,M$1)))</f>
        <v/>
      </c>
      <c r="N275" s="0" t="str">
        <f aca="false">IF(N$1="","",IF(INDEX(Responses!$A$275:$AZ$275,1,N$1)="","",INDEX(Responses!$A$275:$AZ$275,1,N$1)))</f>
        <v/>
      </c>
      <c r="O275" s="0" t="str">
        <f aca="false">IF(O$1="","",IF(INDEX(Responses!$A$275:$AZ$275,1,O$1)="","",INDEX(Responses!$A$275:$AZ$275,1,O$1)))</f>
        <v/>
      </c>
      <c r="P275" s="0" t="str">
        <f aca="false">IF(P$1="","",IF(INDEX(Responses!$A$275:$AZ$275,1,P$1)="","",INDEX(Responses!$A$275:$AZ$275,1,P$1)))</f>
        <v/>
      </c>
      <c r="Q275" s="0" t="str">
        <f aca="false">IF(Q$1="","",IF(INDEX(Responses!$A$275:$AZ$275,1,Q$1)="","",INDEX(Responses!$A$275:$AZ$275,1,Q$1)))</f>
        <v/>
      </c>
      <c r="R275" s="0" t="str">
        <f aca="false">IF(R$1="","",IF(INDEX(Responses!$A$275:$AZ$275,1,R$1)="","",INDEX(Responses!$A$275:$AZ$275,1,R$1)))</f>
        <v/>
      </c>
      <c r="S275" s="0" t="str">
        <f aca="false">IF(S$1="","",IF(INDEX(Responses!$A$275:$AZ$275,1,S$1)="","",INDEX(Responses!$A$275:$AZ$275,1,S$1)))</f>
        <v/>
      </c>
      <c r="T275" s="0" t="n">
        <f aca="false">IF(LEN(A275&amp;B275&amp;C275&amp;D275&amp;E275&amp;F275&amp;G275&amp;H275&amp;I275&amp;J275&amp;K275&amp;L275&amp;M275&amp;N275&amp;O275&amp;P275&amp;Q275&amp;R275&amp;S275)&gt;0,1,0)</f>
        <v>0</v>
      </c>
    </row>
    <row r="276" customFormat="false" ht="15" hidden="false" customHeight="false" outlineLevel="0" collapsed="false">
      <c r="A276" s="0" t="str">
        <f aca="false">IF(A$1="","",IF(INDEX(Responses!$A$276:$AZ$276,1,A$1)="","",INDEX(Responses!$A$276:$AZ$276,1,A$1)))</f>
        <v/>
      </c>
      <c r="B276" s="0" t="str">
        <f aca="false">IF(B$1="","",IF(INDEX(Responses!$A$276:$AZ$276,1,B$1)="","",INDEX(Responses!$A$276:$AZ$276,1,B$1)))</f>
        <v/>
      </c>
      <c r="C276" s="0" t="str">
        <f aca="false">IF(C$1="","",IF(INDEX(Responses!$A$276:$AZ$276,1,C$1)="","",INDEX(Responses!$A$276:$AZ$276,1,C$1)))</f>
        <v/>
      </c>
      <c r="D276" s="0" t="str">
        <f aca="false">IF(D$1="","",IF(INDEX(Responses!$A$276:$AZ$276,1,D$1)="","",INDEX(Responses!$A$276:$AZ$276,1,D$1)))</f>
        <v/>
      </c>
      <c r="E276" s="0" t="str">
        <f aca="false">IF(E$1="","",IF(INDEX(Responses!$A$276:$AZ$276,1,E$1)="","",INDEX(Responses!$A$276:$AZ$276,1,E$1)))</f>
        <v/>
      </c>
      <c r="F276" s="0" t="str">
        <f aca="false">IF(F$1="","",IF(INDEX(Responses!$A$276:$AZ$276,1,F$1)="","",INDEX(Responses!$A$276:$AZ$276,1,F$1)))</f>
        <v/>
      </c>
      <c r="G276" s="0" t="str">
        <f aca="false">IF(G$1="","",IF(INDEX(Responses!$A$276:$AZ$276,1,G$1)="","",INDEX(Responses!$A$276:$AZ$276,1,G$1)))</f>
        <v/>
      </c>
      <c r="H276" s="0" t="str">
        <f aca="false">IF(H$1="","",IF(INDEX(Responses!$A$276:$AZ$276,1,H$1)="","",INDEX(Responses!$A$276:$AZ$276,1,H$1)))</f>
        <v/>
      </c>
      <c r="I276" s="0" t="str">
        <f aca="false">IF(I$1="","",IF(INDEX(Responses!$A$276:$AZ$276,1,I$1)="","",INDEX(Responses!$A$276:$AZ$276,1,I$1)))</f>
        <v/>
      </c>
      <c r="J276" s="0" t="str">
        <f aca="false">IF(J$1="","",IF(INDEX(Responses!$A$276:$AZ$276,1,J$1)="","",INDEX(Responses!$A$276:$AZ$276,1,J$1)))</f>
        <v/>
      </c>
      <c r="K276" s="0" t="str">
        <f aca="false">IF(K$1="","",IF(INDEX(Responses!$A$276:$AZ$276,1,K$1)="","",INDEX(Responses!$A$276:$AZ$276,1,K$1)))</f>
        <v/>
      </c>
      <c r="L276" s="0" t="str">
        <f aca="false">IF(L$1="","",IF(INDEX(Responses!$A$276:$AZ$276,1,L$1)="","",INDEX(Responses!$A$276:$AZ$276,1,L$1)))</f>
        <v/>
      </c>
      <c r="M276" s="0" t="str">
        <f aca="false">IF(M$1="","",IF(INDEX(Responses!$A$276:$AZ$276,1,M$1)="","",INDEX(Responses!$A$276:$AZ$276,1,M$1)))</f>
        <v/>
      </c>
      <c r="N276" s="0" t="str">
        <f aca="false">IF(N$1="","",IF(INDEX(Responses!$A$276:$AZ$276,1,N$1)="","",INDEX(Responses!$A$276:$AZ$276,1,N$1)))</f>
        <v/>
      </c>
      <c r="O276" s="0" t="str">
        <f aca="false">IF(O$1="","",IF(INDEX(Responses!$A$276:$AZ$276,1,O$1)="","",INDEX(Responses!$A$276:$AZ$276,1,O$1)))</f>
        <v/>
      </c>
      <c r="P276" s="0" t="str">
        <f aca="false">IF(P$1="","",IF(INDEX(Responses!$A$276:$AZ$276,1,P$1)="","",INDEX(Responses!$A$276:$AZ$276,1,P$1)))</f>
        <v/>
      </c>
      <c r="Q276" s="0" t="str">
        <f aca="false">IF(Q$1="","",IF(INDEX(Responses!$A$276:$AZ$276,1,Q$1)="","",INDEX(Responses!$A$276:$AZ$276,1,Q$1)))</f>
        <v/>
      </c>
      <c r="R276" s="0" t="str">
        <f aca="false">IF(R$1="","",IF(INDEX(Responses!$A$276:$AZ$276,1,R$1)="","",INDEX(Responses!$A$276:$AZ$276,1,R$1)))</f>
        <v/>
      </c>
      <c r="S276" s="0" t="str">
        <f aca="false">IF(S$1="","",IF(INDEX(Responses!$A$276:$AZ$276,1,S$1)="","",INDEX(Responses!$A$276:$AZ$276,1,S$1)))</f>
        <v/>
      </c>
      <c r="T276" s="0" t="n">
        <f aca="false">IF(LEN(A276&amp;B276&amp;C276&amp;D276&amp;E276&amp;F276&amp;G276&amp;H276&amp;I276&amp;J276&amp;K276&amp;L276&amp;M276&amp;N276&amp;O276&amp;P276&amp;Q276&amp;R276&amp;S276)&gt;0,1,0)</f>
        <v>0</v>
      </c>
    </row>
    <row r="277" customFormat="false" ht="15" hidden="false" customHeight="false" outlineLevel="0" collapsed="false">
      <c r="A277" s="0" t="str">
        <f aca="false">IF(A$1="","",IF(INDEX(Responses!$A$277:$AZ$277,1,A$1)="","",INDEX(Responses!$A$277:$AZ$277,1,A$1)))</f>
        <v/>
      </c>
      <c r="B277" s="0" t="str">
        <f aca="false">IF(B$1="","",IF(INDEX(Responses!$A$277:$AZ$277,1,B$1)="","",INDEX(Responses!$A$277:$AZ$277,1,B$1)))</f>
        <v/>
      </c>
      <c r="C277" s="0" t="str">
        <f aca="false">IF(C$1="","",IF(INDEX(Responses!$A$277:$AZ$277,1,C$1)="","",INDEX(Responses!$A$277:$AZ$277,1,C$1)))</f>
        <v/>
      </c>
      <c r="D277" s="0" t="str">
        <f aca="false">IF(D$1="","",IF(INDEX(Responses!$A$277:$AZ$277,1,D$1)="","",INDEX(Responses!$A$277:$AZ$277,1,D$1)))</f>
        <v/>
      </c>
      <c r="E277" s="0" t="str">
        <f aca="false">IF(E$1="","",IF(INDEX(Responses!$A$277:$AZ$277,1,E$1)="","",INDEX(Responses!$A$277:$AZ$277,1,E$1)))</f>
        <v/>
      </c>
      <c r="F277" s="0" t="str">
        <f aca="false">IF(F$1="","",IF(INDEX(Responses!$A$277:$AZ$277,1,F$1)="","",INDEX(Responses!$A$277:$AZ$277,1,F$1)))</f>
        <v/>
      </c>
      <c r="G277" s="0" t="str">
        <f aca="false">IF(G$1="","",IF(INDEX(Responses!$A$277:$AZ$277,1,G$1)="","",INDEX(Responses!$A$277:$AZ$277,1,G$1)))</f>
        <v/>
      </c>
      <c r="H277" s="0" t="str">
        <f aca="false">IF(H$1="","",IF(INDEX(Responses!$A$277:$AZ$277,1,H$1)="","",INDEX(Responses!$A$277:$AZ$277,1,H$1)))</f>
        <v/>
      </c>
      <c r="I277" s="0" t="str">
        <f aca="false">IF(I$1="","",IF(INDEX(Responses!$A$277:$AZ$277,1,I$1)="","",INDEX(Responses!$A$277:$AZ$277,1,I$1)))</f>
        <v/>
      </c>
      <c r="J277" s="0" t="str">
        <f aca="false">IF(J$1="","",IF(INDEX(Responses!$A$277:$AZ$277,1,J$1)="","",INDEX(Responses!$A$277:$AZ$277,1,J$1)))</f>
        <v/>
      </c>
      <c r="K277" s="0" t="str">
        <f aca="false">IF(K$1="","",IF(INDEX(Responses!$A$277:$AZ$277,1,K$1)="","",INDEX(Responses!$A$277:$AZ$277,1,K$1)))</f>
        <v/>
      </c>
      <c r="L277" s="0" t="str">
        <f aca="false">IF(L$1="","",IF(INDEX(Responses!$A$277:$AZ$277,1,L$1)="","",INDEX(Responses!$A$277:$AZ$277,1,L$1)))</f>
        <v/>
      </c>
      <c r="M277" s="0" t="str">
        <f aca="false">IF(M$1="","",IF(INDEX(Responses!$A$277:$AZ$277,1,M$1)="","",INDEX(Responses!$A$277:$AZ$277,1,M$1)))</f>
        <v/>
      </c>
      <c r="N277" s="0" t="str">
        <f aca="false">IF(N$1="","",IF(INDEX(Responses!$A$277:$AZ$277,1,N$1)="","",INDEX(Responses!$A$277:$AZ$277,1,N$1)))</f>
        <v/>
      </c>
      <c r="O277" s="0" t="str">
        <f aca="false">IF(O$1="","",IF(INDEX(Responses!$A$277:$AZ$277,1,O$1)="","",INDEX(Responses!$A$277:$AZ$277,1,O$1)))</f>
        <v/>
      </c>
      <c r="P277" s="0" t="str">
        <f aca="false">IF(P$1="","",IF(INDEX(Responses!$A$277:$AZ$277,1,P$1)="","",INDEX(Responses!$A$277:$AZ$277,1,P$1)))</f>
        <v/>
      </c>
      <c r="Q277" s="0" t="str">
        <f aca="false">IF(Q$1="","",IF(INDEX(Responses!$A$277:$AZ$277,1,Q$1)="","",INDEX(Responses!$A$277:$AZ$277,1,Q$1)))</f>
        <v/>
      </c>
      <c r="R277" s="0" t="str">
        <f aca="false">IF(R$1="","",IF(INDEX(Responses!$A$277:$AZ$277,1,R$1)="","",INDEX(Responses!$A$277:$AZ$277,1,R$1)))</f>
        <v/>
      </c>
      <c r="S277" s="0" t="str">
        <f aca="false">IF(S$1="","",IF(INDEX(Responses!$A$277:$AZ$277,1,S$1)="","",INDEX(Responses!$A$277:$AZ$277,1,S$1)))</f>
        <v/>
      </c>
      <c r="T277" s="0" t="n">
        <f aca="false">IF(LEN(A277&amp;B277&amp;C277&amp;D277&amp;E277&amp;F277&amp;G277&amp;H277&amp;I277&amp;J277&amp;K277&amp;L277&amp;M277&amp;N277&amp;O277&amp;P277&amp;Q277&amp;R277&amp;S277)&gt;0,1,0)</f>
        <v>0</v>
      </c>
    </row>
    <row r="278" customFormat="false" ht="15" hidden="false" customHeight="false" outlineLevel="0" collapsed="false">
      <c r="A278" s="0" t="str">
        <f aca="false">IF(A$1="","",IF(INDEX(Responses!$A$278:$AZ$278,1,A$1)="","",INDEX(Responses!$A$278:$AZ$278,1,A$1)))</f>
        <v/>
      </c>
      <c r="B278" s="0" t="str">
        <f aca="false">IF(B$1="","",IF(INDEX(Responses!$A$278:$AZ$278,1,B$1)="","",INDEX(Responses!$A$278:$AZ$278,1,B$1)))</f>
        <v/>
      </c>
      <c r="C278" s="0" t="str">
        <f aca="false">IF(C$1="","",IF(INDEX(Responses!$A$278:$AZ$278,1,C$1)="","",INDEX(Responses!$A$278:$AZ$278,1,C$1)))</f>
        <v/>
      </c>
      <c r="D278" s="0" t="str">
        <f aca="false">IF(D$1="","",IF(INDEX(Responses!$A$278:$AZ$278,1,D$1)="","",INDEX(Responses!$A$278:$AZ$278,1,D$1)))</f>
        <v/>
      </c>
      <c r="E278" s="0" t="str">
        <f aca="false">IF(E$1="","",IF(INDEX(Responses!$A$278:$AZ$278,1,E$1)="","",INDEX(Responses!$A$278:$AZ$278,1,E$1)))</f>
        <v/>
      </c>
      <c r="F278" s="0" t="str">
        <f aca="false">IF(F$1="","",IF(INDEX(Responses!$A$278:$AZ$278,1,F$1)="","",INDEX(Responses!$A$278:$AZ$278,1,F$1)))</f>
        <v/>
      </c>
      <c r="G278" s="0" t="str">
        <f aca="false">IF(G$1="","",IF(INDEX(Responses!$A$278:$AZ$278,1,G$1)="","",INDEX(Responses!$A$278:$AZ$278,1,G$1)))</f>
        <v/>
      </c>
      <c r="H278" s="0" t="str">
        <f aca="false">IF(H$1="","",IF(INDEX(Responses!$A$278:$AZ$278,1,H$1)="","",INDEX(Responses!$A$278:$AZ$278,1,H$1)))</f>
        <v/>
      </c>
      <c r="I278" s="0" t="str">
        <f aca="false">IF(I$1="","",IF(INDEX(Responses!$A$278:$AZ$278,1,I$1)="","",INDEX(Responses!$A$278:$AZ$278,1,I$1)))</f>
        <v/>
      </c>
      <c r="J278" s="0" t="str">
        <f aca="false">IF(J$1="","",IF(INDEX(Responses!$A$278:$AZ$278,1,J$1)="","",INDEX(Responses!$A$278:$AZ$278,1,J$1)))</f>
        <v/>
      </c>
      <c r="K278" s="0" t="str">
        <f aca="false">IF(K$1="","",IF(INDEX(Responses!$A$278:$AZ$278,1,K$1)="","",INDEX(Responses!$A$278:$AZ$278,1,K$1)))</f>
        <v/>
      </c>
      <c r="L278" s="0" t="str">
        <f aca="false">IF(L$1="","",IF(INDEX(Responses!$A$278:$AZ$278,1,L$1)="","",INDEX(Responses!$A$278:$AZ$278,1,L$1)))</f>
        <v/>
      </c>
      <c r="M278" s="0" t="str">
        <f aca="false">IF(M$1="","",IF(INDEX(Responses!$A$278:$AZ$278,1,M$1)="","",INDEX(Responses!$A$278:$AZ$278,1,M$1)))</f>
        <v/>
      </c>
      <c r="N278" s="0" t="str">
        <f aca="false">IF(N$1="","",IF(INDEX(Responses!$A$278:$AZ$278,1,N$1)="","",INDEX(Responses!$A$278:$AZ$278,1,N$1)))</f>
        <v/>
      </c>
      <c r="O278" s="0" t="str">
        <f aca="false">IF(O$1="","",IF(INDEX(Responses!$A$278:$AZ$278,1,O$1)="","",INDEX(Responses!$A$278:$AZ$278,1,O$1)))</f>
        <v/>
      </c>
      <c r="P278" s="0" t="str">
        <f aca="false">IF(P$1="","",IF(INDEX(Responses!$A$278:$AZ$278,1,P$1)="","",INDEX(Responses!$A$278:$AZ$278,1,P$1)))</f>
        <v/>
      </c>
      <c r="Q278" s="0" t="str">
        <f aca="false">IF(Q$1="","",IF(INDEX(Responses!$A$278:$AZ$278,1,Q$1)="","",INDEX(Responses!$A$278:$AZ$278,1,Q$1)))</f>
        <v/>
      </c>
      <c r="R278" s="0" t="str">
        <f aca="false">IF(R$1="","",IF(INDEX(Responses!$A$278:$AZ$278,1,R$1)="","",INDEX(Responses!$A$278:$AZ$278,1,R$1)))</f>
        <v/>
      </c>
      <c r="S278" s="0" t="str">
        <f aca="false">IF(S$1="","",IF(INDEX(Responses!$A$278:$AZ$278,1,S$1)="","",INDEX(Responses!$A$278:$AZ$278,1,S$1)))</f>
        <v/>
      </c>
      <c r="T278" s="0" t="n">
        <f aca="false">IF(LEN(A278&amp;B278&amp;C278&amp;D278&amp;E278&amp;F278&amp;G278&amp;H278&amp;I278&amp;J278&amp;K278&amp;L278&amp;M278&amp;N278&amp;O278&amp;P278&amp;Q278&amp;R278&amp;S278)&gt;0,1,0)</f>
        <v>0</v>
      </c>
    </row>
    <row r="279" customFormat="false" ht="15" hidden="false" customHeight="false" outlineLevel="0" collapsed="false">
      <c r="A279" s="0" t="str">
        <f aca="false">IF(A$1="","",IF(INDEX(Responses!$A$279:$AZ$279,1,A$1)="","",INDEX(Responses!$A$279:$AZ$279,1,A$1)))</f>
        <v/>
      </c>
      <c r="B279" s="0" t="str">
        <f aca="false">IF(B$1="","",IF(INDEX(Responses!$A$279:$AZ$279,1,B$1)="","",INDEX(Responses!$A$279:$AZ$279,1,B$1)))</f>
        <v/>
      </c>
      <c r="C279" s="0" t="str">
        <f aca="false">IF(C$1="","",IF(INDEX(Responses!$A$279:$AZ$279,1,C$1)="","",INDEX(Responses!$A$279:$AZ$279,1,C$1)))</f>
        <v/>
      </c>
      <c r="D279" s="0" t="str">
        <f aca="false">IF(D$1="","",IF(INDEX(Responses!$A$279:$AZ$279,1,D$1)="","",INDEX(Responses!$A$279:$AZ$279,1,D$1)))</f>
        <v/>
      </c>
      <c r="E279" s="0" t="str">
        <f aca="false">IF(E$1="","",IF(INDEX(Responses!$A$279:$AZ$279,1,E$1)="","",INDEX(Responses!$A$279:$AZ$279,1,E$1)))</f>
        <v/>
      </c>
      <c r="F279" s="0" t="str">
        <f aca="false">IF(F$1="","",IF(INDEX(Responses!$A$279:$AZ$279,1,F$1)="","",INDEX(Responses!$A$279:$AZ$279,1,F$1)))</f>
        <v/>
      </c>
      <c r="G279" s="0" t="str">
        <f aca="false">IF(G$1="","",IF(INDEX(Responses!$A$279:$AZ$279,1,G$1)="","",INDEX(Responses!$A$279:$AZ$279,1,G$1)))</f>
        <v/>
      </c>
      <c r="H279" s="0" t="str">
        <f aca="false">IF(H$1="","",IF(INDEX(Responses!$A$279:$AZ$279,1,H$1)="","",INDEX(Responses!$A$279:$AZ$279,1,H$1)))</f>
        <v/>
      </c>
      <c r="I279" s="0" t="str">
        <f aca="false">IF(I$1="","",IF(INDEX(Responses!$A$279:$AZ$279,1,I$1)="","",INDEX(Responses!$A$279:$AZ$279,1,I$1)))</f>
        <v/>
      </c>
      <c r="J279" s="0" t="str">
        <f aca="false">IF(J$1="","",IF(INDEX(Responses!$A$279:$AZ$279,1,J$1)="","",INDEX(Responses!$A$279:$AZ$279,1,J$1)))</f>
        <v/>
      </c>
      <c r="K279" s="0" t="str">
        <f aca="false">IF(K$1="","",IF(INDEX(Responses!$A$279:$AZ$279,1,K$1)="","",INDEX(Responses!$A$279:$AZ$279,1,K$1)))</f>
        <v/>
      </c>
      <c r="L279" s="0" t="str">
        <f aca="false">IF(L$1="","",IF(INDEX(Responses!$A$279:$AZ$279,1,L$1)="","",INDEX(Responses!$A$279:$AZ$279,1,L$1)))</f>
        <v/>
      </c>
      <c r="M279" s="0" t="str">
        <f aca="false">IF(M$1="","",IF(INDEX(Responses!$A$279:$AZ$279,1,M$1)="","",INDEX(Responses!$A$279:$AZ$279,1,M$1)))</f>
        <v/>
      </c>
      <c r="N279" s="0" t="str">
        <f aca="false">IF(N$1="","",IF(INDEX(Responses!$A$279:$AZ$279,1,N$1)="","",INDEX(Responses!$A$279:$AZ$279,1,N$1)))</f>
        <v/>
      </c>
      <c r="O279" s="0" t="str">
        <f aca="false">IF(O$1="","",IF(INDEX(Responses!$A$279:$AZ$279,1,O$1)="","",INDEX(Responses!$A$279:$AZ$279,1,O$1)))</f>
        <v/>
      </c>
      <c r="P279" s="0" t="str">
        <f aca="false">IF(P$1="","",IF(INDEX(Responses!$A$279:$AZ$279,1,P$1)="","",INDEX(Responses!$A$279:$AZ$279,1,P$1)))</f>
        <v/>
      </c>
      <c r="Q279" s="0" t="str">
        <f aca="false">IF(Q$1="","",IF(INDEX(Responses!$A$279:$AZ$279,1,Q$1)="","",INDEX(Responses!$A$279:$AZ$279,1,Q$1)))</f>
        <v/>
      </c>
      <c r="R279" s="0" t="str">
        <f aca="false">IF(R$1="","",IF(INDEX(Responses!$A$279:$AZ$279,1,R$1)="","",INDEX(Responses!$A$279:$AZ$279,1,R$1)))</f>
        <v/>
      </c>
      <c r="S279" s="0" t="str">
        <f aca="false">IF(S$1="","",IF(INDEX(Responses!$A$279:$AZ$279,1,S$1)="","",INDEX(Responses!$A$279:$AZ$279,1,S$1)))</f>
        <v/>
      </c>
      <c r="T279" s="0" t="n">
        <f aca="false">IF(LEN(A279&amp;B279&amp;C279&amp;D279&amp;E279&amp;F279&amp;G279&amp;H279&amp;I279&amp;J279&amp;K279&amp;L279&amp;M279&amp;N279&amp;O279&amp;P279&amp;Q279&amp;R279&amp;S279)&gt;0,1,0)</f>
        <v>0</v>
      </c>
    </row>
    <row r="280" customFormat="false" ht="15" hidden="false" customHeight="false" outlineLevel="0" collapsed="false">
      <c r="A280" s="0" t="str">
        <f aca="false">IF(A$1="","",IF(INDEX(Responses!$A$280:$AZ$280,1,A$1)="","",INDEX(Responses!$A$280:$AZ$280,1,A$1)))</f>
        <v/>
      </c>
      <c r="B280" s="0" t="str">
        <f aca="false">IF(B$1="","",IF(INDEX(Responses!$A$280:$AZ$280,1,B$1)="","",INDEX(Responses!$A$280:$AZ$280,1,B$1)))</f>
        <v/>
      </c>
      <c r="C280" s="0" t="str">
        <f aca="false">IF(C$1="","",IF(INDEX(Responses!$A$280:$AZ$280,1,C$1)="","",INDEX(Responses!$A$280:$AZ$280,1,C$1)))</f>
        <v/>
      </c>
      <c r="D280" s="0" t="str">
        <f aca="false">IF(D$1="","",IF(INDEX(Responses!$A$280:$AZ$280,1,D$1)="","",INDEX(Responses!$A$280:$AZ$280,1,D$1)))</f>
        <v/>
      </c>
      <c r="E280" s="0" t="str">
        <f aca="false">IF(E$1="","",IF(INDEX(Responses!$A$280:$AZ$280,1,E$1)="","",INDEX(Responses!$A$280:$AZ$280,1,E$1)))</f>
        <v/>
      </c>
      <c r="F280" s="0" t="str">
        <f aca="false">IF(F$1="","",IF(INDEX(Responses!$A$280:$AZ$280,1,F$1)="","",INDEX(Responses!$A$280:$AZ$280,1,F$1)))</f>
        <v/>
      </c>
      <c r="G280" s="0" t="str">
        <f aca="false">IF(G$1="","",IF(INDEX(Responses!$A$280:$AZ$280,1,G$1)="","",INDEX(Responses!$A$280:$AZ$280,1,G$1)))</f>
        <v/>
      </c>
      <c r="H280" s="0" t="str">
        <f aca="false">IF(H$1="","",IF(INDEX(Responses!$A$280:$AZ$280,1,H$1)="","",INDEX(Responses!$A$280:$AZ$280,1,H$1)))</f>
        <v/>
      </c>
      <c r="I280" s="0" t="str">
        <f aca="false">IF(I$1="","",IF(INDEX(Responses!$A$280:$AZ$280,1,I$1)="","",INDEX(Responses!$A$280:$AZ$280,1,I$1)))</f>
        <v/>
      </c>
      <c r="J280" s="0" t="str">
        <f aca="false">IF(J$1="","",IF(INDEX(Responses!$A$280:$AZ$280,1,J$1)="","",INDEX(Responses!$A$280:$AZ$280,1,J$1)))</f>
        <v/>
      </c>
      <c r="K280" s="0" t="str">
        <f aca="false">IF(K$1="","",IF(INDEX(Responses!$A$280:$AZ$280,1,K$1)="","",INDEX(Responses!$A$280:$AZ$280,1,K$1)))</f>
        <v/>
      </c>
      <c r="L280" s="0" t="str">
        <f aca="false">IF(L$1="","",IF(INDEX(Responses!$A$280:$AZ$280,1,L$1)="","",INDEX(Responses!$A$280:$AZ$280,1,L$1)))</f>
        <v/>
      </c>
      <c r="M280" s="0" t="str">
        <f aca="false">IF(M$1="","",IF(INDEX(Responses!$A$280:$AZ$280,1,M$1)="","",INDEX(Responses!$A$280:$AZ$280,1,M$1)))</f>
        <v/>
      </c>
      <c r="N280" s="0" t="str">
        <f aca="false">IF(N$1="","",IF(INDEX(Responses!$A$280:$AZ$280,1,N$1)="","",INDEX(Responses!$A$280:$AZ$280,1,N$1)))</f>
        <v/>
      </c>
      <c r="O280" s="0" t="str">
        <f aca="false">IF(O$1="","",IF(INDEX(Responses!$A$280:$AZ$280,1,O$1)="","",INDEX(Responses!$A$280:$AZ$280,1,O$1)))</f>
        <v/>
      </c>
      <c r="P280" s="0" t="str">
        <f aca="false">IF(P$1="","",IF(INDEX(Responses!$A$280:$AZ$280,1,P$1)="","",INDEX(Responses!$A$280:$AZ$280,1,P$1)))</f>
        <v/>
      </c>
      <c r="Q280" s="0" t="str">
        <f aca="false">IF(Q$1="","",IF(INDEX(Responses!$A$280:$AZ$280,1,Q$1)="","",INDEX(Responses!$A$280:$AZ$280,1,Q$1)))</f>
        <v/>
      </c>
      <c r="R280" s="0" t="str">
        <f aca="false">IF(R$1="","",IF(INDEX(Responses!$A$280:$AZ$280,1,R$1)="","",INDEX(Responses!$A$280:$AZ$280,1,R$1)))</f>
        <v/>
      </c>
      <c r="S280" s="0" t="str">
        <f aca="false">IF(S$1="","",IF(INDEX(Responses!$A$280:$AZ$280,1,S$1)="","",INDEX(Responses!$A$280:$AZ$280,1,S$1)))</f>
        <v/>
      </c>
      <c r="T280" s="0" t="n">
        <f aca="false">IF(LEN(A280&amp;B280&amp;C280&amp;D280&amp;E280&amp;F280&amp;G280&amp;H280&amp;I280&amp;J280&amp;K280&amp;L280&amp;M280&amp;N280&amp;O280&amp;P280&amp;Q280&amp;R280&amp;S280)&gt;0,1,0)</f>
        <v>0</v>
      </c>
    </row>
    <row r="281" customFormat="false" ht="15" hidden="false" customHeight="false" outlineLevel="0" collapsed="false">
      <c r="A281" s="0" t="str">
        <f aca="false">IF(A$1="","",IF(INDEX(Responses!$A$281:$AZ$281,1,A$1)="","",INDEX(Responses!$A$281:$AZ$281,1,A$1)))</f>
        <v/>
      </c>
      <c r="B281" s="0" t="str">
        <f aca="false">IF(B$1="","",IF(INDEX(Responses!$A$281:$AZ$281,1,B$1)="","",INDEX(Responses!$A$281:$AZ$281,1,B$1)))</f>
        <v/>
      </c>
      <c r="C281" s="0" t="str">
        <f aca="false">IF(C$1="","",IF(INDEX(Responses!$A$281:$AZ$281,1,C$1)="","",INDEX(Responses!$A$281:$AZ$281,1,C$1)))</f>
        <v/>
      </c>
      <c r="D281" s="0" t="str">
        <f aca="false">IF(D$1="","",IF(INDEX(Responses!$A$281:$AZ$281,1,D$1)="","",INDEX(Responses!$A$281:$AZ$281,1,D$1)))</f>
        <v/>
      </c>
      <c r="E281" s="0" t="str">
        <f aca="false">IF(E$1="","",IF(INDEX(Responses!$A$281:$AZ$281,1,E$1)="","",INDEX(Responses!$A$281:$AZ$281,1,E$1)))</f>
        <v/>
      </c>
      <c r="F281" s="0" t="str">
        <f aca="false">IF(F$1="","",IF(INDEX(Responses!$A$281:$AZ$281,1,F$1)="","",INDEX(Responses!$A$281:$AZ$281,1,F$1)))</f>
        <v/>
      </c>
      <c r="G281" s="0" t="str">
        <f aca="false">IF(G$1="","",IF(INDEX(Responses!$A$281:$AZ$281,1,G$1)="","",INDEX(Responses!$A$281:$AZ$281,1,G$1)))</f>
        <v/>
      </c>
      <c r="H281" s="0" t="str">
        <f aca="false">IF(H$1="","",IF(INDEX(Responses!$A$281:$AZ$281,1,H$1)="","",INDEX(Responses!$A$281:$AZ$281,1,H$1)))</f>
        <v/>
      </c>
      <c r="I281" s="0" t="str">
        <f aca="false">IF(I$1="","",IF(INDEX(Responses!$A$281:$AZ$281,1,I$1)="","",INDEX(Responses!$A$281:$AZ$281,1,I$1)))</f>
        <v/>
      </c>
      <c r="J281" s="0" t="str">
        <f aca="false">IF(J$1="","",IF(INDEX(Responses!$A$281:$AZ$281,1,J$1)="","",INDEX(Responses!$A$281:$AZ$281,1,J$1)))</f>
        <v/>
      </c>
      <c r="K281" s="0" t="str">
        <f aca="false">IF(K$1="","",IF(INDEX(Responses!$A$281:$AZ$281,1,K$1)="","",INDEX(Responses!$A$281:$AZ$281,1,K$1)))</f>
        <v/>
      </c>
      <c r="L281" s="0" t="str">
        <f aca="false">IF(L$1="","",IF(INDEX(Responses!$A$281:$AZ$281,1,L$1)="","",INDEX(Responses!$A$281:$AZ$281,1,L$1)))</f>
        <v/>
      </c>
      <c r="M281" s="0" t="str">
        <f aca="false">IF(M$1="","",IF(INDEX(Responses!$A$281:$AZ$281,1,M$1)="","",INDEX(Responses!$A$281:$AZ$281,1,M$1)))</f>
        <v/>
      </c>
      <c r="N281" s="0" t="str">
        <f aca="false">IF(N$1="","",IF(INDEX(Responses!$A$281:$AZ$281,1,N$1)="","",INDEX(Responses!$A$281:$AZ$281,1,N$1)))</f>
        <v/>
      </c>
      <c r="O281" s="0" t="str">
        <f aca="false">IF(O$1="","",IF(INDEX(Responses!$A$281:$AZ$281,1,O$1)="","",INDEX(Responses!$A$281:$AZ$281,1,O$1)))</f>
        <v/>
      </c>
      <c r="P281" s="0" t="str">
        <f aca="false">IF(P$1="","",IF(INDEX(Responses!$A$281:$AZ$281,1,P$1)="","",INDEX(Responses!$A$281:$AZ$281,1,P$1)))</f>
        <v/>
      </c>
      <c r="Q281" s="0" t="str">
        <f aca="false">IF(Q$1="","",IF(INDEX(Responses!$A$281:$AZ$281,1,Q$1)="","",INDEX(Responses!$A$281:$AZ$281,1,Q$1)))</f>
        <v/>
      </c>
      <c r="R281" s="0" t="str">
        <f aca="false">IF(R$1="","",IF(INDEX(Responses!$A$281:$AZ$281,1,R$1)="","",INDEX(Responses!$A$281:$AZ$281,1,R$1)))</f>
        <v/>
      </c>
      <c r="S281" s="0" t="str">
        <f aca="false">IF(S$1="","",IF(INDEX(Responses!$A$281:$AZ$281,1,S$1)="","",INDEX(Responses!$A$281:$AZ$281,1,S$1)))</f>
        <v/>
      </c>
      <c r="T281" s="0" t="n">
        <f aca="false">IF(LEN(A281&amp;B281&amp;C281&amp;D281&amp;E281&amp;F281&amp;G281&amp;H281&amp;I281&amp;J281&amp;K281&amp;L281&amp;M281&amp;N281&amp;O281&amp;P281&amp;Q281&amp;R281&amp;S281)&gt;0,1,0)</f>
        <v>0</v>
      </c>
    </row>
    <row r="282" customFormat="false" ht="15" hidden="false" customHeight="false" outlineLevel="0" collapsed="false">
      <c r="A282" s="0" t="str">
        <f aca="false">IF(A$1="","",IF(INDEX(Responses!$A$282:$AZ$282,1,A$1)="","",INDEX(Responses!$A$282:$AZ$282,1,A$1)))</f>
        <v/>
      </c>
      <c r="B282" s="0" t="str">
        <f aca="false">IF(B$1="","",IF(INDEX(Responses!$A$282:$AZ$282,1,B$1)="","",INDEX(Responses!$A$282:$AZ$282,1,B$1)))</f>
        <v/>
      </c>
      <c r="C282" s="0" t="str">
        <f aca="false">IF(C$1="","",IF(INDEX(Responses!$A$282:$AZ$282,1,C$1)="","",INDEX(Responses!$A$282:$AZ$282,1,C$1)))</f>
        <v/>
      </c>
      <c r="D282" s="0" t="str">
        <f aca="false">IF(D$1="","",IF(INDEX(Responses!$A$282:$AZ$282,1,D$1)="","",INDEX(Responses!$A$282:$AZ$282,1,D$1)))</f>
        <v/>
      </c>
      <c r="E282" s="0" t="str">
        <f aca="false">IF(E$1="","",IF(INDEX(Responses!$A$282:$AZ$282,1,E$1)="","",INDEX(Responses!$A$282:$AZ$282,1,E$1)))</f>
        <v/>
      </c>
      <c r="F282" s="0" t="str">
        <f aca="false">IF(F$1="","",IF(INDEX(Responses!$A$282:$AZ$282,1,F$1)="","",INDEX(Responses!$A$282:$AZ$282,1,F$1)))</f>
        <v/>
      </c>
      <c r="G282" s="0" t="str">
        <f aca="false">IF(G$1="","",IF(INDEX(Responses!$A$282:$AZ$282,1,G$1)="","",INDEX(Responses!$A$282:$AZ$282,1,G$1)))</f>
        <v/>
      </c>
      <c r="H282" s="0" t="str">
        <f aca="false">IF(H$1="","",IF(INDEX(Responses!$A$282:$AZ$282,1,H$1)="","",INDEX(Responses!$A$282:$AZ$282,1,H$1)))</f>
        <v/>
      </c>
      <c r="I282" s="0" t="str">
        <f aca="false">IF(I$1="","",IF(INDEX(Responses!$A$282:$AZ$282,1,I$1)="","",INDEX(Responses!$A$282:$AZ$282,1,I$1)))</f>
        <v/>
      </c>
      <c r="J282" s="0" t="str">
        <f aca="false">IF(J$1="","",IF(INDEX(Responses!$A$282:$AZ$282,1,J$1)="","",INDEX(Responses!$A$282:$AZ$282,1,J$1)))</f>
        <v/>
      </c>
      <c r="K282" s="0" t="str">
        <f aca="false">IF(K$1="","",IF(INDEX(Responses!$A$282:$AZ$282,1,K$1)="","",INDEX(Responses!$A$282:$AZ$282,1,K$1)))</f>
        <v/>
      </c>
      <c r="L282" s="0" t="str">
        <f aca="false">IF(L$1="","",IF(INDEX(Responses!$A$282:$AZ$282,1,L$1)="","",INDEX(Responses!$A$282:$AZ$282,1,L$1)))</f>
        <v/>
      </c>
      <c r="M282" s="0" t="str">
        <f aca="false">IF(M$1="","",IF(INDEX(Responses!$A$282:$AZ$282,1,M$1)="","",INDEX(Responses!$A$282:$AZ$282,1,M$1)))</f>
        <v/>
      </c>
      <c r="N282" s="0" t="str">
        <f aca="false">IF(N$1="","",IF(INDEX(Responses!$A$282:$AZ$282,1,N$1)="","",INDEX(Responses!$A$282:$AZ$282,1,N$1)))</f>
        <v/>
      </c>
      <c r="O282" s="0" t="str">
        <f aca="false">IF(O$1="","",IF(INDEX(Responses!$A$282:$AZ$282,1,O$1)="","",INDEX(Responses!$A$282:$AZ$282,1,O$1)))</f>
        <v/>
      </c>
      <c r="P282" s="0" t="str">
        <f aca="false">IF(P$1="","",IF(INDEX(Responses!$A$282:$AZ$282,1,P$1)="","",INDEX(Responses!$A$282:$AZ$282,1,P$1)))</f>
        <v/>
      </c>
      <c r="Q282" s="0" t="str">
        <f aca="false">IF(Q$1="","",IF(INDEX(Responses!$A$282:$AZ$282,1,Q$1)="","",INDEX(Responses!$A$282:$AZ$282,1,Q$1)))</f>
        <v/>
      </c>
      <c r="R282" s="0" t="str">
        <f aca="false">IF(R$1="","",IF(INDEX(Responses!$A$282:$AZ$282,1,R$1)="","",INDEX(Responses!$A$282:$AZ$282,1,R$1)))</f>
        <v/>
      </c>
      <c r="S282" s="0" t="str">
        <f aca="false">IF(S$1="","",IF(INDEX(Responses!$A$282:$AZ$282,1,S$1)="","",INDEX(Responses!$A$282:$AZ$282,1,S$1)))</f>
        <v/>
      </c>
      <c r="T282" s="0" t="n">
        <f aca="false">IF(LEN(A282&amp;B282&amp;C282&amp;D282&amp;E282&amp;F282&amp;G282&amp;H282&amp;I282&amp;J282&amp;K282&amp;L282&amp;M282&amp;N282&amp;O282&amp;P282&amp;Q282&amp;R282&amp;S282)&gt;0,1,0)</f>
        <v>0</v>
      </c>
    </row>
    <row r="283" customFormat="false" ht="15" hidden="false" customHeight="false" outlineLevel="0" collapsed="false">
      <c r="A283" s="0" t="str">
        <f aca="false">IF(A$1="","",IF(INDEX(Responses!$A$283:$AZ$283,1,A$1)="","",INDEX(Responses!$A$283:$AZ$283,1,A$1)))</f>
        <v/>
      </c>
      <c r="B283" s="0" t="str">
        <f aca="false">IF(B$1="","",IF(INDEX(Responses!$A$283:$AZ$283,1,B$1)="","",INDEX(Responses!$A$283:$AZ$283,1,B$1)))</f>
        <v/>
      </c>
      <c r="C283" s="0" t="str">
        <f aca="false">IF(C$1="","",IF(INDEX(Responses!$A$283:$AZ$283,1,C$1)="","",INDEX(Responses!$A$283:$AZ$283,1,C$1)))</f>
        <v/>
      </c>
      <c r="D283" s="0" t="str">
        <f aca="false">IF(D$1="","",IF(INDEX(Responses!$A$283:$AZ$283,1,D$1)="","",INDEX(Responses!$A$283:$AZ$283,1,D$1)))</f>
        <v/>
      </c>
      <c r="E283" s="0" t="str">
        <f aca="false">IF(E$1="","",IF(INDEX(Responses!$A$283:$AZ$283,1,E$1)="","",INDEX(Responses!$A$283:$AZ$283,1,E$1)))</f>
        <v/>
      </c>
      <c r="F283" s="0" t="str">
        <f aca="false">IF(F$1="","",IF(INDEX(Responses!$A$283:$AZ$283,1,F$1)="","",INDEX(Responses!$A$283:$AZ$283,1,F$1)))</f>
        <v/>
      </c>
      <c r="G283" s="0" t="str">
        <f aca="false">IF(G$1="","",IF(INDEX(Responses!$A$283:$AZ$283,1,G$1)="","",INDEX(Responses!$A$283:$AZ$283,1,G$1)))</f>
        <v/>
      </c>
      <c r="H283" s="0" t="str">
        <f aca="false">IF(H$1="","",IF(INDEX(Responses!$A$283:$AZ$283,1,H$1)="","",INDEX(Responses!$A$283:$AZ$283,1,H$1)))</f>
        <v/>
      </c>
      <c r="I283" s="0" t="str">
        <f aca="false">IF(I$1="","",IF(INDEX(Responses!$A$283:$AZ$283,1,I$1)="","",INDEX(Responses!$A$283:$AZ$283,1,I$1)))</f>
        <v/>
      </c>
      <c r="J283" s="0" t="str">
        <f aca="false">IF(J$1="","",IF(INDEX(Responses!$A$283:$AZ$283,1,J$1)="","",INDEX(Responses!$A$283:$AZ$283,1,J$1)))</f>
        <v/>
      </c>
      <c r="K283" s="0" t="str">
        <f aca="false">IF(K$1="","",IF(INDEX(Responses!$A$283:$AZ$283,1,K$1)="","",INDEX(Responses!$A$283:$AZ$283,1,K$1)))</f>
        <v/>
      </c>
      <c r="L283" s="0" t="str">
        <f aca="false">IF(L$1="","",IF(INDEX(Responses!$A$283:$AZ$283,1,L$1)="","",INDEX(Responses!$A$283:$AZ$283,1,L$1)))</f>
        <v/>
      </c>
      <c r="M283" s="0" t="str">
        <f aca="false">IF(M$1="","",IF(INDEX(Responses!$A$283:$AZ$283,1,M$1)="","",INDEX(Responses!$A$283:$AZ$283,1,M$1)))</f>
        <v/>
      </c>
      <c r="N283" s="0" t="str">
        <f aca="false">IF(N$1="","",IF(INDEX(Responses!$A$283:$AZ$283,1,N$1)="","",INDEX(Responses!$A$283:$AZ$283,1,N$1)))</f>
        <v/>
      </c>
      <c r="O283" s="0" t="str">
        <f aca="false">IF(O$1="","",IF(INDEX(Responses!$A$283:$AZ$283,1,O$1)="","",INDEX(Responses!$A$283:$AZ$283,1,O$1)))</f>
        <v/>
      </c>
      <c r="P283" s="0" t="str">
        <f aca="false">IF(P$1="","",IF(INDEX(Responses!$A$283:$AZ$283,1,P$1)="","",INDEX(Responses!$A$283:$AZ$283,1,P$1)))</f>
        <v/>
      </c>
      <c r="Q283" s="0" t="str">
        <f aca="false">IF(Q$1="","",IF(INDEX(Responses!$A$283:$AZ$283,1,Q$1)="","",INDEX(Responses!$A$283:$AZ$283,1,Q$1)))</f>
        <v/>
      </c>
      <c r="R283" s="0" t="str">
        <f aca="false">IF(R$1="","",IF(INDEX(Responses!$A$283:$AZ$283,1,R$1)="","",INDEX(Responses!$A$283:$AZ$283,1,R$1)))</f>
        <v/>
      </c>
      <c r="S283" s="0" t="str">
        <f aca="false">IF(S$1="","",IF(INDEX(Responses!$A$283:$AZ$283,1,S$1)="","",INDEX(Responses!$A$283:$AZ$283,1,S$1)))</f>
        <v/>
      </c>
      <c r="T283" s="0" t="n">
        <f aca="false">IF(LEN(A283&amp;B283&amp;C283&amp;D283&amp;E283&amp;F283&amp;G283&amp;H283&amp;I283&amp;J283&amp;K283&amp;L283&amp;M283&amp;N283&amp;O283&amp;P283&amp;Q283&amp;R283&amp;S283)&gt;0,1,0)</f>
        <v>0</v>
      </c>
    </row>
    <row r="284" customFormat="false" ht="15" hidden="false" customHeight="false" outlineLevel="0" collapsed="false">
      <c r="A284" s="0" t="str">
        <f aca="false">IF(A$1="","",IF(INDEX(Responses!$A$284:$AZ$284,1,A$1)="","",INDEX(Responses!$A$284:$AZ$284,1,A$1)))</f>
        <v/>
      </c>
      <c r="B284" s="0" t="str">
        <f aca="false">IF(B$1="","",IF(INDEX(Responses!$A$284:$AZ$284,1,B$1)="","",INDEX(Responses!$A$284:$AZ$284,1,B$1)))</f>
        <v/>
      </c>
      <c r="C284" s="0" t="str">
        <f aca="false">IF(C$1="","",IF(INDEX(Responses!$A$284:$AZ$284,1,C$1)="","",INDEX(Responses!$A$284:$AZ$284,1,C$1)))</f>
        <v/>
      </c>
      <c r="D284" s="0" t="str">
        <f aca="false">IF(D$1="","",IF(INDEX(Responses!$A$284:$AZ$284,1,D$1)="","",INDEX(Responses!$A$284:$AZ$284,1,D$1)))</f>
        <v/>
      </c>
      <c r="E284" s="0" t="str">
        <f aca="false">IF(E$1="","",IF(INDEX(Responses!$A$284:$AZ$284,1,E$1)="","",INDEX(Responses!$A$284:$AZ$284,1,E$1)))</f>
        <v/>
      </c>
      <c r="F284" s="0" t="str">
        <f aca="false">IF(F$1="","",IF(INDEX(Responses!$A$284:$AZ$284,1,F$1)="","",INDEX(Responses!$A$284:$AZ$284,1,F$1)))</f>
        <v/>
      </c>
      <c r="G284" s="0" t="str">
        <f aca="false">IF(G$1="","",IF(INDEX(Responses!$A$284:$AZ$284,1,G$1)="","",INDEX(Responses!$A$284:$AZ$284,1,G$1)))</f>
        <v/>
      </c>
      <c r="H284" s="0" t="str">
        <f aca="false">IF(H$1="","",IF(INDEX(Responses!$A$284:$AZ$284,1,H$1)="","",INDEX(Responses!$A$284:$AZ$284,1,H$1)))</f>
        <v/>
      </c>
      <c r="I284" s="0" t="str">
        <f aca="false">IF(I$1="","",IF(INDEX(Responses!$A$284:$AZ$284,1,I$1)="","",INDEX(Responses!$A$284:$AZ$284,1,I$1)))</f>
        <v/>
      </c>
      <c r="J284" s="0" t="str">
        <f aca="false">IF(J$1="","",IF(INDEX(Responses!$A$284:$AZ$284,1,J$1)="","",INDEX(Responses!$A$284:$AZ$284,1,J$1)))</f>
        <v/>
      </c>
      <c r="K284" s="0" t="str">
        <f aca="false">IF(K$1="","",IF(INDEX(Responses!$A$284:$AZ$284,1,K$1)="","",INDEX(Responses!$A$284:$AZ$284,1,K$1)))</f>
        <v/>
      </c>
      <c r="L284" s="0" t="str">
        <f aca="false">IF(L$1="","",IF(INDEX(Responses!$A$284:$AZ$284,1,L$1)="","",INDEX(Responses!$A$284:$AZ$284,1,L$1)))</f>
        <v/>
      </c>
      <c r="M284" s="0" t="str">
        <f aca="false">IF(M$1="","",IF(INDEX(Responses!$A$284:$AZ$284,1,M$1)="","",INDEX(Responses!$A$284:$AZ$284,1,M$1)))</f>
        <v/>
      </c>
      <c r="N284" s="0" t="str">
        <f aca="false">IF(N$1="","",IF(INDEX(Responses!$A$284:$AZ$284,1,N$1)="","",INDEX(Responses!$A$284:$AZ$284,1,N$1)))</f>
        <v/>
      </c>
      <c r="O284" s="0" t="str">
        <f aca="false">IF(O$1="","",IF(INDEX(Responses!$A$284:$AZ$284,1,O$1)="","",INDEX(Responses!$A$284:$AZ$284,1,O$1)))</f>
        <v/>
      </c>
      <c r="P284" s="0" t="str">
        <f aca="false">IF(P$1="","",IF(INDEX(Responses!$A$284:$AZ$284,1,P$1)="","",INDEX(Responses!$A$284:$AZ$284,1,P$1)))</f>
        <v/>
      </c>
      <c r="Q284" s="0" t="str">
        <f aca="false">IF(Q$1="","",IF(INDEX(Responses!$A$284:$AZ$284,1,Q$1)="","",INDEX(Responses!$A$284:$AZ$284,1,Q$1)))</f>
        <v/>
      </c>
      <c r="R284" s="0" t="str">
        <f aca="false">IF(R$1="","",IF(INDEX(Responses!$A$284:$AZ$284,1,R$1)="","",INDEX(Responses!$A$284:$AZ$284,1,R$1)))</f>
        <v/>
      </c>
      <c r="S284" s="0" t="str">
        <f aca="false">IF(S$1="","",IF(INDEX(Responses!$A$284:$AZ$284,1,S$1)="","",INDEX(Responses!$A$284:$AZ$284,1,S$1)))</f>
        <v/>
      </c>
      <c r="T284" s="0" t="n">
        <f aca="false">IF(LEN(A284&amp;B284&amp;C284&amp;D284&amp;E284&amp;F284&amp;G284&amp;H284&amp;I284&amp;J284&amp;K284&amp;L284&amp;M284&amp;N284&amp;O284&amp;P284&amp;Q284&amp;R284&amp;S284)&gt;0,1,0)</f>
        <v>0</v>
      </c>
    </row>
    <row r="285" customFormat="false" ht="15" hidden="false" customHeight="false" outlineLevel="0" collapsed="false">
      <c r="A285" s="0" t="str">
        <f aca="false">IF(A$1="","",IF(INDEX(Responses!$A$285:$AZ$285,1,A$1)="","",INDEX(Responses!$A$285:$AZ$285,1,A$1)))</f>
        <v/>
      </c>
      <c r="B285" s="0" t="str">
        <f aca="false">IF(B$1="","",IF(INDEX(Responses!$A$285:$AZ$285,1,B$1)="","",INDEX(Responses!$A$285:$AZ$285,1,B$1)))</f>
        <v/>
      </c>
      <c r="C285" s="0" t="str">
        <f aca="false">IF(C$1="","",IF(INDEX(Responses!$A$285:$AZ$285,1,C$1)="","",INDEX(Responses!$A$285:$AZ$285,1,C$1)))</f>
        <v/>
      </c>
      <c r="D285" s="0" t="str">
        <f aca="false">IF(D$1="","",IF(INDEX(Responses!$A$285:$AZ$285,1,D$1)="","",INDEX(Responses!$A$285:$AZ$285,1,D$1)))</f>
        <v/>
      </c>
      <c r="E285" s="0" t="str">
        <f aca="false">IF(E$1="","",IF(INDEX(Responses!$A$285:$AZ$285,1,E$1)="","",INDEX(Responses!$A$285:$AZ$285,1,E$1)))</f>
        <v/>
      </c>
      <c r="F285" s="0" t="str">
        <f aca="false">IF(F$1="","",IF(INDEX(Responses!$A$285:$AZ$285,1,F$1)="","",INDEX(Responses!$A$285:$AZ$285,1,F$1)))</f>
        <v/>
      </c>
      <c r="G285" s="0" t="str">
        <f aca="false">IF(G$1="","",IF(INDEX(Responses!$A$285:$AZ$285,1,G$1)="","",INDEX(Responses!$A$285:$AZ$285,1,G$1)))</f>
        <v/>
      </c>
      <c r="H285" s="0" t="str">
        <f aca="false">IF(H$1="","",IF(INDEX(Responses!$A$285:$AZ$285,1,H$1)="","",INDEX(Responses!$A$285:$AZ$285,1,H$1)))</f>
        <v/>
      </c>
      <c r="I285" s="0" t="str">
        <f aca="false">IF(I$1="","",IF(INDEX(Responses!$A$285:$AZ$285,1,I$1)="","",INDEX(Responses!$A$285:$AZ$285,1,I$1)))</f>
        <v/>
      </c>
      <c r="J285" s="0" t="str">
        <f aca="false">IF(J$1="","",IF(INDEX(Responses!$A$285:$AZ$285,1,J$1)="","",INDEX(Responses!$A$285:$AZ$285,1,J$1)))</f>
        <v/>
      </c>
      <c r="K285" s="0" t="str">
        <f aca="false">IF(K$1="","",IF(INDEX(Responses!$A$285:$AZ$285,1,K$1)="","",INDEX(Responses!$A$285:$AZ$285,1,K$1)))</f>
        <v/>
      </c>
      <c r="L285" s="0" t="str">
        <f aca="false">IF(L$1="","",IF(INDEX(Responses!$A$285:$AZ$285,1,L$1)="","",INDEX(Responses!$A$285:$AZ$285,1,L$1)))</f>
        <v/>
      </c>
      <c r="M285" s="0" t="str">
        <f aca="false">IF(M$1="","",IF(INDEX(Responses!$A$285:$AZ$285,1,M$1)="","",INDEX(Responses!$A$285:$AZ$285,1,M$1)))</f>
        <v/>
      </c>
      <c r="N285" s="0" t="str">
        <f aca="false">IF(N$1="","",IF(INDEX(Responses!$A$285:$AZ$285,1,N$1)="","",INDEX(Responses!$A$285:$AZ$285,1,N$1)))</f>
        <v/>
      </c>
      <c r="O285" s="0" t="str">
        <f aca="false">IF(O$1="","",IF(INDEX(Responses!$A$285:$AZ$285,1,O$1)="","",INDEX(Responses!$A$285:$AZ$285,1,O$1)))</f>
        <v/>
      </c>
      <c r="P285" s="0" t="str">
        <f aca="false">IF(P$1="","",IF(INDEX(Responses!$A$285:$AZ$285,1,P$1)="","",INDEX(Responses!$A$285:$AZ$285,1,P$1)))</f>
        <v/>
      </c>
      <c r="Q285" s="0" t="str">
        <f aca="false">IF(Q$1="","",IF(INDEX(Responses!$A$285:$AZ$285,1,Q$1)="","",INDEX(Responses!$A$285:$AZ$285,1,Q$1)))</f>
        <v/>
      </c>
      <c r="R285" s="0" t="str">
        <f aca="false">IF(R$1="","",IF(INDEX(Responses!$A$285:$AZ$285,1,R$1)="","",INDEX(Responses!$A$285:$AZ$285,1,R$1)))</f>
        <v/>
      </c>
      <c r="S285" s="0" t="str">
        <f aca="false">IF(S$1="","",IF(INDEX(Responses!$A$285:$AZ$285,1,S$1)="","",INDEX(Responses!$A$285:$AZ$285,1,S$1)))</f>
        <v/>
      </c>
      <c r="T285" s="0" t="n">
        <f aca="false">IF(LEN(A285&amp;B285&amp;C285&amp;D285&amp;E285&amp;F285&amp;G285&amp;H285&amp;I285&amp;J285&amp;K285&amp;L285&amp;M285&amp;N285&amp;O285&amp;P285&amp;Q285&amp;R285&amp;S285)&gt;0,1,0)</f>
        <v>0</v>
      </c>
    </row>
    <row r="286" customFormat="false" ht="15" hidden="false" customHeight="false" outlineLevel="0" collapsed="false">
      <c r="A286" s="0" t="str">
        <f aca="false">IF(A$1="","",IF(INDEX(Responses!$A$286:$AZ$286,1,A$1)="","",INDEX(Responses!$A$286:$AZ$286,1,A$1)))</f>
        <v/>
      </c>
      <c r="B286" s="0" t="str">
        <f aca="false">IF(B$1="","",IF(INDEX(Responses!$A$286:$AZ$286,1,B$1)="","",INDEX(Responses!$A$286:$AZ$286,1,B$1)))</f>
        <v/>
      </c>
      <c r="C286" s="0" t="str">
        <f aca="false">IF(C$1="","",IF(INDEX(Responses!$A$286:$AZ$286,1,C$1)="","",INDEX(Responses!$A$286:$AZ$286,1,C$1)))</f>
        <v/>
      </c>
      <c r="D286" s="0" t="str">
        <f aca="false">IF(D$1="","",IF(INDEX(Responses!$A$286:$AZ$286,1,D$1)="","",INDEX(Responses!$A$286:$AZ$286,1,D$1)))</f>
        <v/>
      </c>
      <c r="E286" s="0" t="str">
        <f aca="false">IF(E$1="","",IF(INDEX(Responses!$A$286:$AZ$286,1,E$1)="","",INDEX(Responses!$A$286:$AZ$286,1,E$1)))</f>
        <v/>
      </c>
      <c r="F286" s="0" t="str">
        <f aca="false">IF(F$1="","",IF(INDEX(Responses!$A$286:$AZ$286,1,F$1)="","",INDEX(Responses!$A$286:$AZ$286,1,F$1)))</f>
        <v/>
      </c>
      <c r="G286" s="0" t="str">
        <f aca="false">IF(G$1="","",IF(INDEX(Responses!$A$286:$AZ$286,1,G$1)="","",INDEX(Responses!$A$286:$AZ$286,1,G$1)))</f>
        <v/>
      </c>
      <c r="H286" s="0" t="str">
        <f aca="false">IF(H$1="","",IF(INDEX(Responses!$A$286:$AZ$286,1,H$1)="","",INDEX(Responses!$A$286:$AZ$286,1,H$1)))</f>
        <v/>
      </c>
      <c r="I286" s="0" t="str">
        <f aca="false">IF(I$1="","",IF(INDEX(Responses!$A$286:$AZ$286,1,I$1)="","",INDEX(Responses!$A$286:$AZ$286,1,I$1)))</f>
        <v/>
      </c>
      <c r="J286" s="0" t="str">
        <f aca="false">IF(J$1="","",IF(INDEX(Responses!$A$286:$AZ$286,1,J$1)="","",INDEX(Responses!$A$286:$AZ$286,1,J$1)))</f>
        <v/>
      </c>
      <c r="K286" s="0" t="str">
        <f aca="false">IF(K$1="","",IF(INDEX(Responses!$A$286:$AZ$286,1,K$1)="","",INDEX(Responses!$A$286:$AZ$286,1,K$1)))</f>
        <v/>
      </c>
      <c r="L286" s="0" t="str">
        <f aca="false">IF(L$1="","",IF(INDEX(Responses!$A$286:$AZ$286,1,L$1)="","",INDEX(Responses!$A$286:$AZ$286,1,L$1)))</f>
        <v/>
      </c>
      <c r="M286" s="0" t="str">
        <f aca="false">IF(M$1="","",IF(INDEX(Responses!$A$286:$AZ$286,1,M$1)="","",INDEX(Responses!$A$286:$AZ$286,1,M$1)))</f>
        <v/>
      </c>
      <c r="N286" s="0" t="str">
        <f aca="false">IF(N$1="","",IF(INDEX(Responses!$A$286:$AZ$286,1,N$1)="","",INDEX(Responses!$A$286:$AZ$286,1,N$1)))</f>
        <v/>
      </c>
      <c r="O286" s="0" t="str">
        <f aca="false">IF(O$1="","",IF(INDEX(Responses!$A$286:$AZ$286,1,O$1)="","",INDEX(Responses!$A$286:$AZ$286,1,O$1)))</f>
        <v/>
      </c>
      <c r="P286" s="0" t="str">
        <f aca="false">IF(P$1="","",IF(INDEX(Responses!$A$286:$AZ$286,1,P$1)="","",INDEX(Responses!$A$286:$AZ$286,1,P$1)))</f>
        <v/>
      </c>
      <c r="Q286" s="0" t="str">
        <f aca="false">IF(Q$1="","",IF(INDEX(Responses!$A$286:$AZ$286,1,Q$1)="","",INDEX(Responses!$A$286:$AZ$286,1,Q$1)))</f>
        <v/>
      </c>
      <c r="R286" s="0" t="str">
        <f aca="false">IF(R$1="","",IF(INDEX(Responses!$A$286:$AZ$286,1,R$1)="","",INDEX(Responses!$A$286:$AZ$286,1,R$1)))</f>
        <v/>
      </c>
      <c r="S286" s="0" t="str">
        <f aca="false">IF(S$1="","",IF(INDEX(Responses!$A$286:$AZ$286,1,S$1)="","",INDEX(Responses!$A$286:$AZ$286,1,S$1)))</f>
        <v/>
      </c>
      <c r="T286" s="0" t="n">
        <f aca="false">IF(LEN(A286&amp;B286&amp;C286&amp;D286&amp;E286&amp;F286&amp;G286&amp;H286&amp;I286&amp;J286&amp;K286&amp;L286&amp;M286&amp;N286&amp;O286&amp;P286&amp;Q286&amp;R286&amp;S286)&gt;0,1,0)</f>
        <v>0</v>
      </c>
    </row>
    <row r="287" customFormat="false" ht="15" hidden="false" customHeight="false" outlineLevel="0" collapsed="false">
      <c r="A287" s="0" t="str">
        <f aca="false">IF(A$1="","",IF(INDEX(Responses!$A$287:$AZ$287,1,A$1)="","",INDEX(Responses!$A$287:$AZ$287,1,A$1)))</f>
        <v/>
      </c>
      <c r="B287" s="0" t="str">
        <f aca="false">IF(B$1="","",IF(INDEX(Responses!$A$287:$AZ$287,1,B$1)="","",INDEX(Responses!$A$287:$AZ$287,1,B$1)))</f>
        <v/>
      </c>
      <c r="C287" s="0" t="str">
        <f aca="false">IF(C$1="","",IF(INDEX(Responses!$A$287:$AZ$287,1,C$1)="","",INDEX(Responses!$A$287:$AZ$287,1,C$1)))</f>
        <v/>
      </c>
      <c r="D287" s="0" t="str">
        <f aca="false">IF(D$1="","",IF(INDEX(Responses!$A$287:$AZ$287,1,D$1)="","",INDEX(Responses!$A$287:$AZ$287,1,D$1)))</f>
        <v/>
      </c>
      <c r="E287" s="0" t="str">
        <f aca="false">IF(E$1="","",IF(INDEX(Responses!$A$287:$AZ$287,1,E$1)="","",INDEX(Responses!$A$287:$AZ$287,1,E$1)))</f>
        <v/>
      </c>
      <c r="F287" s="0" t="str">
        <f aca="false">IF(F$1="","",IF(INDEX(Responses!$A$287:$AZ$287,1,F$1)="","",INDEX(Responses!$A$287:$AZ$287,1,F$1)))</f>
        <v/>
      </c>
      <c r="G287" s="0" t="str">
        <f aca="false">IF(G$1="","",IF(INDEX(Responses!$A$287:$AZ$287,1,G$1)="","",INDEX(Responses!$A$287:$AZ$287,1,G$1)))</f>
        <v/>
      </c>
      <c r="H287" s="0" t="str">
        <f aca="false">IF(H$1="","",IF(INDEX(Responses!$A$287:$AZ$287,1,H$1)="","",INDEX(Responses!$A$287:$AZ$287,1,H$1)))</f>
        <v/>
      </c>
      <c r="I287" s="0" t="str">
        <f aca="false">IF(I$1="","",IF(INDEX(Responses!$A$287:$AZ$287,1,I$1)="","",INDEX(Responses!$A$287:$AZ$287,1,I$1)))</f>
        <v/>
      </c>
      <c r="J287" s="0" t="str">
        <f aca="false">IF(J$1="","",IF(INDEX(Responses!$A$287:$AZ$287,1,J$1)="","",INDEX(Responses!$A$287:$AZ$287,1,J$1)))</f>
        <v/>
      </c>
      <c r="K287" s="0" t="str">
        <f aca="false">IF(K$1="","",IF(INDEX(Responses!$A$287:$AZ$287,1,K$1)="","",INDEX(Responses!$A$287:$AZ$287,1,K$1)))</f>
        <v/>
      </c>
      <c r="L287" s="0" t="str">
        <f aca="false">IF(L$1="","",IF(INDEX(Responses!$A$287:$AZ$287,1,L$1)="","",INDEX(Responses!$A$287:$AZ$287,1,L$1)))</f>
        <v/>
      </c>
      <c r="M287" s="0" t="str">
        <f aca="false">IF(M$1="","",IF(INDEX(Responses!$A$287:$AZ$287,1,M$1)="","",INDEX(Responses!$A$287:$AZ$287,1,M$1)))</f>
        <v/>
      </c>
      <c r="N287" s="0" t="str">
        <f aca="false">IF(N$1="","",IF(INDEX(Responses!$A$287:$AZ$287,1,N$1)="","",INDEX(Responses!$A$287:$AZ$287,1,N$1)))</f>
        <v/>
      </c>
      <c r="O287" s="0" t="str">
        <f aca="false">IF(O$1="","",IF(INDEX(Responses!$A$287:$AZ$287,1,O$1)="","",INDEX(Responses!$A$287:$AZ$287,1,O$1)))</f>
        <v/>
      </c>
      <c r="P287" s="0" t="str">
        <f aca="false">IF(P$1="","",IF(INDEX(Responses!$A$287:$AZ$287,1,P$1)="","",INDEX(Responses!$A$287:$AZ$287,1,P$1)))</f>
        <v/>
      </c>
      <c r="Q287" s="0" t="str">
        <f aca="false">IF(Q$1="","",IF(INDEX(Responses!$A$287:$AZ$287,1,Q$1)="","",INDEX(Responses!$A$287:$AZ$287,1,Q$1)))</f>
        <v/>
      </c>
      <c r="R287" s="0" t="str">
        <f aca="false">IF(R$1="","",IF(INDEX(Responses!$A$287:$AZ$287,1,R$1)="","",INDEX(Responses!$A$287:$AZ$287,1,R$1)))</f>
        <v/>
      </c>
      <c r="S287" s="0" t="str">
        <f aca="false">IF(S$1="","",IF(INDEX(Responses!$A$287:$AZ$287,1,S$1)="","",INDEX(Responses!$A$287:$AZ$287,1,S$1)))</f>
        <v/>
      </c>
      <c r="T287" s="0" t="n">
        <f aca="false">IF(LEN(A287&amp;B287&amp;C287&amp;D287&amp;E287&amp;F287&amp;G287&amp;H287&amp;I287&amp;J287&amp;K287&amp;L287&amp;M287&amp;N287&amp;O287&amp;P287&amp;Q287&amp;R287&amp;S287)&gt;0,1,0)</f>
        <v>0</v>
      </c>
    </row>
    <row r="288" customFormat="false" ht="15" hidden="false" customHeight="false" outlineLevel="0" collapsed="false">
      <c r="A288" s="0" t="str">
        <f aca="false">IF(A$1="","",IF(INDEX(Responses!$A$288:$AZ$288,1,A$1)="","",INDEX(Responses!$A$288:$AZ$288,1,A$1)))</f>
        <v/>
      </c>
      <c r="B288" s="0" t="str">
        <f aca="false">IF(B$1="","",IF(INDEX(Responses!$A$288:$AZ$288,1,B$1)="","",INDEX(Responses!$A$288:$AZ$288,1,B$1)))</f>
        <v/>
      </c>
      <c r="C288" s="0" t="str">
        <f aca="false">IF(C$1="","",IF(INDEX(Responses!$A$288:$AZ$288,1,C$1)="","",INDEX(Responses!$A$288:$AZ$288,1,C$1)))</f>
        <v/>
      </c>
      <c r="D288" s="0" t="str">
        <f aca="false">IF(D$1="","",IF(INDEX(Responses!$A$288:$AZ$288,1,D$1)="","",INDEX(Responses!$A$288:$AZ$288,1,D$1)))</f>
        <v/>
      </c>
      <c r="E288" s="0" t="str">
        <f aca="false">IF(E$1="","",IF(INDEX(Responses!$A$288:$AZ$288,1,E$1)="","",INDEX(Responses!$A$288:$AZ$288,1,E$1)))</f>
        <v/>
      </c>
      <c r="F288" s="0" t="str">
        <f aca="false">IF(F$1="","",IF(INDEX(Responses!$A$288:$AZ$288,1,F$1)="","",INDEX(Responses!$A$288:$AZ$288,1,F$1)))</f>
        <v/>
      </c>
      <c r="G288" s="0" t="str">
        <f aca="false">IF(G$1="","",IF(INDEX(Responses!$A$288:$AZ$288,1,G$1)="","",INDEX(Responses!$A$288:$AZ$288,1,G$1)))</f>
        <v/>
      </c>
      <c r="H288" s="0" t="str">
        <f aca="false">IF(H$1="","",IF(INDEX(Responses!$A$288:$AZ$288,1,H$1)="","",INDEX(Responses!$A$288:$AZ$288,1,H$1)))</f>
        <v/>
      </c>
      <c r="I288" s="0" t="str">
        <f aca="false">IF(I$1="","",IF(INDEX(Responses!$A$288:$AZ$288,1,I$1)="","",INDEX(Responses!$A$288:$AZ$288,1,I$1)))</f>
        <v/>
      </c>
      <c r="J288" s="0" t="str">
        <f aca="false">IF(J$1="","",IF(INDEX(Responses!$A$288:$AZ$288,1,J$1)="","",INDEX(Responses!$A$288:$AZ$288,1,J$1)))</f>
        <v/>
      </c>
      <c r="K288" s="0" t="str">
        <f aca="false">IF(K$1="","",IF(INDEX(Responses!$A$288:$AZ$288,1,K$1)="","",INDEX(Responses!$A$288:$AZ$288,1,K$1)))</f>
        <v/>
      </c>
      <c r="L288" s="0" t="str">
        <f aca="false">IF(L$1="","",IF(INDEX(Responses!$A$288:$AZ$288,1,L$1)="","",INDEX(Responses!$A$288:$AZ$288,1,L$1)))</f>
        <v/>
      </c>
      <c r="M288" s="0" t="str">
        <f aca="false">IF(M$1="","",IF(INDEX(Responses!$A$288:$AZ$288,1,M$1)="","",INDEX(Responses!$A$288:$AZ$288,1,M$1)))</f>
        <v/>
      </c>
      <c r="N288" s="0" t="str">
        <f aca="false">IF(N$1="","",IF(INDEX(Responses!$A$288:$AZ$288,1,N$1)="","",INDEX(Responses!$A$288:$AZ$288,1,N$1)))</f>
        <v/>
      </c>
      <c r="O288" s="0" t="str">
        <f aca="false">IF(O$1="","",IF(INDEX(Responses!$A$288:$AZ$288,1,O$1)="","",INDEX(Responses!$A$288:$AZ$288,1,O$1)))</f>
        <v/>
      </c>
      <c r="P288" s="0" t="str">
        <f aca="false">IF(P$1="","",IF(INDEX(Responses!$A$288:$AZ$288,1,P$1)="","",INDEX(Responses!$A$288:$AZ$288,1,P$1)))</f>
        <v/>
      </c>
      <c r="Q288" s="0" t="str">
        <f aca="false">IF(Q$1="","",IF(INDEX(Responses!$A$288:$AZ$288,1,Q$1)="","",INDEX(Responses!$A$288:$AZ$288,1,Q$1)))</f>
        <v/>
      </c>
      <c r="R288" s="0" t="str">
        <f aca="false">IF(R$1="","",IF(INDEX(Responses!$A$288:$AZ$288,1,R$1)="","",INDEX(Responses!$A$288:$AZ$288,1,R$1)))</f>
        <v/>
      </c>
      <c r="S288" s="0" t="str">
        <f aca="false">IF(S$1="","",IF(INDEX(Responses!$A$288:$AZ$288,1,S$1)="","",INDEX(Responses!$A$288:$AZ$288,1,S$1)))</f>
        <v/>
      </c>
      <c r="T288" s="0" t="n">
        <f aca="false">IF(LEN(A288&amp;B288&amp;C288&amp;D288&amp;E288&amp;F288&amp;G288&amp;H288&amp;I288&amp;J288&amp;K288&amp;L288&amp;M288&amp;N288&amp;O288&amp;P288&amp;Q288&amp;R288&amp;S288)&gt;0,1,0)</f>
        <v>0</v>
      </c>
    </row>
    <row r="289" customFormat="false" ht="15" hidden="false" customHeight="false" outlineLevel="0" collapsed="false">
      <c r="A289" s="0" t="str">
        <f aca="false">IF(A$1="","",IF(INDEX(Responses!$A$289:$AZ$289,1,A$1)="","",INDEX(Responses!$A$289:$AZ$289,1,A$1)))</f>
        <v/>
      </c>
      <c r="B289" s="0" t="str">
        <f aca="false">IF(B$1="","",IF(INDEX(Responses!$A$289:$AZ$289,1,B$1)="","",INDEX(Responses!$A$289:$AZ$289,1,B$1)))</f>
        <v/>
      </c>
      <c r="C289" s="0" t="str">
        <f aca="false">IF(C$1="","",IF(INDEX(Responses!$A$289:$AZ$289,1,C$1)="","",INDEX(Responses!$A$289:$AZ$289,1,C$1)))</f>
        <v/>
      </c>
      <c r="D289" s="0" t="str">
        <f aca="false">IF(D$1="","",IF(INDEX(Responses!$A$289:$AZ$289,1,D$1)="","",INDEX(Responses!$A$289:$AZ$289,1,D$1)))</f>
        <v/>
      </c>
      <c r="E289" s="0" t="str">
        <f aca="false">IF(E$1="","",IF(INDEX(Responses!$A$289:$AZ$289,1,E$1)="","",INDEX(Responses!$A$289:$AZ$289,1,E$1)))</f>
        <v/>
      </c>
      <c r="F289" s="0" t="str">
        <f aca="false">IF(F$1="","",IF(INDEX(Responses!$A$289:$AZ$289,1,F$1)="","",INDEX(Responses!$A$289:$AZ$289,1,F$1)))</f>
        <v/>
      </c>
      <c r="G289" s="0" t="str">
        <f aca="false">IF(G$1="","",IF(INDEX(Responses!$A$289:$AZ$289,1,G$1)="","",INDEX(Responses!$A$289:$AZ$289,1,G$1)))</f>
        <v/>
      </c>
      <c r="H289" s="0" t="str">
        <f aca="false">IF(H$1="","",IF(INDEX(Responses!$A$289:$AZ$289,1,H$1)="","",INDEX(Responses!$A$289:$AZ$289,1,H$1)))</f>
        <v/>
      </c>
      <c r="I289" s="0" t="str">
        <f aca="false">IF(I$1="","",IF(INDEX(Responses!$A$289:$AZ$289,1,I$1)="","",INDEX(Responses!$A$289:$AZ$289,1,I$1)))</f>
        <v/>
      </c>
      <c r="J289" s="0" t="str">
        <f aca="false">IF(J$1="","",IF(INDEX(Responses!$A$289:$AZ$289,1,J$1)="","",INDEX(Responses!$A$289:$AZ$289,1,J$1)))</f>
        <v/>
      </c>
      <c r="K289" s="0" t="str">
        <f aca="false">IF(K$1="","",IF(INDEX(Responses!$A$289:$AZ$289,1,K$1)="","",INDEX(Responses!$A$289:$AZ$289,1,K$1)))</f>
        <v/>
      </c>
      <c r="L289" s="0" t="str">
        <f aca="false">IF(L$1="","",IF(INDEX(Responses!$A$289:$AZ$289,1,L$1)="","",INDEX(Responses!$A$289:$AZ$289,1,L$1)))</f>
        <v/>
      </c>
      <c r="M289" s="0" t="str">
        <f aca="false">IF(M$1="","",IF(INDEX(Responses!$A$289:$AZ$289,1,M$1)="","",INDEX(Responses!$A$289:$AZ$289,1,M$1)))</f>
        <v/>
      </c>
      <c r="N289" s="0" t="str">
        <f aca="false">IF(N$1="","",IF(INDEX(Responses!$A$289:$AZ$289,1,N$1)="","",INDEX(Responses!$A$289:$AZ$289,1,N$1)))</f>
        <v/>
      </c>
      <c r="O289" s="0" t="str">
        <f aca="false">IF(O$1="","",IF(INDEX(Responses!$A$289:$AZ$289,1,O$1)="","",INDEX(Responses!$A$289:$AZ$289,1,O$1)))</f>
        <v/>
      </c>
      <c r="P289" s="0" t="str">
        <f aca="false">IF(P$1="","",IF(INDEX(Responses!$A$289:$AZ$289,1,P$1)="","",INDEX(Responses!$A$289:$AZ$289,1,P$1)))</f>
        <v/>
      </c>
      <c r="Q289" s="0" t="str">
        <f aca="false">IF(Q$1="","",IF(INDEX(Responses!$A$289:$AZ$289,1,Q$1)="","",INDEX(Responses!$A$289:$AZ$289,1,Q$1)))</f>
        <v/>
      </c>
      <c r="R289" s="0" t="str">
        <f aca="false">IF(R$1="","",IF(INDEX(Responses!$A$289:$AZ$289,1,R$1)="","",INDEX(Responses!$A$289:$AZ$289,1,R$1)))</f>
        <v/>
      </c>
      <c r="S289" s="0" t="str">
        <f aca="false">IF(S$1="","",IF(INDEX(Responses!$A$289:$AZ$289,1,S$1)="","",INDEX(Responses!$A$289:$AZ$289,1,S$1)))</f>
        <v/>
      </c>
      <c r="T289" s="0" t="n">
        <f aca="false">IF(LEN(A289&amp;B289&amp;C289&amp;D289&amp;E289&amp;F289&amp;G289&amp;H289&amp;I289&amp;J289&amp;K289&amp;L289&amp;M289&amp;N289&amp;O289&amp;P289&amp;Q289&amp;R289&amp;S289)&gt;0,1,0)</f>
        <v>0</v>
      </c>
    </row>
    <row r="290" customFormat="false" ht="15" hidden="false" customHeight="false" outlineLevel="0" collapsed="false">
      <c r="A290" s="0" t="str">
        <f aca="false">IF(A$1="","",IF(INDEX(Responses!$A$290:$AZ$290,1,A$1)="","",INDEX(Responses!$A$290:$AZ$290,1,A$1)))</f>
        <v/>
      </c>
      <c r="B290" s="0" t="str">
        <f aca="false">IF(B$1="","",IF(INDEX(Responses!$A$290:$AZ$290,1,B$1)="","",INDEX(Responses!$A$290:$AZ$290,1,B$1)))</f>
        <v/>
      </c>
      <c r="C290" s="0" t="str">
        <f aca="false">IF(C$1="","",IF(INDEX(Responses!$A$290:$AZ$290,1,C$1)="","",INDEX(Responses!$A$290:$AZ$290,1,C$1)))</f>
        <v/>
      </c>
      <c r="D290" s="0" t="str">
        <f aca="false">IF(D$1="","",IF(INDEX(Responses!$A$290:$AZ$290,1,D$1)="","",INDEX(Responses!$A$290:$AZ$290,1,D$1)))</f>
        <v/>
      </c>
      <c r="E290" s="0" t="str">
        <f aca="false">IF(E$1="","",IF(INDEX(Responses!$A$290:$AZ$290,1,E$1)="","",INDEX(Responses!$A$290:$AZ$290,1,E$1)))</f>
        <v/>
      </c>
      <c r="F290" s="0" t="str">
        <f aca="false">IF(F$1="","",IF(INDEX(Responses!$A$290:$AZ$290,1,F$1)="","",INDEX(Responses!$A$290:$AZ$290,1,F$1)))</f>
        <v/>
      </c>
      <c r="G290" s="0" t="str">
        <f aca="false">IF(G$1="","",IF(INDEX(Responses!$A$290:$AZ$290,1,G$1)="","",INDEX(Responses!$A$290:$AZ$290,1,G$1)))</f>
        <v/>
      </c>
      <c r="H290" s="0" t="str">
        <f aca="false">IF(H$1="","",IF(INDEX(Responses!$A$290:$AZ$290,1,H$1)="","",INDEX(Responses!$A$290:$AZ$290,1,H$1)))</f>
        <v/>
      </c>
      <c r="I290" s="0" t="str">
        <f aca="false">IF(I$1="","",IF(INDEX(Responses!$A$290:$AZ$290,1,I$1)="","",INDEX(Responses!$A$290:$AZ$290,1,I$1)))</f>
        <v/>
      </c>
      <c r="J290" s="0" t="str">
        <f aca="false">IF(J$1="","",IF(INDEX(Responses!$A$290:$AZ$290,1,J$1)="","",INDEX(Responses!$A$290:$AZ$290,1,J$1)))</f>
        <v/>
      </c>
      <c r="K290" s="0" t="str">
        <f aca="false">IF(K$1="","",IF(INDEX(Responses!$A$290:$AZ$290,1,K$1)="","",INDEX(Responses!$A$290:$AZ$290,1,K$1)))</f>
        <v/>
      </c>
      <c r="L290" s="0" t="str">
        <f aca="false">IF(L$1="","",IF(INDEX(Responses!$A$290:$AZ$290,1,L$1)="","",INDEX(Responses!$A$290:$AZ$290,1,L$1)))</f>
        <v/>
      </c>
      <c r="M290" s="0" t="str">
        <f aca="false">IF(M$1="","",IF(INDEX(Responses!$A$290:$AZ$290,1,M$1)="","",INDEX(Responses!$A$290:$AZ$290,1,M$1)))</f>
        <v/>
      </c>
      <c r="N290" s="0" t="str">
        <f aca="false">IF(N$1="","",IF(INDEX(Responses!$A$290:$AZ$290,1,N$1)="","",INDEX(Responses!$A$290:$AZ$290,1,N$1)))</f>
        <v/>
      </c>
      <c r="O290" s="0" t="str">
        <f aca="false">IF(O$1="","",IF(INDEX(Responses!$A$290:$AZ$290,1,O$1)="","",INDEX(Responses!$A$290:$AZ$290,1,O$1)))</f>
        <v/>
      </c>
      <c r="P290" s="0" t="str">
        <f aca="false">IF(P$1="","",IF(INDEX(Responses!$A$290:$AZ$290,1,P$1)="","",INDEX(Responses!$A$290:$AZ$290,1,P$1)))</f>
        <v/>
      </c>
      <c r="Q290" s="0" t="str">
        <f aca="false">IF(Q$1="","",IF(INDEX(Responses!$A$290:$AZ$290,1,Q$1)="","",INDEX(Responses!$A$290:$AZ$290,1,Q$1)))</f>
        <v/>
      </c>
      <c r="R290" s="0" t="str">
        <f aca="false">IF(R$1="","",IF(INDEX(Responses!$A$290:$AZ$290,1,R$1)="","",INDEX(Responses!$A$290:$AZ$290,1,R$1)))</f>
        <v/>
      </c>
      <c r="S290" s="0" t="str">
        <f aca="false">IF(S$1="","",IF(INDEX(Responses!$A$290:$AZ$290,1,S$1)="","",INDEX(Responses!$A$290:$AZ$290,1,S$1)))</f>
        <v/>
      </c>
      <c r="T290" s="0" t="n">
        <f aca="false">IF(LEN(A290&amp;B290&amp;C290&amp;D290&amp;E290&amp;F290&amp;G290&amp;H290&amp;I290&amp;J290&amp;K290&amp;L290&amp;M290&amp;N290&amp;O290&amp;P290&amp;Q290&amp;R290&amp;S290)&gt;0,1,0)</f>
        <v>0</v>
      </c>
    </row>
    <row r="291" customFormat="false" ht="15" hidden="false" customHeight="false" outlineLevel="0" collapsed="false">
      <c r="A291" s="0" t="str">
        <f aca="false">IF(A$1="","",IF(INDEX(Responses!$A$291:$AZ$291,1,A$1)="","",INDEX(Responses!$A$291:$AZ$291,1,A$1)))</f>
        <v/>
      </c>
      <c r="B291" s="0" t="str">
        <f aca="false">IF(B$1="","",IF(INDEX(Responses!$A$291:$AZ$291,1,B$1)="","",INDEX(Responses!$A$291:$AZ$291,1,B$1)))</f>
        <v/>
      </c>
      <c r="C291" s="0" t="str">
        <f aca="false">IF(C$1="","",IF(INDEX(Responses!$A$291:$AZ$291,1,C$1)="","",INDEX(Responses!$A$291:$AZ$291,1,C$1)))</f>
        <v/>
      </c>
      <c r="D291" s="0" t="str">
        <f aca="false">IF(D$1="","",IF(INDEX(Responses!$A$291:$AZ$291,1,D$1)="","",INDEX(Responses!$A$291:$AZ$291,1,D$1)))</f>
        <v/>
      </c>
      <c r="E291" s="0" t="str">
        <f aca="false">IF(E$1="","",IF(INDEX(Responses!$A$291:$AZ$291,1,E$1)="","",INDEX(Responses!$A$291:$AZ$291,1,E$1)))</f>
        <v/>
      </c>
      <c r="F291" s="0" t="str">
        <f aca="false">IF(F$1="","",IF(INDEX(Responses!$A$291:$AZ$291,1,F$1)="","",INDEX(Responses!$A$291:$AZ$291,1,F$1)))</f>
        <v/>
      </c>
      <c r="G291" s="0" t="str">
        <f aca="false">IF(G$1="","",IF(INDEX(Responses!$A$291:$AZ$291,1,G$1)="","",INDEX(Responses!$A$291:$AZ$291,1,G$1)))</f>
        <v/>
      </c>
      <c r="H291" s="0" t="str">
        <f aca="false">IF(H$1="","",IF(INDEX(Responses!$A$291:$AZ$291,1,H$1)="","",INDEX(Responses!$A$291:$AZ$291,1,H$1)))</f>
        <v/>
      </c>
      <c r="I291" s="0" t="str">
        <f aca="false">IF(I$1="","",IF(INDEX(Responses!$A$291:$AZ$291,1,I$1)="","",INDEX(Responses!$A$291:$AZ$291,1,I$1)))</f>
        <v/>
      </c>
      <c r="J291" s="0" t="str">
        <f aca="false">IF(J$1="","",IF(INDEX(Responses!$A$291:$AZ$291,1,J$1)="","",INDEX(Responses!$A$291:$AZ$291,1,J$1)))</f>
        <v/>
      </c>
      <c r="K291" s="0" t="str">
        <f aca="false">IF(K$1="","",IF(INDEX(Responses!$A$291:$AZ$291,1,K$1)="","",INDEX(Responses!$A$291:$AZ$291,1,K$1)))</f>
        <v/>
      </c>
      <c r="L291" s="0" t="str">
        <f aca="false">IF(L$1="","",IF(INDEX(Responses!$A$291:$AZ$291,1,L$1)="","",INDEX(Responses!$A$291:$AZ$291,1,L$1)))</f>
        <v/>
      </c>
      <c r="M291" s="0" t="str">
        <f aca="false">IF(M$1="","",IF(INDEX(Responses!$A$291:$AZ$291,1,M$1)="","",INDEX(Responses!$A$291:$AZ$291,1,M$1)))</f>
        <v/>
      </c>
      <c r="N291" s="0" t="str">
        <f aca="false">IF(N$1="","",IF(INDEX(Responses!$A$291:$AZ$291,1,N$1)="","",INDEX(Responses!$A$291:$AZ$291,1,N$1)))</f>
        <v/>
      </c>
      <c r="O291" s="0" t="str">
        <f aca="false">IF(O$1="","",IF(INDEX(Responses!$A$291:$AZ$291,1,O$1)="","",INDEX(Responses!$A$291:$AZ$291,1,O$1)))</f>
        <v/>
      </c>
      <c r="P291" s="0" t="str">
        <f aca="false">IF(P$1="","",IF(INDEX(Responses!$A$291:$AZ$291,1,P$1)="","",INDEX(Responses!$A$291:$AZ$291,1,P$1)))</f>
        <v/>
      </c>
      <c r="Q291" s="0" t="str">
        <f aca="false">IF(Q$1="","",IF(INDEX(Responses!$A$291:$AZ$291,1,Q$1)="","",INDEX(Responses!$A$291:$AZ$291,1,Q$1)))</f>
        <v/>
      </c>
      <c r="R291" s="0" t="str">
        <f aca="false">IF(R$1="","",IF(INDEX(Responses!$A$291:$AZ$291,1,R$1)="","",INDEX(Responses!$A$291:$AZ$291,1,R$1)))</f>
        <v/>
      </c>
      <c r="S291" s="0" t="str">
        <f aca="false">IF(S$1="","",IF(INDEX(Responses!$A$291:$AZ$291,1,S$1)="","",INDEX(Responses!$A$291:$AZ$291,1,S$1)))</f>
        <v/>
      </c>
      <c r="T291" s="0" t="n">
        <f aca="false">IF(LEN(A291&amp;B291&amp;C291&amp;D291&amp;E291&amp;F291&amp;G291&amp;H291&amp;I291&amp;J291&amp;K291&amp;L291&amp;M291&amp;N291&amp;O291&amp;P291&amp;Q291&amp;R291&amp;S291)&gt;0,1,0)</f>
        <v>0</v>
      </c>
    </row>
    <row r="292" customFormat="false" ht="15" hidden="false" customHeight="false" outlineLevel="0" collapsed="false">
      <c r="A292" s="0" t="str">
        <f aca="false">IF(A$1="","",IF(INDEX(Responses!$A$292:$AZ$292,1,A$1)="","",INDEX(Responses!$A$292:$AZ$292,1,A$1)))</f>
        <v/>
      </c>
      <c r="B292" s="0" t="str">
        <f aca="false">IF(B$1="","",IF(INDEX(Responses!$A$292:$AZ$292,1,B$1)="","",INDEX(Responses!$A$292:$AZ$292,1,B$1)))</f>
        <v/>
      </c>
      <c r="C292" s="0" t="str">
        <f aca="false">IF(C$1="","",IF(INDEX(Responses!$A$292:$AZ$292,1,C$1)="","",INDEX(Responses!$A$292:$AZ$292,1,C$1)))</f>
        <v/>
      </c>
      <c r="D292" s="0" t="str">
        <f aca="false">IF(D$1="","",IF(INDEX(Responses!$A$292:$AZ$292,1,D$1)="","",INDEX(Responses!$A$292:$AZ$292,1,D$1)))</f>
        <v/>
      </c>
      <c r="E292" s="0" t="str">
        <f aca="false">IF(E$1="","",IF(INDEX(Responses!$A$292:$AZ$292,1,E$1)="","",INDEX(Responses!$A$292:$AZ$292,1,E$1)))</f>
        <v/>
      </c>
      <c r="F292" s="0" t="str">
        <f aca="false">IF(F$1="","",IF(INDEX(Responses!$A$292:$AZ$292,1,F$1)="","",INDEX(Responses!$A$292:$AZ$292,1,F$1)))</f>
        <v/>
      </c>
      <c r="G292" s="0" t="str">
        <f aca="false">IF(G$1="","",IF(INDEX(Responses!$A$292:$AZ$292,1,G$1)="","",INDEX(Responses!$A$292:$AZ$292,1,G$1)))</f>
        <v/>
      </c>
      <c r="H292" s="0" t="str">
        <f aca="false">IF(H$1="","",IF(INDEX(Responses!$A$292:$AZ$292,1,H$1)="","",INDEX(Responses!$A$292:$AZ$292,1,H$1)))</f>
        <v/>
      </c>
      <c r="I292" s="0" t="str">
        <f aca="false">IF(I$1="","",IF(INDEX(Responses!$A$292:$AZ$292,1,I$1)="","",INDEX(Responses!$A$292:$AZ$292,1,I$1)))</f>
        <v/>
      </c>
      <c r="J292" s="0" t="str">
        <f aca="false">IF(J$1="","",IF(INDEX(Responses!$A$292:$AZ$292,1,J$1)="","",INDEX(Responses!$A$292:$AZ$292,1,J$1)))</f>
        <v/>
      </c>
      <c r="K292" s="0" t="str">
        <f aca="false">IF(K$1="","",IF(INDEX(Responses!$A$292:$AZ$292,1,K$1)="","",INDEX(Responses!$A$292:$AZ$292,1,K$1)))</f>
        <v/>
      </c>
      <c r="L292" s="0" t="str">
        <f aca="false">IF(L$1="","",IF(INDEX(Responses!$A$292:$AZ$292,1,L$1)="","",INDEX(Responses!$A$292:$AZ$292,1,L$1)))</f>
        <v/>
      </c>
      <c r="M292" s="0" t="str">
        <f aca="false">IF(M$1="","",IF(INDEX(Responses!$A$292:$AZ$292,1,M$1)="","",INDEX(Responses!$A$292:$AZ$292,1,M$1)))</f>
        <v/>
      </c>
      <c r="N292" s="0" t="str">
        <f aca="false">IF(N$1="","",IF(INDEX(Responses!$A$292:$AZ$292,1,N$1)="","",INDEX(Responses!$A$292:$AZ$292,1,N$1)))</f>
        <v/>
      </c>
      <c r="O292" s="0" t="str">
        <f aca="false">IF(O$1="","",IF(INDEX(Responses!$A$292:$AZ$292,1,O$1)="","",INDEX(Responses!$A$292:$AZ$292,1,O$1)))</f>
        <v/>
      </c>
      <c r="P292" s="0" t="str">
        <f aca="false">IF(P$1="","",IF(INDEX(Responses!$A$292:$AZ$292,1,P$1)="","",INDEX(Responses!$A$292:$AZ$292,1,P$1)))</f>
        <v/>
      </c>
      <c r="Q292" s="0" t="str">
        <f aca="false">IF(Q$1="","",IF(INDEX(Responses!$A$292:$AZ$292,1,Q$1)="","",INDEX(Responses!$A$292:$AZ$292,1,Q$1)))</f>
        <v/>
      </c>
      <c r="R292" s="0" t="str">
        <f aca="false">IF(R$1="","",IF(INDEX(Responses!$A$292:$AZ$292,1,R$1)="","",INDEX(Responses!$A$292:$AZ$292,1,R$1)))</f>
        <v/>
      </c>
      <c r="S292" s="0" t="str">
        <f aca="false">IF(S$1="","",IF(INDEX(Responses!$A$292:$AZ$292,1,S$1)="","",INDEX(Responses!$A$292:$AZ$292,1,S$1)))</f>
        <v/>
      </c>
      <c r="T292" s="0" t="n">
        <f aca="false">IF(LEN(A292&amp;B292&amp;C292&amp;D292&amp;E292&amp;F292&amp;G292&amp;H292&amp;I292&amp;J292&amp;K292&amp;L292&amp;M292&amp;N292&amp;O292&amp;P292&amp;Q292&amp;R292&amp;S292)&gt;0,1,0)</f>
        <v>0</v>
      </c>
    </row>
    <row r="293" customFormat="false" ht="15" hidden="false" customHeight="false" outlineLevel="0" collapsed="false">
      <c r="A293" s="0" t="str">
        <f aca="false">IF(A$1="","",IF(INDEX(Responses!$A$293:$AZ$293,1,A$1)="","",INDEX(Responses!$A$293:$AZ$293,1,A$1)))</f>
        <v/>
      </c>
      <c r="B293" s="0" t="str">
        <f aca="false">IF(B$1="","",IF(INDEX(Responses!$A$293:$AZ$293,1,B$1)="","",INDEX(Responses!$A$293:$AZ$293,1,B$1)))</f>
        <v/>
      </c>
      <c r="C293" s="0" t="str">
        <f aca="false">IF(C$1="","",IF(INDEX(Responses!$A$293:$AZ$293,1,C$1)="","",INDEX(Responses!$A$293:$AZ$293,1,C$1)))</f>
        <v/>
      </c>
      <c r="D293" s="0" t="str">
        <f aca="false">IF(D$1="","",IF(INDEX(Responses!$A$293:$AZ$293,1,D$1)="","",INDEX(Responses!$A$293:$AZ$293,1,D$1)))</f>
        <v/>
      </c>
      <c r="E293" s="0" t="str">
        <f aca="false">IF(E$1="","",IF(INDEX(Responses!$A$293:$AZ$293,1,E$1)="","",INDEX(Responses!$A$293:$AZ$293,1,E$1)))</f>
        <v/>
      </c>
      <c r="F293" s="0" t="str">
        <f aca="false">IF(F$1="","",IF(INDEX(Responses!$A$293:$AZ$293,1,F$1)="","",INDEX(Responses!$A$293:$AZ$293,1,F$1)))</f>
        <v/>
      </c>
      <c r="G293" s="0" t="str">
        <f aca="false">IF(G$1="","",IF(INDEX(Responses!$A$293:$AZ$293,1,G$1)="","",INDEX(Responses!$A$293:$AZ$293,1,G$1)))</f>
        <v/>
      </c>
      <c r="H293" s="0" t="str">
        <f aca="false">IF(H$1="","",IF(INDEX(Responses!$A$293:$AZ$293,1,H$1)="","",INDEX(Responses!$A$293:$AZ$293,1,H$1)))</f>
        <v/>
      </c>
      <c r="I293" s="0" t="str">
        <f aca="false">IF(I$1="","",IF(INDEX(Responses!$A$293:$AZ$293,1,I$1)="","",INDEX(Responses!$A$293:$AZ$293,1,I$1)))</f>
        <v/>
      </c>
      <c r="J293" s="0" t="str">
        <f aca="false">IF(J$1="","",IF(INDEX(Responses!$A$293:$AZ$293,1,J$1)="","",INDEX(Responses!$A$293:$AZ$293,1,J$1)))</f>
        <v/>
      </c>
      <c r="K293" s="0" t="str">
        <f aca="false">IF(K$1="","",IF(INDEX(Responses!$A$293:$AZ$293,1,K$1)="","",INDEX(Responses!$A$293:$AZ$293,1,K$1)))</f>
        <v/>
      </c>
      <c r="L293" s="0" t="str">
        <f aca="false">IF(L$1="","",IF(INDEX(Responses!$A$293:$AZ$293,1,L$1)="","",INDEX(Responses!$A$293:$AZ$293,1,L$1)))</f>
        <v/>
      </c>
      <c r="M293" s="0" t="str">
        <f aca="false">IF(M$1="","",IF(INDEX(Responses!$A$293:$AZ$293,1,M$1)="","",INDEX(Responses!$A$293:$AZ$293,1,M$1)))</f>
        <v/>
      </c>
      <c r="N293" s="0" t="str">
        <f aca="false">IF(N$1="","",IF(INDEX(Responses!$A$293:$AZ$293,1,N$1)="","",INDEX(Responses!$A$293:$AZ$293,1,N$1)))</f>
        <v/>
      </c>
      <c r="O293" s="0" t="str">
        <f aca="false">IF(O$1="","",IF(INDEX(Responses!$A$293:$AZ$293,1,O$1)="","",INDEX(Responses!$A$293:$AZ$293,1,O$1)))</f>
        <v/>
      </c>
      <c r="P293" s="0" t="str">
        <f aca="false">IF(P$1="","",IF(INDEX(Responses!$A$293:$AZ$293,1,P$1)="","",INDEX(Responses!$A$293:$AZ$293,1,P$1)))</f>
        <v/>
      </c>
      <c r="Q293" s="0" t="str">
        <f aca="false">IF(Q$1="","",IF(INDEX(Responses!$A$293:$AZ$293,1,Q$1)="","",INDEX(Responses!$A$293:$AZ$293,1,Q$1)))</f>
        <v/>
      </c>
      <c r="R293" s="0" t="str">
        <f aca="false">IF(R$1="","",IF(INDEX(Responses!$A$293:$AZ$293,1,R$1)="","",INDEX(Responses!$A$293:$AZ$293,1,R$1)))</f>
        <v/>
      </c>
      <c r="S293" s="0" t="str">
        <f aca="false">IF(S$1="","",IF(INDEX(Responses!$A$293:$AZ$293,1,S$1)="","",INDEX(Responses!$A$293:$AZ$293,1,S$1)))</f>
        <v/>
      </c>
      <c r="T293" s="0" t="n">
        <f aca="false">IF(LEN(A293&amp;B293&amp;C293&amp;D293&amp;E293&amp;F293&amp;G293&amp;H293&amp;I293&amp;J293&amp;K293&amp;L293&amp;M293&amp;N293&amp;O293&amp;P293&amp;Q293&amp;R293&amp;S293)&gt;0,1,0)</f>
        <v>0</v>
      </c>
    </row>
    <row r="294" customFormat="false" ht="15" hidden="false" customHeight="false" outlineLevel="0" collapsed="false">
      <c r="A294" s="0" t="str">
        <f aca="false">IF(A$1="","",IF(INDEX(Responses!$A$294:$AZ$294,1,A$1)="","",INDEX(Responses!$A$294:$AZ$294,1,A$1)))</f>
        <v/>
      </c>
      <c r="B294" s="0" t="str">
        <f aca="false">IF(B$1="","",IF(INDEX(Responses!$A$294:$AZ$294,1,B$1)="","",INDEX(Responses!$A$294:$AZ$294,1,B$1)))</f>
        <v/>
      </c>
      <c r="C294" s="0" t="str">
        <f aca="false">IF(C$1="","",IF(INDEX(Responses!$A$294:$AZ$294,1,C$1)="","",INDEX(Responses!$A$294:$AZ$294,1,C$1)))</f>
        <v/>
      </c>
      <c r="D294" s="0" t="str">
        <f aca="false">IF(D$1="","",IF(INDEX(Responses!$A$294:$AZ$294,1,D$1)="","",INDEX(Responses!$A$294:$AZ$294,1,D$1)))</f>
        <v/>
      </c>
      <c r="E294" s="0" t="str">
        <f aca="false">IF(E$1="","",IF(INDEX(Responses!$A$294:$AZ$294,1,E$1)="","",INDEX(Responses!$A$294:$AZ$294,1,E$1)))</f>
        <v/>
      </c>
      <c r="F294" s="0" t="str">
        <f aca="false">IF(F$1="","",IF(INDEX(Responses!$A$294:$AZ$294,1,F$1)="","",INDEX(Responses!$A$294:$AZ$294,1,F$1)))</f>
        <v/>
      </c>
      <c r="G294" s="0" t="str">
        <f aca="false">IF(G$1="","",IF(INDEX(Responses!$A$294:$AZ$294,1,G$1)="","",INDEX(Responses!$A$294:$AZ$294,1,G$1)))</f>
        <v/>
      </c>
      <c r="H294" s="0" t="str">
        <f aca="false">IF(H$1="","",IF(INDEX(Responses!$A$294:$AZ$294,1,H$1)="","",INDEX(Responses!$A$294:$AZ$294,1,H$1)))</f>
        <v/>
      </c>
      <c r="I294" s="0" t="str">
        <f aca="false">IF(I$1="","",IF(INDEX(Responses!$A$294:$AZ$294,1,I$1)="","",INDEX(Responses!$A$294:$AZ$294,1,I$1)))</f>
        <v/>
      </c>
      <c r="J294" s="0" t="str">
        <f aca="false">IF(J$1="","",IF(INDEX(Responses!$A$294:$AZ$294,1,J$1)="","",INDEX(Responses!$A$294:$AZ$294,1,J$1)))</f>
        <v/>
      </c>
      <c r="K294" s="0" t="str">
        <f aca="false">IF(K$1="","",IF(INDEX(Responses!$A$294:$AZ$294,1,K$1)="","",INDEX(Responses!$A$294:$AZ$294,1,K$1)))</f>
        <v/>
      </c>
      <c r="L294" s="0" t="str">
        <f aca="false">IF(L$1="","",IF(INDEX(Responses!$A$294:$AZ$294,1,L$1)="","",INDEX(Responses!$A$294:$AZ$294,1,L$1)))</f>
        <v/>
      </c>
      <c r="M294" s="0" t="str">
        <f aca="false">IF(M$1="","",IF(INDEX(Responses!$A$294:$AZ$294,1,M$1)="","",INDEX(Responses!$A$294:$AZ$294,1,M$1)))</f>
        <v/>
      </c>
      <c r="N294" s="0" t="str">
        <f aca="false">IF(N$1="","",IF(INDEX(Responses!$A$294:$AZ$294,1,N$1)="","",INDEX(Responses!$A$294:$AZ$294,1,N$1)))</f>
        <v/>
      </c>
      <c r="O294" s="0" t="str">
        <f aca="false">IF(O$1="","",IF(INDEX(Responses!$A$294:$AZ$294,1,O$1)="","",INDEX(Responses!$A$294:$AZ$294,1,O$1)))</f>
        <v/>
      </c>
      <c r="P294" s="0" t="str">
        <f aca="false">IF(P$1="","",IF(INDEX(Responses!$A$294:$AZ$294,1,P$1)="","",INDEX(Responses!$A$294:$AZ$294,1,P$1)))</f>
        <v/>
      </c>
      <c r="Q294" s="0" t="str">
        <f aca="false">IF(Q$1="","",IF(INDEX(Responses!$A$294:$AZ$294,1,Q$1)="","",INDEX(Responses!$A$294:$AZ$294,1,Q$1)))</f>
        <v/>
      </c>
      <c r="R294" s="0" t="str">
        <f aca="false">IF(R$1="","",IF(INDEX(Responses!$A$294:$AZ$294,1,R$1)="","",INDEX(Responses!$A$294:$AZ$294,1,R$1)))</f>
        <v/>
      </c>
      <c r="S294" s="0" t="str">
        <f aca="false">IF(S$1="","",IF(INDEX(Responses!$A$294:$AZ$294,1,S$1)="","",INDEX(Responses!$A$294:$AZ$294,1,S$1)))</f>
        <v/>
      </c>
      <c r="T294" s="0" t="n">
        <f aca="false">IF(LEN(A294&amp;B294&amp;C294&amp;D294&amp;E294&amp;F294&amp;G294&amp;H294&amp;I294&amp;J294&amp;K294&amp;L294&amp;M294&amp;N294&amp;O294&amp;P294&amp;Q294&amp;R294&amp;S294)&gt;0,1,0)</f>
        <v>0</v>
      </c>
    </row>
    <row r="295" customFormat="false" ht="15" hidden="false" customHeight="false" outlineLevel="0" collapsed="false">
      <c r="A295" s="0" t="str">
        <f aca="false">IF(A$1="","",IF(INDEX(Responses!$A$295:$AZ$295,1,A$1)="","",INDEX(Responses!$A$295:$AZ$295,1,A$1)))</f>
        <v/>
      </c>
      <c r="B295" s="0" t="str">
        <f aca="false">IF(B$1="","",IF(INDEX(Responses!$A$295:$AZ$295,1,B$1)="","",INDEX(Responses!$A$295:$AZ$295,1,B$1)))</f>
        <v/>
      </c>
      <c r="C295" s="0" t="str">
        <f aca="false">IF(C$1="","",IF(INDEX(Responses!$A$295:$AZ$295,1,C$1)="","",INDEX(Responses!$A$295:$AZ$295,1,C$1)))</f>
        <v/>
      </c>
      <c r="D295" s="0" t="str">
        <f aca="false">IF(D$1="","",IF(INDEX(Responses!$A$295:$AZ$295,1,D$1)="","",INDEX(Responses!$A$295:$AZ$295,1,D$1)))</f>
        <v/>
      </c>
      <c r="E295" s="0" t="str">
        <f aca="false">IF(E$1="","",IF(INDEX(Responses!$A$295:$AZ$295,1,E$1)="","",INDEX(Responses!$A$295:$AZ$295,1,E$1)))</f>
        <v/>
      </c>
      <c r="F295" s="0" t="str">
        <f aca="false">IF(F$1="","",IF(INDEX(Responses!$A$295:$AZ$295,1,F$1)="","",INDEX(Responses!$A$295:$AZ$295,1,F$1)))</f>
        <v/>
      </c>
      <c r="G295" s="0" t="str">
        <f aca="false">IF(G$1="","",IF(INDEX(Responses!$A$295:$AZ$295,1,G$1)="","",INDEX(Responses!$A$295:$AZ$295,1,G$1)))</f>
        <v/>
      </c>
      <c r="H295" s="0" t="str">
        <f aca="false">IF(H$1="","",IF(INDEX(Responses!$A$295:$AZ$295,1,H$1)="","",INDEX(Responses!$A$295:$AZ$295,1,H$1)))</f>
        <v/>
      </c>
      <c r="I295" s="0" t="str">
        <f aca="false">IF(I$1="","",IF(INDEX(Responses!$A$295:$AZ$295,1,I$1)="","",INDEX(Responses!$A$295:$AZ$295,1,I$1)))</f>
        <v/>
      </c>
      <c r="J295" s="0" t="str">
        <f aca="false">IF(J$1="","",IF(INDEX(Responses!$A$295:$AZ$295,1,J$1)="","",INDEX(Responses!$A$295:$AZ$295,1,J$1)))</f>
        <v/>
      </c>
      <c r="K295" s="0" t="str">
        <f aca="false">IF(K$1="","",IF(INDEX(Responses!$A$295:$AZ$295,1,K$1)="","",INDEX(Responses!$A$295:$AZ$295,1,K$1)))</f>
        <v/>
      </c>
      <c r="L295" s="0" t="str">
        <f aca="false">IF(L$1="","",IF(INDEX(Responses!$A$295:$AZ$295,1,L$1)="","",INDEX(Responses!$A$295:$AZ$295,1,L$1)))</f>
        <v/>
      </c>
      <c r="M295" s="0" t="str">
        <f aca="false">IF(M$1="","",IF(INDEX(Responses!$A$295:$AZ$295,1,M$1)="","",INDEX(Responses!$A$295:$AZ$295,1,M$1)))</f>
        <v/>
      </c>
      <c r="N295" s="0" t="str">
        <f aca="false">IF(N$1="","",IF(INDEX(Responses!$A$295:$AZ$295,1,N$1)="","",INDEX(Responses!$A$295:$AZ$295,1,N$1)))</f>
        <v/>
      </c>
      <c r="O295" s="0" t="str">
        <f aca="false">IF(O$1="","",IF(INDEX(Responses!$A$295:$AZ$295,1,O$1)="","",INDEX(Responses!$A$295:$AZ$295,1,O$1)))</f>
        <v/>
      </c>
      <c r="P295" s="0" t="str">
        <f aca="false">IF(P$1="","",IF(INDEX(Responses!$A$295:$AZ$295,1,P$1)="","",INDEX(Responses!$A$295:$AZ$295,1,P$1)))</f>
        <v/>
      </c>
      <c r="Q295" s="0" t="str">
        <f aca="false">IF(Q$1="","",IF(INDEX(Responses!$A$295:$AZ$295,1,Q$1)="","",INDEX(Responses!$A$295:$AZ$295,1,Q$1)))</f>
        <v/>
      </c>
      <c r="R295" s="0" t="str">
        <f aca="false">IF(R$1="","",IF(INDEX(Responses!$A$295:$AZ$295,1,R$1)="","",INDEX(Responses!$A$295:$AZ$295,1,R$1)))</f>
        <v/>
      </c>
      <c r="S295" s="0" t="str">
        <f aca="false">IF(S$1="","",IF(INDEX(Responses!$A$295:$AZ$295,1,S$1)="","",INDEX(Responses!$A$295:$AZ$295,1,S$1)))</f>
        <v/>
      </c>
      <c r="T295" s="0" t="n">
        <f aca="false">IF(LEN(A295&amp;B295&amp;C295&amp;D295&amp;E295&amp;F295&amp;G295&amp;H295&amp;I295&amp;J295&amp;K295&amp;L295&amp;M295&amp;N295&amp;O295&amp;P295&amp;Q295&amp;R295&amp;S295)&gt;0,1,0)</f>
        <v>0</v>
      </c>
    </row>
    <row r="296" customFormat="false" ht="15" hidden="false" customHeight="false" outlineLevel="0" collapsed="false">
      <c r="A296" s="0" t="str">
        <f aca="false">IF(A$1="","",IF(INDEX(Responses!$A$296:$AZ$296,1,A$1)="","",INDEX(Responses!$A$296:$AZ$296,1,A$1)))</f>
        <v/>
      </c>
      <c r="B296" s="0" t="str">
        <f aca="false">IF(B$1="","",IF(INDEX(Responses!$A$296:$AZ$296,1,B$1)="","",INDEX(Responses!$A$296:$AZ$296,1,B$1)))</f>
        <v/>
      </c>
      <c r="C296" s="0" t="str">
        <f aca="false">IF(C$1="","",IF(INDEX(Responses!$A$296:$AZ$296,1,C$1)="","",INDEX(Responses!$A$296:$AZ$296,1,C$1)))</f>
        <v/>
      </c>
      <c r="D296" s="0" t="str">
        <f aca="false">IF(D$1="","",IF(INDEX(Responses!$A$296:$AZ$296,1,D$1)="","",INDEX(Responses!$A$296:$AZ$296,1,D$1)))</f>
        <v/>
      </c>
      <c r="E296" s="0" t="str">
        <f aca="false">IF(E$1="","",IF(INDEX(Responses!$A$296:$AZ$296,1,E$1)="","",INDEX(Responses!$A$296:$AZ$296,1,E$1)))</f>
        <v/>
      </c>
      <c r="F296" s="0" t="str">
        <f aca="false">IF(F$1="","",IF(INDEX(Responses!$A$296:$AZ$296,1,F$1)="","",INDEX(Responses!$A$296:$AZ$296,1,F$1)))</f>
        <v/>
      </c>
      <c r="G296" s="0" t="str">
        <f aca="false">IF(G$1="","",IF(INDEX(Responses!$A$296:$AZ$296,1,G$1)="","",INDEX(Responses!$A$296:$AZ$296,1,G$1)))</f>
        <v/>
      </c>
      <c r="H296" s="0" t="str">
        <f aca="false">IF(H$1="","",IF(INDEX(Responses!$A$296:$AZ$296,1,H$1)="","",INDEX(Responses!$A$296:$AZ$296,1,H$1)))</f>
        <v/>
      </c>
      <c r="I296" s="0" t="str">
        <f aca="false">IF(I$1="","",IF(INDEX(Responses!$A$296:$AZ$296,1,I$1)="","",INDEX(Responses!$A$296:$AZ$296,1,I$1)))</f>
        <v/>
      </c>
      <c r="J296" s="0" t="str">
        <f aca="false">IF(J$1="","",IF(INDEX(Responses!$A$296:$AZ$296,1,J$1)="","",INDEX(Responses!$A$296:$AZ$296,1,J$1)))</f>
        <v/>
      </c>
      <c r="K296" s="0" t="str">
        <f aca="false">IF(K$1="","",IF(INDEX(Responses!$A$296:$AZ$296,1,K$1)="","",INDEX(Responses!$A$296:$AZ$296,1,K$1)))</f>
        <v/>
      </c>
      <c r="L296" s="0" t="str">
        <f aca="false">IF(L$1="","",IF(INDEX(Responses!$A$296:$AZ$296,1,L$1)="","",INDEX(Responses!$A$296:$AZ$296,1,L$1)))</f>
        <v/>
      </c>
      <c r="M296" s="0" t="str">
        <f aca="false">IF(M$1="","",IF(INDEX(Responses!$A$296:$AZ$296,1,M$1)="","",INDEX(Responses!$A$296:$AZ$296,1,M$1)))</f>
        <v/>
      </c>
      <c r="N296" s="0" t="str">
        <f aca="false">IF(N$1="","",IF(INDEX(Responses!$A$296:$AZ$296,1,N$1)="","",INDEX(Responses!$A$296:$AZ$296,1,N$1)))</f>
        <v/>
      </c>
      <c r="O296" s="0" t="str">
        <f aca="false">IF(O$1="","",IF(INDEX(Responses!$A$296:$AZ$296,1,O$1)="","",INDEX(Responses!$A$296:$AZ$296,1,O$1)))</f>
        <v/>
      </c>
      <c r="P296" s="0" t="str">
        <f aca="false">IF(P$1="","",IF(INDEX(Responses!$A$296:$AZ$296,1,P$1)="","",INDEX(Responses!$A$296:$AZ$296,1,P$1)))</f>
        <v/>
      </c>
      <c r="Q296" s="0" t="str">
        <f aca="false">IF(Q$1="","",IF(INDEX(Responses!$A$296:$AZ$296,1,Q$1)="","",INDEX(Responses!$A$296:$AZ$296,1,Q$1)))</f>
        <v/>
      </c>
      <c r="R296" s="0" t="str">
        <f aca="false">IF(R$1="","",IF(INDEX(Responses!$A$296:$AZ$296,1,R$1)="","",INDEX(Responses!$A$296:$AZ$296,1,R$1)))</f>
        <v/>
      </c>
      <c r="S296" s="0" t="str">
        <f aca="false">IF(S$1="","",IF(INDEX(Responses!$A$296:$AZ$296,1,S$1)="","",INDEX(Responses!$A$296:$AZ$296,1,S$1)))</f>
        <v/>
      </c>
      <c r="T296" s="0" t="n">
        <f aca="false">IF(LEN(A296&amp;B296&amp;C296&amp;D296&amp;E296&amp;F296&amp;G296&amp;H296&amp;I296&amp;J296&amp;K296&amp;L296&amp;M296&amp;N296&amp;O296&amp;P296&amp;Q296&amp;R296&amp;S296)&gt;0,1,0)</f>
        <v>0</v>
      </c>
    </row>
    <row r="297" customFormat="false" ht="15" hidden="false" customHeight="false" outlineLevel="0" collapsed="false">
      <c r="A297" s="0" t="str">
        <f aca="false">IF(A$1="","",IF(INDEX(Responses!$A$297:$AZ$297,1,A$1)="","",INDEX(Responses!$A$297:$AZ$297,1,A$1)))</f>
        <v/>
      </c>
      <c r="B297" s="0" t="str">
        <f aca="false">IF(B$1="","",IF(INDEX(Responses!$A$297:$AZ$297,1,B$1)="","",INDEX(Responses!$A$297:$AZ$297,1,B$1)))</f>
        <v/>
      </c>
      <c r="C297" s="0" t="str">
        <f aca="false">IF(C$1="","",IF(INDEX(Responses!$A$297:$AZ$297,1,C$1)="","",INDEX(Responses!$A$297:$AZ$297,1,C$1)))</f>
        <v/>
      </c>
      <c r="D297" s="0" t="str">
        <f aca="false">IF(D$1="","",IF(INDEX(Responses!$A$297:$AZ$297,1,D$1)="","",INDEX(Responses!$A$297:$AZ$297,1,D$1)))</f>
        <v/>
      </c>
      <c r="E297" s="0" t="str">
        <f aca="false">IF(E$1="","",IF(INDEX(Responses!$A$297:$AZ$297,1,E$1)="","",INDEX(Responses!$A$297:$AZ$297,1,E$1)))</f>
        <v/>
      </c>
      <c r="F297" s="0" t="str">
        <f aca="false">IF(F$1="","",IF(INDEX(Responses!$A$297:$AZ$297,1,F$1)="","",INDEX(Responses!$A$297:$AZ$297,1,F$1)))</f>
        <v/>
      </c>
      <c r="G297" s="0" t="str">
        <f aca="false">IF(G$1="","",IF(INDEX(Responses!$A$297:$AZ$297,1,G$1)="","",INDEX(Responses!$A$297:$AZ$297,1,G$1)))</f>
        <v/>
      </c>
      <c r="H297" s="0" t="str">
        <f aca="false">IF(H$1="","",IF(INDEX(Responses!$A$297:$AZ$297,1,H$1)="","",INDEX(Responses!$A$297:$AZ$297,1,H$1)))</f>
        <v/>
      </c>
      <c r="I297" s="0" t="str">
        <f aca="false">IF(I$1="","",IF(INDEX(Responses!$A$297:$AZ$297,1,I$1)="","",INDEX(Responses!$A$297:$AZ$297,1,I$1)))</f>
        <v/>
      </c>
      <c r="J297" s="0" t="str">
        <f aca="false">IF(J$1="","",IF(INDEX(Responses!$A$297:$AZ$297,1,J$1)="","",INDEX(Responses!$A$297:$AZ$297,1,J$1)))</f>
        <v/>
      </c>
      <c r="K297" s="0" t="str">
        <f aca="false">IF(K$1="","",IF(INDEX(Responses!$A$297:$AZ$297,1,K$1)="","",INDEX(Responses!$A$297:$AZ$297,1,K$1)))</f>
        <v/>
      </c>
      <c r="L297" s="0" t="str">
        <f aca="false">IF(L$1="","",IF(INDEX(Responses!$A$297:$AZ$297,1,L$1)="","",INDEX(Responses!$A$297:$AZ$297,1,L$1)))</f>
        <v/>
      </c>
      <c r="M297" s="0" t="str">
        <f aca="false">IF(M$1="","",IF(INDEX(Responses!$A$297:$AZ$297,1,M$1)="","",INDEX(Responses!$A$297:$AZ$297,1,M$1)))</f>
        <v/>
      </c>
      <c r="N297" s="0" t="str">
        <f aca="false">IF(N$1="","",IF(INDEX(Responses!$A$297:$AZ$297,1,N$1)="","",INDEX(Responses!$A$297:$AZ$297,1,N$1)))</f>
        <v/>
      </c>
      <c r="O297" s="0" t="str">
        <f aca="false">IF(O$1="","",IF(INDEX(Responses!$A$297:$AZ$297,1,O$1)="","",INDEX(Responses!$A$297:$AZ$297,1,O$1)))</f>
        <v/>
      </c>
      <c r="P297" s="0" t="str">
        <f aca="false">IF(P$1="","",IF(INDEX(Responses!$A$297:$AZ$297,1,P$1)="","",INDEX(Responses!$A$297:$AZ$297,1,P$1)))</f>
        <v/>
      </c>
      <c r="Q297" s="0" t="str">
        <f aca="false">IF(Q$1="","",IF(INDEX(Responses!$A$297:$AZ$297,1,Q$1)="","",INDEX(Responses!$A$297:$AZ$297,1,Q$1)))</f>
        <v/>
      </c>
      <c r="R297" s="0" t="str">
        <f aca="false">IF(R$1="","",IF(INDEX(Responses!$A$297:$AZ$297,1,R$1)="","",INDEX(Responses!$A$297:$AZ$297,1,R$1)))</f>
        <v/>
      </c>
      <c r="S297" s="0" t="str">
        <f aca="false">IF(S$1="","",IF(INDEX(Responses!$A$297:$AZ$297,1,S$1)="","",INDEX(Responses!$A$297:$AZ$297,1,S$1)))</f>
        <v/>
      </c>
      <c r="T297" s="0" t="n">
        <f aca="false">IF(LEN(A297&amp;B297&amp;C297&amp;D297&amp;E297&amp;F297&amp;G297&amp;H297&amp;I297&amp;J297&amp;K297&amp;L297&amp;M297&amp;N297&amp;O297&amp;P297&amp;Q297&amp;R297&amp;S297)&gt;0,1,0)</f>
        <v>0</v>
      </c>
    </row>
    <row r="298" customFormat="false" ht="15" hidden="false" customHeight="false" outlineLevel="0" collapsed="false">
      <c r="A298" s="0" t="str">
        <f aca="false">IF(A$1="","",IF(INDEX(Responses!$A$298:$AZ$298,1,A$1)="","",INDEX(Responses!$A$298:$AZ$298,1,A$1)))</f>
        <v/>
      </c>
      <c r="B298" s="0" t="str">
        <f aca="false">IF(B$1="","",IF(INDEX(Responses!$A$298:$AZ$298,1,B$1)="","",INDEX(Responses!$A$298:$AZ$298,1,B$1)))</f>
        <v/>
      </c>
      <c r="C298" s="0" t="str">
        <f aca="false">IF(C$1="","",IF(INDEX(Responses!$A$298:$AZ$298,1,C$1)="","",INDEX(Responses!$A$298:$AZ$298,1,C$1)))</f>
        <v/>
      </c>
      <c r="D298" s="0" t="str">
        <f aca="false">IF(D$1="","",IF(INDEX(Responses!$A$298:$AZ$298,1,D$1)="","",INDEX(Responses!$A$298:$AZ$298,1,D$1)))</f>
        <v/>
      </c>
      <c r="E298" s="0" t="str">
        <f aca="false">IF(E$1="","",IF(INDEX(Responses!$A$298:$AZ$298,1,E$1)="","",INDEX(Responses!$A$298:$AZ$298,1,E$1)))</f>
        <v/>
      </c>
      <c r="F298" s="0" t="str">
        <f aca="false">IF(F$1="","",IF(INDEX(Responses!$A$298:$AZ$298,1,F$1)="","",INDEX(Responses!$A$298:$AZ$298,1,F$1)))</f>
        <v/>
      </c>
      <c r="G298" s="0" t="str">
        <f aca="false">IF(G$1="","",IF(INDEX(Responses!$A$298:$AZ$298,1,G$1)="","",INDEX(Responses!$A$298:$AZ$298,1,G$1)))</f>
        <v/>
      </c>
      <c r="H298" s="0" t="str">
        <f aca="false">IF(H$1="","",IF(INDEX(Responses!$A$298:$AZ$298,1,H$1)="","",INDEX(Responses!$A$298:$AZ$298,1,H$1)))</f>
        <v/>
      </c>
      <c r="I298" s="0" t="str">
        <f aca="false">IF(I$1="","",IF(INDEX(Responses!$A$298:$AZ$298,1,I$1)="","",INDEX(Responses!$A$298:$AZ$298,1,I$1)))</f>
        <v/>
      </c>
      <c r="J298" s="0" t="str">
        <f aca="false">IF(J$1="","",IF(INDEX(Responses!$A$298:$AZ$298,1,J$1)="","",INDEX(Responses!$A$298:$AZ$298,1,J$1)))</f>
        <v/>
      </c>
      <c r="K298" s="0" t="str">
        <f aca="false">IF(K$1="","",IF(INDEX(Responses!$A$298:$AZ$298,1,K$1)="","",INDEX(Responses!$A$298:$AZ$298,1,K$1)))</f>
        <v/>
      </c>
      <c r="L298" s="0" t="str">
        <f aca="false">IF(L$1="","",IF(INDEX(Responses!$A$298:$AZ$298,1,L$1)="","",INDEX(Responses!$A$298:$AZ$298,1,L$1)))</f>
        <v/>
      </c>
      <c r="M298" s="0" t="str">
        <f aca="false">IF(M$1="","",IF(INDEX(Responses!$A$298:$AZ$298,1,M$1)="","",INDEX(Responses!$A$298:$AZ$298,1,M$1)))</f>
        <v/>
      </c>
      <c r="N298" s="0" t="str">
        <f aca="false">IF(N$1="","",IF(INDEX(Responses!$A$298:$AZ$298,1,N$1)="","",INDEX(Responses!$A$298:$AZ$298,1,N$1)))</f>
        <v/>
      </c>
      <c r="O298" s="0" t="str">
        <f aca="false">IF(O$1="","",IF(INDEX(Responses!$A$298:$AZ$298,1,O$1)="","",INDEX(Responses!$A$298:$AZ$298,1,O$1)))</f>
        <v/>
      </c>
      <c r="P298" s="0" t="str">
        <f aca="false">IF(P$1="","",IF(INDEX(Responses!$A$298:$AZ$298,1,P$1)="","",INDEX(Responses!$A$298:$AZ$298,1,P$1)))</f>
        <v/>
      </c>
      <c r="Q298" s="0" t="str">
        <f aca="false">IF(Q$1="","",IF(INDEX(Responses!$A$298:$AZ$298,1,Q$1)="","",INDEX(Responses!$A$298:$AZ$298,1,Q$1)))</f>
        <v/>
      </c>
      <c r="R298" s="0" t="str">
        <f aca="false">IF(R$1="","",IF(INDEX(Responses!$A$298:$AZ$298,1,R$1)="","",INDEX(Responses!$A$298:$AZ$298,1,R$1)))</f>
        <v/>
      </c>
      <c r="S298" s="0" t="str">
        <f aca="false">IF(S$1="","",IF(INDEX(Responses!$A$298:$AZ$298,1,S$1)="","",INDEX(Responses!$A$298:$AZ$298,1,S$1)))</f>
        <v/>
      </c>
      <c r="T298" s="0" t="n">
        <f aca="false">IF(LEN(A298&amp;B298&amp;C298&amp;D298&amp;E298&amp;F298&amp;G298&amp;H298&amp;I298&amp;J298&amp;K298&amp;L298&amp;M298&amp;N298&amp;O298&amp;P298&amp;Q298&amp;R298&amp;S298)&gt;0,1,0)</f>
        <v>0</v>
      </c>
    </row>
    <row r="299" customFormat="false" ht="15" hidden="false" customHeight="false" outlineLevel="0" collapsed="false">
      <c r="A299" s="0" t="str">
        <f aca="false">IF(A$1="","",IF(INDEX(Responses!$A$299:$AZ$299,1,A$1)="","",INDEX(Responses!$A$299:$AZ$299,1,A$1)))</f>
        <v/>
      </c>
      <c r="B299" s="0" t="str">
        <f aca="false">IF(B$1="","",IF(INDEX(Responses!$A$299:$AZ$299,1,B$1)="","",INDEX(Responses!$A$299:$AZ$299,1,B$1)))</f>
        <v/>
      </c>
      <c r="C299" s="0" t="str">
        <f aca="false">IF(C$1="","",IF(INDEX(Responses!$A$299:$AZ$299,1,C$1)="","",INDEX(Responses!$A$299:$AZ$299,1,C$1)))</f>
        <v/>
      </c>
      <c r="D299" s="0" t="str">
        <f aca="false">IF(D$1="","",IF(INDEX(Responses!$A$299:$AZ$299,1,D$1)="","",INDEX(Responses!$A$299:$AZ$299,1,D$1)))</f>
        <v/>
      </c>
      <c r="E299" s="0" t="str">
        <f aca="false">IF(E$1="","",IF(INDEX(Responses!$A$299:$AZ$299,1,E$1)="","",INDEX(Responses!$A$299:$AZ$299,1,E$1)))</f>
        <v/>
      </c>
      <c r="F299" s="0" t="str">
        <f aca="false">IF(F$1="","",IF(INDEX(Responses!$A$299:$AZ$299,1,F$1)="","",INDEX(Responses!$A$299:$AZ$299,1,F$1)))</f>
        <v/>
      </c>
      <c r="G299" s="0" t="str">
        <f aca="false">IF(G$1="","",IF(INDEX(Responses!$A$299:$AZ$299,1,G$1)="","",INDEX(Responses!$A$299:$AZ$299,1,G$1)))</f>
        <v/>
      </c>
      <c r="H299" s="0" t="str">
        <f aca="false">IF(H$1="","",IF(INDEX(Responses!$A$299:$AZ$299,1,H$1)="","",INDEX(Responses!$A$299:$AZ$299,1,H$1)))</f>
        <v/>
      </c>
      <c r="I299" s="0" t="str">
        <f aca="false">IF(I$1="","",IF(INDEX(Responses!$A$299:$AZ$299,1,I$1)="","",INDEX(Responses!$A$299:$AZ$299,1,I$1)))</f>
        <v/>
      </c>
      <c r="J299" s="0" t="str">
        <f aca="false">IF(J$1="","",IF(INDEX(Responses!$A$299:$AZ$299,1,J$1)="","",INDEX(Responses!$A$299:$AZ$299,1,J$1)))</f>
        <v/>
      </c>
      <c r="K299" s="0" t="str">
        <f aca="false">IF(K$1="","",IF(INDEX(Responses!$A$299:$AZ$299,1,K$1)="","",INDEX(Responses!$A$299:$AZ$299,1,K$1)))</f>
        <v/>
      </c>
      <c r="L299" s="0" t="str">
        <f aca="false">IF(L$1="","",IF(INDEX(Responses!$A$299:$AZ$299,1,L$1)="","",INDEX(Responses!$A$299:$AZ$299,1,L$1)))</f>
        <v/>
      </c>
      <c r="M299" s="0" t="str">
        <f aca="false">IF(M$1="","",IF(INDEX(Responses!$A$299:$AZ$299,1,M$1)="","",INDEX(Responses!$A$299:$AZ$299,1,M$1)))</f>
        <v/>
      </c>
      <c r="N299" s="0" t="str">
        <f aca="false">IF(N$1="","",IF(INDEX(Responses!$A$299:$AZ$299,1,N$1)="","",INDEX(Responses!$A$299:$AZ$299,1,N$1)))</f>
        <v/>
      </c>
      <c r="O299" s="0" t="str">
        <f aca="false">IF(O$1="","",IF(INDEX(Responses!$A$299:$AZ$299,1,O$1)="","",INDEX(Responses!$A$299:$AZ$299,1,O$1)))</f>
        <v/>
      </c>
      <c r="P299" s="0" t="str">
        <f aca="false">IF(P$1="","",IF(INDEX(Responses!$A$299:$AZ$299,1,P$1)="","",INDEX(Responses!$A$299:$AZ$299,1,P$1)))</f>
        <v/>
      </c>
      <c r="Q299" s="0" t="str">
        <f aca="false">IF(Q$1="","",IF(INDEX(Responses!$A$299:$AZ$299,1,Q$1)="","",INDEX(Responses!$A$299:$AZ$299,1,Q$1)))</f>
        <v/>
      </c>
      <c r="R299" s="0" t="str">
        <f aca="false">IF(R$1="","",IF(INDEX(Responses!$A$299:$AZ$299,1,R$1)="","",INDEX(Responses!$A$299:$AZ$299,1,R$1)))</f>
        <v/>
      </c>
      <c r="S299" s="0" t="str">
        <f aca="false">IF(S$1="","",IF(INDEX(Responses!$A$299:$AZ$299,1,S$1)="","",INDEX(Responses!$A$299:$AZ$299,1,S$1)))</f>
        <v/>
      </c>
      <c r="T299" s="0" t="n">
        <f aca="false">IF(LEN(A299&amp;B299&amp;C299&amp;D299&amp;E299&amp;F299&amp;G299&amp;H299&amp;I299&amp;J299&amp;K299&amp;L299&amp;M299&amp;N299&amp;O299&amp;P299&amp;Q299&amp;R299&amp;S299)&gt;0,1,0)</f>
        <v>0</v>
      </c>
    </row>
    <row r="300" customFormat="false" ht="15" hidden="false" customHeight="false" outlineLevel="0" collapsed="false">
      <c r="A300" s="0" t="str">
        <f aca="false">IF(A$1="","",IF(INDEX(Responses!$A$300:$AZ$300,1,A$1)="","",INDEX(Responses!$A$300:$AZ$300,1,A$1)))</f>
        <v/>
      </c>
      <c r="B300" s="0" t="str">
        <f aca="false">IF(B$1="","",IF(INDEX(Responses!$A$300:$AZ$300,1,B$1)="","",INDEX(Responses!$A$300:$AZ$300,1,B$1)))</f>
        <v/>
      </c>
      <c r="C300" s="0" t="str">
        <f aca="false">IF(C$1="","",IF(INDEX(Responses!$A$300:$AZ$300,1,C$1)="","",INDEX(Responses!$A$300:$AZ$300,1,C$1)))</f>
        <v/>
      </c>
      <c r="D300" s="0" t="str">
        <f aca="false">IF(D$1="","",IF(INDEX(Responses!$A$300:$AZ$300,1,D$1)="","",INDEX(Responses!$A$300:$AZ$300,1,D$1)))</f>
        <v/>
      </c>
      <c r="E300" s="0" t="str">
        <f aca="false">IF(E$1="","",IF(INDEX(Responses!$A$300:$AZ$300,1,E$1)="","",INDEX(Responses!$A$300:$AZ$300,1,E$1)))</f>
        <v/>
      </c>
      <c r="F300" s="0" t="str">
        <f aca="false">IF(F$1="","",IF(INDEX(Responses!$A$300:$AZ$300,1,F$1)="","",INDEX(Responses!$A$300:$AZ$300,1,F$1)))</f>
        <v/>
      </c>
      <c r="G300" s="0" t="str">
        <f aca="false">IF(G$1="","",IF(INDEX(Responses!$A$300:$AZ$300,1,G$1)="","",INDEX(Responses!$A$300:$AZ$300,1,G$1)))</f>
        <v/>
      </c>
      <c r="H300" s="0" t="str">
        <f aca="false">IF(H$1="","",IF(INDEX(Responses!$A$300:$AZ$300,1,H$1)="","",INDEX(Responses!$A$300:$AZ$300,1,H$1)))</f>
        <v/>
      </c>
      <c r="I300" s="0" t="str">
        <f aca="false">IF(I$1="","",IF(INDEX(Responses!$A$300:$AZ$300,1,I$1)="","",INDEX(Responses!$A$300:$AZ$300,1,I$1)))</f>
        <v/>
      </c>
      <c r="J300" s="0" t="str">
        <f aca="false">IF(J$1="","",IF(INDEX(Responses!$A$300:$AZ$300,1,J$1)="","",INDEX(Responses!$A$300:$AZ$300,1,J$1)))</f>
        <v/>
      </c>
      <c r="K300" s="0" t="str">
        <f aca="false">IF(K$1="","",IF(INDEX(Responses!$A$300:$AZ$300,1,K$1)="","",INDEX(Responses!$A$300:$AZ$300,1,K$1)))</f>
        <v/>
      </c>
      <c r="L300" s="0" t="str">
        <f aca="false">IF(L$1="","",IF(INDEX(Responses!$A$300:$AZ$300,1,L$1)="","",INDEX(Responses!$A$300:$AZ$300,1,L$1)))</f>
        <v/>
      </c>
      <c r="M300" s="0" t="str">
        <f aca="false">IF(M$1="","",IF(INDEX(Responses!$A$300:$AZ$300,1,M$1)="","",INDEX(Responses!$A$300:$AZ$300,1,M$1)))</f>
        <v/>
      </c>
      <c r="N300" s="0" t="str">
        <f aca="false">IF(N$1="","",IF(INDEX(Responses!$A$300:$AZ$300,1,N$1)="","",INDEX(Responses!$A$300:$AZ$300,1,N$1)))</f>
        <v/>
      </c>
      <c r="O300" s="0" t="str">
        <f aca="false">IF(O$1="","",IF(INDEX(Responses!$A$300:$AZ$300,1,O$1)="","",INDEX(Responses!$A$300:$AZ$300,1,O$1)))</f>
        <v/>
      </c>
      <c r="P300" s="0" t="str">
        <f aca="false">IF(P$1="","",IF(INDEX(Responses!$A$300:$AZ$300,1,P$1)="","",INDEX(Responses!$A$300:$AZ$300,1,P$1)))</f>
        <v/>
      </c>
      <c r="Q300" s="0" t="str">
        <f aca="false">IF(Q$1="","",IF(INDEX(Responses!$A$300:$AZ$300,1,Q$1)="","",INDEX(Responses!$A$300:$AZ$300,1,Q$1)))</f>
        <v/>
      </c>
      <c r="R300" s="0" t="str">
        <f aca="false">IF(R$1="","",IF(INDEX(Responses!$A$300:$AZ$300,1,R$1)="","",INDEX(Responses!$A$300:$AZ$300,1,R$1)))</f>
        <v/>
      </c>
      <c r="S300" s="0" t="str">
        <f aca="false">IF(S$1="","",IF(INDEX(Responses!$A$300:$AZ$300,1,S$1)="","",INDEX(Responses!$A$300:$AZ$300,1,S$1)))</f>
        <v/>
      </c>
      <c r="T300" s="0" t="n">
        <f aca="false">IF(LEN(A300&amp;B300&amp;C300&amp;D300&amp;E300&amp;F300&amp;G300&amp;H300&amp;I300&amp;J300&amp;K300&amp;L300&amp;M300&amp;N300&amp;O300&amp;P300&amp;Q300&amp;R300&amp;S300)&gt;0,1,0)</f>
        <v>0</v>
      </c>
    </row>
    <row r="301" customFormat="false" ht="15" hidden="false" customHeight="false" outlineLevel="0" collapsed="false">
      <c r="A301" s="0" t="str">
        <f aca="false">IF(A$1="","",IF(INDEX(Responses!$A$301:$AZ$301,1,A$1)="","",INDEX(Responses!$A$301:$AZ$301,1,A$1)))</f>
        <v/>
      </c>
      <c r="B301" s="0" t="str">
        <f aca="false">IF(B$1="","",IF(INDEX(Responses!$A$301:$AZ$301,1,B$1)="","",INDEX(Responses!$A$301:$AZ$301,1,B$1)))</f>
        <v/>
      </c>
      <c r="C301" s="0" t="str">
        <f aca="false">IF(C$1="","",IF(INDEX(Responses!$A$301:$AZ$301,1,C$1)="","",INDEX(Responses!$A$301:$AZ$301,1,C$1)))</f>
        <v/>
      </c>
      <c r="D301" s="0" t="str">
        <f aca="false">IF(D$1="","",IF(INDEX(Responses!$A$301:$AZ$301,1,D$1)="","",INDEX(Responses!$A$301:$AZ$301,1,D$1)))</f>
        <v/>
      </c>
      <c r="E301" s="0" t="str">
        <f aca="false">IF(E$1="","",IF(INDEX(Responses!$A$301:$AZ$301,1,E$1)="","",INDEX(Responses!$A$301:$AZ$301,1,E$1)))</f>
        <v/>
      </c>
      <c r="F301" s="0" t="str">
        <f aca="false">IF(F$1="","",IF(INDEX(Responses!$A$301:$AZ$301,1,F$1)="","",INDEX(Responses!$A$301:$AZ$301,1,F$1)))</f>
        <v/>
      </c>
      <c r="G301" s="0" t="str">
        <f aca="false">IF(G$1="","",IF(INDEX(Responses!$A$301:$AZ$301,1,G$1)="","",INDEX(Responses!$A$301:$AZ$301,1,G$1)))</f>
        <v/>
      </c>
      <c r="H301" s="0" t="str">
        <f aca="false">IF(H$1="","",IF(INDEX(Responses!$A$301:$AZ$301,1,H$1)="","",INDEX(Responses!$A$301:$AZ$301,1,H$1)))</f>
        <v/>
      </c>
      <c r="I301" s="0" t="str">
        <f aca="false">IF(I$1="","",IF(INDEX(Responses!$A$301:$AZ$301,1,I$1)="","",INDEX(Responses!$A$301:$AZ$301,1,I$1)))</f>
        <v/>
      </c>
      <c r="J301" s="0" t="str">
        <f aca="false">IF(J$1="","",IF(INDEX(Responses!$A$301:$AZ$301,1,J$1)="","",INDEX(Responses!$A$301:$AZ$301,1,J$1)))</f>
        <v/>
      </c>
      <c r="K301" s="0" t="str">
        <f aca="false">IF(K$1="","",IF(INDEX(Responses!$A$301:$AZ$301,1,K$1)="","",INDEX(Responses!$A$301:$AZ$301,1,K$1)))</f>
        <v/>
      </c>
      <c r="L301" s="0" t="str">
        <f aca="false">IF(L$1="","",IF(INDEX(Responses!$A$301:$AZ$301,1,L$1)="","",INDEX(Responses!$A$301:$AZ$301,1,L$1)))</f>
        <v/>
      </c>
      <c r="M301" s="0" t="str">
        <f aca="false">IF(M$1="","",IF(INDEX(Responses!$A$301:$AZ$301,1,M$1)="","",INDEX(Responses!$A$301:$AZ$301,1,M$1)))</f>
        <v/>
      </c>
      <c r="N301" s="0" t="str">
        <f aca="false">IF(N$1="","",IF(INDEX(Responses!$A$301:$AZ$301,1,N$1)="","",INDEX(Responses!$A$301:$AZ$301,1,N$1)))</f>
        <v/>
      </c>
      <c r="O301" s="0" t="str">
        <f aca="false">IF(O$1="","",IF(INDEX(Responses!$A$301:$AZ$301,1,O$1)="","",INDEX(Responses!$A$301:$AZ$301,1,O$1)))</f>
        <v/>
      </c>
      <c r="P301" s="0" t="str">
        <f aca="false">IF(P$1="","",IF(INDEX(Responses!$A$301:$AZ$301,1,P$1)="","",INDEX(Responses!$A$301:$AZ$301,1,P$1)))</f>
        <v/>
      </c>
      <c r="Q301" s="0" t="str">
        <f aca="false">IF(Q$1="","",IF(INDEX(Responses!$A$301:$AZ$301,1,Q$1)="","",INDEX(Responses!$A$301:$AZ$301,1,Q$1)))</f>
        <v/>
      </c>
      <c r="R301" s="0" t="str">
        <f aca="false">IF(R$1="","",IF(INDEX(Responses!$A$301:$AZ$301,1,R$1)="","",INDEX(Responses!$A$301:$AZ$301,1,R$1)))</f>
        <v/>
      </c>
      <c r="S301" s="0" t="str">
        <f aca="false">IF(S$1="","",IF(INDEX(Responses!$A$301:$AZ$301,1,S$1)="","",INDEX(Responses!$A$301:$AZ$301,1,S$1)))</f>
        <v/>
      </c>
      <c r="T301" s="0" t="n">
        <f aca="false">IF(LEN(A301&amp;B301&amp;C301&amp;D301&amp;E301&amp;F301&amp;G301&amp;H301&amp;I301&amp;J301&amp;K301&amp;L301&amp;M301&amp;N301&amp;O301&amp;P301&amp;Q301&amp;R301&amp;S301)&gt;0,1,0)</f>
        <v>0</v>
      </c>
    </row>
    <row r="302" customFormat="false" ht="15" hidden="false" customHeight="false" outlineLevel="0" collapsed="false">
      <c r="A302" s="0" t="str">
        <f aca="false">IF(A$1="","",IF(INDEX(Responses!$A$302:$AZ$302,1,A$1)="","",INDEX(Responses!$A$302:$AZ$302,1,A$1)))</f>
        <v/>
      </c>
      <c r="B302" s="0" t="str">
        <f aca="false">IF(B$1="","",IF(INDEX(Responses!$A$302:$AZ$302,1,B$1)="","",INDEX(Responses!$A$302:$AZ$302,1,B$1)))</f>
        <v/>
      </c>
      <c r="C302" s="0" t="str">
        <f aca="false">IF(C$1="","",IF(INDEX(Responses!$A$302:$AZ$302,1,C$1)="","",INDEX(Responses!$A$302:$AZ$302,1,C$1)))</f>
        <v/>
      </c>
      <c r="D302" s="0" t="str">
        <f aca="false">IF(D$1="","",IF(INDEX(Responses!$A$302:$AZ$302,1,D$1)="","",INDEX(Responses!$A$302:$AZ$302,1,D$1)))</f>
        <v/>
      </c>
      <c r="E302" s="0" t="str">
        <f aca="false">IF(E$1="","",IF(INDEX(Responses!$A$302:$AZ$302,1,E$1)="","",INDEX(Responses!$A$302:$AZ$302,1,E$1)))</f>
        <v/>
      </c>
      <c r="F302" s="0" t="str">
        <f aca="false">IF(F$1="","",IF(INDEX(Responses!$A$302:$AZ$302,1,F$1)="","",INDEX(Responses!$A$302:$AZ$302,1,F$1)))</f>
        <v/>
      </c>
      <c r="G302" s="0" t="str">
        <f aca="false">IF(G$1="","",IF(INDEX(Responses!$A$302:$AZ$302,1,G$1)="","",INDEX(Responses!$A$302:$AZ$302,1,G$1)))</f>
        <v/>
      </c>
      <c r="H302" s="0" t="str">
        <f aca="false">IF(H$1="","",IF(INDEX(Responses!$A$302:$AZ$302,1,H$1)="","",INDEX(Responses!$A$302:$AZ$302,1,H$1)))</f>
        <v/>
      </c>
      <c r="I302" s="0" t="str">
        <f aca="false">IF(I$1="","",IF(INDEX(Responses!$A$302:$AZ$302,1,I$1)="","",INDEX(Responses!$A$302:$AZ$302,1,I$1)))</f>
        <v/>
      </c>
      <c r="J302" s="0" t="str">
        <f aca="false">IF(J$1="","",IF(INDEX(Responses!$A$302:$AZ$302,1,J$1)="","",INDEX(Responses!$A$302:$AZ$302,1,J$1)))</f>
        <v/>
      </c>
      <c r="K302" s="0" t="str">
        <f aca="false">IF(K$1="","",IF(INDEX(Responses!$A$302:$AZ$302,1,K$1)="","",INDEX(Responses!$A$302:$AZ$302,1,K$1)))</f>
        <v/>
      </c>
      <c r="L302" s="0" t="str">
        <f aca="false">IF(L$1="","",IF(INDEX(Responses!$A$302:$AZ$302,1,L$1)="","",INDEX(Responses!$A$302:$AZ$302,1,L$1)))</f>
        <v/>
      </c>
      <c r="M302" s="0" t="str">
        <f aca="false">IF(M$1="","",IF(INDEX(Responses!$A$302:$AZ$302,1,M$1)="","",INDEX(Responses!$A$302:$AZ$302,1,M$1)))</f>
        <v/>
      </c>
      <c r="N302" s="0" t="str">
        <f aca="false">IF(N$1="","",IF(INDEX(Responses!$A$302:$AZ$302,1,N$1)="","",INDEX(Responses!$A$302:$AZ$302,1,N$1)))</f>
        <v/>
      </c>
      <c r="O302" s="0" t="str">
        <f aca="false">IF(O$1="","",IF(INDEX(Responses!$A$302:$AZ$302,1,O$1)="","",INDEX(Responses!$A$302:$AZ$302,1,O$1)))</f>
        <v/>
      </c>
      <c r="P302" s="0" t="str">
        <f aca="false">IF(P$1="","",IF(INDEX(Responses!$A$302:$AZ$302,1,P$1)="","",INDEX(Responses!$A$302:$AZ$302,1,P$1)))</f>
        <v/>
      </c>
      <c r="Q302" s="0" t="str">
        <f aca="false">IF(Q$1="","",IF(INDEX(Responses!$A$302:$AZ$302,1,Q$1)="","",INDEX(Responses!$A$302:$AZ$302,1,Q$1)))</f>
        <v/>
      </c>
      <c r="R302" s="0" t="str">
        <f aca="false">IF(R$1="","",IF(INDEX(Responses!$A$302:$AZ$302,1,R$1)="","",INDEX(Responses!$A$302:$AZ$302,1,R$1)))</f>
        <v/>
      </c>
      <c r="S302" s="0" t="str">
        <f aca="false">IF(S$1="","",IF(INDEX(Responses!$A$302:$AZ$302,1,S$1)="","",INDEX(Responses!$A$302:$AZ$302,1,S$1)))</f>
        <v/>
      </c>
      <c r="T302" s="0" t="n">
        <f aca="false">IF(LEN(A302&amp;B302&amp;C302&amp;D302&amp;E302&amp;F302&amp;G302&amp;H302&amp;I302&amp;J302&amp;K302&amp;L302&amp;M302&amp;N302&amp;O302&amp;P302&amp;Q302&amp;R302&amp;S302)&gt;0,1,0)</f>
        <v>0</v>
      </c>
    </row>
    <row r="303" customFormat="false" ht="15" hidden="false" customHeight="false" outlineLevel="0" collapsed="false">
      <c r="A303" s="0" t="str">
        <f aca="false">IF(A$1="","",IF(INDEX(Responses!$A$303:$AZ$303,1,A$1)="","",INDEX(Responses!$A$303:$AZ$303,1,A$1)))</f>
        <v/>
      </c>
      <c r="B303" s="0" t="str">
        <f aca="false">IF(B$1="","",IF(INDEX(Responses!$A$303:$AZ$303,1,B$1)="","",INDEX(Responses!$A$303:$AZ$303,1,B$1)))</f>
        <v/>
      </c>
      <c r="C303" s="0" t="str">
        <f aca="false">IF(C$1="","",IF(INDEX(Responses!$A$303:$AZ$303,1,C$1)="","",INDEX(Responses!$A$303:$AZ$303,1,C$1)))</f>
        <v/>
      </c>
      <c r="D303" s="0" t="str">
        <f aca="false">IF(D$1="","",IF(INDEX(Responses!$A$303:$AZ$303,1,D$1)="","",INDEX(Responses!$A$303:$AZ$303,1,D$1)))</f>
        <v/>
      </c>
      <c r="E303" s="0" t="str">
        <f aca="false">IF(E$1="","",IF(INDEX(Responses!$A$303:$AZ$303,1,E$1)="","",INDEX(Responses!$A$303:$AZ$303,1,E$1)))</f>
        <v/>
      </c>
      <c r="F303" s="0" t="str">
        <f aca="false">IF(F$1="","",IF(INDEX(Responses!$A$303:$AZ$303,1,F$1)="","",INDEX(Responses!$A$303:$AZ$303,1,F$1)))</f>
        <v/>
      </c>
      <c r="G303" s="0" t="str">
        <f aca="false">IF(G$1="","",IF(INDEX(Responses!$A$303:$AZ$303,1,G$1)="","",INDEX(Responses!$A$303:$AZ$303,1,G$1)))</f>
        <v/>
      </c>
      <c r="H303" s="0" t="str">
        <f aca="false">IF(H$1="","",IF(INDEX(Responses!$A$303:$AZ$303,1,H$1)="","",INDEX(Responses!$A$303:$AZ$303,1,H$1)))</f>
        <v/>
      </c>
      <c r="I303" s="0" t="str">
        <f aca="false">IF(I$1="","",IF(INDEX(Responses!$A$303:$AZ$303,1,I$1)="","",INDEX(Responses!$A$303:$AZ$303,1,I$1)))</f>
        <v/>
      </c>
      <c r="J303" s="0" t="str">
        <f aca="false">IF(J$1="","",IF(INDEX(Responses!$A$303:$AZ$303,1,J$1)="","",INDEX(Responses!$A$303:$AZ$303,1,J$1)))</f>
        <v/>
      </c>
      <c r="K303" s="0" t="str">
        <f aca="false">IF(K$1="","",IF(INDEX(Responses!$A$303:$AZ$303,1,K$1)="","",INDEX(Responses!$A$303:$AZ$303,1,K$1)))</f>
        <v/>
      </c>
      <c r="L303" s="0" t="str">
        <f aca="false">IF(L$1="","",IF(INDEX(Responses!$A$303:$AZ$303,1,L$1)="","",INDEX(Responses!$A$303:$AZ$303,1,L$1)))</f>
        <v/>
      </c>
      <c r="M303" s="0" t="str">
        <f aca="false">IF(M$1="","",IF(INDEX(Responses!$A$303:$AZ$303,1,M$1)="","",INDEX(Responses!$A$303:$AZ$303,1,M$1)))</f>
        <v/>
      </c>
      <c r="N303" s="0" t="str">
        <f aca="false">IF(N$1="","",IF(INDEX(Responses!$A$303:$AZ$303,1,N$1)="","",INDEX(Responses!$A$303:$AZ$303,1,N$1)))</f>
        <v/>
      </c>
      <c r="O303" s="0" t="str">
        <f aca="false">IF(O$1="","",IF(INDEX(Responses!$A$303:$AZ$303,1,O$1)="","",INDEX(Responses!$A$303:$AZ$303,1,O$1)))</f>
        <v/>
      </c>
      <c r="P303" s="0" t="str">
        <f aca="false">IF(P$1="","",IF(INDEX(Responses!$A$303:$AZ$303,1,P$1)="","",INDEX(Responses!$A$303:$AZ$303,1,P$1)))</f>
        <v/>
      </c>
      <c r="Q303" s="0" t="str">
        <f aca="false">IF(Q$1="","",IF(INDEX(Responses!$A$303:$AZ$303,1,Q$1)="","",INDEX(Responses!$A$303:$AZ$303,1,Q$1)))</f>
        <v/>
      </c>
      <c r="R303" s="0" t="str">
        <f aca="false">IF(R$1="","",IF(INDEX(Responses!$A$303:$AZ$303,1,R$1)="","",INDEX(Responses!$A$303:$AZ$303,1,R$1)))</f>
        <v/>
      </c>
      <c r="S303" s="0" t="str">
        <f aca="false">IF(S$1="","",IF(INDEX(Responses!$A$303:$AZ$303,1,S$1)="","",INDEX(Responses!$A$303:$AZ$303,1,S$1)))</f>
        <v/>
      </c>
      <c r="T303" s="0" t="n">
        <f aca="false">IF(LEN(A303&amp;B303&amp;C303&amp;D303&amp;E303&amp;F303&amp;G303&amp;H303&amp;I303&amp;J303&amp;K303&amp;L303&amp;M303&amp;N303&amp;O303&amp;P303&amp;Q303&amp;R303&amp;S303)&gt;0,1,0)</f>
        <v>0</v>
      </c>
    </row>
    <row r="304" customFormat="false" ht="15" hidden="false" customHeight="false" outlineLevel="0" collapsed="false">
      <c r="A304" s="0" t="str">
        <f aca="false">IF(A$1="","",IF(INDEX(Responses!$A$304:$AZ$304,1,A$1)="","",INDEX(Responses!$A$304:$AZ$304,1,A$1)))</f>
        <v/>
      </c>
      <c r="B304" s="0" t="str">
        <f aca="false">IF(B$1="","",IF(INDEX(Responses!$A$304:$AZ$304,1,B$1)="","",INDEX(Responses!$A$304:$AZ$304,1,B$1)))</f>
        <v/>
      </c>
      <c r="C304" s="0" t="str">
        <f aca="false">IF(C$1="","",IF(INDEX(Responses!$A$304:$AZ$304,1,C$1)="","",INDEX(Responses!$A$304:$AZ$304,1,C$1)))</f>
        <v/>
      </c>
      <c r="D304" s="0" t="str">
        <f aca="false">IF(D$1="","",IF(INDEX(Responses!$A$304:$AZ$304,1,D$1)="","",INDEX(Responses!$A$304:$AZ$304,1,D$1)))</f>
        <v/>
      </c>
      <c r="E304" s="0" t="str">
        <f aca="false">IF(E$1="","",IF(INDEX(Responses!$A$304:$AZ$304,1,E$1)="","",INDEX(Responses!$A$304:$AZ$304,1,E$1)))</f>
        <v/>
      </c>
      <c r="F304" s="0" t="str">
        <f aca="false">IF(F$1="","",IF(INDEX(Responses!$A$304:$AZ$304,1,F$1)="","",INDEX(Responses!$A$304:$AZ$304,1,F$1)))</f>
        <v/>
      </c>
      <c r="G304" s="0" t="str">
        <f aca="false">IF(G$1="","",IF(INDEX(Responses!$A$304:$AZ$304,1,G$1)="","",INDEX(Responses!$A$304:$AZ$304,1,G$1)))</f>
        <v/>
      </c>
      <c r="H304" s="0" t="str">
        <f aca="false">IF(H$1="","",IF(INDEX(Responses!$A$304:$AZ$304,1,H$1)="","",INDEX(Responses!$A$304:$AZ$304,1,H$1)))</f>
        <v/>
      </c>
      <c r="I304" s="0" t="str">
        <f aca="false">IF(I$1="","",IF(INDEX(Responses!$A$304:$AZ$304,1,I$1)="","",INDEX(Responses!$A$304:$AZ$304,1,I$1)))</f>
        <v/>
      </c>
      <c r="J304" s="0" t="str">
        <f aca="false">IF(J$1="","",IF(INDEX(Responses!$A$304:$AZ$304,1,J$1)="","",INDEX(Responses!$A$304:$AZ$304,1,J$1)))</f>
        <v/>
      </c>
      <c r="K304" s="0" t="str">
        <f aca="false">IF(K$1="","",IF(INDEX(Responses!$A$304:$AZ$304,1,K$1)="","",INDEX(Responses!$A$304:$AZ$304,1,K$1)))</f>
        <v/>
      </c>
      <c r="L304" s="0" t="str">
        <f aca="false">IF(L$1="","",IF(INDEX(Responses!$A$304:$AZ$304,1,L$1)="","",INDEX(Responses!$A$304:$AZ$304,1,L$1)))</f>
        <v/>
      </c>
      <c r="M304" s="0" t="str">
        <f aca="false">IF(M$1="","",IF(INDEX(Responses!$A$304:$AZ$304,1,M$1)="","",INDEX(Responses!$A$304:$AZ$304,1,M$1)))</f>
        <v/>
      </c>
      <c r="N304" s="0" t="str">
        <f aca="false">IF(N$1="","",IF(INDEX(Responses!$A$304:$AZ$304,1,N$1)="","",INDEX(Responses!$A$304:$AZ$304,1,N$1)))</f>
        <v/>
      </c>
      <c r="O304" s="0" t="str">
        <f aca="false">IF(O$1="","",IF(INDEX(Responses!$A$304:$AZ$304,1,O$1)="","",INDEX(Responses!$A$304:$AZ$304,1,O$1)))</f>
        <v/>
      </c>
      <c r="P304" s="0" t="str">
        <f aca="false">IF(P$1="","",IF(INDEX(Responses!$A$304:$AZ$304,1,P$1)="","",INDEX(Responses!$A$304:$AZ$304,1,P$1)))</f>
        <v/>
      </c>
      <c r="Q304" s="0" t="str">
        <f aca="false">IF(Q$1="","",IF(INDEX(Responses!$A$304:$AZ$304,1,Q$1)="","",INDEX(Responses!$A$304:$AZ$304,1,Q$1)))</f>
        <v/>
      </c>
      <c r="R304" s="0" t="str">
        <f aca="false">IF(R$1="","",IF(INDEX(Responses!$A$304:$AZ$304,1,R$1)="","",INDEX(Responses!$A$304:$AZ$304,1,R$1)))</f>
        <v/>
      </c>
      <c r="S304" s="0" t="str">
        <f aca="false">IF(S$1="","",IF(INDEX(Responses!$A$304:$AZ$304,1,S$1)="","",INDEX(Responses!$A$304:$AZ$304,1,S$1)))</f>
        <v/>
      </c>
      <c r="T304" s="0" t="n">
        <f aca="false">IF(LEN(A304&amp;B304&amp;C304&amp;D304&amp;E304&amp;F304&amp;G304&amp;H304&amp;I304&amp;J304&amp;K304&amp;L304&amp;M304&amp;N304&amp;O304&amp;P304&amp;Q304&amp;R304&amp;S304)&gt;0,1,0)</f>
        <v>0</v>
      </c>
    </row>
    <row r="305" customFormat="false" ht="15" hidden="false" customHeight="false" outlineLevel="0" collapsed="false">
      <c r="A305" s="0" t="str">
        <f aca="false">IF(A$1="","",IF(INDEX(Responses!$A$305:$AZ$305,1,A$1)="","",INDEX(Responses!$A$305:$AZ$305,1,A$1)))</f>
        <v/>
      </c>
      <c r="B305" s="0" t="str">
        <f aca="false">IF(B$1="","",IF(INDEX(Responses!$A$305:$AZ$305,1,B$1)="","",INDEX(Responses!$A$305:$AZ$305,1,B$1)))</f>
        <v/>
      </c>
      <c r="C305" s="0" t="str">
        <f aca="false">IF(C$1="","",IF(INDEX(Responses!$A$305:$AZ$305,1,C$1)="","",INDEX(Responses!$A$305:$AZ$305,1,C$1)))</f>
        <v/>
      </c>
      <c r="D305" s="0" t="str">
        <f aca="false">IF(D$1="","",IF(INDEX(Responses!$A$305:$AZ$305,1,D$1)="","",INDEX(Responses!$A$305:$AZ$305,1,D$1)))</f>
        <v/>
      </c>
      <c r="E305" s="0" t="str">
        <f aca="false">IF(E$1="","",IF(INDEX(Responses!$A$305:$AZ$305,1,E$1)="","",INDEX(Responses!$A$305:$AZ$305,1,E$1)))</f>
        <v/>
      </c>
      <c r="F305" s="0" t="str">
        <f aca="false">IF(F$1="","",IF(INDEX(Responses!$A$305:$AZ$305,1,F$1)="","",INDEX(Responses!$A$305:$AZ$305,1,F$1)))</f>
        <v/>
      </c>
      <c r="G305" s="0" t="str">
        <f aca="false">IF(G$1="","",IF(INDEX(Responses!$A$305:$AZ$305,1,G$1)="","",INDEX(Responses!$A$305:$AZ$305,1,G$1)))</f>
        <v/>
      </c>
      <c r="H305" s="0" t="str">
        <f aca="false">IF(H$1="","",IF(INDEX(Responses!$A$305:$AZ$305,1,H$1)="","",INDEX(Responses!$A$305:$AZ$305,1,H$1)))</f>
        <v/>
      </c>
      <c r="I305" s="0" t="str">
        <f aca="false">IF(I$1="","",IF(INDEX(Responses!$A$305:$AZ$305,1,I$1)="","",INDEX(Responses!$A$305:$AZ$305,1,I$1)))</f>
        <v/>
      </c>
      <c r="J305" s="0" t="str">
        <f aca="false">IF(J$1="","",IF(INDEX(Responses!$A$305:$AZ$305,1,J$1)="","",INDEX(Responses!$A$305:$AZ$305,1,J$1)))</f>
        <v/>
      </c>
      <c r="K305" s="0" t="str">
        <f aca="false">IF(K$1="","",IF(INDEX(Responses!$A$305:$AZ$305,1,K$1)="","",INDEX(Responses!$A$305:$AZ$305,1,K$1)))</f>
        <v/>
      </c>
      <c r="L305" s="0" t="str">
        <f aca="false">IF(L$1="","",IF(INDEX(Responses!$A$305:$AZ$305,1,L$1)="","",INDEX(Responses!$A$305:$AZ$305,1,L$1)))</f>
        <v/>
      </c>
      <c r="M305" s="0" t="str">
        <f aca="false">IF(M$1="","",IF(INDEX(Responses!$A$305:$AZ$305,1,M$1)="","",INDEX(Responses!$A$305:$AZ$305,1,M$1)))</f>
        <v/>
      </c>
      <c r="N305" s="0" t="str">
        <f aca="false">IF(N$1="","",IF(INDEX(Responses!$A$305:$AZ$305,1,N$1)="","",INDEX(Responses!$A$305:$AZ$305,1,N$1)))</f>
        <v/>
      </c>
      <c r="O305" s="0" t="str">
        <f aca="false">IF(O$1="","",IF(INDEX(Responses!$A$305:$AZ$305,1,O$1)="","",INDEX(Responses!$A$305:$AZ$305,1,O$1)))</f>
        <v/>
      </c>
      <c r="P305" s="0" t="str">
        <f aca="false">IF(P$1="","",IF(INDEX(Responses!$A$305:$AZ$305,1,P$1)="","",INDEX(Responses!$A$305:$AZ$305,1,P$1)))</f>
        <v/>
      </c>
      <c r="Q305" s="0" t="str">
        <f aca="false">IF(Q$1="","",IF(INDEX(Responses!$A$305:$AZ$305,1,Q$1)="","",INDEX(Responses!$A$305:$AZ$305,1,Q$1)))</f>
        <v/>
      </c>
      <c r="R305" s="0" t="str">
        <f aca="false">IF(R$1="","",IF(INDEX(Responses!$A$305:$AZ$305,1,R$1)="","",INDEX(Responses!$A$305:$AZ$305,1,R$1)))</f>
        <v/>
      </c>
      <c r="S305" s="0" t="str">
        <f aca="false">IF(S$1="","",IF(INDEX(Responses!$A$305:$AZ$305,1,S$1)="","",INDEX(Responses!$A$305:$AZ$305,1,S$1)))</f>
        <v/>
      </c>
      <c r="T305" s="0" t="n">
        <f aca="false">IF(LEN(A305&amp;B305&amp;C305&amp;D305&amp;E305&amp;F305&amp;G305&amp;H305&amp;I305&amp;J305&amp;K305&amp;L305&amp;M305&amp;N305&amp;O305&amp;P305&amp;Q305&amp;R305&amp;S305)&gt;0,1,0)</f>
        <v>0</v>
      </c>
    </row>
    <row r="306" customFormat="false" ht="15" hidden="false" customHeight="false" outlineLevel="0" collapsed="false">
      <c r="A306" s="0" t="str">
        <f aca="false">IF(A$1="","",IF(INDEX(Responses!$A$306:$AZ$306,1,A$1)="","",INDEX(Responses!$A$306:$AZ$306,1,A$1)))</f>
        <v/>
      </c>
      <c r="B306" s="0" t="str">
        <f aca="false">IF(B$1="","",IF(INDEX(Responses!$A$306:$AZ$306,1,B$1)="","",INDEX(Responses!$A$306:$AZ$306,1,B$1)))</f>
        <v/>
      </c>
      <c r="C306" s="0" t="str">
        <f aca="false">IF(C$1="","",IF(INDEX(Responses!$A$306:$AZ$306,1,C$1)="","",INDEX(Responses!$A$306:$AZ$306,1,C$1)))</f>
        <v/>
      </c>
      <c r="D306" s="0" t="str">
        <f aca="false">IF(D$1="","",IF(INDEX(Responses!$A$306:$AZ$306,1,D$1)="","",INDEX(Responses!$A$306:$AZ$306,1,D$1)))</f>
        <v/>
      </c>
      <c r="E306" s="0" t="str">
        <f aca="false">IF(E$1="","",IF(INDEX(Responses!$A$306:$AZ$306,1,E$1)="","",INDEX(Responses!$A$306:$AZ$306,1,E$1)))</f>
        <v/>
      </c>
      <c r="F306" s="0" t="str">
        <f aca="false">IF(F$1="","",IF(INDEX(Responses!$A$306:$AZ$306,1,F$1)="","",INDEX(Responses!$A$306:$AZ$306,1,F$1)))</f>
        <v/>
      </c>
      <c r="G306" s="0" t="str">
        <f aca="false">IF(G$1="","",IF(INDEX(Responses!$A$306:$AZ$306,1,G$1)="","",INDEX(Responses!$A$306:$AZ$306,1,G$1)))</f>
        <v/>
      </c>
      <c r="H306" s="0" t="str">
        <f aca="false">IF(H$1="","",IF(INDEX(Responses!$A$306:$AZ$306,1,H$1)="","",INDEX(Responses!$A$306:$AZ$306,1,H$1)))</f>
        <v/>
      </c>
      <c r="I306" s="0" t="str">
        <f aca="false">IF(I$1="","",IF(INDEX(Responses!$A$306:$AZ$306,1,I$1)="","",INDEX(Responses!$A$306:$AZ$306,1,I$1)))</f>
        <v/>
      </c>
      <c r="J306" s="0" t="str">
        <f aca="false">IF(J$1="","",IF(INDEX(Responses!$A$306:$AZ$306,1,J$1)="","",INDEX(Responses!$A$306:$AZ$306,1,J$1)))</f>
        <v/>
      </c>
      <c r="K306" s="0" t="str">
        <f aca="false">IF(K$1="","",IF(INDEX(Responses!$A$306:$AZ$306,1,K$1)="","",INDEX(Responses!$A$306:$AZ$306,1,K$1)))</f>
        <v/>
      </c>
      <c r="L306" s="0" t="str">
        <f aca="false">IF(L$1="","",IF(INDEX(Responses!$A$306:$AZ$306,1,L$1)="","",INDEX(Responses!$A$306:$AZ$306,1,L$1)))</f>
        <v/>
      </c>
      <c r="M306" s="0" t="str">
        <f aca="false">IF(M$1="","",IF(INDEX(Responses!$A$306:$AZ$306,1,M$1)="","",INDEX(Responses!$A$306:$AZ$306,1,M$1)))</f>
        <v/>
      </c>
      <c r="N306" s="0" t="str">
        <f aca="false">IF(N$1="","",IF(INDEX(Responses!$A$306:$AZ$306,1,N$1)="","",INDEX(Responses!$A$306:$AZ$306,1,N$1)))</f>
        <v/>
      </c>
      <c r="O306" s="0" t="str">
        <f aca="false">IF(O$1="","",IF(INDEX(Responses!$A$306:$AZ$306,1,O$1)="","",INDEX(Responses!$A$306:$AZ$306,1,O$1)))</f>
        <v/>
      </c>
      <c r="P306" s="0" t="str">
        <f aca="false">IF(P$1="","",IF(INDEX(Responses!$A$306:$AZ$306,1,P$1)="","",INDEX(Responses!$A$306:$AZ$306,1,P$1)))</f>
        <v/>
      </c>
      <c r="Q306" s="0" t="str">
        <f aca="false">IF(Q$1="","",IF(INDEX(Responses!$A$306:$AZ$306,1,Q$1)="","",INDEX(Responses!$A$306:$AZ$306,1,Q$1)))</f>
        <v/>
      </c>
      <c r="R306" s="0" t="str">
        <f aca="false">IF(R$1="","",IF(INDEX(Responses!$A$306:$AZ$306,1,R$1)="","",INDEX(Responses!$A$306:$AZ$306,1,R$1)))</f>
        <v/>
      </c>
      <c r="S306" s="0" t="str">
        <f aca="false">IF(S$1="","",IF(INDEX(Responses!$A$306:$AZ$306,1,S$1)="","",INDEX(Responses!$A$306:$AZ$306,1,S$1)))</f>
        <v/>
      </c>
      <c r="T306" s="0" t="n">
        <f aca="false">IF(LEN(A306&amp;B306&amp;C306&amp;D306&amp;E306&amp;F306&amp;G306&amp;H306&amp;I306&amp;J306&amp;K306&amp;L306&amp;M306&amp;N306&amp;O306&amp;P306&amp;Q306&amp;R306&amp;S306)&gt;0,1,0)</f>
        <v>0</v>
      </c>
    </row>
    <row r="307" customFormat="false" ht="15" hidden="false" customHeight="false" outlineLevel="0" collapsed="false">
      <c r="A307" s="0" t="str">
        <f aca="false">IF(A$1="","",IF(INDEX(Responses!$A$307:$AZ$307,1,A$1)="","",INDEX(Responses!$A$307:$AZ$307,1,A$1)))</f>
        <v/>
      </c>
      <c r="B307" s="0" t="str">
        <f aca="false">IF(B$1="","",IF(INDEX(Responses!$A$307:$AZ$307,1,B$1)="","",INDEX(Responses!$A$307:$AZ$307,1,B$1)))</f>
        <v/>
      </c>
      <c r="C307" s="0" t="str">
        <f aca="false">IF(C$1="","",IF(INDEX(Responses!$A$307:$AZ$307,1,C$1)="","",INDEX(Responses!$A$307:$AZ$307,1,C$1)))</f>
        <v/>
      </c>
      <c r="D307" s="0" t="str">
        <f aca="false">IF(D$1="","",IF(INDEX(Responses!$A$307:$AZ$307,1,D$1)="","",INDEX(Responses!$A$307:$AZ$307,1,D$1)))</f>
        <v/>
      </c>
      <c r="E307" s="0" t="str">
        <f aca="false">IF(E$1="","",IF(INDEX(Responses!$A$307:$AZ$307,1,E$1)="","",INDEX(Responses!$A$307:$AZ$307,1,E$1)))</f>
        <v/>
      </c>
      <c r="F307" s="0" t="str">
        <f aca="false">IF(F$1="","",IF(INDEX(Responses!$A$307:$AZ$307,1,F$1)="","",INDEX(Responses!$A$307:$AZ$307,1,F$1)))</f>
        <v/>
      </c>
      <c r="G307" s="0" t="str">
        <f aca="false">IF(G$1="","",IF(INDEX(Responses!$A$307:$AZ$307,1,G$1)="","",INDEX(Responses!$A$307:$AZ$307,1,G$1)))</f>
        <v/>
      </c>
      <c r="H307" s="0" t="str">
        <f aca="false">IF(H$1="","",IF(INDEX(Responses!$A$307:$AZ$307,1,H$1)="","",INDEX(Responses!$A$307:$AZ$307,1,H$1)))</f>
        <v/>
      </c>
      <c r="I307" s="0" t="str">
        <f aca="false">IF(I$1="","",IF(INDEX(Responses!$A$307:$AZ$307,1,I$1)="","",INDEX(Responses!$A$307:$AZ$307,1,I$1)))</f>
        <v/>
      </c>
      <c r="J307" s="0" t="str">
        <f aca="false">IF(J$1="","",IF(INDEX(Responses!$A$307:$AZ$307,1,J$1)="","",INDEX(Responses!$A$307:$AZ$307,1,J$1)))</f>
        <v/>
      </c>
      <c r="K307" s="0" t="str">
        <f aca="false">IF(K$1="","",IF(INDEX(Responses!$A$307:$AZ$307,1,K$1)="","",INDEX(Responses!$A$307:$AZ$307,1,K$1)))</f>
        <v/>
      </c>
      <c r="L307" s="0" t="str">
        <f aca="false">IF(L$1="","",IF(INDEX(Responses!$A$307:$AZ$307,1,L$1)="","",INDEX(Responses!$A$307:$AZ$307,1,L$1)))</f>
        <v/>
      </c>
      <c r="M307" s="0" t="str">
        <f aca="false">IF(M$1="","",IF(INDEX(Responses!$A$307:$AZ$307,1,M$1)="","",INDEX(Responses!$A$307:$AZ$307,1,M$1)))</f>
        <v/>
      </c>
      <c r="N307" s="0" t="str">
        <f aca="false">IF(N$1="","",IF(INDEX(Responses!$A$307:$AZ$307,1,N$1)="","",INDEX(Responses!$A$307:$AZ$307,1,N$1)))</f>
        <v/>
      </c>
      <c r="O307" s="0" t="str">
        <f aca="false">IF(O$1="","",IF(INDEX(Responses!$A$307:$AZ$307,1,O$1)="","",INDEX(Responses!$A$307:$AZ$307,1,O$1)))</f>
        <v/>
      </c>
      <c r="P307" s="0" t="str">
        <f aca="false">IF(P$1="","",IF(INDEX(Responses!$A$307:$AZ$307,1,P$1)="","",INDEX(Responses!$A$307:$AZ$307,1,P$1)))</f>
        <v/>
      </c>
      <c r="Q307" s="0" t="str">
        <f aca="false">IF(Q$1="","",IF(INDEX(Responses!$A$307:$AZ$307,1,Q$1)="","",INDEX(Responses!$A$307:$AZ$307,1,Q$1)))</f>
        <v/>
      </c>
      <c r="R307" s="0" t="str">
        <f aca="false">IF(R$1="","",IF(INDEX(Responses!$A$307:$AZ$307,1,R$1)="","",INDEX(Responses!$A$307:$AZ$307,1,R$1)))</f>
        <v/>
      </c>
      <c r="S307" s="0" t="str">
        <f aca="false">IF(S$1="","",IF(INDEX(Responses!$A$307:$AZ$307,1,S$1)="","",INDEX(Responses!$A$307:$AZ$307,1,S$1)))</f>
        <v/>
      </c>
      <c r="T307" s="0" t="n">
        <f aca="false">IF(LEN(A307&amp;B307&amp;C307&amp;D307&amp;E307&amp;F307&amp;G307&amp;H307&amp;I307&amp;J307&amp;K307&amp;L307&amp;M307&amp;N307&amp;O307&amp;P307&amp;Q307&amp;R307&amp;S307)&gt;0,1,0)</f>
        <v>0</v>
      </c>
    </row>
    <row r="308" customFormat="false" ht="15" hidden="false" customHeight="false" outlineLevel="0" collapsed="false">
      <c r="A308" s="0" t="str">
        <f aca="false">IF(A$1="","",IF(INDEX(Responses!$A$308:$AZ$308,1,A$1)="","",INDEX(Responses!$A$308:$AZ$308,1,A$1)))</f>
        <v/>
      </c>
      <c r="B308" s="0" t="str">
        <f aca="false">IF(B$1="","",IF(INDEX(Responses!$A$308:$AZ$308,1,B$1)="","",INDEX(Responses!$A$308:$AZ$308,1,B$1)))</f>
        <v/>
      </c>
      <c r="C308" s="0" t="str">
        <f aca="false">IF(C$1="","",IF(INDEX(Responses!$A$308:$AZ$308,1,C$1)="","",INDEX(Responses!$A$308:$AZ$308,1,C$1)))</f>
        <v/>
      </c>
      <c r="D308" s="0" t="str">
        <f aca="false">IF(D$1="","",IF(INDEX(Responses!$A$308:$AZ$308,1,D$1)="","",INDEX(Responses!$A$308:$AZ$308,1,D$1)))</f>
        <v/>
      </c>
      <c r="E308" s="0" t="str">
        <f aca="false">IF(E$1="","",IF(INDEX(Responses!$A$308:$AZ$308,1,E$1)="","",INDEX(Responses!$A$308:$AZ$308,1,E$1)))</f>
        <v/>
      </c>
      <c r="F308" s="0" t="str">
        <f aca="false">IF(F$1="","",IF(INDEX(Responses!$A$308:$AZ$308,1,F$1)="","",INDEX(Responses!$A$308:$AZ$308,1,F$1)))</f>
        <v/>
      </c>
      <c r="G308" s="0" t="str">
        <f aca="false">IF(G$1="","",IF(INDEX(Responses!$A$308:$AZ$308,1,G$1)="","",INDEX(Responses!$A$308:$AZ$308,1,G$1)))</f>
        <v/>
      </c>
      <c r="H308" s="0" t="str">
        <f aca="false">IF(H$1="","",IF(INDEX(Responses!$A$308:$AZ$308,1,H$1)="","",INDEX(Responses!$A$308:$AZ$308,1,H$1)))</f>
        <v/>
      </c>
      <c r="I308" s="0" t="str">
        <f aca="false">IF(I$1="","",IF(INDEX(Responses!$A$308:$AZ$308,1,I$1)="","",INDEX(Responses!$A$308:$AZ$308,1,I$1)))</f>
        <v/>
      </c>
      <c r="J308" s="0" t="str">
        <f aca="false">IF(J$1="","",IF(INDEX(Responses!$A$308:$AZ$308,1,J$1)="","",INDEX(Responses!$A$308:$AZ$308,1,J$1)))</f>
        <v/>
      </c>
      <c r="K308" s="0" t="str">
        <f aca="false">IF(K$1="","",IF(INDEX(Responses!$A$308:$AZ$308,1,K$1)="","",INDEX(Responses!$A$308:$AZ$308,1,K$1)))</f>
        <v/>
      </c>
      <c r="L308" s="0" t="str">
        <f aca="false">IF(L$1="","",IF(INDEX(Responses!$A$308:$AZ$308,1,L$1)="","",INDEX(Responses!$A$308:$AZ$308,1,L$1)))</f>
        <v/>
      </c>
      <c r="M308" s="0" t="str">
        <f aca="false">IF(M$1="","",IF(INDEX(Responses!$A$308:$AZ$308,1,M$1)="","",INDEX(Responses!$A$308:$AZ$308,1,M$1)))</f>
        <v/>
      </c>
      <c r="N308" s="0" t="str">
        <f aca="false">IF(N$1="","",IF(INDEX(Responses!$A$308:$AZ$308,1,N$1)="","",INDEX(Responses!$A$308:$AZ$308,1,N$1)))</f>
        <v/>
      </c>
      <c r="O308" s="0" t="str">
        <f aca="false">IF(O$1="","",IF(INDEX(Responses!$A$308:$AZ$308,1,O$1)="","",INDEX(Responses!$A$308:$AZ$308,1,O$1)))</f>
        <v/>
      </c>
      <c r="P308" s="0" t="str">
        <f aca="false">IF(P$1="","",IF(INDEX(Responses!$A$308:$AZ$308,1,P$1)="","",INDEX(Responses!$A$308:$AZ$308,1,P$1)))</f>
        <v/>
      </c>
      <c r="Q308" s="0" t="str">
        <f aca="false">IF(Q$1="","",IF(INDEX(Responses!$A$308:$AZ$308,1,Q$1)="","",INDEX(Responses!$A$308:$AZ$308,1,Q$1)))</f>
        <v/>
      </c>
      <c r="R308" s="0" t="str">
        <f aca="false">IF(R$1="","",IF(INDEX(Responses!$A$308:$AZ$308,1,R$1)="","",INDEX(Responses!$A$308:$AZ$308,1,R$1)))</f>
        <v/>
      </c>
      <c r="S308" s="0" t="str">
        <f aca="false">IF(S$1="","",IF(INDEX(Responses!$A$308:$AZ$308,1,S$1)="","",INDEX(Responses!$A$308:$AZ$308,1,S$1)))</f>
        <v/>
      </c>
      <c r="T308" s="0" t="n">
        <f aca="false">IF(LEN(A308&amp;B308&amp;C308&amp;D308&amp;E308&amp;F308&amp;G308&amp;H308&amp;I308&amp;J308&amp;K308&amp;L308&amp;M308&amp;N308&amp;O308&amp;P308&amp;Q308&amp;R308&amp;S308)&gt;0,1,0)</f>
        <v>0</v>
      </c>
    </row>
    <row r="309" customFormat="false" ht="15" hidden="false" customHeight="false" outlineLevel="0" collapsed="false">
      <c r="A309" s="0" t="str">
        <f aca="false">IF(A$1="","",IF(INDEX(Responses!$A$309:$AZ$309,1,A$1)="","",INDEX(Responses!$A$309:$AZ$309,1,A$1)))</f>
        <v/>
      </c>
      <c r="B309" s="0" t="str">
        <f aca="false">IF(B$1="","",IF(INDEX(Responses!$A$309:$AZ$309,1,B$1)="","",INDEX(Responses!$A$309:$AZ$309,1,B$1)))</f>
        <v/>
      </c>
      <c r="C309" s="0" t="str">
        <f aca="false">IF(C$1="","",IF(INDEX(Responses!$A$309:$AZ$309,1,C$1)="","",INDEX(Responses!$A$309:$AZ$309,1,C$1)))</f>
        <v/>
      </c>
      <c r="D309" s="0" t="str">
        <f aca="false">IF(D$1="","",IF(INDEX(Responses!$A$309:$AZ$309,1,D$1)="","",INDEX(Responses!$A$309:$AZ$309,1,D$1)))</f>
        <v/>
      </c>
      <c r="E309" s="0" t="str">
        <f aca="false">IF(E$1="","",IF(INDEX(Responses!$A$309:$AZ$309,1,E$1)="","",INDEX(Responses!$A$309:$AZ$309,1,E$1)))</f>
        <v/>
      </c>
      <c r="F309" s="0" t="str">
        <f aca="false">IF(F$1="","",IF(INDEX(Responses!$A$309:$AZ$309,1,F$1)="","",INDEX(Responses!$A$309:$AZ$309,1,F$1)))</f>
        <v/>
      </c>
      <c r="G309" s="0" t="str">
        <f aca="false">IF(G$1="","",IF(INDEX(Responses!$A$309:$AZ$309,1,G$1)="","",INDEX(Responses!$A$309:$AZ$309,1,G$1)))</f>
        <v/>
      </c>
      <c r="H309" s="0" t="str">
        <f aca="false">IF(H$1="","",IF(INDEX(Responses!$A$309:$AZ$309,1,H$1)="","",INDEX(Responses!$A$309:$AZ$309,1,H$1)))</f>
        <v/>
      </c>
      <c r="I309" s="0" t="str">
        <f aca="false">IF(I$1="","",IF(INDEX(Responses!$A$309:$AZ$309,1,I$1)="","",INDEX(Responses!$A$309:$AZ$309,1,I$1)))</f>
        <v/>
      </c>
      <c r="J309" s="0" t="str">
        <f aca="false">IF(J$1="","",IF(INDEX(Responses!$A$309:$AZ$309,1,J$1)="","",INDEX(Responses!$A$309:$AZ$309,1,J$1)))</f>
        <v/>
      </c>
      <c r="K309" s="0" t="str">
        <f aca="false">IF(K$1="","",IF(INDEX(Responses!$A$309:$AZ$309,1,K$1)="","",INDEX(Responses!$A$309:$AZ$309,1,K$1)))</f>
        <v/>
      </c>
      <c r="L309" s="0" t="str">
        <f aca="false">IF(L$1="","",IF(INDEX(Responses!$A$309:$AZ$309,1,L$1)="","",INDEX(Responses!$A$309:$AZ$309,1,L$1)))</f>
        <v/>
      </c>
      <c r="M309" s="0" t="str">
        <f aca="false">IF(M$1="","",IF(INDEX(Responses!$A$309:$AZ$309,1,M$1)="","",INDEX(Responses!$A$309:$AZ$309,1,M$1)))</f>
        <v/>
      </c>
      <c r="N309" s="0" t="str">
        <f aca="false">IF(N$1="","",IF(INDEX(Responses!$A$309:$AZ$309,1,N$1)="","",INDEX(Responses!$A$309:$AZ$309,1,N$1)))</f>
        <v/>
      </c>
      <c r="O309" s="0" t="str">
        <f aca="false">IF(O$1="","",IF(INDEX(Responses!$A$309:$AZ$309,1,O$1)="","",INDEX(Responses!$A$309:$AZ$309,1,O$1)))</f>
        <v/>
      </c>
      <c r="P309" s="0" t="str">
        <f aca="false">IF(P$1="","",IF(INDEX(Responses!$A$309:$AZ$309,1,P$1)="","",INDEX(Responses!$A$309:$AZ$309,1,P$1)))</f>
        <v/>
      </c>
      <c r="Q309" s="0" t="str">
        <f aca="false">IF(Q$1="","",IF(INDEX(Responses!$A$309:$AZ$309,1,Q$1)="","",INDEX(Responses!$A$309:$AZ$309,1,Q$1)))</f>
        <v/>
      </c>
      <c r="R309" s="0" t="str">
        <f aca="false">IF(R$1="","",IF(INDEX(Responses!$A$309:$AZ$309,1,R$1)="","",INDEX(Responses!$A$309:$AZ$309,1,R$1)))</f>
        <v/>
      </c>
      <c r="S309" s="0" t="str">
        <f aca="false">IF(S$1="","",IF(INDEX(Responses!$A$309:$AZ$309,1,S$1)="","",INDEX(Responses!$A$309:$AZ$309,1,S$1)))</f>
        <v/>
      </c>
      <c r="T309" s="0" t="n">
        <f aca="false">IF(LEN(A309&amp;B309&amp;C309&amp;D309&amp;E309&amp;F309&amp;G309&amp;H309&amp;I309&amp;J309&amp;K309&amp;L309&amp;M309&amp;N309&amp;O309&amp;P309&amp;Q309&amp;R309&amp;S309)&gt;0,1,0)</f>
        <v>0</v>
      </c>
    </row>
    <row r="310" customFormat="false" ht="15" hidden="false" customHeight="false" outlineLevel="0" collapsed="false">
      <c r="A310" s="0" t="str">
        <f aca="false">IF(A$1="","",IF(INDEX(Responses!$A$310:$AZ$310,1,A$1)="","",INDEX(Responses!$A$310:$AZ$310,1,A$1)))</f>
        <v/>
      </c>
      <c r="B310" s="0" t="str">
        <f aca="false">IF(B$1="","",IF(INDEX(Responses!$A$310:$AZ$310,1,B$1)="","",INDEX(Responses!$A$310:$AZ$310,1,B$1)))</f>
        <v/>
      </c>
      <c r="C310" s="0" t="str">
        <f aca="false">IF(C$1="","",IF(INDEX(Responses!$A$310:$AZ$310,1,C$1)="","",INDEX(Responses!$A$310:$AZ$310,1,C$1)))</f>
        <v/>
      </c>
      <c r="D310" s="0" t="str">
        <f aca="false">IF(D$1="","",IF(INDEX(Responses!$A$310:$AZ$310,1,D$1)="","",INDEX(Responses!$A$310:$AZ$310,1,D$1)))</f>
        <v/>
      </c>
      <c r="E310" s="0" t="str">
        <f aca="false">IF(E$1="","",IF(INDEX(Responses!$A$310:$AZ$310,1,E$1)="","",INDEX(Responses!$A$310:$AZ$310,1,E$1)))</f>
        <v/>
      </c>
      <c r="F310" s="0" t="str">
        <f aca="false">IF(F$1="","",IF(INDEX(Responses!$A$310:$AZ$310,1,F$1)="","",INDEX(Responses!$A$310:$AZ$310,1,F$1)))</f>
        <v/>
      </c>
      <c r="G310" s="0" t="str">
        <f aca="false">IF(G$1="","",IF(INDEX(Responses!$A$310:$AZ$310,1,G$1)="","",INDEX(Responses!$A$310:$AZ$310,1,G$1)))</f>
        <v/>
      </c>
      <c r="H310" s="0" t="str">
        <f aca="false">IF(H$1="","",IF(INDEX(Responses!$A$310:$AZ$310,1,H$1)="","",INDEX(Responses!$A$310:$AZ$310,1,H$1)))</f>
        <v/>
      </c>
      <c r="I310" s="0" t="str">
        <f aca="false">IF(I$1="","",IF(INDEX(Responses!$A$310:$AZ$310,1,I$1)="","",INDEX(Responses!$A$310:$AZ$310,1,I$1)))</f>
        <v/>
      </c>
      <c r="J310" s="0" t="str">
        <f aca="false">IF(J$1="","",IF(INDEX(Responses!$A$310:$AZ$310,1,J$1)="","",INDEX(Responses!$A$310:$AZ$310,1,J$1)))</f>
        <v/>
      </c>
      <c r="K310" s="0" t="str">
        <f aca="false">IF(K$1="","",IF(INDEX(Responses!$A$310:$AZ$310,1,K$1)="","",INDEX(Responses!$A$310:$AZ$310,1,K$1)))</f>
        <v/>
      </c>
      <c r="L310" s="0" t="str">
        <f aca="false">IF(L$1="","",IF(INDEX(Responses!$A$310:$AZ$310,1,L$1)="","",INDEX(Responses!$A$310:$AZ$310,1,L$1)))</f>
        <v/>
      </c>
      <c r="M310" s="0" t="str">
        <f aca="false">IF(M$1="","",IF(INDEX(Responses!$A$310:$AZ$310,1,M$1)="","",INDEX(Responses!$A$310:$AZ$310,1,M$1)))</f>
        <v/>
      </c>
      <c r="N310" s="0" t="str">
        <f aca="false">IF(N$1="","",IF(INDEX(Responses!$A$310:$AZ$310,1,N$1)="","",INDEX(Responses!$A$310:$AZ$310,1,N$1)))</f>
        <v/>
      </c>
      <c r="O310" s="0" t="str">
        <f aca="false">IF(O$1="","",IF(INDEX(Responses!$A$310:$AZ$310,1,O$1)="","",INDEX(Responses!$A$310:$AZ$310,1,O$1)))</f>
        <v/>
      </c>
      <c r="P310" s="0" t="str">
        <f aca="false">IF(P$1="","",IF(INDEX(Responses!$A$310:$AZ$310,1,P$1)="","",INDEX(Responses!$A$310:$AZ$310,1,P$1)))</f>
        <v/>
      </c>
      <c r="Q310" s="0" t="str">
        <f aca="false">IF(Q$1="","",IF(INDEX(Responses!$A$310:$AZ$310,1,Q$1)="","",INDEX(Responses!$A$310:$AZ$310,1,Q$1)))</f>
        <v/>
      </c>
      <c r="R310" s="0" t="str">
        <f aca="false">IF(R$1="","",IF(INDEX(Responses!$A$310:$AZ$310,1,R$1)="","",INDEX(Responses!$A$310:$AZ$310,1,R$1)))</f>
        <v/>
      </c>
      <c r="S310" s="0" t="str">
        <f aca="false">IF(S$1="","",IF(INDEX(Responses!$A$310:$AZ$310,1,S$1)="","",INDEX(Responses!$A$310:$AZ$310,1,S$1)))</f>
        <v/>
      </c>
      <c r="T310" s="0" t="n">
        <f aca="false">IF(LEN(A310&amp;B310&amp;C310&amp;D310&amp;E310&amp;F310&amp;G310&amp;H310&amp;I310&amp;J310&amp;K310&amp;L310&amp;M310&amp;N310&amp;O310&amp;P310&amp;Q310&amp;R310&amp;S310)&gt;0,1,0)</f>
        <v>0</v>
      </c>
    </row>
    <row r="311" customFormat="false" ht="15" hidden="false" customHeight="false" outlineLevel="0" collapsed="false">
      <c r="A311" s="0" t="str">
        <f aca="false">IF(A$1="","",IF(INDEX(Responses!$A$311:$AZ$311,1,A$1)="","",INDEX(Responses!$A$311:$AZ$311,1,A$1)))</f>
        <v/>
      </c>
      <c r="B311" s="0" t="str">
        <f aca="false">IF(B$1="","",IF(INDEX(Responses!$A$311:$AZ$311,1,B$1)="","",INDEX(Responses!$A$311:$AZ$311,1,B$1)))</f>
        <v/>
      </c>
      <c r="C311" s="0" t="str">
        <f aca="false">IF(C$1="","",IF(INDEX(Responses!$A$311:$AZ$311,1,C$1)="","",INDEX(Responses!$A$311:$AZ$311,1,C$1)))</f>
        <v/>
      </c>
      <c r="D311" s="0" t="str">
        <f aca="false">IF(D$1="","",IF(INDEX(Responses!$A$311:$AZ$311,1,D$1)="","",INDEX(Responses!$A$311:$AZ$311,1,D$1)))</f>
        <v/>
      </c>
      <c r="E311" s="0" t="str">
        <f aca="false">IF(E$1="","",IF(INDEX(Responses!$A$311:$AZ$311,1,E$1)="","",INDEX(Responses!$A$311:$AZ$311,1,E$1)))</f>
        <v/>
      </c>
      <c r="F311" s="0" t="str">
        <f aca="false">IF(F$1="","",IF(INDEX(Responses!$A$311:$AZ$311,1,F$1)="","",INDEX(Responses!$A$311:$AZ$311,1,F$1)))</f>
        <v/>
      </c>
      <c r="G311" s="0" t="str">
        <f aca="false">IF(G$1="","",IF(INDEX(Responses!$A$311:$AZ$311,1,G$1)="","",INDEX(Responses!$A$311:$AZ$311,1,G$1)))</f>
        <v/>
      </c>
      <c r="H311" s="0" t="str">
        <f aca="false">IF(H$1="","",IF(INDEX(Responses!$A$311:$AZ$311,1,H$1)="","",INDEX(Responses!$A$311:$AZ$311,1,H$1)))</f>
        <v/>
      </c>
      <c r="I311" s="0" t="str">
        <f aca="false">IF(I$1="","",IF(INDEX(Responses!$A$311:$AZ$311,1,I$1)="","",INDEX(Responses!$A$311:$AZ$311,1,I$1)))</f>
        <v/>
      </c>
      <c r="J311" s="0" t="str">
        <f aca="false">IF(J$1="","",IF(INDEX(Responses!$A$311:$AZ$311,1,J$1)="","",INDEX(Responses!$A$311:$AZ$311,1,J$1)))</f>
        <v/>
      </c>
      <c r="K311" s="0" t="str">
        <f aca="false">IF(K$1="","",IF(INDEX(Responses!$A$311:$AZ$311,1,K$1)="","",INDEX(Responses!$A$311:$AZ$311,1,K$1)))</f>
        <v/>
      </c>
      <c r="L311" s="0" t="str">
        <f aca="false">IF(L$1="","",IF(INDEX(Responses!$A$311:$AZ$311,1,L$1)="","",INDEX(Responses!$A$311:$AZ$311,1,L$1)))</f>
        <v/>
      </c>
      <c r="M311" s="0" t="str">
        <f aca="false">IF(M$1="","",IF(INDEX(Responses!$A$311:$AZ$311,1,M$1)="","",INDEX(Responses!$A$311:$AZ$311,1,M$1)))</f>
        <v/>
      </c>
      <c r="N311" s="0" t="str">
        <f aca="false">IF(N$1="","",IF(INDEX(Responses!$A$311:$AZ$311,1,N$1)="","",INDEX(Responses!$A$311:$AZ$311,1,N$1)))</f>
        <v/>
      </c>
      <c r="O311" s="0" t="str">
        <f aca="false">IF(O$1="","",IF(INDEX(Responses!$A$311:$AZ$311,1,O$1)="","",INDEX(Responses!$A$311:$AZ$311,1,O$1)))</f>
        <v/>
      </c>
      <c r="P311" s="0" t="str">
        <f aca="false">IF(P$1="","",IF(INDEX(Responses!$A$311:$AZ$311,1,P$1)="","",INDEX(Responses!$A$311:$AZ$311,1,P$1)))</f>
        <v/>
      </c>
      <c r="Q311" s="0" t="str">
        <f aca="false">IF(Q$1="","",IF(INDEX(Responses!$A$311:$AZ$311,1,Q$1)="","",INDEX(Responses!$A$311:$AZ$311,1,Q$1)))</f>
        <v/>
      </c>
      <c r="R311" s="0" t="str">
        <f aca="false">IF(R$1="","",IF(INDEX(Responses!$A$311:$AZ$311,1,R$1)="","",INDEX(Responses!$A$311:$AZ$311,1,R$1)))</f>
        <v/>
      </c>
      <c r="S311" s="0" t="str">
        <f aca="false">IF(S$1="","",IF(INDEX(Responses!$A$311:$AZ$311,1,S$1)="","",INDEX(Responses!$A$311:$AZ$311,1,S$1)))</f>
        <v/>
      </c>
      <c r="T311" s="0" t="n">
        <f aca="false">IF(LEN(A311&amp;B311&amp;C311&amp;D311&amp;E311&amp;F311&amp;G311&amp;H311&amp;I311&amp;J311&amp;K311&amp;L311&amp;M311&amp;N311&amp;O311&amp;P311&amp;Q311&amp;R311&amp;S311)&gt;0,1,0)</f>
        <v>0</v>
      </c>
    </row>
    <row r="312" customFormat="false" ht="15" hidden="false" customHeight="false" outlineLevel="0" collapsed="false">
      <c r="A312" s="0" t="str">
        <f aca="false">IF(A$1="","",IF(INDEX(Responses!$A$312:$AZ$312,1,A$1)="","",INDEX(Responses!$A$312:$AZ$312,1,A$1)))</f>
        <v/>
      </c>
      <c r="B312" s="0" t="str">
        <f aca="false">IF(B$1="","",IF(INDEX(Responses!$A$312:$AZ$312,1,B$1)="","",INDEX(Responses!$A$312:$AZ$312,1,B$1)))</f>
        <v/>
      </c>
      <c r="C312" s="0" t="str">
        <f aca="false">IF(C$1="","",IF(INDEX(Responses!$A$312:$AZ$312,1,C$1)="","",INDEX(Responses!$A$312:$AZ$312,1,C$1)))</f>
        <v/>
      </c>
      <c r="D312" s="0" t="str">
        <f aca="false">IF(D$1="","",IF(INDEX(Responses!$A$312:$AZ$312,1,D$1)="","",INDEX(Responses!$A$312:$AZ$312,1,D$1)))</f>
        <v/>
      </c>
      <c r="E312" s="0" t="str">
        <f aca="false">IF(E$1="","",IF(INDEX(Responses!$A$312:$AZ$312,1,E$1)="","",INDEX(Responses!$A$312:$AZ$312,1,E$1)))</f>
        <v/>
      </c>
      <c r="F312" s="0" t="str">
        <f aca="false">IF(F$1="","",IF(INDEX(Responses!$A$312:$AZ$312,1,F$1)="","",INDEX(Responses!$A$312:$AZ$312,1,F$1)))</f>
        <v/>
      </c>
      <c r="G312" s="0" t="str">
        <f aca="false">IF(G$1="","",IF(INDEX(Responses!$A$312:$AZ$312,1,G$1)="","",INDEX(Responses!$A$312:$AZ$312,1,G$1)))</f>
        <v/>
      </c>
      <c r="H312" s="0" t="str">
        <f aca="false">IF(H$1="","",IF(INDEX(Responses!$A$312:$AZ$312,1,H$1)="","",INDEX(Responses!$A$312:$AZ$312,1,H$1)))</f>
        <v/>
      </c>
      <c r="I312" s="0" t="str">
        <f aca="false">IF(I$1="","",IF(INDEX(Responses!$A$312:$AZ$312,1,I$1)="","",INDEX(Responses!$A$312:$AZ$312,1,I$1)))</f>
        <v/>
      </c>
      <c r="J312" s="0" t="str">
        <f aca="false">IF(J$1="","",IF(INDEX(Responses!$A$312:$AZ$312,1,J$1)="","",INDEX(Responses!$A$312:$AZ$312,1,J$1)))</f>
        <v/>
      </c>
      <c r="K312" s="0" t="str">
        <f aca="false">IF(K$1="","",IF(INDEX(Responses!$A$312:$AZ$312,1,K$1)="","",INDEX(Responses!$A$312:$AZ$312,1,K$1)))</f>
        <v/>
      </c>
      <c r="L312" s="0" t="str">
        <f aca="false">IF(L$1="","",IF(INDEX(Responses!$A$312:$AZ$312,1,L$1)="","",INDEX(Responses!$A$312:$AZ$312,1,L$1)))</f>
        <v/>
      </c>
      <c r="M312" s="0" t="str">
        <f aca="false">IF(M$1="","",IF(INDEX(Responses!$A$312:$AZ$312,1,M$1)="","",INDEX(Responses!$A$312:$AZ$312,1,M$1)))</f>
        <v/>
      </c>
      <c r="N312" s="0" t="str">
        <f aca="false">IF(N$1="","",IF(INDEX(Responses!$A$312:$AZ$312,1,N$1)="","",INDEX(Responses!$A$312:$AZ$312,1,N$1)))</f>
        <v/>
      </c>
      <c r="O312" s="0" t="str">
        <f aca="false">IF(O$1="","",IF(INDEX(Responses!$A$312:$AZ$312,1,O$1)="","",INDEX(Responses!$A$312:$AZ$312,1,O$1)))</f>
        <v/>
      </c>
      <c r="P312" s="0" t="str">
        <f aca="false">IF(P$1="","",IF(INDEX(Responses!$A$312:$AZ$312,1,P$1)="","",INDEX(Responses!$A$312:$AZ$312,1,P$1)))</f>
        <v/>
      </c>
      <c r="Q312" s="0" t="str">
        <f aca="false">IF(Q$1="","",IF(INDEX(Responses!$A$312:$AZ$312,1,Q$1)="","",INDEX(Responses!$A$312:$AZ$312,1,Q$1)))</f>
        <v/>
      </c>
      <c r="R312" s="0" t="str">
        <f aca="false">IF(R$1="","",IF(INDEX(Responses!$A$312:$AZ$312,1,R$1)="","",INDEX(Responses!$A$312:$AZ$312,1,R$1)))</f>
        <v/>
      </c>
      <c r="S312" s="0" t="str">
        <f aca="false">IF(S$1="","",IF(INDEX(Responses!$A$312:$AZ$312,1,S$1)="","",INDEX(Responses!$A$312:$AZ$312,1,S$1)))</f>
        <v/>
      </c>
      <c r="T312" s="0" t="n">
        <f aca="false">IF(LEN(A312&amp;B312&amp;C312&amp;D312&amp;E312&amp;F312&amp;G312&amp;H312&amp;I312&amp;J312&amp;K312&amp;L312&amp;M312&amp;N312&amp;O312&amp;P312&amp;Q312&amp;R312&amp;S312)&gt;0,1,0)</f>
        <v>0</v>
      </c>
    </row>
    <row r="313" customFormat="false" ht="15" hidden="false" customHeight="false" outlineLevel="0" collapsed="false">
      <c r="A313" s="0" t="str">
        <f aca="false">IF(A$1="","",IF(INDEX(Responses!$A$313:$AZ$313,1,A$1)="","",INDEX(Responses!$A$313:$AZ$313,1,A$1)))</f>
        <v/>
      </c>
      <c r="B313" s="0" t="str">
        <f aca="false">IF(B$1="","",IF(INDEX(Responses!$A$313:$AZ$313,1,B$1)="","",INDEX(Responses!$A$313:$AZ$313,1,B$1)))</f>
        <v/>
      </c>
      <c r="C313" s="0" t="str">
        <f aca="false">IF(C$1="","",IF(INDEX(Responses!$A$313:$AZ$313,1,C$1)="","",INDEX(Responses!$A$313:$AZ$313,1,C$1)))</f>
        <v/>
      </c>
      <c r="D313" s="0" t="str">
        <f aca="false">IF(D$1="","",IF(INDEX(Responses!$A$313:$AZ$313,1,D$1)="","",INDEX(Responses!$A$313:$AZ$313,1,D$1)))</f>
        <v/>
      </c>
      <c r="E313" s="0" t="str">
        <f aca="false">IF(E$1="","",IF(INDEX(Responses!$A$313:$AZ$313,1,E$1)="","",INDEX(Responses!$A$313:$AZ$313,1,E$1)))</f>
        <v/>
      </c>
      <c r="F313" s="0" t="str">
        <f aca="false">IF(F$1="","",IF(INDEX(Responses!$A$313:$AZ$313,1,F$1)="","",INDEX(Responses!$A$313:$AZ$313,1,F$1)))</f>
        <v/>
      </c>
      <c r="G313" s="0" t="str">
        <f aca="false">IF(G$1="","",IF(INDEX(Responses!$A$313:$AZ$313,1,G$1)="","",INDEX(Responses!$A$313:$AZ$313,1,G$1)))</f>
        <v/>
      </c>
      <c r="H313" s="0" t="str">
        <f aca="false">IF(H$1="","",IF(INDEX(Responses!$A$313:$AZ$313,1,H$1)="","",INDEX(Responses!$A$313:$AZ$313,1,H$1)))</f>
        <v/>
      </c>
      <c r="I313" s="0" t="str">
        <f aca="false">IF(I$1="","",IF(INDEX(Responses!$A$313:$AZ$313,1,I$1)="","",INDEX(Responses!$A$313:$AZ$313,1,I$1)))</f>
        <v/>
      </c>
      <c r="J313" s="0" t="str">
        <f aca="false">IF(J$1="","",IF(INDEX(Responses!$A$313:$AZ$313,1,J$1)="","",INDEX(Responses!$A$313:$AZ$313,1,J$1)))</f>
        <v/>
      </c>
      <c r="K313" s="0" t="str">
        <f aca="false">IF(K$1="","",IF(INDEX(Responses!$A$313:$AZ$313,1,K$1)="","",INDEX(Responses!$A$313:$AZ$313,1,K$1)))</f>
        <v/>
      </c>
      <c r="L313" s="0" t="str">
        <f aca="false">IF(L$1="","",IF(INDEX(Responses!$A$313:$AZ$313,1,L$1)="","",INDEX(Responses!$A$313:$AZ$313,1,L$1)))</f>
        <v/>
      </c>
      <c r="M313" s="0" t="str">
        <f aca="false">IF(M$1="","",IF(INDEX(Responses!$A$313:$AZ$313,1,M$1)="","",INDEX(Responses!$A$313:$AZ$313,1,M$1)))</f>
        <v/>
      </c>
      <c r="N313" s="0" t="str">
        <f aca="false">IF(N$1="","",IF(INDEX(Responses!$A$313:$AZ$313,1,N$1)="","",INDEX(Responses!$A$313:$AZ$313,1,N$1)))</f>
        <v/>
      </c>
      <c r="O313" s="0" t="str">
        <f aca="false">IF(O$1="","",IF(INDEX(Responses!$A$313:$AZ$313,1,O$1)="","",INDEX(Responses!$A$313:$AZ$313,1,O$1)))</f>
        <v/>
      </c>
      <c r="P313" s="0" t="str">
        <f aca="false">IF(P$1="","",IF(INDEX(Responses!$A$313:$AZ$313,1,P$1)="","",INDEX(Responses!$A$313:$AZ$313,1,P$1)))</f>
        <v/>
      </c>
      <c r="Q313" s="0" t="str">
        <f aca="false">IF(Q$1="","",IF(INDEX(Responses!$A$313:$AZ$313,1,Q$1)="","",INDEX(Responses!$A$313:$AZ$313,1,Q$1)))</f>
        <v/>
      </c>
      <c r="R313" s="0" t="str">
        <f aca="false">IF(R$1="","",IF(INDEX(Responses!$A$313:$AZ$313,1,R$1)="","",INDEX(Responses!$A$313:$AZ$313,1,R$1)))</f>
        <v/>
      </c>
      <c r="S313" s="0" t="str">
        <f aca="false">IF(S$1="","",IF(INDEX(Responses!$A$313:$AZ$313,1,S$1)="","",INDEX(Responses!$A$313:$AZ$313,1,S$1)))</f>
        <v/>
      </c>
      <c r="T313" s="0" t="n">
        <f aca="false">IF(LEN(A313&amp;B313&amp;C313&amp;D313&amp;E313&amp;F313&amp;G313&amp;H313&amp;I313&amp;J313&amp;K313&amp;L313&amp;M313&amp;N313&amp;O313&amp;P313&amp;Q313&amp;R313&amp;S313)&gt;0,1,0)</f>
        <v>0</v>
      </c>
    </row>
    <row r="314" customFormat="false" ht="15" hidden="false" customHeight="false" outlineLevel="0" collapsed="false">
      <c r="A314" s="0" t="str">
        <f aca="false">IF(A$1="","",IF(INDEX(Responses!$A$314:$AZ$314,1,A$1)="","",INDEX(Responses!$A$314:$AZ$314,1,A$1)))</f>
        <v/>
      </c>
      <c r="B314" s="0" t="str">
        <f aca="false">IF(B$1="","",IF(INDEX(Responses!$A$314:$AZ$314,1,B$1)="","",INDEX(Responses!$A$314:$AZ$314,1,B$1)))</f>
        <v/>
      </c>
      <c r="C314" s="0" t="str">
        <f aca="false">IF(C$1="","",IF(INDEX(Responses!$A$314:$AZ$314,1,C$1)="","",INDEX(Responses!$A$314:$AZ$314,1,C$1)))</f>
        <v/>
      </c>
      <c r="D314" s="0" t="str">
        <f aca="false">IF(D$1="","",IF(INDEX(Responses!$A$314:$AZ$314,1,D$1)="","",INDEX(Responses!$A$314:$AZ$314,1,D$1)))</f>
        <v/>
      </c>
      <c r="E314" s="0" t="str">
        <f aca="false">IF(E$1="","",IF(INDEX(Responses!$A$314:$AZ$314,1,E$1)="","",INDEX(Responses!$A$314:$AZ$314,1,E$1)))</f>
        <v/>
      </c>
      <c r="F314" s="0" t="str">
        <f aca="false">IF(F$1="","",IF(INDEX(Responses!$A$314:$AZ$314,1,F$1)="","",INDEX(Responses!$A$314:$AZ$314,1,F$1)))</f>
        <v/>
      </c>
      <c r="G314" s="0" t="str">
        <f aca="false">IF(G$1="","",IF(INDEX(Responses!$A$314:$AZ$314,1,G$1)="","",INDEX(Responses!$A$314:$AZ$314,1,G$1)))</f>
        <v/>
      </c>
      <c r="H314" s="0" t="str">
        <f aca="false">IF(H$1="","",IF(INDEX(Responses!$A$314:$AZ$314,1,H$1)="","",INDEX(Responses!$A$314:$AZ$314,1,H$1)))</f>
        <v/>
      </c>
      <c r="I314" s="0" t="str">
        <f aca="false">IF(I$1="","",IF(INDEX(Responses!$A$314:$AZ$314,1,I$1)="","",INDEX(Responses!$A$314:$AZ$314,1,I$1)))</f>
        <v/>
      </c>
      <c r="J314" s="0" t="str">
        <f aca="false">IF(J$1="","",IF(INDEX(Responses!$A$314:$AZ$314,1,J$1)="","",INDEX(Responses!$A$314:$AZ$314,1,J$1)))</f>
        <v/>
      </c>
      <c r="K314" s="0" t="str">
        <f aca="false">IF(K$1="","",IF(INDEX(Responses!$A$314:$AZ$314,1,K$1)="","",INDEX(Responses!$A$314:$AZ$314,1,K$1)))</f>
        <v/>
      </c>
      <c r="L314" s="0" t="str">
        <f aca="false">IF(L$1="","",IF(INDEX(Responses!$A$314:$AZ$314,1,L$1)="","",INDEX(Responses!$A$314:$AZ$314,1,L$1)))</f>
        <v/>
      </c>
      <c r="M314" s="0" t="str">
        <f aca="false">IF(M$1="","",IF(INDEX(Responses!$A$314:$AZ$314,1,M$1)="","",INDEX(Responses!$A$314:$AZ$314,1,M$1)))</f>
        <v/>
      </c>
      <c r="N314" s="0" t="str">
        <f aca="false">IF(N$1="","",IF(INDEX(Responses!$A$314:$AZ$314,1,N$1)="","",INDEX(Responses!$A$314:$AZ$314,1,N$1)))</f>
        <v/>
      </c>
      <c r="O314" s="0" t="str">
        <f aca="false">IF(O$1="","",IF(INDEX(Responses!$A$314:$AZ$314,1,O$1)="","",INDEX(Responses!$A$314:$AZ$314,1,O$1)))</f>
        <v/>
      </c>
      <c r="P314" s="0" t="str">
        <f aca="false">IF(P$1="","",IF(INDEX(Responses!$A$314:$AZ$314,1,P$1)="","",INDEX(Responses!$A$314:$AZ$314,1,P$1)))</f>
        <v/>
      </c>
      <c r="Q314" s="0" t="str">
        <f aca="false">IF(Q$1="","",IF(INDEX(Responses!$A$314:$AZ$314,1,Q$1)="","",INDEX(Responses!$A$314:$AZ$314,1,Q$1)))</f>
        <v/>
      </c>
      <c r="R314" s="0" t="str">
        <f aca="false">IF(R$1="","",IF(INDEX(Responses!$A$314:$AZ$314,1,R$1)="","",INDEX(Responses!$A$314:$AZ$314,1,R$1)))</f>
        <v/>
      </c>
      <c r="S314" s="0" t="str">
        <f aca="false">IF(S$1="","",IF(INDEX(Responses!$A$314:$AZ$314,1,S$1)="","",INDEX(Responses!$A$314:$AZ$314,1,S$1)))</f>
        <v/>
      </c>
      <c r="T314" s="0" t="n">
        <f aca="false">IF(LEN(A314&amp;B314&amp;C314&amp;D314&amp;E314&amp;F314&amp;G314&amp;H314&amp;I314&amp;J314&amp;K314&amp;L314&amp;M314&amp;N314&amp;O314&amp;P314&amp;Q314&amp;R314&amp;S314)&gt;0,1,0)</f>
        <v>0</v>
      </c>
    </row>
    <row r="315" customFormat="false" ht="15" hidden="false" customHeight="false" outlineLevel="0" collapsed="false">
      <c r="A315" s="0" t="str">
        <f aca="false">IF(A$1="","",IF(INDEX(Responses!$A$315:$AZ$315,1,A$1)="","",INDEX(Responses!$A$315:$AZ$315,1,A$1)))</f>
        <v/>
      </c>
      <c r="B315" s="0" t="str">
        <f aca="false">IF(B$1="","",IF(INDEX(Responses!$A$315:$AZ$315,1,B$1)="","",INDEX(Responses!$A$315:$AZ$315,1,B$1)))</f>
        <v/>
      </c>
      <c r="C315" s="0" t="str">
        <f aca="false">IF(C$1="","",IF(INDEX(Responses!$A$315:$AZ$315,1,C$1)="","",INDEX(Responses!$A$315:$AZ$315,1,C$1)))</f>
        <v/>
      </c>
      <c r="D315" s="0" t="str">
        <f aca="false">IF(D$1="","",IF(INDEX(Responses!$A$315:$AZ$315,1,D$1)="","",INDEX(Responses!$A$315:$AZ$315,1,D$1)))</f>
        <v/>
      </c>
      <c r="E315" s="0" t="str">
        <f aca="false">IF(E$1="","",IF(INDEX(Responses!$A$315:$AZ$315,1,E$1)="","",INDEX(Responses!$A$315:$AZ$315,1,E$1)))</f>
        <v/>
      </c>
      <c r="F315" s="0" t="str">
        <f aca="false">IF(F$1="","",IF(INDEX(Responses!$A$315:$AZ$315,1,F$1)="","",INDEX(Responses!$A$315:$AZ$315,1,F$1)))</f>
        <v/>
      </c>
      <c r="G315" s="0" t="str">
        <f aca="false">IF(G$1="","",IF(INDEX(Responses!$A$315:$AZ$315,1,G$1)="","",INDEX(Responses!$A$315:$AZ$315,1,G$1)))</f>
        <v/>
      </c>
      <c r="H315" s="0" t="str">
        <f aca="false">IF(H$1="","",IF(INDEX(Responses!$A$315:$AZ$315,1,H$1)="","",INDEX(Responses!$A$315:$AZ$315,1,H$1)))</f>
        <v/>
      </c>
      <c r="I315" s="0" t="str">
        <f aca="false">IF(I$1="","",IF(INDEX(Responses!$A$315:$AZ$315,1,I$1)="","",INDEX(Responses!$A$315:$AZ$315,1,I$1)))</f>
        <v/>
      </c>
      <c r="J315" s="0" t="str">
        <f aca="false">IF(J$1="","",IF(INDEX(Responses!$A$315:$AZ$315,1,J$1)="","",INDEX(Responses!$A$315:$AZ$315,1,J$1)))</f>
        <v/>
      </c>
      <c r="K315" s="0" t="str">
        <f aca="false">IF(K$1="","",IF(INDEX(Responses!$A$315:$AZ$315,1,K$1)="","",INDEX(Responses!$A$315:$AZ$315,1,K$1)))</f>
        <v/>
      </c>
      <c r="L315" s="0" t="str">
        <f aca="false">IF(L$1="","",IF(INDEX(Responses!$A$315:$AZ$315,1,L$1)="","",INDEX(Responses!$A$315:$AZ$315,1,L$1)))</f>
        <v/>
      </c>
      <c r="M315" s="0" t="str">
        <f aca="false">IF(M$1="","",IF(INDEX(Responses!$A$315:$AZ$315,1,M$1)="","",INDEX(Responses!$A$315:$AZ$315,1,M$1)))</f>
        <v/>
      </c>
      <c r="N315" s="0" t="str">
        <f aca="false">IF(N$1="","",IF(INDEX(Responses!$A$315:$AZ$315,1,N$1)="","",INDEX(Responses!$A$315:$AZ$315,1,N$1)))</f>
        <v/>
      </c>
      <c r="O315" s="0" t="str">
        <f aca="false">IF(O$1="","",IF(INDEX(Responses!$A$315:$AZ$315,1,O$1)="","",INDEX(Responses!$A$315:$AZ$315,1,O$1)))</f>
        <v/>
      </c>
      <c r="P315" s="0" t="str">
        <f aca="false">IF(P$1="","",IF(INDEX(Responses!$A$315:$AZ$315,1,P$1)="","",INDEX(Responses!$A$315:$AZ$315,1,P$1)))</f>
        <v/>
      </c>
      <c r="Q315" s="0" t="str">
        <f aca="false">IF(Q$1="","",IF(INDEX(Responses!$A$315:$AZ$315,1,Q$1)="","",INDEX(Responses!$A$315:$AZ$315,1,Q$1)))</f>
        <v/>
      </c>
      <c r="R315" s="0" t="str">
        <f aca="false">IF(R$1="","",IF(INDEX(Responses!$A$315:$AZ$315,1,R$1)="","",INDEX(Responses!$A$315:$AZ$315,1,R$1)))</f>
        <v/>
      </c>
      <c r="S315" s="0" t="str">
        <f aca="false">IF(S$1="","",IF(INDEX(Responses!$A$315:$AZ$315,1,S$1)="","",INDEX(Responses!$A$315:$AZ$315,1,S$1)))</f>
        <v/>
      </c>
      <c r="T315" s="0" t="n">
        <f aca="false">IF(LEN(A315&amp;B315&amp;C315&amp;D315&amp;E315&amp;F315&amp;G315&amp;H315&amp;I315&amp;J315&amp;K315&amp;L315&amp;M315&amp;N315&amp;O315&amp;P315&amp;Q315&amp;R315&amp;S315)&gt;0,1,0)</f>
        <v>0</v>
      </c>
    </row>
    <row r="316" customFormat="false" ht="15" hidden="false" customHeight="false" outlineLevel="0" collapsed="false">
      <c r="A316" s="0" t="str">
        <f aca="false">IF(A$1="","",IF(INDEX(Responses!$A$316:$AZ$316,1,A$1)="","",INDEX(Responses!$A$316:$AZ$316,1,A$1)))</f>
        <v/>
      </c>
      <c r="B316" s="0" t="str">
        <f aca="false">IF(B$1="","",IF(INDEX(Responses!$A$316:$AZ$316,1,B$1)="","",INDEX(Responses!$A$316:$AZ$316,1,B$1)))</f>
        <v/>
      </c>
      <c r="C316" s="0" t="str">
        <f aca="false">IF(C$1="","",IF(INDEX(Responses!$A$316:$AZ$316,1,C$1)="","",INDEX(Responses!$A$316:$AZ$316,1,C$1)))</f>
        <v/>
      </c>
      <c r="D316" s="0" t="str">
        <f aca="false">IF(D$1="","",IF(INDEX(Responses!$A$316:$AZ$316,1,D$1)="","",INDEX(Responses!$A$316:$AZ$316,1,D$1)))</f>
        <v/>
      </c>
      <c r="E316" s="0" t="str">
        <f aca="false">IF(E$1="","",IF(INDEX(Responses!$A$316:$AZ$316,1,E$1)="","",INDEX(Responses!$A$316:$AZ$316,1,E$1)))</f>
        <v/>
      </c>
      <c r="F316" s="0" t="str">
        <f aca="false">IF(F$1="","",IF(INDEX(Responses!$A$316:$AZ$316,1,F$1)="","",INDEX(Responses!$A$316:$AZ$316,1,F$1)))</f>
        <v/>
      </c>
      <c r="G316" s="0" t="str">
        <f aca="false">IF(G$1="","",IF(INDEX(Responses!$A$316:$AZ$316,1,G$1)="","",INDEX(Responses!$A$316:$AZ$316,1,G$1)))</f>
        <v/>
      </c>
      <c r="H316" s="0" t="str">
        <f aca="false">IF(H$1="","",IF(INDEX(Responses!$A$316:$AZ$316,1,H$1)="","",INDEX(Responses!$A$316:$AZ$316,1,H$1)))</f>
        <v/>
      </c>
      <c r="I316" s="0" t="str">
        <f aca="false">IF(I$1="","",IF(INDEX(Responses!$A$316:$AZ$316,1,I$1)="","",INDEX(Responses!$A$316:$AZ$316,1,I$1)))</f>
        <v/>
      </c>
      <c r="J316" s="0" t="str">
        <f aca="false">IF(J$1="","",IF(INDEX(Responses!$A$316:$AZ$316,1,J$1)="","",INDEX(Responses!$A$316:$AZ$316,1,J$1)))</f>
        <v/>
      </c>
      <c r="K316" s="0" t="str">
        <f aca="false">IF(K$1="","",IF(INDEX(Responses!$A$316:$AZ$316,1,K$1)="","",INDEX(Responses!$A$316:$AZ$316,1,K$1)))</f>
        <v/>
      </c>
      <c r="L316" s="0" t="str">
        <f aca="false">IF(L$1="","",IF(INDEX(Responses!$A$316:$AZ$316,1,L$1)="","",INDEX(Responses!$A$316:$AZ$316,1,L$1)))</f>
        <v/>
      </c>
      <c r="M316" s="0" t="str">
        <f aca="false">IF(M$1="","",IF(INDEX(Responses!$A$316:$AZ$316,1,M$1)="","",INDEX(Responses!$A$316:$AZ$316,1,M$1)))</f>
        <v/>
      </c>
      <c r="N316" s="0" t="str">
        <f aca="false">IF(N$1="","",IF(INDEX(Responses!$A$316:$AZ$316,1,N$1)="","",INDEX(Responses!$A$316:$AZ$316,1,N$1)))</f>
        <v/>
      </c>
      <c r="O316" s="0" t="str">
        <f aca="false">IF(O$1="","",IF(INDEX(Responses!$A$316:$AZ$316,1,O$1)="","",INDEX(Responses!$A$316:$AZ$316,1,O$1)))</f>
        <v/>
      </c>
      <c r="P316" s="0" t="str">
        <f aca="false">IF(P$1="","",IF(INDEX(Responses!$A$316:$AZ$316,1,P$1)="","",INDEX(Responses!$A$316:$AZ$316,1,P$1)))</f>
        <v/>
      </c>
      <c r="Q316" s="0" t="str">
        <f aca="false">IF(Q$1="","",IF(INDEX(Responses!$A$316:$AZ$316,1,Q$1)="","",INDEX(Responses!$A$316:$AZ$316,1,Q$1)))</f>
        <v/>
      </c>
      <c r="R316" s="0" t="str">
        <f aca="false">IF(R$1="","",IF(INDEX(Responses!$A$316:$AZ$316,1,R$1)="","",INDEX(Responses!$A$316:$AZ$316,1,R$1)))</f>
        <v/>
      </c>
      <c r="S316" s="0" t="str">
        <f aca="false">IF(S$1="","",IF(INDEX(Responses!$A$316:$AZ$316,1,S$1)="","",INDEX(Responses!$A$316:$AZ$316,1,S$1)))</f>
        <v/>
      </c>
      <c r="T316" s="0" t="n">
        <f aca="false">IF(LEN(A316&amp;B316&amp;C316&amp;D316&amp;E316&amp;F316&amp;G316&amp;H316&amp;I316&amp;J316&amp;K316&amp;L316&amp;M316&amp;N316&amp;O316&amp;P316&amp;Q316&amp;R316&amp;S316)&gt;0,1,0)</f>
        <v>0</v>
      </c>
    </row>
    <row r="317" customFormat="false" ht="15" hidden="false" customHeight="false" outlineLevel="0" collapsed="false">
      <c r="A317" s="0" t="str">
        <f aca="false">IF(A$1="","",IF(INDEX(Responses!$A$317:$AZ$317,1,A$1)="","",INDEX(Responses!$A$317:$AZ$317,1,A$1)))</f>
        <v/>
      </c>
      <c r="B317" s="0" t="str">
        <f aca="false">IF(B$1="","",IF(INDEX(Responses!$A$317:$AZ$317,1,B$1)="","",INDEX(Responses!$A$317:$AZ$317,1,B$1)))</f>
        <v/>
      </c>
      <c r="C317" s="0" t="str">
        <f aca="false">IF(C$1="","",IF(INDEX(Responses!$A$317:$AZ$317,1,C$1)="","",INDEX(Responses!$A$317:$AZ$317,1,C$1)))</f>
        <v/>
      </c>
      <c r="D317" s="0" t="str">
        <f aca="false">IF(D$1="","",IF(INDEX(Responses!$A$317:$AZ$317,1,D$1)="","",INDEX(Responses!$A$317:$AZ$317,1,D$1)))</f>
        <v/>
      </c>
      <c r="E317" s="0" t="str">
        <f aca="false">IF(E$1="","",IF(INDEX(Responses!$A$317:$AZ$317,1,E$1)="","",INDEX(Responses!$A$317:$AZ$317,1,E$1)))</f>
        <v/>
      </c>
      <c r="F317" s="0" t="str">
        <f aca="false">IF(F$1="","",IF(INDEX(Responses!$A$317:$AZ$317,1,F$1)="","",INDEX(Responses!$A$317:$AZ$317,1,F$1)))</f>
        <v/>
      </c>
      <c r="G317" s="0" t="str">
        <f aca="false">IF(G$1="","",IF(INDEX(Responses!$A$317:$AZ$317,1,G$1)="","",INDEX(Responses!$A$317:$AZ$317,1,G$1)))</f>
        <v/>
      </c>
      <c r="H317" s="0" t="str">
        <f aca="false">IF(H$1="","",IF(INDEX(Responses!$A$317:$AZ$317,1,H$1)="","",INDEX(Responses!$A$317:$AZ$317,1,H$1)))</f>
        <v/>
      </c>
      <c r="I317" s="0" t="str">
        <f aca="false">IF(I$1="","",IF(INDEX(Responses!$A$317:$AZ$317,1,I$1)="","",INDEX(Responses!$A$317:$AZ$317,1,I$1)))</f>
        <v/>
      </c>
      <c r="J317" s="0" t="str">
        <f aca="false">IF(J$1="","",IF(INDEX(Responses!$A$317:$AZ$317,1,J$1)="","",INDEX(Responses!$A$317:$AZ$317,1,J$1)))</f>
        <v/>
      </c>
      <c r="K317" s="0" t="str">
        <f aca="false">IF(K$1="","",IF(INDEX(Responses!$A$317:$AZ$317,1,K$1)="","",INDEX(Responses!$A$317:$AZ$317,1,K$1)))</f>
        <v/>
      </c>
      <c r="L317" s="0" t="str">
        <f aca="false">IF(L$1="","",IF(INDEX(Responses!$A$317:$AZ$317,1,L$1)="","",INDEX(Responses!$A$317:$AZ$317,1,L$1)))</f>
        <v/>
      </c>
      <c r="M317" s="0" t="str">
        <f aca="false">IF(M$1="","",IF(INDEX(Responses!$A$317:$AZ$317,1,M$1)="","",INDEX(Responses!$A$317:$AZ$317,1,M$1)))</f>
        <v/>
      </c>
      <c r="N317" s="0" t="str">
        <f aca="false">IF(N$1="","",IF(INDEX(Responses!$A$317:$AZ$317,1,N$1)="","",INDEX(Responses!$A$317:$AZ$317,1,N$1)))</f>
        <v/>
      </c>
      <c r="O317" s="0" t="str">
        <f aca="false">IF(O$1="","",IF(INDEX(Responses!$A$317:$AZ$317,1,O$1)="","",INDEX(Responses!$A$317:$AZ$317,1,O$1)))</f>
        <v/>
      </c>
      <c r="P317" s="0" t="str">
        <f aca="false">IF(P$1="","",IF(INDEX(Responses!$A$317:$AZ$317,1,P$1)="","",INDEX(Responses!$A$317:$AZ$317,1,P$1)))</f>
        <v/>
      </c>
      <c r="Q317" s="0" t="str">
        <f aca="false">IF(Q$1="","",IF(INDEX(Responses!$A$317:$AZ$317,1,Q$1)="","",INDEX(Responses!$A$317:$AZ$317,1,Q$1)))</f>
        <v/>
      </c>
      <c r="R317" s="0" t="str">
        <f aca="false">IF(R$1="","",IF(INDEX(Responses!$A$317:$AZ$317,1,R$1)="","",INDEX(Responses!$A$317:$AZ$317,1,R$1)))</f>
        <v/>
      </c>
      <c r="S317" s="0" t="str">
        <f aca="false">IF(S$1="","",IF(INDEX(Responses!$A$317:$AZ$317,1,S$1)="","",INDEX(Responses!$A$317:$AZ$317,1,S$1)))</f>
        <v/>
      </c>
      <c r="T317" s="0" t="n">
        <f aca="false">IF(LEN(A317&amp;B317&amp;C317&amp;D317&amp;E317&amp;F317&amp;G317&amp;H317&amp;I317&amp;J317&amp;K317&amp;L317&amp;M317&amp;N317&amp;O317&amp;P317&amp;Q317&amp;R317&amp;S317)&gt;0,1,0)</f>
        <v>0</v>
      </c>
    </row>
    <row r="318" customFormat="false" ht="15" hidden="false" customHeight="false" outlineLevel="0" collapsed="false">
      <c r="A318" s="0" t="str">
        <f aca="false">IF(A$1="","",IF(INDEX(Responses!$A$318:$AZ$318,1,A$1)="","",INDEX(Responses!$A$318:$AZ$318,1,A$1)))</f>
        <v/>
      </c>
      <c r="B318" s="0" t="str">
        <f aca="false">IF(B$1="","",IF(INDEX(Responses!$A$318:$AZ$318,1,B$1)="","",INDEX(Responses!$A$318:$AZ$318,1,B$1)))</f>
        <v/>
      </c>
      <c r="C318" s="0" t="str">
        <f aca="false">IF(C$1="","",IF(INDEX(Responses!$A$318:$AZ$318,1,C$1)="","",INDEX(Responses!$A$318:$AZ$318,1,C$1)))</f>
        <v/>
      </c>
      <c r="D318" s="0" t="str">
        <f aca="false">IF(D$1="","",IF(INDEX(Responses!$A$318:$AZ$318,1,D$1)="","",INDEX(Responses!$A$318:$AZ$318,1,D$1)))</f>
        <v/>
      </c>
      <c r="E318" s="0" t="str">
        <f aca="false">IF(E$1="","",IF(INDEX(Responses!$A$318:$AZ$318,1,E$1)="","",INDEX(Responses!$A$318:$AZ$318,1,E$1)))</f>
        <v/>
      </c>
      <c r="F318" s="0" t="str">
        <f aca="false">IF(F$1="","",IF(INDEX(Responses!$A$318:$AZ$318,1,F$1)="","",INDEX(Responses!$A$318:$AZ$318,1,F$1)))</f>
        <v/>
      </c>
      <c r="G318" s="0" t="str">
        <f aca="false">IF(G$1="","",IF(INDEX(Responses!$A$318:$AZ$318,1,G$1)="","",INDEX(Responses!$A$318:$AZ$318,1,G$1)))</f>
        <v/>
      </c>
      <c r="H318" s="0" t="str">
        <f aca="false">IF(H$1="","",IF(INDEX(Responses!$A$318:$AZ$318,1,H$1)="","",INDEX(Responses!$A$318:$AZ$318,1,H$1)))</f>
        <v/>
      </c>
      <c r="I318" s="0" t="str">
        <f aca="false">IF(I$1="","",IF(INDEX(Responses!$A$318:$AZ$318,1,I$1)="","",INDEX(Responses!$A$318:$AZ$318,1,I$1)))</f>
        <v/>
      </c>
      <c r="J318" s="0" t="str">
        <f aca="false">IF(J$1="","",IF(INDEX(Responses!$A$318:$AZ$318,1,J$1)="","",INDEX(Responses!$A$318:$AZ$318,1,J$1)))</f>
        <v/>
      </c>
      <c r="K318" s="0" t="str">
        <f aca="false">IF(K$1="","",IF(INDEX(Responses!$A$318:$AZ$318,1,K$1)="","",INDEX(Responses!$A$318:$AZ$318,1,K$1)))</f>
        <v/>
      </c>
      <c r="L318" s="0" t="str">
        <f aca="false">IF(L$1="","",IF(INDEX(Responses!$A$318:$AZ$318,1,L$1)="","",INDEX(Responses!$A$318:$AZ$318,1,L$1)))</f>
        <v/>
      </c>
      <c r="M318" s="0" t="str">
        <f aca="false">IF(M$1="","",IF(INDEX(Responses!$A$318:$AZ$318,1,M$1)="","",INDEX(Responses!$A$318:$AZ$318,1,M$1)))</f>
        <v/>
      </c>
      <c r="N318" s="0" t="str">
        <f aca="false">IF(N$1="","",IF(INDEX(Responses!$A$318:$AZ$318,1,N$1)="","",INDEX(Responses!$A$318:$AZ$318,1,N$1)))</f>
        <v/>
      </c>
      <c r="O318" s="0" t="str">
        <f aca="false">IF(O$1="","",IF(INDEX(Responses!$A$318:$AZ$318,1,O$1)="","",INDEX(Responses!$A$318:$AZ$318,1,O$1)))</f>
        <v/>
      </c>
      <c r="P318" s="0" t="str">
        <f aca="false">IF(P$1="","",IF(INDEX(Responses!$A$318:$AZ$318,1,P$1)="","",INDEX(Responses!$A$318:$AZ$318,1,P$1)))</f>
        <v/>
      </c>
      <c r="Q318" s="0" t="str">
        <f aca="false">IF(Q$1="","",IF(INDEX(Responses!$A$318:$AZ$318,1,Q$1)="","",INDEX(Responses!$A$318:$AZ$318,1,Q$1)))</f>
        <v/>
      </c>
      <c r="R318" s="0" t="str">
        <f aca="false">IF(R$1="","",IF(INDEX(Responses!$A$318:$AZ$318,1,R$1)="","",INDEX(Responses!$A$318:$AZ$318,1,R$1)))</f>
        <v/>
      </c>
      <c r="S318" s="0" t="str">
        <f aca="false">IF(S$1="","",IF(INDEX(Responses!$A$318:$AZ$318,1,S$1)="","",INDEX(Responses!$A$318:$AZ$318,1,S$1)))</f>
        <v/>
      </c>
      <c r="T318" s="0" t="n">
        <f aca="false">IF(LEN(A318&amp;B318&amp;C318&amp;D318&amp;E318&amp;F318&amp;G318&amp;H318&amp;I318&amp;J318&amp;K318&amp;L318&amp;M318&amp;N318&amp;O318&amp;P318&amp;Q318&amp;R318&amp;S318)&gt;0,1,0)</f>
        <v>0</v>
      </c>
    </row>
    <row r="319" customFormat="false" ht="15" hidden="false" customHeight="false" outlineLevel="0" collapsed="false">
      <c r="A319" s="0" t="str">
        <f aca="false">IF(A$1="","",IF(INDEX(Responses!$A$319:$AZ$319,1,A$1)="","",INDEX(Responses!$A$319:$AZ$319,1,A$1)))</f>
        <v/>
      </c>
      <c r="B319" s="0" t="str">
        <f aca="false">IF(B$1="","",IF(INDEX(Responses!$A$319:$AZ$319,1,B$1)="","",INDEX(Responses!$A$319:$AZ$319,1,B$1)))</f>
        <v/>
      </c>
      <c r="C319" s="0" t="str">
        <f aca="false">IF(C$1="","",IF(INDEX(Responses!$A$319:$AZ$319,1,C$1)="","",INDEX(Responses!$A$319:$AZ$319,1,C$1)))</f>
        <v/>
      </c>
      <c r="D319" s="0" t="str">
        <f aca="false">IF(D$1="","",IF(INDEX(Responses!$A$319:$AZ$319,1,D$1)="","",INDEX(Responses!$A$319:$AZ$319,1,D$1)))</f>
        <v/>
      </c>
      <c r="E319" s="0" t="str">
        <f aca="false">IF(E$1="","",IF(INDEX(Responses!$A$319:$AZ$319,1,E$1)="","",INDEX(Responses!$A$319:$AZ$319,1,E$1)))</f>
        <v/>
      </c>
      <c r="F319" s="0" t="str">
        <f aca="false">IF(F$1="","",IF(INDEX(Responses!$A$319:$AZ$319,1,F$1)="","",INDEX(Responses!$A$319:$AZ$319,1,F$1)))</f>
        <v/>
      </c>
      <c r="G319" s="0" t="str">
        <f aca="false">IF(G$1="","",IF(INDEX(Responses!$A$319:$AZ$319,1,G$1)="","",INDEX(Responses!$A$319:$AZ$319,1,G$1)))</f>
        <v/>
      </c>
      <c r="H319" s="0" t="str">
        <f aca="false">IF(H$1="","",IF(INDEX(Responses!$A$319:$AZ$319,1,H$1)="","",INDEX(Responses!$A$319:$AZ$319,1,H$1)))</f>
        <v/>
      </c>
      <c r="I319" s="0" t="str">
        <f aca="false">IF(I$1="","",IF(INDEX(Responses!$A$319:$AZ$319,1,I$1)="","",INDEX(Responses!$A$319:$AZ$319,1,I$1)))</f>
        <v/>
      </c>
      <c r="J319" s="0" t="str">
        <f aca="false">IF(J$1="","",IF(INDEX(Responses!$A$319:$AZ$319,1,J$1)="","",INDEX(Responses!$A$319:$AZ$319,1,J$1)))</f>
        <v/>
      </c>
      <c r="K319" s="0" t="str">
        <f aca="false">IF(K$1="","",IF(INDEX(Responses!$A$319:$AZ$319,1,K$1)="","",INDEX(Responses!$A$319:$AZ$319,1,K$1)))</f>
        <v/>
      </c>
      <c r="L319" s="0" t="str">
        <f aca="false">IF(L$1="","",IF(INDEX(Responses!$A$319:$AZ$319,1,L$1)="","",INDEX(Responses!$A$319:$AZ$319,1,L$1)))</f>
        <v/>
      </c>
      <c r="M319" s="0" t="str">
        <f aca="false">IF(M$1="","",IF(INDEX(Responses!$A$319:$AZ$319,1,M$1)="","",INDEX(Responses!$A$319:$AZ$319,1,M$1)))</f>
        <v/>
      </c>
      <c r="N319" s="0" t="str">
        <f aca="false">IF(N$1="","",IF(INDEX(Responses!$A$319:$AZ$319,1,N$1)="","",INDEX(Responses!$A$319:$AZ$319,1,N$1)))</f>
        <v/>
      </c>
      <c r="O319" s="0" t="str">
        <f aca="false">IF(O$1="","",IF(INDEX(Responses!$A$319:$AZ$319,1,O$1)="","",INDEX(Responses!$A$319:$AZ$319,1,O$1)))</f>
        <v/>
      </c>
      <c r="P319" s="0" t="str">
        <f aca="false">IF(P$1="","",IF(INDEX(Responses!$A$319:$AZ$319,1,P$1)="","",INDEX(Responses!$A$319:$AZ$319,1,P$1)))</f>
        <v/>
      </c>
      <c r="Q319" s="0" t="str">
        <f aca="false">IF(Q$1="","",IF(INDEX(Responses!$A$319:$AZ$319,1,Q$1)="","",INDEX(Responses!$A$319:$AZ$319,1,Q$1)))</f>
        <v/>
      </c>
      <c r="R319" s="0" t="str">
        <f aca="false">IF(R$1="","",IF(INDEX(Responses!$A$319:$AZ$319,1,R$1)="","",INDEX(Responses!$A$319:$AZ$319,1,R$1)))</f>
        <v/>
      </c>
      <c r="S319" s="0" t="str">
        <f aca="false">IF(S$1="","",IF(INDEX(Responses!$A$319:$AZ$319,1,S$1)="","",INDEX(Responses!$A$319:$AZ$319,1,S$1)))</f>
        <v/>
      </c>
      <c r="T319" s="0" t="n">
        <f aca="false">IF(LEN(A319&amp;B319&amp;C319&amp;D319&amp;E319&amp;F319&amp;G319&amp;H319&amp;I319&amp;J319&amp;K319&amp;L319&amp;M319&amp;N319&amp;O319&amp;P319&amp;Q319&amp;R319&amp;S319)&gt;0,1,0)</f>
        <v>0</v>
      </c>
    </row>
    <row r="320" customFormat="false" ht="15" hidden="false" customHeight="false" outlineLevel="0" collapsed="false">
      <c r="A320" s="0" t="str">
        <f aca="false">IF(A$1="","",IF(INDEX(Responses!$A$320:$AZ$320,1,A$1)="","",INDEX(Responses!$A$320:$AZ$320,1,A$1)))</f>
        <v/>
      </c>
      <c r="B320" s="0" t="str">
        <f aca="false">IF(B$1="","",IF(INDEX(Responses!$A$320:$AZ$320,1,B$1)="","",INDEX(Responses!$A$320:$AZ$320,1,B$1)))</f>
        <v/>
      </c>
      <c r="C320" s="0" t="str">
        <f aca="false">IF(C$1="","",IF(INDEX(Responses!$A$320:$AZ$320,1,C$1)="","",INDEX(Responses!$A$320:$AZ$320,1,C$1)))</f>
        <v/>
      </c>
      <c r="D320" s="0" t="str">
        <f aca="false">IF(D$1="","",IF(INDEX(Responses!$A$320:$AZ$320,1,D$1)="","",INDEX(Responses!$A$320:$AZ$320,1,D$1)))</f>
        <v/>
      </c>
      <c r="E320" s="0" t="str">
        <f aca="false">IF(E$1="","",IF(INDEX(Responses!$A$320:$AZ$320,1,E$1)="","",INDEX(Responses!$A$320:$AZ$320,1,E$1)))</f>
        <v/>
      </c>
      <c r="F320" s="0" t="str">
        <f aca="false">IF(F$1="","",IF(INDEX(Responses!$A$320:$AZ$320,1,F$1)="","",INDEX(Responses!$A$320:$AZ$320,1,F$1)))</f>
        <v/>
      </c>
      <c r="G320" s="0" t="str">
        <f aca="false">IF(G$1="","",IF(INDEX(Responses!$A$320:$AZ$320,1,G$1)="","",INDEX(Responses!$A$320:$AZ$320,1,G$1)))</f>
        <v/>
      </c>
      <c r="H320" s="0" t="str">
        <f aca="false">IF(H$1="","",IF(INDEX(Responses!$A$320:$AZ$320,1,H$1)="","",INDEX(Responses!$A$320:$AZ$320,1,H$1)))</f>
        <v/>
      </c>
      <c r="I320" s="0" t="str">
        <f aca="false">IF(I$1="","",IF(INDEX(Responses!$A$320:$AZ$320,1,I$1)="","",INDEX(Responses!$A$320:$AZ$320,1,I$1)))</f>
        <v/>
      </c>
      <c r="J320" s="0" t="str">
        <f aca="false">IF(J$1="","",IF(INDEX(Responses!$A$320:$AZ$320,1,J$1)="","",INDEX(Responses!$A$320:$AZ$320,1,J$1)))</f>
        <v/>
      </c>
      <c r="K320" s="0" t="str">
        <f aca="false">IF(K$1="","",IF(INDEX(Responses!$A$320:$AZ$320,1,K$1)="","",INDEX(Responses!$A$320:$AZ$320,1,K$1)))</f>
        <v/>
      </c>
      <c r="L320" s="0" t="str">
        <f aca="false">IF(L$1="","",IF(INDEX(Responses!$A$320:$AZ$320,1,L$1)="","",INDEX(Responses!$A$320:$AZ$320,1,L$1)))</f>
        <v/>
      </c>
      <c r="M320" s="0" t="str">
        <f aca="false">IF(M$1="","",IF(INDEX(Responses!$A$320:$AZ$320,1,M$1)="","",INDEX(Responses!$A$320:$AZ$320,1,M$1)))</f>
        <v/>
      </c>
      <c r="N320" s="0" t="str">
        <f aca="false">IF(N$1="","",IF(INDEX(Responses!$A$320:$AZ$320,1,N$1)="","",INDEX(Responses!$A$320:$AZ$320,1,N$1)))</f>
        <v/>
      </c>
      <c r="O320" s="0" t="str">
        <f aca="false">IF(O$1="","",IF(INDEX(Responses!$A$320:$AZ$320,1,O$1)="","",INDEX(Responses!$A$320:$AZ$320,1,O$1)))</f>
        <v/>
      </c>
      <c r="P320" s="0" t="str">
        <f aca="false">IF(P$1="","",IF(INDEX(Responses!$A$320:$AZ$320,1,P$1)="","",INDEX(Responses!$A$320:$AZ$320,1,P$1)))</f>
        <v/>
      </c>
      <c r="Q320" s="0" t="str">
        <f aca="false">IF(Q$1="","",IF(INDEX(Responses!$A$320:$AZ$320,1,Q$1)="","",INDEX(Responses!$A$320:$AZ$320,1,Q$1)))</f>
        <v/>
      </c>
      <c r="R320" s="0" t="str">
        <f aca="false">IF(R$1="","",IF(INDEX(Responses!$A$320:$AZ$320,1,R$1)="","",INDEX(Responses!$A$320:$AZ$320,1,R$1)))</f>
        <v/>
      </c>
      <c r="S320" s="0" t="str">
        <f aca="false">IF(S$1="","",IF(INDEX(Responses!$A$320:$AZ$320,1,S$1)="","",INDEX(Responses!$A$320:$AZ$320,1,S$1)))</f>
        <v/>
      </c>
      <c r="T320" s="0" t="n">
        <f aca="false">IF(LEN(A320&amp;B320&amp;C320&amp;D320&amp;E320&amp;F320&amp;G320&amp;H320&amp;I320&amp;J320&amp;K320&amp;L320&amp;M320&amp;N320&amp;O320&amp;P320&amp;Q320&amp;R320&amp;S320)&gt;0,1,0)</f>
        <v>0</v>
      </c>
    </row>
    <row r="321" customFormat="false" ht="15" hidden="false" customHeight="false" outlineLevel="0" collapsed="false">
      <c r="A321" s="0" t="str">
        <f aca="false">IF(A$1="","",IF(INDEX(Responses!$A$321:$AZ$321,1,A$1)="","",INDEX(Responses!$A$321:$AZ$321,1,A$1)))</f>
        <v/>
      </c>
      <c r="B321" s="0" t="str">
        <f aca="false">IF(B$1="","",IF(INDEX(Responses!$A$321:$AZ$321,1,B$1)="","",INDEX(Responses!$A$321:$AZ$321,1,B$1)))</f>
        <v/>
      </c>
      <c r="C321" s="0" t="str">
        <f aca="false">IF(C$1="","",IF(INDEX(Responses!$A$321:$AZ$321,1,C$1)="","",INDEX(Responses!$A$321:$AZ$321,1,C$1)))</f>
        <v/>
      </c>
      <c r="D321" s="0" t="str">
        <f aca="false">IF(D$1="","",IF(INDEX(Responses!$A$321:$AZ$321,1,D$1)="","",INDEX(Responses!$A$321:$AZ$321,1,D$1)))</f>
        <v/>
      </c>
      <c r="E321" s="0" t="str">
        <f aca="false">IF(E$1="","",IF(INDEX(Responses!$A$321:$AZ$321,1,E$1)="","",INDEX(Responses!$A$321:$AZ$321,1,E$1)))</f>
        <v/>
      </c>
      <c r="F321" s="0" t="str">
        <f aca="false">IF(F$1="","",IF(INDEX(Responses!$A$321:$AZ$321,1,F$1)="","",INDEX(Responses!$A$321:$AZ$321,1,F$1)))</f>
        <v/>
      </c>
      <c r="G321" s="0" t="str">
        <f aca="false">IF(G$1="","",IF(INDEX(Responses!$A$321:$AZ$321,1,G$1)="","",INDEX(Responses!$A$321:$AZ$321,1,G$1)))</f>
        <v/>
      </c>
      <c r="H321" s="0" t="str">
        <f aca="false">IF(H$1="","",IF(INDEX(Responses!$A$321:$AZ$321,1,H$1)="","",INDEX(Responses!$A$321:$AZ$321,1,H$1)))</f>
        <v/>
      </c>
      <c r="I321" s="0" t="str">
        <f aca="false">IF(I$1="","",IF(INDEX(Responses!$A$321:$AZ$321,1,I$1)="","",INDEX(Responses!$A$321:$AZ$321,1,I$1)))</f>
        <v/>
      </c>
      <c r="J321" s="0" t="str">
        <f aca="false">IF(J$1="","",IF(INDEX(Responses!$A$321:$AZ$321,1,J$1)="","",INDEX(Responses!$A$321:$AZ$321,1,J$1)))</f>
        <v/>
      </c>
      <c r="K321" s="0" t="str">
        <f aca="false">IF(K$1="","",IF(INDEX(Responses!$A$321:$AZ$321,1,K$1)="","",INDEX(Responses!$A$321:$AZ$321,1,K$1)))</f>
        <v/>
      </c>
      <c r="L321" s="0" t="str">
        <f aca="false">IF(L$1="","",IF(INDEX(Responses!$A$321:$AZ$321,1,L$1)="","",INDEX(Responses!$A$321:$AZ$321,1,L$1)))</f>
        <v/>
      </c>
      <c r="M321" s="0" t="str">
        <f aca="false">IF(M$1="","",IF(INDEX(Responses!$A$321:$AZ$321,1,M$1)="","",INDEX(Responses!$A$321:$AZ$321,1,M$1)))</f>
        <v/>
      </c>
      <c r="N321" s="0" t="str">
        <f aca="false">IF(N$1="","",IF(INDEX(Responses!$A$321:$AZ$321,1,N$1)="","",INDEX(Responses!$A$321:$AZ$321,1,N$1)))</f>
        <v/>
      </c>
      <c r="O321" s="0" t="str">
        <f aca="false">IF(O$1="","",IF(INDEX(Responses!$A$321:$AZ$321,1,O$1)="","",INDEX(Responses!$A$321:$AZ$321,1,O$1)))</f>
        <v/>
      </c>
      <c r="P321" s="0" t="str">
        <f aca="false">IF(P$1="","",IF(INDEX(Responses!$A$321:$AZ$321,1,P$1)="","",INDEX(Responses!$A$321:$AZ$321,1,P$1)))</f>
        <v/>
      </c>
      <c r="Q321" s="0" t="str">
        <f aca="false">IF(Q$1="","",IF(INDEX(Responses!$A$321:$AZ$321,1,Q$1)="","",INDEX(Responses!$A$321:$AZ$321,1,Q$1)))</f>
        <v/>
      </c>
      <c r="R321" s="0" t="str">
        <f aca="false">IF(R$1="","",IF(INDEX(Responses!$A$321:$AZ$321,1,R$1)="","",INDEX(Responses!$A$321:$AZ$321,1,R$1)))</f>
        <v/>
      </c>
      <c r="S321" s="0" t="str">
        <f aca="false">IF(S$1="","",IF(INDEX(Responses!$A$321:$AZ$321,1,S$1)="","",INDEX(Responses!$A$321:$AZ$321,1,S$1)))</f>
        <v/>
      </c>
      <c r="T321" s="0" t="n">
        <f aca="false">IF(LEN(A321&amp;B321&amp;C321&amp;D321&amp;E321&amp;F321&amp;G321&amp;H321&amp;I321&amp;J321&amp;K321&amp;L321&amp;M321&amp;N321&amp;O321&amp;P321&amp;Q321&amp;R321&amp;S321)&gt;0,1,0)</f>
        <v>0</v>
      </c>
    </row>
    <row r="322" customFormat="false" ht="15" hidden="false" customHeight="false" outlineLevel="0" collapsed="false">
      <c r="A322" s="0" t="str">
        <f aca="false">IF(A$1="","",IF(INDEX(Responses!$A$322:$AZ$322,1,A$1)="","",INDEX(Responses!$A$322:$AZ$322,1,A$1)))</f>
        <v/>
      </c>
      <c r="B322" s="0" t="str">
        <f aca="false">IF(B$1="","",IF(INDEX(Responses!$A$322:$AZ$322,1,B$1)="","",INDEX(Responses!$A$322:$AZ$322,1,B$1)))</f>
        <v/>
      </c>
      <c r="C322" s="0" t="str">
        <f aca="false">IF(C$1="","",IF(INDEX(Responses!$A$322:$AZ$322,1,C$1)="","",INDEX(Responses!$A$322:$AZ$322,1,C$1)))</f>
        <v/>
      </c>
      <c r="D322" s="0" t="str">
        <f aca="false">IF(D$1="","",IF(INDEX(Responses!$A$322:$AZ$322,1,D$1)="","",INDEX(Responses!$A$322:$AZ$322,1,D$1)))</f>
        <v/>
      </c>
      <c r="E322" s="0" t="str">
        <f aca="false">IF(E$1="","",IF(INDEX(Responses!$A$322:$AZ$322,1,E$1)="","",INDEX(Responses!$A$322:$AZ$322,1,E$1)))</f>
        <v/>
      </c>
      <c r="F322" s="0" t="str">
        <f aca="false">IF(F$1="","",IF(INDEX(Responses!$A$322:$AZ$322,1,F$1)="","",INDEX(Responses!$A$322:$AZ$322,1,F$1)))</f>
        <v/>
      </c>
      <c r="G322" s="0" t="str">
        <f aca="false">IF(G$1="","",IF(INDEX(Responses!$A$322:$AZ$322,1,G$1)="","",INDEX(Responses!$A$322:$AZ$322,1,G$1)))</f>
        <v/>
      </c>
      <c r="H322" s="0" t="str">
        <f aca="false">IF(H$1="","",IF(INDEX(Responses!$A$322:$AZ$322,1,H$1)="","",INDEX(Responses!$A$322:$AZ$322,1,H$1)))</f>
        <v/>
      </c>
      <c r="I322" s="0" t="str">
        <f aca="false">IF(I$1="","",IF(INDEX(Responses!$A$322:$AZ$322,1,I$1)="","",INDEX(Responses!$A$322:$AZ$322,1,I$1)))</f>
        <v/>
      </c>
      <c r="J322" s="0" t="str">
        <f aca="false">IF(J$1="","",IF(INDEX(Responses!$A$322:$AZ$322,1,J$1)="","",INDEX(Responses!$A$322:$AZ$322,1,J$1)))</f>
        <v/>
      </c>
      <c r="K322" s="0" t="str">
        <f aca="false">IF(K$1="","",IF(INDEX(Responses!$A$322:$AZ$322,1,K$1)="","",INDEX(Responses!$A$322:$AZ$322,1,K$1)))</f>
        <v/>
      </c>
      <c r="L322" s="0" t="str">
        <f aca="false">IF(L$1="","",IF(INDEX(Responses!$A$322:$AZ$322,1,L$1)="","",INDEX(Responses!$A$322:$AZ$322,1,L$1)))</f>
        <v/>
      </c>
      <c r="M322" s="0" t="str">
        <f aca="false">IF(M$1="","",IF(INDEX(Responses!$A$322:$AZ$322,1,M$1)="","",INDEX(Responses!$A$322:$AZ$322,1,M$1)))</f>
        <v/>
      </c>
      <c r="N322" s="0" t="str">
        <f aca="false">IF(N$1="","",IF(INDEX(Responses!$A$322:$AZ$322,1,N$1)="","",INDEX(Responses!$A$322:$AZ$322,1,N$1)))</f>
        <v/>
      </c>
      <c r="O322" s="0" t="str">
        <f aca="false">IF(O$1="","",IF(INDEX(Responses!$A$322:$AZ$322,1,O$1)="","",INDEX(Responses!$A$322:$AZ$322,1,O$1)))</f>
        <v/>
      </c>
      <c r="P322" s="0" t="str">
        <f aca="false">IF(P$1="","",IF(INDEX(Responses!$A$322:$AZ$322,1,P$1)="","",INDEX(Responses!$A$322:$AZ$322,1,P$1)))</f>
        <v/>
      </c>
      <c r="Q322" s="0" t="str">
        <f aca="false">IF(Q$1="","",IF(INDEX(Responses!$A$322:$AZ$322,1,Q$1)="","",INDEX(Responses!$A$322:$AZ$322,1,Q$1)))</f>
        <v/>
      </c>
      <c r="R322" s="0" t="str">
        <f aca="false">IF(R$1="","",IF(INDEX(Responses!$A$322:$AZ$322,1,R$1)="","",INDEX(Responses!$A$322:$AZ$322,1,R$1)))</f>
        <v/>
      </c>
      <c r="S322" s="0" t="str">
        <f aca="false">IF(S$1="","",IF(INDEX(Responses!$A$322:$AZ$322,1,S$1)="","",INDEX(Responses!$A$322:$AZ$322,1,S$1)))</f>
        <v/>
      </c>
      <c r="T322" s="0" t="n">
        <f aca="false">IF(LEN(A322&amp;B322&amp;C322&amp;D322&amp;E322&amp;F322&amp;G322&amp;H322&amp;I322&amp;J322&amp;K322&amp;L322&amp;M322&amp;N322&amp;O322&amp;P322&amp;Q322&amp;R322&amp;S322)&gt;0,1,0)</f>
        <v>0</v>
      </c>
    </row>
    <row r="323" customFormat="false" ht="15" hidden="false" customHeight="false" outlineLevel="0" collapsed="false">
      <c r="A323" s="0" t="str">
        <f aca="false">IF(A$1="","",IF(INDEX(Responses!$A$323:$AZ$323,1,A$1)="","",INDEX(Responses!$A$323:$AZ$323,1,A$1)))</f>
        <v/>
      </c>
      <c r="B323" s="0" t="str">
        <f aca="false">IF(B$1="","",IF(INDEX(Responses!$A$323:$AZ$323,1,B$1)="","",INDEX(Responses!$A$323:$AZ$323,1,B$1)))</f>
        <v/>
      </c>
      <c r="C323" s="0" t="str">
        <f aca="false">IF(C$1="","",IF(INDEX(Responses!$A$323:$AZ$323,1,C$1)="","",INDEX(Responses!$A$323:$AZ$323,1,C$1)))</f>
        <v/>
      </c>
      <c r="D323" s="0" t="str">
        <f aca="false">IF(D$1="","",IF(INDEX(Responses!$A$323:$AZ$323,1,D$1)="","",INDEX(Responses!$A$323:$AZ$323,1,D$1)))</f>
        <v/>
      </c>
      <c r="E323" s="0" t="str">
        <f aca="false">IF(E$1="","",IF(INDEX(Responses!$A$323:$AZ$323,1,E$1)="","",INDEX(Responses!$A$323:$AZ$323,1,E$1)))</f>
        <v/>
      </c>
      <c r="F323" s="0" t="str">
        <f aca="false">IF(F$1="","",IF(INDEX(Responses!$A$323:$AZ$323,1,F$1)="","",INDEX(Responses!$A$323:$AZ$323,1,F$1)))</f>
        <v/>
      </c>
      <c r="G323" s="0" t="str">
        <f aca="false">IF(G$1="","",IF(INDEX(Responses!$A$323:$AZ$323,1,G$1)="","",INDEX(Responses!$A$323:$AZ$323,1,G$1)))</f>
        <v/>
      </c>
      <c r="H323" s="0" t="str">
        <f aca="false">IF(H$1="","",IF(INDEX(Responses!$A$323:$AZ$323,1,H$1)="","",INDEX(Responses!$A$323:$AZ$323,1,H$1)))</f>
        <v/>
      </c>
      <c r="I323" s="0" t="str">
        <f aca="false">IF(I$1="","",IF(INDEX(Responses!$A$323:$AZ$323,1,I$1)="","",INDEX(Responses!$A$323:$AZ$323,1,I$1)))</f>
        <v/>
      </c>
      <c r="J323" s="0" t="str">
        <f aca="false">IF(J$1="","",IF(INDEX(Responses!$A$323:$AZ$323,1,J$1)="","",INDEX(Responses!$A$323:$AZ$323,1,J$1)))</f>
        <v/>
      </c>
      <c r="K323" s="0" t="str">
        <f aca="false">IF(K$1="","",IF(INDEX(Responses!$A$323:$AZ$323,1,K$1)="","",INDEX(Responses!$A$323:$AZ$323,1,K$1)))</f>
        <v/>
      </c>
      <c r="L323" s="0" t="str">
        <f aca="false">IF(L$1="","",IF(INDEX(Responses!$A$323:$AZ$323,1,L$1)="","",INDEX(Responses!$A$323:$AZ$323,1,L$1)))</f>
        <v/>
      </c>
      <c r="M323" s="0" t="str">
        <f aca="false">IF(M$1="","",IF(INDEX(Responses!$A$323:$AZ$323,1,M$1)="","",INDEX(Responses!$A$323:$AZ$323,1,M$1)))</f>
        <v/>
      </c>
      <c r="N323" s="0" t="str">
        <f aca="false">IF(N$1="","",IF(INDEX(Responses!$A$323:$AZ$323,1,N$1)="","",INDEX(Responses!$A$323:$AZ$323,1,N$1)))</f>
        <v/>
      </c>
      <c r="O323" s="0" t="str">
        <f aca="false">IF(O$1="","",IF(INDEX(Responses!$A$323:$AZ$323,1,O$1)="","",INDEX(Responses!$A$323:$AZ$323,1,O$1)))</f>
        <v/>
      </c>
      <c r="P323" s="0" t="str">
        <f aca="false">IF(P$1="","",IF(INDEX(Responses!$A$323:$AZ$323,1,P$1)="","",INDEX(Responses!$A$323:$AZ$323,1,P$1)))</f>
        <v/>
      </c>
      <c r="Q323" s="0" t="str">
        <f aca="false">IF(Q$1="","",IF(INDEX(Responses!$A$323:$AZ$323,1,Q$1)="","",INDEX(Responses!$A$323:$AZ$323,1,Q$1)))</f>
        <v/>
      </c>
      <c r="R323" s="0" t="str">
        <f aca="false">IF(R$1="","",IF(INDEX(Responses!$A$323:$AZ$323,1,R$1)="","",INDEX(Responses!$A$323:$AZ$323,1,R$1)))</f>
        <v/>
      </c>
      <c r="S323" s="0" t="str">
        <f aca="false">IF(S$1="","",IF(INDEX(Responses!$A$323:$AZ$323,1,S$1)="","",INDEX(Responses!$A$323:$AZ$323,1,S$1)))</f>
        <v/>
      </c>
      <c r="T323" s="0" t="n">
        <f aca="false">IF(LEN(A323&amp;B323&amp;C323&amp;D323&amp;E323&amp;F323&amp;G323&amp;H323&amp;I323&amp;J323&amp;K323&amp;L323&amp;M323&amp;N323&amp;O323&amp;P323&amp;Q323&amp;R323&amp;S323)&gt;0,1,0)</f>
        <v>0</v>
      </c>
    </row>
    <row r="324" customFormat="false" ht="15" hidden="false" customHeight="false" outlineLevel="0" collapsed="false">
      <c r="A324" s="0" t="str">
        <f aca="false">IF(A$1="","",IF(INDEX(Responses!$A$324:$AZ$324,1,A$1)="","",INDEX(Responses!$A$324:$AZ$324,1,A$1)))</f>
        <v/>
      </c>
      <c r="B324" s="0" t="str">
        <f aca="false">IF(B$1="","",IF(INDEX(Responses!$A$324:$AZ$324,1,B$1)="","",INDEX(Responses!$A$324:$AZ$324,1,B$1)))</f>
        <v/>
      </c>
      <c r="C324" s="0" t="str">
        <f aca="false">IF(C$1="","",IF(INDEX(Responses!$A$324:$AZ$324,1,C$1)="","",INDEX(Responses!$A$324:$AZ$324,1,C$1)))</f>
        <v/>
      </c>
      <c r="D324" s="0" t="str">
        <f aca="false">IF(D$1="","",IF(INDEX(Responses!$A$324:$AZ$324,1,D$1)="","",INDEX(Responses!$A$324:$AZ$324,1,D$1)))</f>
        <v/>
      </c>
      <c r="E324" s="0" t="str">
        <f aca="false">IF(E$1="","",IF(INDEX(Responses!$A$324:$AZ$324,1,E$1)="","",INDEX(Responses!$A$324:$AZ$324,1,E$1)))</f>
        <v/>
      </c>
      <c r="F324" s="0" t="str">
        <f aca="false">IF(F$1="","",IF(INDEX(Responses!$A$324:$AZ$324,1,F$1)="","",INDEX(Responses!$A$324:$AZ$324,1,F$1)))</f>
        <v/>
      </c>
      <c r="G324" s="0" t="str">
        <f aca="false">IF(G$1="","",IF(INDEX(Responses!$A$324:$AZ$324,1,G$1)="","",INDEX(Responses!$A$324:$AZ$324,1,G$1)))</f>
        <v/>
      </c>
      <c r="H324" s="0" t="str">
        <f aca="false">IF(H$1="","",IF(INDEX(Responses!$A$324:$AZ$324,1,H$1)="","",INDEX(Responses!$A$324:$AZ$324,1,H$1)))</f>
        <v/>
      </c>
      <c r="I324" s="0" t="str">
        <f aca="false">IF(I$1="","",IF(INDEX(Responses!$A$324:$AZ$324,1,I$1)="","",INDEX(Responses!$A$324:$AZ$324,1,I$1)))</f>
        <v/>
      </c>
      <c r="J324" s="0" t="str">
        <f aca="false">IF(J$1="","",IF(INDEX(Responses!$A$324:$AZ$324,1,J$1)="","",INDEX(Responses!$A$324:$AZ$324,1,J$1)))</f>
        <v/>
      </c>
      <c r="K324" s="0" t="str">
        <f aca="false">IF(K$1="","",IF(INDEX(Responses!$A$324:$AZ$324,1,K$1)="","",INDEX(Responses!$A$324:$AZ$324,1,K$1)))</f>
        <v/>
      </c>
      <c r="L324" s="0" t="str">
        <f aca="false">IF(L$1="","",IF(INDEX(Responses!$A$324:$AZ$324,1,L$1)="","",INDEX(Responses!$A$324:$AZ$324,1,L$1)))</f>
        <v/>
      </c>
      <c r="M324" s="0" t="str">
        <f aca="false">IF(M$1="","",IF(INDEX(Responses!$A$324:$AZ$324,1,M$1)="","",INDEX(Responses!$A$324:$AZ$324,1,M$1)))</f>
        <v/>
      </c>
      <c r="N324" s="0" t="str">
        <f aca="false">IF(N$1="","",IF(INDEX(Responses!$A$324:$AZ$324,1,N$1)="","",INDEX(Responses!$A$324:$AZ$324,1,N$1)))</f>
        <v/>
      </c>
      <c r="O324" s="0" t="str">
        <f aca="false">IF(O$1="","",IF(INDEX(Responses!$A$324:$AZ$324,1,O$1)="","",INDEX(Responses!$A$324:$AZ$324,1,O$1)))</f>
        <v/>
      </c>
      <c r="P324" s="0" t="str">
        <f aca="false">IF(P$1="","",IF(INDEX(Responses!$A$324:$AZ$324,1,P$1)="","",INDEX(Responses!$A$324:$AZ$324,1,P$1)))</f>
        <v/>
      </c>
      <c r="Q324" s="0" t="str">
        <f aca="false">IF(Q$1="","",IF(INDEX(Responses!$A$324:$AZ$324,1,Q$1)="","",INDEX(Responses!$A$324:$AZ$324,1,Q$1)))</f>
        <v/>
      </c>
      <c r="R324" s="0" t="str">
        <f aca="false">IF(R$1="","",IF(INDEX(Responses!$A$324:$AZ$324,1,R$1)="","",INDEX(Responses!$A$324:$AZ$324,1,R$1)))</f>
        <v/>
      </c>
      <c r="S324" s="0" t="str">
        <f aca="false">IF(S$1="","",IF(INDEX(Responses!$A$324:$AZ$324,1,S$1)="","",INDEX(Responses!$A$324:$AZ$324,1,S$1)))</f>
        <v/>
      </c>
      <c r="T324" s="0" t="n">
        <f aca="false">IF(LEN(A324&amp;B324&amp;C324&amp;D324&amp;E324&amp;F324&amp;G324&amp;H324&amp;I324&amp;J324&amp;K324&amp;L324&amp;M324&amp;N324&amp;O324&amp;P324&amp;Q324&amp;R324&amp;S324)&gt;0,1,0)</f>
        <v>0</v>
      </c>
    </row>
    <row r="325" customFormat="false" ht="15" hidden="false" customHeight="false" outlineLevel="0" collapsed="false">
      <c r="A325" s="0" t="str">
        <f aca="false">IF(A$1="","",IF(INDEX(Responses!$A$325:$AZ$325,1,A$1)="","",INDEX(Responses!$A$325:$AZ$325,1,A$1)))</f>
        <v/>
      </c>
      <c r="B325" s="0" t="str">
        <f aca="false">IF(B$1="","",IF(INDEX(Responses!$A$325:$AZ$325,1,B$1)="","",INDEX(Responses!$A$325:$AZ$325,1,B$1)))</f>
        <v/>
      </c>
      <c r="C325" s="0" t="str">
        <f aca="false">IF(C$1="","",IF(INDEX(Responses!$A$325:$AZ$325,1,C$1)="","",INDEX(Responses!$A$325:$AZ$325,1,C$1)))</f>
        <v/>
      </c>
      <c r="D325" s="0" t="str">
        <f aca="false">IF(D$1="","",IF(INDEX(Responses!$A$325:$AZ$325,1,D$1)="","",INDEX(Responses!$A$325:$AZ$325,1,D$1)))</f>
        <v/>
      </c>
      <c r="E325" s="0" t="str">
        <f aca="false">IF(E$1="","",IF(INDEX(Responses!$A$325:$AZ$325,1,E$1)="","",INDEX(Responses!$A$325:$AZ$325,1,E$1)))</f>
        <v/>
      </c>
      <c r="F325" s="0" t="str">
        <f aca="false">IF(F$1="","",IF(INDEX(Responses!$A$325:$AZ$325,1,F$1)="","",INDEX(Responses!$A$325:$AZ$325,1,F$1)))</f>
        <v/>
      </c>
      <c r="G325" s="0" t="str">
        <f aca="false">IF(G$1="","",IF(INDEX(Responses!$A$325:$AZ$325,1,G$1)="","",INDEX(Responses!$A$325:$AZ$325,1,G$1)))</f>
        <v/>
      </c>
      <c r="H325" s="0" t="str">
        <f aca="false">IF(H$1="","",IF(INDEX(Responses!$A$325:$AZ$325,1,H$1)="","",INDEX(Responses!$A$325:$AZ$325,1,H$1)))</f>
        <v/>
      </c>
      <c r="I325" s="0" t="str">
        <f aca="false">IF(I$1="","",IF(INDEX(Responses!$A$325:$AZ$325,1,I$1)="","",INDEX(Responses!$A$325:$AZ$325,1,I$1)))</f>
        <v/>
      </c>
      <c r="J325" s="0" t="str">
        <f aca="false">IF(J$1="","",IF(INDEX(Responses!$A$325:$AZ$325,1,J$1)="","",INDEX(Responses!$A$325:$AZ$325,1,J$1)))</f>
        <v/>
      </c>
      <c r="K325" s="0" t="str">
        <f aca="false">IF(K$1="","",IF(INDEX(Responses!$A$325:$AZ$325,1,K$1)="","",INDEX(Responses!$A$325:$AZ$325,1,K$1)))</f>
        <v/>
      </c>
      <c r="L325" s="0" t="str">
        <f aca="false">IF(L$1="","",IF(INDEX(Responses!$A$325:$AZ$325,1,L$1)="","",INDEX(Responses!$A$325:$AZ$325,1,L$1)))</f>
        <v/>
      </c>
      <c r="M325" s="0" t="str">
        <f aca="false">IF(M$1="","",IF(INDEX(Responses!$A$325:$AZ$325,1,M$1)="","",INDEX(Responses!$A$325:$AZ$325,1,M$1)))</f>
        <v/>
      </c>
      <c r="N325" s="0" t="str">
        <f aca="false">IF(N$1="","",IF(INDEX(Responses!$A$325:$AZ$325,1,N$1)="","",INDEX(Responses!$A$325:$AZ$325,1,N$1)))</f>
        <v/>
      </c>
      <c r="O325" s="0" t="str">
        <f aca="false">IF(O$1="","",IF(INDEX(Responses!$A$325:$AZ$325,1,O$1)="","",INDEX(Responses!$A$325:$AZ$325,1,O$1)))</f>
        <v/>
      </c>
      <c r="P325" s="0" t="str">
        <f aca="false">IF(P$1="","",IF(INDEX(Responses!$A$325:$AZ$325,1,P$1)="","",INDEX(Responses!$A$325:$AZ$325,1,P$1)))</f>
        <v/>
      </c>
      <c r="Q325" s="0" t="str">
        <f aca="false">IF(Q$1="","",IF(INDEX(Responses!$A$325:$AZ$325,1,Q$1)="","",INDEX(Responses!$A$325:$AZ$325,1,Q$1)))</f>
        <v/>
      </c>
      <c r="R325" s="0" t="str">
        <f aca="false">IF(R$1="","",IF(INDEX(Responses!$A$325:$AZ$325,1,R$1)="","",INDEX(Responses!$A$325:$AZ$325,1,R$1)))</f>
        <v/>
      </c>
      <c r="S325" s="0" t="str">
        <f aca="false">IF(S$1="","",IF(INDEX(Responses!$A$325:$AZ$325,1,S$1)="","",INDEX(Responses!$A$325:$AZ$325,1,S$1)))</f>
        <v/>
      </c>
      <c r="T325" s="0" t="n">
        <f aca="false">IF(LEN(A325&amp;B325&amp;C325&amp;D325&amp;E325&amp;F325&amp;G325&amp;H325&amp;I325&amp;J325&amp;K325&amp;L325&amp;M325&amp;N325&amp;O325&amp;P325&amp;Q325&amp;R325&amp;S325)&gt;0,1,0)</f>
        <v>0</v>
      </c>
    </row>
    <row r="326" customFormat="false" ht="15" hidden="false" customHeight="false" outlineLevel="0" collapsed="false">
      <c r="A326" s="0" t="str">
        <f aca="false">IF(A$1="","",IF(INDEX(Responses!$A$326:$AZ$326,1,A$1)="","",INDEX(Responses!$A$326:$AZ$326,1,A$1)))</f>
        <v/>
      </c>
      <c r="B326" s="0" t="str">
        <f aca="false">IF(B$1="","",IF(INDEX(Responses!$A$326:$AZ$326,1,B$1)="","",INDEX(Responses!$A$326:$AZ$326,1,B$1)))</f>
        <v/>
      </c>
      <c r="C326" s="0" t="str">
        <f aca="false">IF(C$1="","",IF(INDEX(Responses!$A$326:$AZ$326,1,C$1)="","",INDEX(Responses!$A$326:$AZ$326,1,C$1)))</f>
        <v/>
      </c>
      <c r="D326" s="0" t="str">
        <f aca="false">IF(D$1="","",IF(INDEX(Responses!$A$326:$AZ$326,1,D$1)="","",INDEX(Responses!$A$326:$AZ$326,1,D$1)))</f>
        <v/>
      </c>
      <c r="E326" s="0" t="str">
        <f aca="false">IF(E$1="","",IF(INDEX(Responses!$A$326:$AZ$326,1,E$1)="","",INDEX(Responses!$A$326:$AZ$326,1,E$1)))</f>
        <v/>
      </c>
      <c r="F326" s="0" t="str">
        <f aca="false">IF(F$1="","",IF(INDEX(Responses!$A$326:$AZ$326,1,F$1)="","",INDEX(Responses!$A$326:$AZ$326,1,F$1)))</f>
        <v/>
      </c>
      <c r="G326" s="0" t="str">
        <f aca="false">IF(G$1="","",IF(INDEX(Responses!$A$326:$AZ$326,1,G$1)="","",INDEX(Responses!$A$326:$AZ$326,1,G$1)))</f>
        <v/>
      </c>
      <c r="H326" s="0" t="str">
        <f aca="false">IF(H$1="","",IF(INDEX(Responses!$A$326:$AZ$326,1,H$1)="","",INDEX(Responses!$A$326:$AZ$326,1,H$1)))</f>
        <v/>
      </c>
      <c r="I326" s="0" t="str">
        <f aca="false">IF(I$1="","",IF(INDEX(Responses!$A$326:$AZ$326,1,I$1)="","",INDEX(Responses!$A$326:$AZ$326,1,I$1)))</f>
        <v/>
      </c>
      <c r="J326" s="0" t="str">
        <f aca="false">IF(J$1="","",IF(INDEX(Responses!$A$326:$AZ$326,1,J$1)="","",INDEX(Responses!$A$326:$AZ$326,1,J$1)))</f>
        <v/>
      </c>
      <c r="K326" s="0" t="str">
        <f aca="false">IF(K$1="","",IF(INDEX(Responses!$A$326:$AZ$326,1,K$1)="","",INDEX(Responses!$A$326:$AZ$326,1,K$1)))</f>
        <v/>
      </c>
      <c r="L326" s="0" t="str">
        <f aca="false">IF(L$1="","",IF(INDEX(Responses!$A$326:$AZ$326,1,L$1)="","",INDEX(Responses!$A$326:$AZ$326,1,L$1)))</f>
        <v/>
      </c>
      <c r="M326" s="0" t="str">
        <f aca="false">IF(M$1="","",IF(INDEX(Responses!$A$326:$AZ$326,1,M$1)="","",INDEX(Responses!$A$326:$AZ$326,1,M$1)))</f>
        <v/>
      </c>
      <c r="N326" s="0" t="str">
        <f aca="false">IF(N$1="","",IF(INDEX(Responses!$A$326:$AZ$326,1,N$1)="","",INDEX(Responses!$A$326:$AZ$326,1,N$1)))</f>
        <v/>
      </c>
      <c r="O326" s="0" t="str">
        <f aca="false">IF(O$1="","",IF(INDEX(Responses!$A$326:$AZ$326,1,O$1)="","",INDEX(Responses!$A$326:$AZ$326,1,O$1)))</f>
        <v/>
      </c>
      <c r="P326" s="0" t="str">
        <f aca="false">IF(P$1="","",IF(INDEX(Responses!$A$326:$AZ$326,1,P$1)="","",INDEX(Responses!$A$326:$AZ$326,1,P$1)))</f>
        <v/>
      </c>
      <c r="Q326" s="0" t="str">
        <f aca="false">IF(Q$1="","",IF(INDEX(Responses!$A$326:$AZ$326,1,Q$1)="","",INDEX(Responses!$A$326:$AZ$326,1,Q$1)))</f>
        <v/>
      </c>
      <c r="R326" s="0" t="str">
        <f aca="false">IF(R$1="","",IF(INDEX(Responses!$A$326:$AZ$326,1,R$1)="","",INDEX(Responses!$A$326:$AZ$326,1,R$1)))</f>
        <v/>
      </c>
      <c r="S326" s="0" t="str">
        <f aca="false">IF(S$1="","",IF(INDEX(Responses!$A$326:$AZ$326,1,S$1)="","",INDEX(Responses!$A$326:$AZ$326,1,S$1)))</f>
        <v/>
      </c>
      <c r="T326" s="0" t="n">
        <f aca="false">IF(LEN(A326&amp;B326&amp;C326&amp;D326&amp;E326&amp;F326&amp;G326&amp;H326&amp;I326&amp;J326&amp;K326&amp;L326&amp;M326&amp;N326&amp;O326&amp;P326&amp;Q326&amp;R326&amp;S326)&gt;0,1,0)</f>
        <v>0</v>
      </c>
    </row>
    <row r="327" customFormat="false" ht="15" hidden="false" customHeight="false" outlineLevel="0" collapsed="false">
      <c r="A327" s="0" t="str">
        <f aca="false">IF(A$1="","",IF(INDEX(Responses!$A$327:$AZ$327,1,A$1)="","",INDEX(Responses!$A$327:$AZ$327,1,A$1)))</f>
        <v/>
      </c>
      <c r="B327" s="0" t="str">
        <f aca="false">IF(B$1="","",IF(INDEX(Responses!$A$327:$AZ$327,1,B$1)="","",INDEX(Responses!$A$327:$AZ$327,1,B$1)))</f>
        <v/>
      </c>
      <c r="C327" s="0" t="str">
        <f aca="false">IF(C$1="","",IF(INDEX(Responses!$A$327:$AZ$327,1,C$1)="","",INDEX(Responses!$A$327:$AZ$327,1,C$1)))</f>
        <v/>
      </c>
      <c r="D327" s="0" t="str">
        <f aca="false">IF(D$1="","",IF(INDEX(Responses!$A$327:$AZ$327,1,D$1)="","",INDEX(Responses!$A$327:$AZ$327,1,D$1)))</f>
        <v/>
      </c>
      <c r="E327" s="0" t="str">
        <f aca="false">IF(E$1="","",IF(INDEX(Responses!$A$327:$AZ$327,1,E$1)="","",INDEX(Responses!$A$327:$AZ$327,1,E$1)))</f>
        <v/>
      </c>
      <c r="F327" s="0" t="str">
        <f aca="false">IF(F$1="","",IF(INDEX(Responses!$A$327:$AZ$327,1,F$1)="","",INDEX(Responses!$A$327:$AZ$327,1,F$1)))</f>
        <v/>
      </c>
      <c r="G327" s="0" t="str">
        <f aca="false">IF(G$1="","",IF(INDEX(Responses!$A$327:$AZ$327,1,G$1)="","",INDEX(Responses!$A$327:$AZ$327,1,G$1)))</f>
        <v/>
      </c>
      <c r="H327" s="0" t="str">
        <f aca="false">IF(H$1="","",IF(INDEX(Responses!$A$327:$AZ$327,1,H$1)="","",INDEX(Responses!$A$327:$AZ$327,1,H$1)))</f>
        <v/>
      </c>
      <c r="I327" s="0" t="str">
        <f aca="false">IF(I$1="","",IF(INDEX(Responses!$A$327:$AZ$327,1,I$1)="","",INDEX(Responses!$A$327:$AZ$327,1,I$1)))</f>
        <v/>
      </c>
      <c r="J327" s="0" t="str">
        <f aca="false">IF(J$1="","",IF(INDEX(Responses!$A$327:$AZ$327,1,J$1)="","",INDEX(Responses!$A$327:$AZ$327,1,J$1)))</f>
        <v/>
      </c>
      <c r="K327" s="0" t="str">
        <f aca="false">IF(K$1="","",IF(INDEX(Responses!$A$327:$AZ$327,1,K$1)="","",INDEX(Responses!$A$327:$AZ$327,1,K$1)))</f>
        <v/>
      </c>
      <c r="L327" s="0" t="str">
        <f aca="false">IF(L$1="","",IF(INDEX(Responses!$A$327:$AZ$327,1,L$1)="","",INDEX(Responses!$A$327:$AZ$327,1,L$1)))</f>
        <v/>
      </c>
      <c r="M327" s="0" t="str">
        <f aca="false">IF(M$1="","",IF(INDEX(Responses!$A$327:$AZ$327,1,M$1)="","",INDEX(Responses!$A$327:$AZ$327,1,M$1)))</f>
        <v/>
      </c>
      <c r="N327" s="0" t="str">
        <f aca="false">IF(N$1="","",IF(INDEX(Responses!$A$327:$AZ$327,1,N$1)="","",INDEX(Responses!$A$327:$AZ$327,1,N$1)))</f>
        <v/>
      </c>
      <c r="O327" s="0" t="str">
        <f aca="false">IF(O$1="","",IF(INDEX(Responses!$A$327:$AZ$327,1,O$1)="","",INDEX(Responses!$A$327:$AZ$327,1,O$1)))</f>
        <v/>
      </c>
      <c r="P327" s="0" t="str">
        <f aca="false">IF(P$1="","",IF(INDEX(Responses!$A$327:$AZ$327,1,P$1)="","",INDEX(Responses!$A$327:$AZ$327,1,P$1)))</f>
        <v/>
      </c>
      <c r="Q327" s="0" t="str">
        <f aca="false">IF(Q$1="","",IF(INDEX(Responses!$A$327:$AZ$327,1,Q$1)="","",INDEX(Responses!$A$327:$AZ$327,1,Q$1)))</f>
        <v/>
      </c>
      <c r="R327" s="0" t="str">
        <f aca="false">IF(R$1="","",IF(INDEX(Responses!$A$327:$AZ$327,1,R$1)="","",INDEX(Responses!$A$327:$AZ$327,1,R$1)))</f>
        <v/>
      </c>
      <c r="S327" s="0" t="str">
        <f aca="false">IF(S$1="","",IF(INDEX(Responses!$A$327:$AZ$327,1,S$1)="","",INDEX(Responses!$A$327:$AZ$327,1,S$1)))</f>
        <v/>
      </c>
      <c r="T327" s="0" t="n">
        <f aca="false">IF(LEN(A327&amp;B327&amp;C327&amp;D327&amp;E327&amp;F327&amp;G327&amp;H327&amp;I327&amp;J327&amp;K327&amp;L327&amp;M327&amp;N327&amp;O327&amp;P327&amp;Q327&amp;R327&amp;S327)&gt;0,1,0)</f>
        <v>0</v>
      </c>
    </row>
    <row r="328" customFormat="false" ht="15" hidden="false" customHeight="false" outlineLevel="0" collapsed="false">
      <c r="A328" s="0" t="str">
        <f aca="false">IF(A$1="","",IF(INDEX(Responses!$A$328:$AZ$328,1,A$1)="","",INDEX(Responses!$A$328:$AZ$328,1,A$1)))</f>
        <v/>
      </c>
      <c r="B328" s="0" t="str">
        <f aca="false">IF(B$1="","",IF(INDEX(Responses!$A$328:$AZ$328,1,B$1)="","",INDEX(Responses!$A$328:$AZ$328,1,B$1)))</f>
        <v/>
      </c>
      <c r="C328" s="0" t="str">
        <f aca="false">IF(C$1="","",IF(INDEX(Responses!$A$328:$AZ$328,1,C$1)="","",INDEX(Responses!$A$328:$AZ$328,1,C$1)))</f>
        <v/>
      </c>
      <c r="D328" s="0" t="str">
        <f aca="false">IF(D$1="","",IF(INDEX(Responses!$A$328:$AZ$328,1,D$1)="","",INDEX(Responses!$A$328:$AZ$328,1,D$1)))</f>
        <v/>
      </c>
      <c r="E328" s="0" t="str">
        <f aca="false">IF(E$1="","",IF(INDEX(Responses!$A$328:$AZ$328,1,E$1)="","",INDEX(Responses!$A$328:$AZ$328,1,E$1)))</f>
        <v/>
      </c>
      <c r="F328" s="0" t="str">
        <f aca="false">IF(F$1="","",IF(INDEX(Responses!$A$328:$AZ$328,1,F$1)="","",INDEX(Responses!$A$328:$AZ$328,1,F$1)))</f>
        <v/>
      </c>
      <c r="G328" s="0" t="str">
        <f aca="false">IF(G$1="","",IF(INDEX(Responses!$A$328:$AZ$328,1,G$1)="","",INDEX(Responses!$A$328:$AZ$328,1,G$1)))</f>
        <v/>
      </c>
      <c r="H328" s="0" t="str">
        <f aca="false">IF(H$1="","",IF(INDEX(Responses!$A$328:$AZ$328,1,H$1)="","",INDEX(Responses!$A$328:$AZ$328,1,H$1)))</f>
        <v/>
      </c>
      <c r="I328" s="0" t="str">
        <f aca="false">IF(I$1="","",IF(INDEX(Responses!$A$328:$AZ$328,1,I$1)="","",INDEX(Responses!$A$328:$AZ$328,1,I$1)))</f>
        <v/>
      </c>
      <c r="J328" s="0" t="str">
        <f aca="false">IF(J$1="","",IF(INDEX(Responses!$A$328:$AZ$328,1,J$1)="","",INDEX(Responses!$A$328:$AZ$328,1,J$1)))</f>
        <v/>
      </c>
      <c r="K328" s="0" t="str">
        <f aca="false">IF(K$1="","",IF(INDEX(Responses!$A$328:$AZ$328,1,K$1)="","",INDEX(Responses!$A$328:$AZ$328,1,K$1)))</f>
        <v/>
      </c>
      <c r="L328" s="0" t="str">
        <f aca="false">IF(L$1="","",IF(INDEX(Responses!$A$328:$AZ$328,1,L$1)="","",INDEX(Responses!$A$328:$AZ$328,1,L$1)))</f>
        <v/>
      </c>
      <c r="M328" s="0" t="str">
        <f aca="false">IF(M$1="","",IF(INDEX(Responses!$A$328:$AZ$328,1,M$1)="","",INDEX(Responses!$A$328:$AZ$328,1,M$1)))</f>
        <v/>
      </c>
      <c r="N328" s="0" t="str">
        <f aca="false">IF(N$1="","",IF(INDEX(Responses!$A$328:$AZ$328,1,N$1)="","",INDEX(Responses!$A$328:$AZ$328,1,N$1)))</f>
        <v/>
      </c>
      <c r="O328" s="0" t="str">
        <f aca="false">IF(O$1="","",IF(INDEX(Responses!$A$328:$AZ$328,1,O$1)="","",INDEX(Responses!$A$328:$AZ$328,1,O$1)))</f>
        <v/>
      </c>
      <c r="P328" s="0" t="str">
        <f aca="false">IF(P$1="","",IF(INDEX(Responses!$A$328:$AZ$328,1,P$1)="","",INDEX(Responses!$A$328:$AZ$328,1,P$1)))</f>
        <v/>
      </c>
      <c r="Q328" s="0" t="str">
        <f aca="false">IF(Q$1="","",IF(INDEX(Responses!$A$328:$AZ$328,1,Q$1)="","",INDEX(Responses!$A$328:$AZ$328,1,Q$1)))</f>
        <v/>
      </c>
      <c r="R328" s="0" t="str">
        <f aca="false">IF(R$1="","",IF(INDEX(Responses!$A$328:$AZ$328,1,R$1)="","",INDEX(Responses!$A$328:$AZ$328,1,R$1)))</f>
        <v/>
      </c>
      <c r="S328" s="0" t="str">
        <f aca="false">IF(S$1="","",IF(INDEX(Responses!$A$328:$AZ$328,1,S$1)="","",INDEX(Responses!$A$328:$AZ$328,1,S$1)))</f>
        <v/>
      </c>
      <c r="T328" s="0" t="n">
        <f aca="false">IF(LEN(A328&amp;B328&amp;C328&amp;D328&amp;E328&amp;F328&amp;G328&amp;H328&amp;I328&amp;J328&amp;K328&amp;L328&amp;M328&amp;N328&amp;O328&amp;P328&amp;Q328&amp;R328&amp;S328)&gt;0,1,0)</f>
        <v>0</v>
      </c>
    </row>
    <row r="329" customFormat="false" ht="15" hidden="false" customHeight="false" outlineLevel="0" collapsed="false">
      <c r="A329" s="0" t="str">
        <f aca="false">IF(A$1="","",IF(INDEX(Responses!$A$329:$AZ$329,1,A$1)="","",INDEX(Responses!$A$329:$AZ$329,1,A$1)))</f>
        <v/>
      </c>
      <c r="B329" s="0" t="str">
        <f aca="false">IF(B$1="","",IF(INDEX(Responses!$A$329:$AZ$329,1,B$1)="","",INDEX(Responses!$A$329:$AZ$329,1,B$1)))</f>
        <v/>
      </c>
      <c r="C329" s="0" t="str">
        <f aca="false">IF(C$1="","",IF(INDEX(Responses!$A$329:$AZ$329,1,C$1)="","",INDEX(Responses!$A$329:$AZ$329,1,C$1)))</f>
        <v/>
      </c>
      <c r="D329" s="0" t="str">
        <f aca="false">IF(D$1="","",IF(INDEX(Responses!$A$329:$AZ$329,1,D$1)="","",INDEX(Responses!$A$329:$AZ$329,1,D$1)))</f>
        <v/>
      </c>
      <c r="E329" s="0" t="str">
        <f aca="false">IF(E$1="","",IF(INDEX(Responses!$A$329:$AZ$329,1,E$1)="","",INDEX(Responses!$A$329:$AZ$329,1,E$1)))</f>
        <v/>
      </c>
      <c r="F329" s="0" t="str">
        <f aca="false">IF(F$1="","",IF(INDEX(Responses!$A$329:$AZ$329,1,F$1)="","",INDEX(Responses!$A$329:$AZ$329,1,F$1)))</f>
        <v/>
      </c>
      <c r="G329" s="0" t="str">
        <f aca="false">IF(G$1="","",IF(INDEX(Responses!$A$329:$AZ$329,1,G$1)="","",INDEX(Responses!$A$329:$AZ$329,1,G$1)))</f>
        <v/>
      </c>
      <c r="H329" s="0" t="str">
        <f aca="false">IF(H$1="","",IF(INDEX(Responses!$A$329:$AZ$329,1,H$1)="","",INDEX(Responses!$A$329:$AZ$329,1,H$1)))</f>
        <v/>
      </c>
      <c r="I329" s="0" t="str">
        <f aca="false">IF(I$1="","",IF(INDEX(Responses!$A$329:$AZ$329,1,I$1)="","",INDEX(Responses!$A$329:$AZ$329,1,I$1)))</f>
        <v/>
      </c>
      <c r="J329" s="0" t="str">
        <f aca="false">IF(J$1="","",IF(INDEX(Responses!$A$329:$AZ$329,1,J$1)="","",INDEX(Responses!$A$329:$AZ$329,1,J$1)))</f>
        <v/>
      </c>
      <c r="K329" s="0" t="str">
        <f aca="false">IF(K$1="","",IF(INDEX(Responses!$A$329:$AZ$329,1,K$1)="","",INDEX(Responses!$A$329:$AZ$329,1,K$1)))</f>
        <v/>
      </c>
      <c r="L329" s="0" t="str">
        <f aca="false">IF(L$1="","",IF(INDEX(Responses!$A$329:$AZ$329,1,L$1)="","",INDEX(Responses!$A$329:$AZ$329,1,L$1)))</f>
        <v/>
      </c>
      <c r="M329" s="0" t="str">
        <f aca="false">IF(M$1="","",IF(INDEX(Responses!$A$329:$AZ$329,1,M$1)="","",INDEX(Responses!$A$329:$AZ$329,1,M$1)))</f>
        <v/>
      </c>
      <c r="N329" s="0" t="str">
        <f aca="false">IF(N$1="","",IF(INDEX(Responses!$A$329:$AZ$329,1,N$1)="","",INDEX(Responses!$A$329:$AZ$329,1,N$1)))</f>
        <v/>
      </c>
      <c r="O329" s="0" t="str">
        <f aca="false">IF(O$1="","",IF(INDEX(Responses!$A$329:$AZ$329,1,O$1)="","",INDEX(Responses!$A$329:$AZ$329,1,O$1)))</f>
        <v/>
      </c>
      <c r="P329" s="0" t="str">
        <f aca="false">IF(P$1="","",IF(INDEX(Responses!$A$329:$AZ$329,1,P$1)="","",INDEX(Responses!$A$329:$AZ$329,1,P$1)))</f>
        <v/>
      </c>
      <c r="Q329" s="0" t="str">
        <f aca="false">IF(Q$1="","",IF(INDEX(Responses!$A$329:$AZ$329,1,Q$1)="","",INDEX(Responses!$A$329:$AZ$329,1,Q$1)))</f>
        <v/>
      </c>
      <c r="R329" s="0" t="str">
        <f aca="false">IF(R$1="","",IF(INDEX(Responses!$A$329:$AZ$329,1,R$1)="","",INDEX(Responses!$A$329:$AZ$329,1,R$1)))</f>
        <v/>
      </c>
      <c r="S329" s="0" t="str">
        <f aca="false">IF(S$1="","",IF(INDEX(Responses!$A$329:$AZ$329,1,S$1)="","",INDEX(Responses!$A$329:$AZ$329,1,S$1)))</f>
        <v/>
      </c>
      <c r="T329" s="0" t="n">
        <f aca="false">IF(LEN(A329&amp;B329&amp;C329&amp;D329&amp;E329&amp;F329&amp;G329&amp;H329&amp;I329&amp;J329&amp;K329&amp;L329&amp;M329&amp;N329&amp;O329&amp;P329&amp;Q329&amp;R329&amp;S329)&gt;0,1,0)</f>
        <v>0</v>
      </c>
    </row>
    <row r="330" customFormat="false" ht="15" hidden="false" customHeight="false" outlineLevel="0" collapsed="false">
      <c r="A330" s="0" t="str">
        <f aca="false">IF(A$1="","",IF(INDEX(Responses!$A$330:$AZ$330,1,A$1)="","",INDEX(Responses!$A$330:$AZ$330,1,A$1)))</f>
        <v/>
      </c>
      <c r="B330" s="0" t="str">
        <f aca="false">IF(B$1="","",IF(INDEX(Responses!$A$330:$AZ$330,1,B$1)="","",INDEX(Responses!$A$330:$AZ$330,1,B$1)))</f>
        <v/>
      </c>
      <c r="C330" s="0" t="str">
        <f aca="false">IF(C$1="","",IF(INDEX(Responses!$A$330:$AZ$330,1,C$1)="","",INDEX(Responses!$A$330:$AZ$330,1,C$1)))</f>
        <v/>
      </c>
      <c r="D330" s="0" t="str">
        <f aca="false">IF(D$1="","",IF(INDEX(Responses!$A$330:$AZ$330,1,D$1)="","",INDEX(Responses!$A$330:$AZ$330,1,D$1)))</f>
        <v/>
      </c>
      <c r="E330" s="0" t="str">
        <f aca="false">IF(E$1="","",IF(INDEX(Responses!$A$330:$AZ$330,1,E$1)="","",INDEX(Responses!$A$330:$AZ$330,1,E$1)))</f>
        <v/>
      </c>
      <c r="F330" s="0" t="str">
        <f aca="false">IF(F$1="","",IF(INDEX(Responses!$A$330:$AZ$330,1,F$1)="","",INDEX(Responses!$A$330:$AZ$330,1,F$1)))</f>
        <v/>
      </c>
      <c r="G330" s="0" t="str">
        <f aca="false">IF(G$1="","",IF(INDEX(Responses!$A$330:$AZ$330,1,G$1)="","",INDEX(Responses!$A$330:$AZ$330,1,G$1)))</f>
        <v/>
      </c>
      <c r="H330" s="0" t="str">
        <f aca="false">IF(H$1="","",IF(INDEX(Responses!$A$330:$AZ$330,1,H$1)="","",INDEX(Responses!$A$330:$AZ$330,1,H$1)))</f>
        <v/>
      </c>
      <c r="I330" s="0" t="str">
        <f aca="false">IF(I$1="","",IF(INDEX(Responses!$A$330:$AZ$330,1,I$1)="","",INDEX(Responses!$A$330:$AZ$330,1,I$1)))</f>
        <v/>
      </c>
      <c r="J330" s="0" t="str">
        <f aca="false">IF(J$1="","",IF(INDEX(Responses!$A$330:$AZ$330,1,J$1)="","",INDEX(Responses!$A$330:$AZ$330,1,J$1)))</f>
        <v/>
      </c>
      <c r="K330" s="0" t="str">
        <f aca="false">IF(K$1="","",IF(INDEX(Responses!$A$330:$AZ$330,1,K$1)="","",INDEX(Responses!$A$330:$AZ$330,1,K$1)))</f>
        <v/>
      </c>
      <c r="L330" s="0" t="str">
        <f aca="false">IF(L$1="","",IF(INDEX(Responses!$A$330:$AZ$330,1,L$1)="","",INDEX(Responses!$A$330:$AZ$330,1,L$1)))</f>
        <v/>
      </c>
      <c r="M330" s="0" t="str">
        <f aca="false">IF(M$1="","",IF(INDEX(Responses!$A$330:$AZ$330,1,M$1)="","",INDEX(Responses!$A$330:$AZ$330,1,M$1)))</f>
        <v/>
      </c>
      <c r="N330" s="0" t="str">
        <f aca="false">IF(N$1="","",IF(INDEX(Responses!$A$330:$AZ$330,1,N$1)="","",INDEX(Responses!$A$330:$AZ$330,1,N$1)))</f>
        <v/>
      </c>
      <c r="O330" s="0" t="str">
        <f aca="false">IF(O$1="","",IF(INDEX(Responses!$A$330:$AZ$330,1,O$1)="","",INDEX(Responses!$A$330:$AZ$330,1,O$1)))</f>
        <v/>
      </c>
      <c r="P330" s="0" t="str">
        <f aca="false">IF(P$1="","",IF(INDEX(Responses!$A$330:$AZ$330,1,P$1)="","",INDEX(Responses!$A$330:$AZ$330,1,P$1)))</f>
        <v/>
      </c>
      <c r="Q330" s="0" t="str">
        <f aca="false">IF(Q$1="","",IF(INDEX(Responses!$A$330:$AZ$330,1,Q$1)="","",INDEX(Responses!$A$330:$AZ$330,1,Q$1)))</f>
        <v/>
      </c>
      <c r="R330" s="0" t="str">
        <f aca="false">IF(R$1="","",IF(INDEX(Responses!$A$330:$AZ$330,1,R$1)="","",INDEX(Responses!$A$330:$AZ$330,1,R$1)))</f>
        <v/>
      </c>
      <c r="S330" s="0" t="str">
        <f aca="false">IF(S$1="","",IF(INDEX(Responses!$A$330:$AZ$330,1,S$1)="","",INDEX(Responses!$A$330:$AZ$330,1,S$1)))</f>
        <v/>
      </c>
      <c r="T330" s="0" t="n">
        <f aca="false">IF(LEN(A330&amp;B330&amp;C330&amp;D330&amp;E330&amp;F330&amp;G330&amp;H330&amp;I330&amp;J330&amp;K330&amp;L330&amp;M330&amp;N330&amp;O330&amp;P330&amp;Q330&amp;R330&amp;S330)&gt;0,1,0)</f>
        <v>0</v>
      </c>
    </row>
    <row r="331" customFormat="false" ht="15" hidden="false" customHeight="false" outlineLevel="0" collapsed="false">
      <c r="A331" s="0" t="str">
        <f aca="false">IF(A$1="","",IF(INDEX(Responses!$A$331:$AZ$331,1,A$1)="","",INDEX(Responses!$A$331:$AZ$331,1,A$1)))</f>
        <v/>
      </c>
      <c r="B331" s="0" t="str">
        <f aca="false">IF(B$1="","",IF(INDEX(Responses!$A$331:$AZ$331,1,B$1)="","",INDEX(Responses!$A$331:$AZ$331,1,B$1)))</f>
        <v/>
      </c>
      <c r="C331" s="0" t="str">
        <f aca="false">IF(C$1="","",IF(INDEX(Responses!$A$331:$AZ$331,1,C$1)="","",INDEX(Responses!$A$331:$AZ$331,1,C$1)))</f>
        <v/>
      </c>
      <c r="D331" s="0" t="str">
        <f aca="false">IF(D$1="","",IF(INDEX(Responses!$A$331:$AZ$331,1,D$1)="","",INDEX(Responses!$A$331:$AZ$331,1,D$1)))</f>
        <v/>
      </c>
      <c r="E331" s="0" t="str">
        <f aca="false">IF(E$1="","",IF(INDEX(Responses!$A$331:$AZ$331,1,E$1)="","",INDEX(Responses!$A$331:$AZ$331,1,E$1)))</f>
        <v/>
      </c>
      <c r="F331" s="0" t="str">
        <f aca="false">IF(F$1="","",IF(INDEX(Responses!$A$331:$AZ$331,1,F$1)="","",INDEX(Responses!$A$331:$AZ$331,1,F$1)))</f>
        <v/>
      </c>
      <c r="G331" s="0" t="str">
        <f aca="false">IF(G$1="","",IF(INDEX(Responses!$A$331:$AZ$331,1,G$1)="","",INDEX(Responses!$A$331:$AZ$331,1,G$1)))</f>
        <v/>
      </c>
      <c r="H331" s="0" t="str">
        <f aca="false">IF(H$1="","",IF(INDEX(Responses!$A$331:$AZ$331,1,H$1)="","",INDEX(Responses!$A$331:$AZ$331,1,H$1)))</f>
        <v/>
      </c>
      <c r="I331" s="0" t="str">
        <f aca="false">IF(I$1="","",IF(INDEX(Responses!$A$331:$AZ$331,1,I$1)="","",INDEX(Responses!$A$331:$AZ$331,1,I$1)))</f>
        <v/>
      </c>
      <c r="J331" s="0" t="str">
        <f aca="false">IF(J$1="","",IF(INDEX(Responses!$A$331:$AZ$331,1,J$1)="","",INDEX(Responses!$A$331:$AZ$331,1,J$1)))</f>
        <v/>
      </c>
      <c r="K331" s="0" t="str">
        <f aca="false">IF(K$1="","",IF(INDEX(Responses!$A$331:$AZ$331,1,K$1)="","",INDEX(Responses!$A$331:$AZ$331,1,K$1)))</f>
        <v/>
      </c>
      <c r="L331" s="0" t="str">
        <f aca="false">IF(L$1="","",IF(INDEX(Responses!$A$331:$AZ$331,1,L$1)="","",INDEX(Responses!$A$331:$AZ$331,1,L$1)))</f>
        <v/>
      </c>
      <c r="M331" s="0" t="str">
        <f aca="false">IF(M$1="","",IF(INDEX(Responses!$A$331:$AZ$331,1,M$1)="","",INDEX(Responses!$A$331:$AZ$331,1,M$1)))</f>
        <v/>
      </c>
      <c r="N331" s="0" t="str">
        <f aca="false">IF(N$1="","",IF(INDEX(Responses!$A$331:$AZ$331,1,N$1)="","",INDEX(Responses!$A$331:$AZ$331,1,N$1)))</f>
        <v/>
      </c>
      <c r="O331" s="0" t="str">
        <f aca="false">IF(O$1="","",IF(INDEX(Responses!$A$331:$AZ$331,1,O$1)="","",INDEX(Responses!$A$331:$AZ$331,1,O$1)))</f>
        <v/>
      </c>
      <c r="P331" s="0" t="str">
        <f aca="false">IF(P$1="","",IF(INDEX(Responses!$A$331:$AZ$331,1,P$1)="","",INDEX(Responses!$A$331:$AZ$331,1,P$1)))</f>
        <v/>
      </c>
      <c r="Q331" s="0" t="str">
        <f aca="false">IF(Q$1="","",IF(INDEX(Responses!$A$331:$AZ$331,1,Q$1)="","",INDEX(Responses!$A$331:$AZ$331,1,Q$1)))</f>
        <v/>
      </c>
      <c r="R331" s="0" t="str">
        <f aca="false">IF(R$1="","",IF(INDEX(Responses!$A$331:$AZ$331,1,R$1)="","",INDEX(Responses!$A$331:$AZ$331,1,R$1)))</f>
        <v/>
      </c>
      <c r="S331" s="0" t="str">
        <f aca="false">IF(S$1="","",IF(INDEX(Responses!$A$331:$AZ$331,1,S$1)="","",INDEX(Responses!$A$331:$AZ$331,1,S$1)))</f>
        <v/>
      </c>
      <c r="T331" s="0" t="n">
        <f aca="false">IF(LEN(A331&amp;B331&amp;C331&amp;D331&amp;E331&amp;F331&amp;G331&amp;H331&amp;I331&amp;J331&amp;K331&amp;L331&amp;M331&amp;N331&amp;O331&amp;P331&amp;Q331&amp;R331&amp;S331)&gt;0,1,0)</f>
        <v>0</v>
      </c>
    </row>
    <row r="332" customFormat="false" ht="15" hidden="false" customHeight="false" outlineLevel="0" collapsed="false">
      <c r="A332" s="0" t="str">
        <f aca="false">IF(A$1="","",IF(INDEX(Responses!$A$332:$AZ$332,1,A$1)="","",INDEX(Responses!$A$332:$AZ$332,1,A$1)))</f>
        <v/>
      </c>
      <c r="B332" s="0" t="str">
        <f aca="false">IF(B$1="","",IF(INDEX(Responses!$A$332:$AZ$332,1,B$1)="","",INDEX(Responses!$A$332:$AZ$332,1,B$1)))</f>
        <v/>
      </c>
      <c r="C332" s="0" t="str">
        <f aca="false">IF(C$1="","",IF(INDEX(Responses!$A$332:$AZ$332,1,C$1)="","",INDEX(Responses!$A$332:$AZ$332,1,C$1)))</f>
        <v/>
      </c>
      <c r="D332" s="0" t="str">
        <f aca="false">IF(D$1="","",IF(INDEX(Responses!$A$332:$AZ$332,1,D$1)="","",INDEX(Responses!$A$332:$AZ$332,1,D$1)))</f>
        <v/>
      </c>
      <c r="E332" s="0" t="str">
        <f aca="false">IF(E$1="","",IF(INDEX(Responses!$A$332:$AZ$332,1,E$1)="","",INDEX(Responses!$A$332:$AZ$332,1,E$1)))</f>
        <v/>
      </c>
      <c r="F332" s="0" t="str">
        <f aca="false">IF(F$1="","",IF(INDEX(Responses!$A$332:$AZ$332,1,F$1)="","",INDEX(Responses!$A$332:$AZ$332,1,F$1)))</f>
        <v/>
      </c>
      <c r="G332" s="0" t="str">
        <f aca="false">IF(G$1="","",IF(INDEX(Responses!$A$332:$AZ$332,1,G$1)="","",INDEX(Responses!$A$332:$AZ$332,1,G$1)))</f>
        <v/>
      </c>
      <c r="H332" s="0" t="str">
        <f aca="false">IF(H$1="","",IF(INDEX(Responses!$A$332:$AZ$332,1,H$1)="","",INDEX(Responses!$A$332:$AZ$332,1,H$1)))</f>
        <v/>
      </c>
      <c r="I332" s="0" t="str">
        <f aca="false">IF(I$1="","",IF(INDEX(Responses!$A$332:$AZ$332,1,I$1)="","",INDEX(Responses!$A$332:$AZ$332,1,I$1)))</f>
        <v/>
      </c>
      <c r="J332" s="0" t="str">
        <f aca="false">IF(J$1="","",IF(INDEX(Responses!$A$332:$AZ$332,1,J$1)="","",INDEX(Responses!$A$332:$AZ$332,1,J$1)))</f>
        <v/>
      </c>
      <c r="K332" s="0" t="str">
        <f aca="false">IF(K$1="","",IF(INDEX(Responses!$A$332:$AZ$332,1,K$1)="","",INDEX(Responses!$A$332:$AZ$332,1,K$1)))</f>
        <v/>
      </c>
      <c r="L332" s="0" t="str">
        <f aca="false">IF(L$1="","",IF(INDEX(Responses!$A$332:$AZ$332,1,L$1)="","",INDEX(Responses!$A$332:$AZ$332,1,L$1)))</f>
        <v/>
      </c>
      <c r="M332" s="0" t="str">
        <f aca="false">IF(M$1="","",IF(INDEX(Responses!$A$332:$AZ$332,1,M$1)="","",INDEX(Responses!$A$332:$AZ$332,1,M$1)))</f>
        <v/>
      </c>
      <c r="N332" s="0" t="str">
        <f aca="false">IF(N$1="","",IF(INDEX(Responses!$A$332:$AZ$332,1,N$1)="","",INDEX(Responses!$A$332:$AZ$332,1,N$1)))</f>
        <v/>
      </c>
      <c r="O332" s="0" t="str">
        <f aca="false">IF(O$1="","",IF(INDEX(Responses!$A$332:$AZ$332,1,O$1)="","",INDEX(Responses!$A$332:$AZ$332,1,O$1)))</f>
        <v/>
      </c>
      <c r="P332" s="0" t="str">
        <f aca="false">IF(P$1="","",IF(INDEX(Responses!$A$332:$AZ$332,1,P$1)="","",INDEX(Responses!$A$332:$AZ$332,1,P$1)))</f>
        <v/>
      </c>
      <c r="Q332" s="0" t="str">
        <f aca="false">IF(Q$1="","",IF(INDEX(Responses!$A$332:$AZ$332,1,Q$1)="","",INDEX(Responses!$A$332:$AZ$332,1,Q$1)))</f>
        <v/>
      </c>
      <c r="R332" s="0" t="str">
        <f aca="false">IF(R$1="","",IF(INDEX(Responses!$A$332:$AZ$332,1,R$1)="","",INDEX(Responses!$A$332:$AZ$332,1,R$1)))</f>
        <v/>
      </c>
      <c r="S332" s="0" t="str">
        <f aca="false">IF(S$1="","",IF(INDEX(Responses!$A$332:$AZ$332,1,S$1)="","",INDEX(Responses!$A$332:$AZ$332,1,S$1)))</f>
        <v/>
      </c>
      <c r="T332" s="0" t="n">
        <f aca="false">IF(LEN(A332&amp;B332&amp;C332&amp;D332&amp;E332&amp;F332&amp;G332&amp;H332&amp;I332&amp;J332&amp;K332&amp;L332&amp;M332&amp;N332&amp;O332&amp;P332&amp;Q332&amp;R332&amp;S332)&gt;0,1,0)</f>
        <v>0</v>
      </c>
    </row>
    <row r="333" customFormat="false" ht="15" hidden="false" customHeight="false" outlineLevel="0" collapsed="false">
      <c r="A333" s="0" t="str">
        <f aca="false">IF(A$1="","",IF(INDEX(Responses!$A$333:$AZ$333,1,A$1)="","",INDEX(Responses!$A$333:$AZ$333,1,A$1)))</f>
        <v/>
      </c>
      <c r="B333" s="0" t="str">
        <f aca="false">IF(B$1="","",IF(INDEX(Responses!$A$333:$AZ$333,1,B$1)="","",INDEX(Responses!$A$333:$AZ$333,1,B$1)))</f>
        <v/>
      </c>
      <c r="C333" s="0" t="str">
        <f aca="false">IF(C$1="","",IF(INDEX(Responses!$A$333:$AZ$333,1,C$1)="","",INDEX(Responses!$A$333:$AZ$333,1,C$1)))</f>
        <v/>
      </c>
      <c r="D333" s="0" t="str">
        <f aca="false">IF(D$1="","",IF(INDEX(Responses!$A$333:$AZ$333,1,D$1)="","",INDEX(Responses!$A$333:$AZ$333,1,D$1)))</f>
        <v/>
      </c>
      <c r="E333" s="0" t="str">
        <f aca="false">IF(E$1="","",IF(INDEX(Responses!$A$333:$AZ$333,1,E$1)="","",INDEX(Responses!$A$333:$AZ$333,1,E$1)))</f>
        <v/>
      </c>
      <c r="F333" s="0" t="str">
        <f aca="false">IF(F$1="","",IF(INDEX(Responses!$A$333:$AZ$333,1,F$1)="","",INDEX(Responses!$A$333:$AZ$333,1,F$1)))</f>
        <v/>
      </c>
      <c r="G333" s="0" t="str">
        <f aca="false">IF(G$1="","",IF(INDEX(Responses!$A$333:$AZ$333,1,G$1)="","",INDEX(Responses!$A$333:$AZ$333,1,G$1)))</f>
        <v/>
      </c>
      <c r="H333" s="0" t="str">
        <f aca="false">IF(H$1="","",IF(INDEX(Responses!$A$333:$AZ$333,1,H$1)="","",INDEX(Responses!$A$333:$AZ$333,1,H$1)))</f>
        <v/>
      </c>
      <c r="I333" s="0" t="str">
        <f aca="false">IF(I$1="","",IF(INDEX(Responses!$A$333:$AZ$333,1,I$1)="","",INDEX(Responses!$A$333:$AZ$333,1,I$1)))</f>
        <v/>
      </c>
      <c r="J333" s="0" t="str">
        <f aca="false">IF(J$1="","",IF(INDEX(Responses!$A$333:$AZ$333,1,J$1)="","",INDEX(Responses!$A$333:$AZ$333,1,J$1)))</f>
        <v/>
      </c>
      <c r="K333" s="0" t="str">
        <f aca="false">IF(K$1="","",IF(INDEX(Responses!$A$333:$AZ$333,1,K$1)="","",INDEX(Responses!$A$333:$AZ$333,1,K$1)))</f>
        <v/>
      </c>
      <c r="L333" s="0" t="str">
        <f aca="false">IF(L$1="","",IF(INDEX(Responses!$A$333:$AZ$333,1,L$1)="","",INDEX(Responses!$A$333:$AZ$333,1,L$1)))</f>
        <v/>
      </c>
      <c r="M333" s="0" t="str">
        <f aca="false">IF(M$1="","",IF(INDEX(Responses!$A$333:$AZ$333,1,M$1)="","",INDEX(Responses!$A$333:$AZ$333,1,M$1)))</f>
        <v/>
      </c>
      <c r="N333" s="0" t="str">
        <f aca="false">IF(N$1="","",IF(INDEX(Responses!$A$333:$AZ$333,1,N$1)="","",INDEX(Responses!$A$333:$AZ$333,1,N$1)))</f>
        <v/>
      </c>
      <c r="O333" s="0" t="str">
        <f aca="false">IF(O$1="","",IF(INDEX(Responses!$A$333:$AZ$333,1,O$1)="","",INDEX(Responses!$A$333:$AZ$333,1,O$1)))</f>
        <v/>
      </c>
      <c r="P333" s="0" t="str">
        <f aca="false">IF(P$1="","",IF(INDEX(Responses!$A$333:$AZ$333,1,P$1)="","",INDEX(Responses!$A$333:$AZ$333,1,P$1)))</f>
        <v/>
      </c>
      <c r="Q333" s="0" t="str">
        <f aca="false">IF(Q$1="","",IF(INDEX(Responses!$A$333:$AZ$333,1,Q$1)="","",INDEX(Responses!$A$333:$AZ$333,1,Q$1)))</f>
        <v/>
      </c>
      <c r="R333" s="0" t="str">
        <f aca="false">IF(R$1="","",IF(INDEX(Responses!$A$333:$AZ$333,1,R$1)="","",INDEX(Responses!$A$333:$AZ$333,1,R$1)))</f>
        <v/>
      </c>
      <c r="S333" s="0" t="str">
        <f aca="false">IF(S$1="","",IF(INDEX(Responses!$A$333:$AZ$333,1,S$1)="","",INDEX(Responses!$A$333:$AZ$333,1,S$1)))</f>
        <v/>
      </c>
      <c r="T333" s="0" t="n">
        <f aca="false">IF(LEN(A333&amp;B333&amp;C333&amp;D333&amp;E333&amp;F333&amp;G333&amp;H333&amp;I333&amp;J333&amp;K333&amp;L333&amp;M333&amp;N333&amp;O333&amp;P333&amp;Q333&amp;R333&amp;S333)&gt;0,1,0)</f>
        <v>0</v>
      </c>
    </row>
    <row r="334" customFormat="false" ht="15" hidden="false" customHeight="false" outlineLevel="0" collapsed="false">
      <c r="A334" s="0" t="str">
        <f aca="false">IF(A$1="","",IF(INDEX(Responses!$A$334:$AZ$334,1,A$1)="","",INDEX(Responses!$A$334:$AZ$334,1,A$1)))</f>
        <v/>
      </c>
      <c r="B334" s="0" t="str">
        <f aca="false">IF(B$1="","",IF(INDEX(Responses!$A$334:$AZ$334,1,B$1)="","",INDEX(Responses!$A$334:$AZ$334,1,B$1)))</f>
        <v/>
      </c>
      <c r="C334" s="0" t="str">
        <f aca="false">IF(C$1="","",IF(INDEX(Responses!$A$334:$AZ$334,1,C$1)="","",INDEX(Responses!$A$334:$AZ$334,1,C$1)))</f>
        <v/>
      </c>
      <c r="D334" s="0" t="str">
        <f aca="false">IF(D$1="","",IF(INDEX(Responses!$A$334:$AZ$334,1,D$1)="","",INDEX(Responses!$A$334:$AZ$334,1,D$1)))</f>
        <v/>
      </c>
      <c r="E334" s="0" t="str">
        <f aca="false">IF(E$1="","",IF(INDEX(Responses!$A$334:$AZ$334,1,E$1)="","",INDEX(Responses!$A$334:$AZ$334,1,E$1)))</f>
        <v/>
      </c>
      <c r="F334" s="0" t="str">
        <f aca="false">IF(F$1="","",IF(INDEX(Responses!$A$334:$AZ$334,1,F$1)="","",INDEX(Responses!$A$334:$AZ$334,1,F$1)))</f>
        <v/>
      </c>
      <c r="G334" s="0" t="str">
        <f aca="false">IF(G$1="","",IF(INDEX(Responses!$A$334:$AZ$334,1,G$1)="","",INDEX(Responses!$A$334:$AZ$334,1,G$1)))</f>
        <v/>
      </c>
      <c r="H334" s="0" t="str">
        <f aca="false">IF(H$1="","",IF(INDEX(Responses!$A$334:$AZ$334,1,H$1)="","",INDEX(Responses!$A$334:$AZ$334,1,H$1)))</f>
        <v/>
      </c>
      <c r="I334" s="0" t="str">
        <f aca="false">IF(I$1="","",IF(INDEX(Responses!$A$334:$AZ$334,1,I$1)="","",INDEX(Responses!$A$334:$AZ$334,1,I$1)))</f>
        <v/>
      </c>
      <c r="J334" s="0" t="str">
        <f aca="false">IF(J$1="","",IF(INDEX(Responses!$A$334:$AZ$334,1,J$1)="","",INDEX(Responses!$A$334:$AZ$334,1,J$1)))</f>
        <v/>
      </c>
      <c r="K334" s="0" t="str">
        <f aca="false">IF(K$1="","",IF(INDEX(Responses!$A$334:$AZ$334,1,K$1)="","",INDEX(Responses!$A$334:$AZ$334,1,K$1)))</f>
        <v/>
      </c>
      <c r="L334" s="0" t="str">
        <f aca="false">IF(L$1="","",IF(INDEX(Responses!$A$334:$AZ$334,1,L$1)="","",INDEX(Responses!$A$334:$AZ$334,1,L$1)))</f>
        <v/>
      </c>
      <c r="M334" s="0" t="str">
        <f aca="false">IF(M$1="","",IF(INDEX(Responses!$A$334:$AZ$334,1,M$1)="","",INDEX(Responses!$A$334:$AZ$334,1,M$1)))</f>
        <v/>
      </c>
      <c r="N334" s="0" t="str">
        <f aca="false">IF(N$1="","",IF(INDEX(Responses!$A$334:$AZ$334,1,N$1)="","",INDEX(Responses!$A$334:$AZ$334,1,N$1)))</f>
        <v/>
      </c>
      <c r="O334" s="0" t="str">
        <f aca="false">IF(O$1="","",IF(INDEX(Responses!$A$334:$AZ$334,1,O$1)="","",INDEX(Responses!$A$334:$AZ$334,1,O$1)))</f>
        <v/>
      </c>
      <c r="P334" s="0" t="str">
        <f aca="false">IF(P$1="","",IF(INDEX(Responses!$A$334:$AZ$334,1,P$1)="","",INDEX(Responses!$A$334:$AZ$334,1,P$1)))</f>
        <v/>
      </c>
      <c r="Q334" s="0" t="str">
        <f aca="false">IF(Q$1="","",IF(INDEX(Responses!$A$334:$AZ$334,1,Q$1)="","",INDEX(Responses!$A$334:$AZ$334,1,Q$1)))</f>
        <v/>
      </c>
      <c r="R334" s="0" t="str">
        <f aca="false">IF(R$1="","",IF(INDEX(Responses!$A$334:$AZ$334,1,R$1)="","",INDEX(Responses!$A$334:$AZ$334,1,R$1)))</f>
        <v/>
      </c>
      <c r="S334" s="0" t="str">
        <f aca="false">IF(S$1="","",IF(INDEX(Responses!$A$334:$AZ$334,1,S$1)="","",INDEX(Responses!$A$334:$AZ$334,1,S$1)))</f>
        <v/>
      </c>
      <c r="T334" s="0" t="n">
        <f aca="false">IF(LEN(A334&amp;B334&amp;C334&amp;D334&amp;E334&amp;F334&amp;G334&amp;H334&amp;I334&amp;J334&amp;K334&amp;L334&amp;M334&amp;N334&amp;O334&amp;P334&amp;Q334&amp;R334&amp;S334)&gt;0,1,0)</f>
        <v>0</v>
      </c>
    </row>
    <row r="335" customFormat="false" ht="15" hidden="false" customHeight="false" outlineLevel="0" collapsed="false">
      <c r="A335" s="0" t="str">
        <f aca="false">IF(A$1="","",IF(INDEX(Responses!$A$335:$AZ$335,1,A$1)="","",INDEX(Responses!$A$335:$AZ$335,1,A$1)))</f>
        <v/>
      </c>
      <c r="B335" s="0" t="str">
        <f aca="false">IF(B$1="","",IF(INDEX(Responses!$A$335:$AZ$335,1,B$1)="","",INDEX(Responses!$A$335:$AZ$335,1,B$1)))</f>
        <v/>
      </c>
      <c r="C335" s="0" t="str">
        <f aca="false">IF(C$1="","",IF(INDEX(Responses!$A$335:$AZ$335,1,C$1)="","",INDEX(Responses!$A$335:$AZ$335,1,C$1)))</f>
        <v/>
      </c>
      <c r="D335" s="0" t="str">
        <f aca="false">IF(D$1="","",IF(INDEX(Responses!$A$335:$AZ$335,1,D$1)="","",INDEX(Responses!$A$335:$AZ$335,1,D$1)))</f>
        <v/>
      </c>
      <c r="E335" s="0" t="str">
        <f aca="false">IF(E$1="","",IF(INDEX(Responses!$A$335:$AZ$335,1,E$1)="","",INDEX(Responses!$A$335:$AZ$335,1,E$1)))</f>
        <v/>
      </c>
      <c r="F335" s="0" t="str">
        <f aca="false">IF(F$1="","",IF(INDEX(Responses!$A$335:$AZ$335,1,F$1)="","",INDEX(Responses!$A$335:$AZ$335,1,F$1)))</f>
        <v/>
      </c>
      <c r="G335" s="0" t="str">
        <f aca="false">IF(G$1="","",IF(INDEX(Responses!$A$335:$AZ$335,1,G$1)="","",INDEX(Responses!$A$335:$AZ$335,1,G$1)))</f>
        <v/>
      </c>
      <c r="H335" s="0" t="str">
        <f aca="false">IF(H$1="","",IF(INDEX(Responses!$A$335:$AZ$335,1,H$1)="","",INDEX(Responses!$A$335:$AZ$335,1,H$1)))</f>
        <v/>
      </c>
      <c r="I335" s="0" t="str">
        <f aca="false">IF(I$1="","",IF(INDEX(Responses!$A$335:$AZ$335,1,I$1)="","",INDEX(Responses!$A$335:$AZ$335,1,I$1)))</f>
        <v/>
      </c>
      <c r="J335" s="0" t="str">
        <f aca="false">IF(J$1="","",IF(INDEX(Responses!$A$335:$AZ$335,1,J$1)="","",INDEX(Responses!$A$335:$AZ$335,1,J$1)))</f>
        <v/>
      </c>
      <c r="K335" s="0" t="str">
        <f aca="false">IF(K$1="","",IF(INDEX(Responses!$A$335:$AZ$335,1,K$1)="","",INDEX(Responses!$A$335:$AZ$335,1,K$1)))</f>
        <v/>
      </c>
      <c r="L335" s="0" t="str">
        <f aca="false">IF(L$1="","",IF(INDEX(Responses!$A$335:$AZ$335,1,L$1)="","",INDEX(Responses!$A$335:$AZ$335,1,L$1)))</f>
        <v/>
      </c>
      <c r="M335" s="0" t="str">
        <f aca="false">IF(M$1="","",IF(INDEX(Responses!$A$335:$AZ$335,1,M$1)="","",INDEX(Responses!$A$335:$AZ$335,1,M$1)))</f>
        <v/>
      </c>
      <c r="N335" s="0" t="str">
        <f aca="false">IF(N$1="","",IF(INDEX(Responses!$A$335:$AZ$335,1,N$1)="","",INDEX(Responses!$A$335:$AZ$335,1,N$1)))</f>
        <v/>
      </c>
      <c r="O335" s="0" t="str">
        <f aca="false">IF(O$1="","",IF(INDEX(Responses!$A$335:$AZ$335,1,O$1)="","",INDEX(Responses!$A$335:$AZ$335,1,O$1)))</f>
        <v/>
      </c>
      <c r="P335" s="0" t="str">
        <f aca="false">IF(P$1="","",IF(INDEX(Responses!$A$335:$AZ$335,1,P$1)="","",INDEX(Responses!$A$335:$AZ$335,1,P$1)))</f>
        <v/>
      </c>
      <c r="Q335" s="0" t="str">
        <f aca="false">IF(Q$1="","",IF(INDEX(Responses!$A$335:$AZ$335,1,Q$1)="","",INDEX(Responses!$A$335:$AZ$335,1,Q$1)))</f>
        <v/>
      </c>
      <c r="R335" s="0" t="str">
        <f aca="false">IF(R$1="","",IF(INDEX(Responses!$A$335:$AZ$335,1,R$1)="","",INDEX(Responses!$A$335:$AZ$335,1,R$1)))</f>
        <v/>
      </c>
      <c r="S335" s="0" t="str">
        <f aca="false">IF(S$1="","",IF(INDEX(Responses!$A$335:$AZ$335,1,S$1)="","",INDEX(Responses!$A$335:$AZ$335,1,S$1)))</f>
        <v/>
      </c>
      <c r="T335" s="0" t="n">
        <f aca="false">IF(LEN(A335&amp;B335&amp;C335&amp;D335&amp;E335&amp;F335&amp;G335&amp;H335&amp;I335&amp;J335&amp;K335&amp;L335&amp;M335&amp;N335&amp;O335&amp;P335&amp;Q335&amp;R335&amp;S335)&gt;0,1,0)</f>
        <v>0</v>
      </c>
    </row>
    <row r="336" customFormat="false" ht="15" hidden="false" customHeight="false" outlineLevel="0" collapsed="false">
      <c r="A336" s="0" t="str">
        <f aca="false">IF(A$1="","",IF(INDEX(Responses!$A$336:$AZ$336,1,A$1)="","",INDEX(Responses!$A$336:$AZ$336,1,A$1)))</f>
        <v/>
      </c>
      <c r="B336" s="0" t="str">
        <f aca="false">IF(B$1="","",IF(INDEX(Responses!$A$336:$AZ$336,1,B$1)="","",INDEX(Responses!$A$336:$AZ$336,1,B$1)))</f>
        <v/>
      </c>
      <c r="C336" s="0" t="str">
        <f aca="false">IF(C$1="","",IF(INDEX(Responses!$A$336:$AZ$336,1,C$1)="","",INDEX(Responses!$A$336:$AZ$336,1,C$1)))</f>
        <v/>
      </c>
      <c r="D336" s="0" t="str">
        <f aca="false">IF(D$1="","",IF(INDEX(Responses!$A$336:$AZ$336,1,D$1)="","",INDEX(Responses!$A$336:$AZ$336,1,D$1)))</f>
        <v/>
      </c>
      <c r="E336" s="0" t="str">
        <f aca="false">IF(E$1="","",IF(INDEX(Responses!$A$336:$AZ$336,1,E$1)="","",INDEX(Responses!$A$336:$AZ$336,1,E$1)))</f>
        <v/>
      </c>
      <c r="F336" s="0" t="str">
        <f aca="false">IF(F$1="","",IF(INDEX(Responses!$A$336:$AZ$336,1,F$1)="","",INDEX(Responses!$A$336:$AZ$336,1,F$1)))</f>
        <v/>
      </c>
      <c r="G336" s="0" t="str">
        <f aca="false">IF(G$1="","",IF(INDEX(Responses!$A$336:$AZ$336,1,G$1)="","",INDEX(Responses!$A$336:$AZ$336,1,G$1)))</f>
        <v/>
      </c>
      <c r="H336" s="0" t="str">
        <f aca="false">IF(H$1="","",IF(INDEX(Responses!$A$336:$AZ$336,1,H$1)="","",INDEX(Responses!$A$336:$AZ$336,1,H$1)))</f>
        <v/>
      </c>
      <c r="I336" s="0" t="str">
        <f aca="false">IF(I$1="","",IF(INDEX(Responses!$A$336:$AZ$336,1,I$1)="","",INDEX(Responses!$A$336:$AZ$336,1,I$1)))</f>
        <v/>
      </c>
      <c r="J336" s="0" t="str">
        <f aca="false">IF(J$1="","",IF(INDEX(Responses!$A$336:$AZ$336,1,J$1)="","",INDEX(Responses!$A$336:$AZ$336,1,J$1)))</f>
        <v/>
      </c>
      <c r="K336" s="0" t="str">
        <f aca="false">IF(K$1="","",IF(INDEX(Responses!$A$336:$AZ$336,1,K$1)="","",INDEX(Responses!$A$336:$AZ$336,1,K$1)))</f>
        <v/>
      </c>
      <c r="L336" s="0" t="str">
        <f aca="false">IF(L$1="","",IF(INDEX(Responses!$A$336:$AZ$336,1,L$1)="","",INDEX(Responses!$A$336:$AZ$336,1,L$1)))</f>
        <v/>
      </c>
      <c r="M336" s="0" t="str">
        <f aca="false">IF(M$1="","",IF(INDEX(Responses!$A$336:$AZ$336,1,M$1)="","",INDEX(Responses!$A$336:$AZ$336,1,M$1)))</f>
        <v/>
      </c>
      <c r="N336" s="0" t="str">
        <f aca="false">IF(N$1="","",IF(INDEX(Responses!$A$336:$AZ$336,1,N$1)="","",INDEX(Responses!$A$336:$AZ$336,1,N$1)))</f>
        <v/>
      </c>
      <c r="O336" s="0" t="str">
        <f aca="false">IF(O$1="","",IF(INDEX(Responses!$A$336:$AZ$336,1,O$1)="","",INDEX(Responses!$A$336:$AZ$336,1,O$1)))</f>
        <v/>
      </c>
      <c r="P336" s="0" t="str">
        <f aca="false">IF(P$1="","",IF(INDEX(Responses!$A$336:$AZ$336,1,P$1)="","",INDEX(Responses!$A$336:$AZ$336,1,P$1)))</f>
        <v/>
      </c>
      <c r="Q336" s="0" t="str">
        <f aca="false">IF(Q$1="","",IF(INDEX(Responses!$A$336:$AZ$336,1,Q$1)="","",INDEX(Responses!$A$336:$AZ$336,1,Q$1)))</f>
        <v/>
      </c>
      <c r="R336" s="0" t="str">
        <f aca="false">IF(R$1="","",IF(INDEX(Responses!$A$336:$AZ$336,1,R$1)="","",INDEX(Responses!$A$336:$AZ$336,1,R$1)))</f>
        <v/>
      </c>
      <c r="S336" s="0" t="str">
        <f aca="false">IF(S$1="","",IF(INDEX(Responses!$A$336:$AZ$336,1,S$1)="","",INDEX(Responses!$A$336:$AZ$336,1,S$1)))</f>
        <v/>
      </c>
      <c r="T336" s="0" t="n">
        <f aca="false">IF(LEN(A336&amp;B336&amp;C336&amp;D336&amp;E336&amp;F336&amp;G336&amp;H336&amp;I336&amp;J336&amp;K336&amp;L336&amp;M336&amp;N336&amp;O336&amp;P336&amp;Q336&amp;R336&amp;S336)&gt;0,1,0)</f>
        <v>0</v>
      </c>
    </row>
    <row r="337" customFormat="false" ht="15" hidden="false" customHeight="false" outlineLevel="0" collapsed="false">
      <c r="A337" s="0" t="str">
        <f aca="false">IF(A$1="","",IF(INDEX(Responses!$A$337:$AZ$337,1,A$1)="","",INDEX(Responses!$A$337:$AZ$337,1,A$1)))</f>
        <v/>
      </c>
      <c r="B337" s="0" t="str">
        <f aca="false">IF(B$1="","",IF(INDEX(Responses!$A$337:$AZ$337,1,B$1)="","",INDEX(Responses!$A$337:$AZ$337,1,B$1)))</f>
        <v/>
      </c>
      <c r="C337" s="0" t="str">
        <f aca="false">IF(C$1="","",IF(INDEX(Responses!$A$337:$AZ$337,1,C$1)="","",INDEX(Responses!$A$337:$AZ$337,1,C$1)))</f>
        <v/>
      </c>
      <c r="D337" s="0" t="str">
        <f aca="false">IF(D$1="","",IF(INDEX(Responses!$A$337:$AZ$337,1,D$1)="","",INDEX(Responses!$A$337:$AZ$337,1,D$1)))</f>
        <v/>
      </c>
      <c r="E337" s="0" t="str">
        <f aca="false">IF(E$1="","",IF(INDEX(Responses!$A$337:$AZ$337,1,E$1)="","",INDEX(Responses!$A$337:$AZ$337,1,E$1)))</f>
        <v/>
      </c>
      <c r="F337" s="0" t="str">
        <f aca="false">IF(F$1="","",IF(INDEX(Responses!$A$337:$AZ$337,1,F$1)="","",INDEX(Responses!$A$337:$AZ$337,1,F$1)))</f>
        <v/>
      </c>
      <c r="G337" s="0" t="str">
        <f aca="false">IF(G$1="","",IF(INDEX(Responses!$A$337:$AZ$337,1,G$1)="","",INDEX(Responses!$A$337:$AZ$337,1,G$1)))</f>
        <v/>
      </c>
      <c r="H337" s="0" t="str">
        <f aca="false">IF(H$1="","",IF(INDEX(Responses!$A$337:$AZ$337,1,H$1)="","",INDEX(Responses!$A$337:$AZ$337,1,H$1)))</f>
        <v/>
      </c>
      <c r="I337" s="0" t="str">
        <f aca="false">IF(I$1="","",IF(INDEX(Responses!$A$337:$AZ$337,1,I$1)="","",INDEX(Responses!$A$337:$AZ$337,1,I$1)))</f>
        <v/>
      </c>
      <c r="J337" s="0" t="str">
        <f aca="false">IF(J$1="","",IF(INDEX(Responses!$A$337:$AZ$337,1,J$1)="","",INDEX(Responses!$A$337:$AZ$337,1,J$1)))</f>
        <v/>
      </c>
      <c r="K337" s="0" t="str">
        <f aca="false">IF(K$1="","",IF(INDEX(Responses!$A$337:$AZ$337,1,K$1)="","",INDEX(Responses!$A$337:$AZ$337,1,K$1)))</f>
        <v/>
      </c>
      <c r="L337" s="0" t="str">
        <f aca="false">IF(L$1="","",IF(INDEX(Responses!$A$337:$AZ$337,1,L$1)="","",INDEX(Responses!$A$337:$AZ$337,1,L$1)))</f>
        <v/>
      </c>
      <c r="M337" s="0" t="str">
        <f aca="false">IF(M$1="","",IF(INDEX(Responses!$A$337:$AZ$337,1,M$1)="","",INDEX(Responses!$A$337:$AZ$337,1,M$1)))</f>
        <v/>
      </c>
      <c r="N337" s="0" t="str">
        <f aca="false">IF(N$1="","",IF(INDEX(Responses!$A$337:$AZ$337,1,N$1)="","",INDEX(Responses!$A$337:$AZ$337,1,N$1)))</f>
        <v/>
      </c>
      <c r="O337" s="0" t="str">
        <f aca="false">IF(O$1="","",IF(INDEX(Responses!$A$337:$AZ$337,1,O$1)="","",INDEX(Responses!$A$337:$AZ$337,1,O$1)))</f>
        <v/>
      </c>
      <c r="P337" s="0" t="str">
        <f aca="false">IF(P$1="","",IF(INDEX(Responses!$A$337:$AZ$337,1,P$1)="","",INDEX(Responses!$A$337:$AZ$337,1,P$1)))</f>
        <v/>
      </c>
      <c r="Q337" s="0" t="str">
        <f aca="false">IF(Q$1="","",IF(INDEX(Responses!$A$337:$AZ$337,1,Q$1)="","",INDEX(Responses!$A$337:$AZ$337,1,Q$1)))</f>
        <v/>
      </c>
      <c r="R337" s="0" t="str">
        <f aca="false">IF(R$1="","",IF(INDEX(Responses!$A$337:$AZ$337,1,R$1)="","",INDEX(Responses!$A$337:$AZ$337,1,R$1)))</f>
        <v/>
      </c>
      <c r="S337" s="0" t="str">
        <f aca="false">IF(S$1="","",IF(INDEX(Responses!$A$337:$AZ$337,1,S$1)="","",INDEX(Responses!$A$337:$AZ$337,1,S$1)))</f>
        <v/>
      </c>
      <c r="T337" s="0" t="n">
        <f aca="false">IF(LEN(A337&amp;B337&amp;C337&amp;D337&amp;E337&amp;F337&amp;G337&amp;H337&amp;I337&amp;J337&amp;K337&amp;L337&amp;M337&amp;N337&amp;O337&amp;P337&amp;Q337&amp;R337&amp;S337)&gt;0,1,0)</f>
        <v>0</v>
      </c>
    </row>
    <row r="338" customFormat="false" ht="15" hidden="false" customHeight="false" outlineLevel="0" collapsed="false">
      <c r="A338" s="0" t="str">
        <f aca="false">IF(A$1="","",IF(INDEX(Responses!$A$338:$AZ$338,1,A$1)="","",INDEX(Responses!$A$338:$AZ$338,1,A$1)))</f>
        <v/>
      </c>
      <c r="B338" s="0" t="str">
        <f aca="false">IF(B$1="","",IF(INDEX(Responses!$A$338:$AZ$338,1,B$1)="","",INDEX(Responses!$A$338:$AZ$338,1,B$1)))</f>
        <v/>
      </c>
      <c r="C338" s="0" t="str">
        <f aca="false">IF(C$1="","",IF(INDEX(Responses!$A$338:$AZ$338,1,C$1)="","",INDEX(Responses!$A$338:$AZ$338,1,C$1)))</f>
        <v/>
      </c>
      <c r="D338" s="0" t="str">
        <f aca="false">IF(D$1="","",IF(INDEX(Responses!$A$338:$AZ$338,1,D$1)="","",INDEX(Responses!$A$338:$AZ$338,1,D$1)))</f>
        <v/>
      </c>
      <c r="E338" s="0" t="str">
        <f aca="false">IF(E$1="","",IF(INDEX(Responses!$A$338:$AZ$338,1,E$1)="","",INDEX(Responses!$A$338:$AZ$338,1,E$1)))</f>
        <v/>
      </c>
      <c r="F338" s="0" t="str">
        <f aca="false">IF(F$1="","",IF(INDEX(Responses!$A$338:$AZ$338,1,F$1)="","",INDEX(Responses!$A$338:$AZ$338,1,F$1)))</f>
        <v/>
      </c>
      <c r="G338" s="0" t="str">
        <f aca="false">IF(G$1="","",IF(INDEX(Responses!$A$338:$AZ$338,1,G$1)="","",INDEX(Responses!$A$338:$AZ$338,1,G$1)))</f>
        <v/>
      </c>
      <c r="H338" s="0" t="str">
        <f aca="false">IF(H$1="","",IF(INDEX(Responses!$A$338:$AZ$338,1,H$1)="","",INDEX(Responses!$A$338:$AZ$338,1,H$1)))</f>
        <v/>
      </c>
      <c r="I338" s="0" t="str">
        <f aca="false">IF(I$1="","",IF(INDEX(Responses!$A$338:$AZ$338,1,I$1)="","",INDEX(Responses!$A$338:$AZ$338,1,I$1)))</f>
        <v/>
      </c>
      <c r="J338" s="0" t="str">
        <f aca="false">IF(J$1="","",IF(INDEX(Responses!$A$338:$AZ$338,1,J$1)="","",INDEX(Responses!$A$338:$AZ$338,1,J$1)))</f>
        <v/>
      </c>
      <c r="K338" s="0" t="str">
        <f aca="false">IF(K$1="","",IF(INDEX(Responses!$A$338:$AZ$338,1,K$1)="","",INDEX(Responses!$A$338:$AZ$338,1,K$1)))</f>
        <v/>
      </c>
      <c r="L338" s="0" t="str">
        <f aca="false">IF(L$1="","",IF(INDEX(Responses!$A$338:$AZ$338,1,L$1)="","",INDEX(Responses!$A$338:$AZ$338,1,L$1)))</f>
        <v/>
      </c>
      <c r="M338" s="0" t="str">
        <f aca="false">IF(M$1="","",IF(INDEX(Responses!$A$338:$AZ$338,1,M$1)="","",INDEX(Responses!$A$338:$AZ$338,1,M$1)))</f>
        <v/>
      </c>
      <c r="N338" s="0" t="str">
        <f aca="false">IF(N$1="","",IF(INDEX(Responses!$A$338:$AZ$338,1,N$1)="","",INDEX(Responses!$A$338:$AZ$338,1,N$1)))</f>
        <v/>
      </c>
      <c r="O338" s="0" t="str">
        <f aca="false">IF(O$1="","",IF(INDEX(Responses!$A$338:$AZ$338,1,O$1)="","",INDEX(Responses!$A$338:$AZ$338,1,O$1)))</f>
        <v/>
      </c>
      <c r="P338" s="0" t="str">
        <f aca="false">IF(P$1="","",IF(INDEX(Responses!$A$338:$AZ$338,1,P$1)="","",INDEX(Responses!$A$338:$AZ$338,1,P$1)))</f>
        <v/>
      </c>
      <c r="Q338" s="0" t="str">
        <f aca="false">IF(Q$1="","",IF(INDEX(Responses!$A$338:$AZ$338,1,Q$1)="","",INDEX(Responses!$A$338:$AZ$338,1,Q$1)))</f>
        <v/>
      </c>
      <c r="R338" s="0" t="str">
        <f aca="false">IF(R$1="","",IF(INDEX(Responses!$A$338:$AZ$338,1,R$1)="","",INDEX(Responses!$A$338:$AZ$338,1,R$1)))</f>
        <v/>
      </c>
      <c r="S338" s="0" t="str">
        <f aca="false">IF(S$1="","",IF(INDEX(Responses!$A$338:$AZ$338,1,S$1)="","",INDEX(Responses!$A$338:$AZ$338,1,S$1)))</f>
        <v/>
      </c>
      <c r="T338" s="0" t="n">
        <f aca="false">IF(LEN(A338&amp;B338&amp;C338&amp;D338&amp;E338&amp;F338&amp;G338&amp;H338&amp;I338&amp;J338&amp;K338&amp;L338&amp;M338&amp;N338&amp;O338&amp;P338&amp;Q338&amp;R338&amp;S338)&gt;0,1,0)</f>
        <v>0</v>
      </c>
    </row>
    <row r="339" customFormat="false" ht="15" hidden="false" customHeight="false" outlineLevel="0" collapsed="false">
      <c r="A339" s="0" t="str">
        <f aca="false">IF(A$1="","",IF(INDEX(Responses!$A$339:$AZ$339,1,A$1)="","",INDEX(Responses!$A$339:$AZ$339,1,A$1)))</f>
        <v/>
      </c>
      <c r="B339" s="0" t="str">
        <f aca="false">IF(B$1="","",IF(INDEX(Responses!$A$339:$AZ$339,1,B$1)="","",INDEX(Responses!$A$339:$AZ$339,1,B$1)))</f>
        <v/>
      </c>
      <c r="C339" s="0" t="str">
        <f aca="false">IF(C$1="","",IF(INDEX(Responses!$A$339:$AZ$339,1,C$1)="","",INDEX(Responses!$A$339:$AZ$339,1,C$1)))</f>
        <v/>
      </c>
      <c r="D339" s="0" t="str">
        <f aca="false">IF(D$1="","",IF(INDEX(Responses!$A$339:$AZ$339,1,D$1)="","",INDEX(Responses!$A$339:$AZ$339,1,D$1)))</f>
        <v/>
      </c>
      <c r="E339" s="0" t="str">
        <f aca="false">IF(E$1="","",IF(INDEX(Responses!$A$339:$AZ$339,1,E$1)="","",INDEX(Responses!$A$339:$AZ$339,1,E$1)))</f>
        <v/>
      </c>
      <c r="F339" s="0" t="str">
        <f aca="false">IF(F$1="","",IF(INDEX(Responses!$A$339:$AZ$339,1,F$1)="","",INDEX(Responses!$A$339:$AZ$339,1,F$1)))</f>
        <v/>
      </c>
      <c r="G339" s="0" t="str">
        <f aca="false">IF(G$1="","",IF(INDEX(Responses!$A$339:$AZ$339,1,G$1)="","",INDEX(Responses!$A$339:$AZ$339,1,G$1)))</f>
        <v/>
      </c>
      <c r="H339" s="0" t="str">
        <f aca="false">IF(H$1="","",IF(INDEX(Responses!$A$339:$AZ$339,1,H$1)="","",INDEX(Responses!$A$339:$AZ$339,1,H$1)))</f>
        <v/>
      </c>
      <c r="I339" s="0" t="str">
        <f aca="false">IF(I$1="","",IF(INDEX(Responses!$A$339:$AZ$339,1,I$1)="","",INDEX(Responses!$A$339:$AZ$339,1,I$1)))</f>
        <v/>
      </c>
      <c r="J339" s="0" t="str">
        <f aca="false">IF(J$1="","",IF(INDEX(Responses!$A$339:$AZ$339,1,J$1)="","",INDEX(Responses!$A$339:$AZ$339,1,J$1)))</f>
        <v/>
      </c>
      <c r="K339" s="0" t="str">
        <f aca="false">IF(K$1="","",IF(INDEX(Responses!$A$339:$AZ$339,1,K$1)="","",INDEX(Responses!$A$339:$AZ$339,1,K$1)))</f>
        <v/>
      </c>
      <c r="L339" s="0" t="str">
        <f aca="false">IF(L$1="","",IF(INDEX(Responses!$A$339:$AZ$339,1,L$1)="","",INDEX(Responses!$A$339:$AZ$339,1,L$1)))</f>
        <v/>
      </c>
      <c r="M339" s="0" t="str">
        <f aca="false">IF(M$1="","",IF(INDEX(Responses!$A$339:$AZ$339,1,M$1)="","",INDEX(Responses!$A$339:$AZ$339,1,M$1)))</f>
        <v/>
      </c>
      <c r="N339" s="0" t="str">
        <f aca="false">IF(N$1="","",IF(INDEX(Responses!$A$339:$AZ$339,1,N$1)="","",INDEX(Responses!$A$339:$AZ$339,1,N$1)))</f>
        <v/>
      </c>
      <c r="O339" s="0" t="str">
        <f aca="false">IF(O$1="","",IF(INDEX(Responses!$A$339:$AZ$339,1,O$1)="","",INDEX(Responses!$A$339:$AZ$339,1,O$1)))</f>
        <v/>
      </c>
      <c r="P339" s="0" t="str">
        <f aca="false">IF(P$1="","",IF(INDEX(Responses!$A$339:$AZ$339,1,P$1)="","",INDEX(Responses!$A$339:$AZ$339,1,P$1)))</f>
        <v/>
      </c>
      <c r="Q339" s="0" t="str">
        <f aca="false">IF(Q$1="","",IF(INDEX(Responses!$A$339:$AZ$339,1,Q$1)="","",INDEX(Responses!$A$339:$AZ$339,1,Q$1)))</f>
        <v/>
      </c>
      <c r="R339" s="0" t="str">
        <f aca="false">IF(R$1="","",IF(INDEX(Responses!$A$339:$AZ$339,1,R$1)="","",INDEX(Responses!$A$339:$AZ$339,1,R$1)))</f>
        <v/>
      </c>
      <c r="S339" s="0" t="str">
        <f aca="false">IF(S$1="","",IF(INDEX(Responses!$A$339:$AZ$339,1,S$1)="","",INDEX(Responses!$A$339:$AZ$339,1,S$1)))</f>
        <v/>
      </c>
      <c r="T339" s="0" t="n">
        <f aca="false">IF(LEN(A339&amp;B339&amp;C339&amp;D339&amp;E339&amp;F339&amp;G339&amp;H339&amp;I339&amp;J339&amp;K339&amp;L339&amp;M339&amp;N339&amp;O339&amp;P339&amp;Q339&amp;R339&amp;S339)&gt;0,1,0)</f>
        <v>0</v>
      </c>
    </row>
    <row r="340" customFormat="false" ht="15" hidden="false" customHeight="false" outlineLevel="0" collapsed="false">
      <c r="A340" s="0" t="str">
        <f aca="false">IF(A$1="","",IF(INDEX(Responses!$A$340:$AZ$340,1,A$1)="","",INDEX(Responses!$A$340:$AZ$340,1,A$1)))</f>
        <v/>
      </c>
      <c r="B340" s="0" t="str">
        <f aca="false">IF(B$1="","",IF(INDEX(Responses!$A$340:$AZ$340,1,B$1)="","",INDEX(Responses!$A$340:$AZ$340,1,B$1)))</f>
        <v/>
      </c>
      <c r="C340" s="0" t="str">
        <f aca="false">IF(C$1="","",IF(INDEX(Responses!$A$340:$AZ$340,1,C$1)="","",INDEX(Responses!$A$340:$AZ$340,1,C$1)))</f>
        <v/>
      </c>
      <c r="D340" s="0" t="str">
        <f aca="false">IF(D$1="","",IF(INDEX(Responses!$A$340:$AZ$340,1,D$1)="","",INDEX(Responses!$A$340:$AZ$340,1,D$1)))</f>
        <v/>
      </c>
      <c r="E340" s="0" t="str">
        <f aca="false">IF(E$1="","",IF(INDEX(Responses!$A$340:$AZ$340,1,E$1)="","",INDEX(Responses!$A$340:$AZ$340,1,E$1)))</f>
        <v/>
      </c>
      <c r="F340" s="0" t="str">
        <f aca="false">IF(F$1="","",IF(INDEX(Responses!$A$340:$AZ$340,1,F$1)="","",INDEX(Responses!$A$340:$AZ$340,1,F$1)))</f>
        <v/>
      </c>
      <c r="G340" s="0" t="str">
        <f aca="false">IF(G$1="","",IF(INDEX(Responses!$A$340:$AZ$340,1,G$1)="","",INDEX(Responses!$A$340:$AZ$340,1,G$1)))</f>
        <v/>
      </c>
      <c r="H340" s="0" t="str">
        <f aca="false">IF(H$1="","",IF(INDEX(Responses!$A$340:$AZ$340,1,H$1)="","",INDEX(Responses!$A$340:$AZ$340,1,H$1)))</f>
        <v/>
      </c>
      <c r="I340" s="0" t="str">
        <f aca="false">IF(I$1="","",IF(INDEX(Responses!$A$340:$AZ$340,1,I$1)="","",INDEX(Responses!$A$340:$AZ$340,1,I$1)))</f>
        <v/>
      </c>
      <c r="J340" s="0" t="str">
        <f aca="false">IF(J$1="","",IF(INDEX(Responses!$A$340:$AZ$340,1,J$1)="","",INDEX(Responses!$A$340:$AZ$340,1,J$1)))</f>
        <v/>
      </c>
      <c r="K340" s="0" t="str">
        <f aca="false">IF(K$1="","",IF(INDEX(Responses!$A$340:$AZ$340,1,K$1)="","",INDEX(Responses!$A$340:$AZ$340,1,K$1)))</f>
        <v/>
      </c>
      <c r="L340" s="0" t="str">
        <f aca="false">IF(L$1="","",IF(INDEX(Responses!$A$340:$AZ$340,1,L$1)="","",INDEX(Responses!$A$340:$AZ$340,1,L$1)))</f>
        <v/>
      </c>
      <c r="M340" s="0" t="str">
        <f aca="false">IF(M$1="","",IF(INDEX(Responses!$A$340:$AZ$340,1,M$1)="","",INDEX(Responses!$A$340:$AZ$340,1,M$1)))</f>
        <v/>
      </c>
      <c r="N340" s="0" t="str">
        <f aca="false">IF(N$1="","",IF(INDEX(Responses!$A$340:$AZ$340,1,N$1)="","",INDEX(Responses!$A$340:$AZ$340,1,N$1)))</f>
        <v/>
      </c>
      <c r="O340" s="0" t="str">
        <f aca="false">IF(O$1="","",IF(INDEX(Responses!$A$340:$AZ$340,1,O$1)="","",INDEX(Responses!$A$340:$AZ$340,1,O$1)))</f>
        <v/>
      </c>
      <c r="P340" s="0" t="str">
        <f aca="false">IF(P$1="","",IF(INDEX(Responses!$A$340:$AZ$340,1,P$1)="","",INDEX(Responses!$A$340:$AZ$340,1,P$1)))</f>
        <v/>
      </c>
      <c r="Q340" s="0" t="str">
        <f aca="false">IF(Q$1="","",IF(INDEX(Responses!$A$340:$AZ$340,1,Q$1)="","",INDEX(Responses!$A$340:$AZ$340,1,Q$1)))</f>
        <v/>
      </c>
      <c r="R340" s="0" t="str">
        <f aca="false">IF(R$1="","",IF(INDEX(Responses!$A$340:$AZ$340,1,R$1)="","",INDEX(Responses!$A$340:$AZ$340,1,R$1)))</f>
        <v/>
      </c>
      <c r="S340" s="0" t="str">
        <f aca="false">IF(S$1="","",IF(INDEX(Responses!$A$340:$AZ$340,1,S$1)="","",INDEX(Responses!$A$340:$AZ$340,1,S$1)))</f>
        <v/>
      </c>
      <c r="T340" s="0" t="n">
        <f aca="false">IF(LEN(A340&amp;B340&amp;C340&amp;D340&amp;E340&amp;F340&amp;G340&amp;H340&amp;I340&amp;J340&amp;K340&amp;L340&amp;M340&amp;N340&amp;O340&amp;P340&amp;Q340&amp;R340&amp;S340)&gt;0,1,0)</f>
        <v>0</v>
      </c>
    </row>
    <row r="341" customFormat="false" ht="15" hidden="false" customHeight="false" outlineLevel="0" collapsed="false">
      <c r="A341" s="0" t="str">
        <f aca="false">IF(A$1="","",IF(INDEX(Responses!$A$341:$AZ$341,1,A$1)="","",INDEX(Responses!$A$341:$AZ$341,1,A$1)))</f>
        <v/>
      </c>
      <c r="B341" s="0" t="str">
        <f aca="false">IF(B$1="","",IF(INDEX(Responses!$A$341:$AZ$341,1,B$1)="","",INDEX(Responses!$A$341:$AZ$341,1,B$1)))</f>
        <v/>
      </c>
      <c r="C341" s="0" t="str">
        <f aca="false">IF(C$1="","",IF(INDEX(Responses!$A$341:$AZ$341,1,C$1)="","",INDEX(Responses!$A$341:$AZ$341,1,C$1)))</f>
        <v/>
      </c>
      <c r="D341" s="0" t="str">
        <f aca="false">IF(D$1="","",IF(INDEX(Responses!$A$341:$AZ$341,1,D$1)="","",INDEX(Responses!$A$341:$AZ$341,1,D$1)))</f>
        <v/>
      </c>
      <c r="E341" s="0" t="str">
        <f aca="false">IF(E$1="","",IF(INDEX(Responses!$A$341:$AZ$341,1,E$1)="","",INDEX(Responses!$A$341:$AZ$341,1,E$1)))</f>
        <v/>
      </c>
      <c r="F341" s="0" t="str">
        <f aca="false">IF(F$1="","",IF(INDEX(Responses!$A$341:$AZ$341,1,F$1)="","",INDEX(Responses!$A$341:$AZ$341,1,F$1)))</f>
        <v/>
      </c>
      <c r="G341" s="0" t="str">
        <f aca="false">IF(G$1="","",IF(INDEX(Responses!$A$341:$AZ$341,1,G$1)="","",INDEX(Responses!$A$341:$AZ$341,1,G$1)))</f>
        <v/>
      </c>
      <c r="H341" s="0" t="str">
        <f aca="false">IF(H$1="","",IF(INDEX(Responses!$A$341:$AZ$341,1,H$1)="","",INDEX(Responses!$A$341:$AZ$341,1,H$1)))</f>
        <v/>
      </c>
      <c r="I341" s="0" t="str">
        <f aca="false">IF(I$1="","",IF(INDEX(Responses!$A$341:$AZ$341,1,I$1)="","",INDEX(Responses!$A$341:$AZ$341,1,I$1)))</f>
        <v/>
      </c>
      <c r="J341" s="0" t="str">
        <f aca="false">IF(J$1="","",IF(INDEX(Responses!$A$341:$AZ$341,1,J$1)="","",INDEX(Responses!$A$341:$AZ$341,1,J$1)))</f>
        <v/>
      </c>
      <c r="K341" s="0" t="str">
        <f aca="false">IF(K$1="","",IF(INDEX(Responses!$A$341:$AZ$341,1,K$1)="","",INDEX(Responses!$A$341:$AZ$341,1,K$1)))</f>
        <v/>
      </c>
      <c r="L341" s="0" t="str">
        <f aca="false">IF(L$1="","",IF(INDEX(Responses!$A$341:$AZ$341,1,L$1)="","",INDEX(Responses!$A$341:$AZ$341,1,L$1)))</f>
        <v/>
      </c>
      <c r="M341" s="0" t="str">
        <f aca="false">IF(M$1="","",IF(INDEX(Responses!$A$341:$AZ$341,1,M$1)="","",INDEX(Responses!$A$341:$AZ$341,1,M$1)))</f>
        <v/>
      </c>
      <c r="N341" s="0" t="str">
        <f aca="false">IF(N$1="","",IF(INDEX(Responses!$A$341:$AZ$341,1,N$1)="","",INDEX(Responses!$A$341:$AZ$341,1,N$1)))</f>
        <v/>
      </c>
      <c r="O341" s="0" t="str">
        <f aca="false">IF(O$1="","",IF(INDEX(Responses!$A$341:$AZ$341,1,O$1)="","",INDEX(Responses!$A$341:$AZ$341,1,O$1)))</f>
        <v/>
      </c>
      <c r="P341" s="0" t="str">
        <f aca="false">IF(P$1="","",IF(INDEX(Responses!$A$341:$AZ$341,1,P$1)="","",INDEX(Responses!$A$341:$AZ$341,1,P$1)))</f>
        <v/>
      </c>
      <c r="Q341" s="0" t="str">
        <f aca="false">IF(Q$1="","",IF(INDEX(Responses!$A$341:$AZ$341,1,Q$1)="","",INDEX(Responses!$A$341:$AZ$341,1,Q$1)))</f>
        <v/>
      </c>
      <c r="R341" s="0" t="str">
        <f aca="false">IF(R$1="","",IF(INDEX(Responses!$A$341:$AZ$341,1,R$1)="","",INDEX(Responses!$A$341:$AZ$341,1,R$1)))</f>
        <v/>
      </c>
      <c r="S341" s="0" t="str">
        <f aca="false">IF(S$1="","",IF(INDEX(Responses!$A$341:$AZ$341,1,S$1)="","",INDEX(Responses!$A$341:$AZ$341,1,S$1)))</f>
        <v/>
      </c>
      <c r="T341" s="0" t="n">
        <f aca="false">IF(LEN(A341&amp;B341&amp;C341&amp;D341&amp;E341&amp;F341&amp;G341&amp;H341&amp;I341&amp;J341&amp;K341&amp;L341&amp;M341&amp;N341&amp;O341&amp;P341&amp;Q341&amp;R341&amp;S341)&gt;0,1,0)</f>
        <v>0</v>
      </c>
    </row>
    <row r="342" customFormat="false" ht="15" hidden="false" customHeight="false" outlineLevel="0" collapsed="false">
      <c r="A342" s="0" t="str">
        <f aca="false">IF(A$1="","",IF(INDEX(Responses!$A$342:$AZ$342,1,A$1)="","",INDEX(Responses!$A$342:$AZ$342,1,A$1)))</f>
        <v/>
      </c>
      <c r="B342" s="0" t="str">
        <f aca="false">IF(B$1="","",IF(INDEX(Responses!$A$342:$AZ$342,1,B$1)="","",INDEX(Responses!$A$342:$AZ$342,1,B$1)))</f>
        <v/>
      </c>
      <c r="C342" s="0" t="str">
        <f aca="false">IF(C$1="","",IF(INDEX(Responses!$A$342:$AZ$342,1,C$1)="","",INDEX(Responses!$A$342:$AZ$342,1,C$1)))</f>
        <v/>
      </c>
      <c r="D342" s="0" t="str">
        <f aca="false">IF(D$1="","",IF(INDEX(Responses!$A$342:$AZ$342,1,D$1)="","",INDEX(Responses!$A$342:$AZ$342,1,D$1)))</f>
        <v/>
      </c>
      <c r="E342" s="0" t="str">
        <f aca="false">IF(E$1="","",IF(INDEX(Responses!$A$342:$AZ$342,1,E$1)="","",INDEX(Responses!$A$342:$AZ$342,1,E$1)))</f>
        <v/>
      </c>
      <c r="F342" s="0" t="str">
        <f aca="false">IF(F$1="","",IF(INDEX(Responses!$A$342:$AZ$342,1,F$1)="","",INDEX(Responses!$A$342:$AZ$342,1,F$1)))</f>
        <v/>
      </c>
      <c r="G342" s="0" t="str">
        <f aca="false">IF(G$1="","",IF(INDEX(Responses!$A$342:$AZ$342,1,G$1)="","",INDEX(Responses!$A$342:$AZ$342,1,G$1)))</f>
        <v/>
      </c>
      <c r="H342" s="0" t="str">
        <f aca="false">IF(H$1="","",IF(INDEX(Responses!$A$342:$AZ$342,1,H$1)="","",INDEX(Responses!$A$342:$AZ$342,1,H$1)))</f>
        <v/>
      </c>
      <c r="I342" s="0" t="str">
        <f aca="false">IF(I$1="","",IF(INDEX(Responses!$A$342:$AZ$342,1,I$1)="","",INDEX(Responses!$A$342:$AZ$342,1,I$1)))</f>
        <v/>
      </c>
      <c r="J342" s="0" t="str">
        <f aca="false">IF(J$1="","",IF(INDEX(Responses!$A$342:$AZ$342,1,J$1)="","",INDEX(Responses!$A$342:$AZ$342,1,J$1)))</f>
        <v/>
      </c>
      <c r="K342" s="0" t="str">
        <f aca="false">IF(K$1="","",IF(INDEX(Responses!$A$342:$AZ$342,1,K$1)="","",INDEX(Responses!$A$342:$AZ$342,1,K$1)))</f>
        <v/>
      </c>
      <c r="L342" s="0" t="str">
        <f aca="false">IF(L$1="","",IF(INDEX(Responses!$A$342:$AZ$342,1,L$1)="","",INDEX(Responses!$A$342:$AZ$342,1,L$1)))</f>
        <v/>
      </c>
      <c r="M342" s="0" t="str">
        <f aca="false">IF(M$1="","",IF(INDEX(Responses!$A$342:$AZ$342,1,M$1)="","",INDEX(Responses!$A$342:$AZ$342,1,M$1)))</f>
        <v/>
      </c>
      <c r="N342" s="0" t="str">
        <f aca="false">IF(N$1="","",IF(INDEX(Responses!$A$342:$AZ$342,1,N$1)="","",INDEX(Responses!$A$342:$AZ$342,1,N$1)))</f>
        <v/>
      </c>
      <c r="O342" s="0" t="str">
        <f aca="false">IF(O$1="","",IF(INDEX(Responses!$A$342:$AZ$342,1,O$1)="","",INDEX(Responses!$A$342:$AZ$342,1,O$1)))</f>
        <v/>
      </c>
      <c r="P342" s="0" t="str">
        <f aca="false">IF(P$1="","",IF(INDEX(Responses!$A$342:$AZ$342,1,P$1)="","",INDEX(Responses!$A$342:$AZ$342,1,P$1)))</f>
        <v/>
      </c>
      <c r="Q342" s="0" t="str">
        <f aca="false">IF(Q$1="","",IF(INDEX(Responses!$A$342:$AZ$342,1,Q$1)="","",INDEX(Responses!$A$342:$AZ$342,1,Q$1)))</f>
        <v/>
      </c>
      <c r="R342" s="0" t="str">
        <f aca="false">IF(R$1="","",IF(INDEX(Responses!$A$342:$AZ$342,1,R$1)="","",INDEX(Responses!$A$342:$AZ$342,1,R$1)))</f>
        <v/>
      </c>
      <c r="S342" s="0" t="str">
        <f aca="false">IF(S$1="","",IF(INDEX(Responses!$A$342:$AZ$342,1,S$1)="","",INDEX(Responses!$A$342:$AZ$342,1,S$1)))</f>
        <v/>
      </c>
      <c r="T342" s="0" t="n">
        <f aca="false">IF(LEN(A342&amp;B342&amp;C342&amp;D342&amp;E342&amp;F342&amp;G342&amp;H342&amp;I342&amp;J342&amp;K342&amp;L342&amp;M342&amp;N342&amp;O342&amp;P342&amp;Q342&amp;R342&amp;S342)&gt;0,1,0)</f>
        <v>0</v>
      </c>
    </row>
    <row r="343" customFormat="false" ht="15" hidden="false" customHeight="false" outlineLevel="0" collapsed="false">
      <c r="A343" s="0" t="str">
        <f aca="false">IF(A$1="","",IF(INDEX(Responses!$A$343:$AZ$343,1,A$1)="","",INDEX(Responses!$A$343:$AZ$343,1,A$1)))</f>
        <v/>
      </c>
      <c r="B343" s="0" t="str">
        <f aca="false">IF(B$1="","",IF(INDEX(Responses!$A$343:$AZ$343,1,B$1)="","",INDEX(Responses!$A$343:$AZ$343,1,B$1)))</f>
        <v/>
      </c>
      <c r="C343" s="0" t="str">
        <f aca="false">IF(C$1="","",IF(INDEX(Responses!$A$343:$AZ$343,1,C$1)="","",INDEX(Responses!$A$343:$AZ$343,1,C$1)))</f>
        <v/>
      </c>
      <c r="D343" s="0" t="str">
        <f aca="false">IF(D$1="","",IF(INDEX(Responses!$A$343:$AZ$343,1,D$1)="","",INDEX(Responses!$A$343:$AZ$343,1,D$1)))</f>
        <v/>
      </c>
      <c r="E343" s="0" t="str">
        <f aca="false">IF(E$1="","",IF(INDEX(Responses!$A$343:$AZ$343,1,E$1)="","",INDEX(Responses!$A$343:$AZ$343,1,E$1)))</f>
        <v/>
      </c>
      <c r="F343" s="0" t="str">
        <f aca="false">IF(F$1="","",IF(INDEX(Responses!$A$343:$AZ$343,1,F$1)="","",INDEX(Responses!$A$343:$AZ$343,1,F$1)))</f>
        <v/>
      </c>
      <c r="G343" s="0" t="str">
        <f aca="false">IF(G$1="","",IF(INDEX(Responses!$A$343:$AZ$343,1,G$1)="","",INDEX(Responses!$A$343:$AZ$343,1,G$1)))</f>
        <v/>
      </c>
      <c r="H343" s="0" t="str">
        <f aca="false">IF(H$1="","",IF(INDEX(Responses!$A$343:$AZ$343,1,H$1)="","",INDEX(Responses!$A$343:$AZ$343,1,H$1)))</f>
        <v/>
      </c>
      <c r="I343" s="0" t="str">
        <f aca="false">IF(I$1="","",IF(INDEX(Responses!$A$343:$AZ$343,1,I$1)="","",INDEX(Responses!$A$343:$AZ$343,1,I$1)))</f>
        <v/>
      </c>
      <c r="J343" s="0" t="str">
        <f aca="false">IF(J$1="","",IF(INDEX(Responses!$A$343:$AZ$343,1,J$1)="","",INDEX(Responses!$A$343:$AZ$343,1,J$1)))</f>
        <v/>
      </c>
      <c r="K343" s="0" t="str">
        <f aca="false">IF(K$1="","",IF(INDEX(Responses!$A$343:$AZ$343,1,K$1)="","",INDEX(Responses!$A$343:$AZ$343,1,K$1)))</f>
        <v/>
      </c>
      <c r="L343" s="0" t="str">
        <f aca="false">IF(L$1="","",IF(INDEX(Responses!$A$343:$AZ$343,1,L$1)="","",INDEX(Responses!$A$343:$AZ$343,1,L$1)))</f>
        <v/>
      </c>
      <c r="M343" s="0" t="str">
        <f aca="false">IF(M$1="","",IF(INDEX(Responses!$A$343:$AZ$343,1,M$1)="","",INDEX(Responses!$A$343:$AZ$343,1,M$1)))</f>
        <v/>
      </c>
      <c r="N343" s="0" t="str">
        <f aca="false">IF(N$1="","",IF(INDEX(Responses!$A$343:$AZ$343,1,N$1)="","",INDEX(Responses!$A$343:$AZ$343,1,N$1)))</f>
        <v/>
      </c>
      <c r="O343" s="0" t="str">
        <f aca="false">IF(O$1="","",IF(INDEX(Responses!$A$343:$AZ$343,1,O$1)="","",INDEX(Responses!$A$343:$AZ$343,1,O$1)))</f>
        <v/>
      </c>
      <c r="P343" s="0" t="str">
        <f aca="false">IF(P$1="","",IF(INDEX(Responses!$A$343:$AZ$343,1,P$1)="","",INDEX(Responses!$A$343:$AZ$343,1,P$1)))</f>
        <v/>
      </c>
      <c r="Q343" s="0" t="str">
        <f aca="false">IF(Q$1="","",IF(INDEX(Responses!$A$343:$AZ$343,1,Q$1)="","",INDEX(Responses!$A$343:$AZ$343,1,Q$1)))</f>
        <v/>
      </c>
      <c r="R343" s="0" t="str">
        <f aca="false">IF(R$1="","",IF(INDEX(Responses!$A$343:$AZ$343,1,R$1)="","",INDEX(Responses!$A$343:$AZ$343,1,R$1)))</f>
        <v/>
      </c>
      <c r="S343" s="0" t="str">
        <f aca="false">IF(S$1="","",IF(INDEX(Responses!$A$343:$AZ$343,1,S$1)="","",INDEX(Responses!$A$343:$AZ$343,1,S$1)))</f>
        <v/>
      </c>
      <c r="T343" s="0" t="n">
        <f aca="false">IF(LEN(A343&amp;B343&amp;C343&amp;D343&amp;E343&amp;F343&amp;G343&amp;H343&amp;I343&amp;J343&amp;K343&amp;L343&amp;M343&amp;N343&amp;O343&amp;P343&amp;Q343&amp;R343&amp;S343)&gt;0,1,0)</f>
        <v>0</v>
      </c>
    </row>
    <row r="344" customFormat="false" ht="15" hidden="false" customHeight="false" outlineLevel="0" collapsed="false">
      <c r="A344" s="0" t="str">
        <f aca="false">IF(A$1="","",IF(INDEX(Responses!$A$344:$AZ$344,1,A$1)="","",INDEX(Responses!$A$344:$AZ$344,1,A$1)))</f>
        <v/>
      </c>
      <c r="B344" s="0" t="str">
        <f aca="false">IF(B$1="","",IF(INDEX(Responses!$A$344:$AZ$344,1,B$1)="","",INDEX(Responses!$A$344:$AZ$344,1,B$1)))</f>
        <v/>
      </c>
      <c r="C344" s="0" t="str">
        <f aca="false">IF(C$1="","",IF(INDEX(Responses!$A$344:$AZ$344,1,C$1)="","",INDEX(Responses!$A$344:$AZ$344,1,C$1)))</f>
        <v/>
      </c>
      <c r="D344" s="0" t="str">
        <f aca="false">IF(D$1="","",IF(INDEX(Responses!$A$344:$AZ$344,1,D$1)="","",INDEX(Responses!$A$344:$AZ$344,1,D$1)))</f>
        <v/>
      </c>
      <c r="E344" s="0" t="str">
        <f aca="false">IF(E$1="","",IF(INDEX(Responses!$A$344:$AZ$344,1,E$1)="","",INDEX(Responses!$A$344:$AZ$344,1,E$1)))</f>
        <v/>
      </c>
      <c r="F344" s="0" t="str">
        <f aca="false">IF(F$1="","",IF(INDEX(Responses!$A$344:$AZ$344,1,F$1)="","",INDEX(Responses!$A$344:$AZ$344,1,F$1)))</f>
        <v/>
      </c>
      <c r="G344" s="0" t="str">
        <f aca="false">IF(G$1="","",IF(INDEX(Responses!$A$344:$AZ$344,1,G$1)="","",INDEX(Responses!$A$344:$AZ$344,1,G$1)))</f>
        <v/>
      </c>
      <c r="H344" s="0" t="str">
        <f aca="false">IF(H$1="","",IF(INDEX(Responses!$A$344:$AZ$344,1,H$1)="","",INDEX(Responses!$A$344:$AZ$344,1,H$1)))</f>
        <v/>
      </c>
      <c r="I344" s="0" t="str">
        <f aca="false">IF(I$1="","",IF(INDEX(Responses!$A$344:$AZ$344,1,I$1)="","",INDEX(Responses!$A$344:$AZ$344,1,I$1)))</f>
        <v/>
      </c>
      <c r="J344" s="0" t="str">
        <f aca="false">IF(J$1="","",IF(INDEX(Responses!$A$344:$AZ$344,1,J$1)="","",INDEX(Responses!$A$344:$AZ$344,1,J$1)))</f>
        <v/>
      </c>
      <c r="K344" s="0" t="str">
        <f aca="false">IF(K$1="","",IF(INDEX(Responses!$A$344:$AZ$344,1,K$1)="","",INDEX(Responses!$A$344:$AZ$344,1,K$1)))</f>
        <v/>
      </c>
      <c r="L344" s="0" t="str">
        <f aca="false">IF(L$1="","",IF(INDEX(Responses!$A$344:$AZ$344,1,L$1)="","",INDEX(Responses!$A$344:$AZ$344,1,L$1)))</f>
        <v/>
      </c>
      <c r="M344" s="0" t="str">
        <f aca="false">IF(M$1="","",IF(INDEX(Responses!$A$344:$AZ$344,1,M$1)="","",INDEX(Responses!$A$344:$AZ$344,1,M$1)))</f>
        <v/>
      </c>
      <c r="N344" s="0" t="str">
        <f aca="false">IF(N$1="","",IF(INDEX(Responses!$A$344:$AZ$344,1,N$1)="","",INDEX(Responses!$A$344:$AZ$344,1,N$1)))</f>
        <v/>
      </c>
      <c r="O344" s="0" t="str">
        <f aca="false">IF(O$1="","",IF(INDEX(Responses!$A$344:$AZ$344,1,O$1)="","",INDEX(Responses!$A$344:$AZ$344,1,O$1)))</f>
        <v/>
      </c>
      <c r="P344" s="0" t="str">
        <f aca="false">IF(P$1="","",IF(INDEX(Responses!$A$344:$AZ$344,1,P$1)="","",INDEX(Responses!$A$344:$AZ$344,1,P$1)))</f>
        <v/>
      </c>
      <c r="Q344" s="0" t="str">
        <f aca="false">IF(Q$1="","",IF(INDEX(Responses!$A$344:$AZ$344,1,Q$1)="","",INDEX(Responses!$A$344:$AZ$344,1,Q$1)))</f>
        <v/>
      </c>
      <c r="R344" s="0" t="str">
        <f aca="false">IF(R$1="","",IF(INDEX(Responses!$A$344:$AZ$344,1,R$1)="","",INDEX(Responses!$A$344:$AZ$344,1,R$1)))</f>
        <v/>
      </c>
      <c r="S344" s="0" t="str">
        <f aca="false">IF(S$1="","",IF(INDEX(Responses!$A$344:$AZ$344,1,S$1)="","",INDEX(Responses!$A$344:$AZ$344,1,S$1)))</f>
        <v/>
      </c>
      <c r="T344" s="0" t="n">
        <f aca="false">IF(LEN(A344&amp;B344&amp;C344&amp;D344&amp;E344&amp;F344&amp;G344&amp;H344&amp;I344&amp;J344&amp;K344&amp;L344&amp;M344&amp;N344&amp;O344&amp;P344&amp;Q344&amp;R344&amp;S344)&gt;0,1,0)</f>
        <v>0</v>
      </c>
    </row>
    <row r="345" customFormat="false" ht="15" hidden="false" customHeight="false" outlineLevel="0" collapsed="false">
      <c r="A345" s="0" t="str">
        <f aca="false">IF(A$1="","",IF(INDEX(Responses!$A$345:$AZ$345,1,A$1)="","",INDEX(Responses!$A$345:$AZ$345,1,A$1)))</f>
        <v/>
      </c>
      <c r="B345" s="0" t="str">
        <f aca="false">IF(B$1="","",IF(INDEX(Responses!$A$345:$AZ$345,1,B$1)="","",INDEX(Responses!$A$345:$AZ$345,1,B$1)))</f>
        <v/>
      </c>
      <c r="C345" s="0" t="str">
        <f aca="false">IF(C$1="","",IF(INDEX(Responses!$A$345:$AZ$345,1,C$1)="","",INDEX(Responses!$A$345:$AZ$345,1,C$1)))</f>
        <v/>
      </c>
      <c r="D345" s="0" t="str">
        <f aca="false">IF(D$1="","",IF(INDEX(Responses!$A$345:$AZ$345,1,D$1)="","",INDEX(Responses!$A$345:$AZ$345,1,D$1)))</f>
        <v/>
      </c>
      <c r="E345" s="0" t="str">
        <f aca="false">IF(E$1="","",IF(INDEX(Responses!$A$345:$AZ$345,1,E$1)="","",INDEX(Responses!$A$345:$AZ$345,1,E$1)))</f>
        <v/>
      </c>
      <c r="F345" s="0" t="str">
        <f aca="false">IF(F$1="","",IF(INDEX(Responses!$A$345:$AZ$345,1,F$1)="","",INDEX(Responses!$A$345:$AZ$345,1,F$1)))</f>
        <v/>
      </c>
      <c r="G345" s="0" t="str">
        <f aca="false">IF(G$1="","",IF(INDEX(Responses!$A$345:$AZ$345,1,G$1)="","",INDEX(Responses!$A$345:$AZ$345,1,G$1)))</f>
        <v/>
      </c>
      <c r="H345" s="0" t="str">
        <f aca="false">IF(H$1="","",IF(INDEX(Responses!$A$345:$AZ$345,1,H$1)="","",INDEX(Responses!$A$345:$AZ$345,1,H$1)))</f>
        <v/>
      </c>
      <c r="I345" s="0" t="str">
        <f aca="false">IF(I$1="","",IF(INDEX(Responses!$A$345:$AZ$345,1,I$1)="","",INDEX(Responses!$A$345:$AZ$345,1,I$1)))</f>
        <v/>
      </c>
      <c r="J345" s="0" t="str">
        <f aca="false">IF(J$1="","",IF(INDEX(Responses!$A$345:$AZ$345,1,J$1)="","",INDEX(Responses!$A$345:$AZ$345,1,J$1)))</f>
        <v/>
      </c>
      <c r="K345" s="0" t="str">
        <f aca="false">IF(K$1="","",IF(INDEX(Responses!$A$345:$AZ$345,1,K$1)="","",INDEX(Responses!$A$345:$AZ$345,1,K$1)))</f>
        <v/>
      </c>
      <c r="L345" s="0" t="str">
        <f aca="false">IF(L$1="","",IF(INDEX(Responses!$A$345:$AZ$345,1,L$1)="","",INDEX(Responses!$A$345:$AZ$345,1,L$1)))</f>
        <v/>
      </c>
      <c r="M345" s="0" t="str">
        <f aca="false">IF(M$1="","",IF(INDEX(Responses!$A$345:$AZ$345,1,M$1)="","",INDEX(Responses!$A$345:$AZ$345,1,M$1)))</f>
        <v/>
      </c>
      <c r="N345" s="0" t="str">
        <f aca="false">IF(N$1="","",IF(INDEX(Responses!$A$345:$AZ$345,1,N$1)="","",INDEX(Responses!$A$345:$AZ$345,1,N$1)))</f>
        <v/>
      </c>
      <c r="O345" s="0" t="str">
        <f aca="false">IF(O$1="","",IF(INDEX(Responses!$A$345:$AZ$345,1,O$1)="","",INDEX(Responses!$A$345:$AZ$345,1,O$1)))</f>
        <v/>
      </c>
      <c r="P345" s="0" t="str">
        <f aca="false">IF(P$1="","",IF(INDEX(Responses!$A$345:$AZ$345,1,P$1)="","",INDEX(Responses!$A$345:$AZ$345,1,P$1)))</f>
        <v/>
      </c>
      <c r="Q345" s="0" t="str">
        <f aca="false">IF(Q$1="","",IF(INDEX(Responses!$A$345:$AZ$345,1,Q$1)="","",INDEX(Responses!$A$345:$AZ$345,1,Q$1)))</f>
        <v/>
      </c>
      <c r="R345" s="0" t="str">
        <f aca="false">IF(R$1="","",IF(INDEX(Responses!$A$345:$AZ$345,1,R$1)="","",INDEX(Responses!$A$345:$AZ$345,1,R$1)))</f>
        <v/>
      </c>
      <c r="S345" s="0" t="str">
        <f aca="false">IF(S$1="","",IF(INDEX(Responses!$A$345:$AZ$345,1,S$1)="","",INDEX(Responses!$A$345:$AZ$345,1,S$1)))</f>
        <v/>
      </c>
      <c r="T345" s="0" t="n">
        <f aca="false">IF(LEN(A345&amp;B345&amp;C345&amp;D345&amp;E345&amp;F345&amp;G345&amp;H345&amp;I345&amp;J345&amp;K345&amp;L345&amp;M345&amp;N345&amp;O345&amp;P345&amp;Q345&amp;R345&amp;S345)&gt;0,1,0)</f>
        <v>0</v>
      </c>
    </row>
    <row r="346" customFormat="false" ht="15" hidden="false" customHeight="false" outlineLevel="0" collapsed="false">
      <c r="A346" s="0" t="str">
        <f aca="false">IF(A$1="","",IF(INDEX(Responses!$A$346:$AZ$346,1,A$1)="","",INDEX(Responses!$A$346:$AZ$346,1,A$1)))</f>
        <v/>
      </c>
      <c r="B346" s="0" t="str">
        <f aca="false">IF(B$1="","",IF(INDEX(Responses!$A$346:$AZ$346,1,B$1)="","",INDEX(Responses!$A$346:$AZ$346,1,B$1)))</f>
        <v/>
      </c>
      <c r="C346" s="0" t="str">
        <f aca="false">IF(C$1="","",IF(INDEX(Responses!$A$346:$AZ$346,1,C$1)="","",INDEX(Responses!$A$346:$AZ$346,1,C$1)))</f>
        <v/>
      </c>
      <c r="D346" s="0" t="str">
        <f aca="false">IF(D$1="","",IF(INDEX(Responses!$A$346:$AZ$346,1,D$1)="","",INDEX(Responses!$A$346:$AZ$346,1,D$1)))</f>
        <v/>
      </c>
      <c r="E346" s="0" t="str">
        <f aca="false">IF(E$1="","",IF(INDEX(Responses!$A$346:$AZ$346,1,E$1)="","",INDEX(Responses!$A$346:$AZ$346,1,E$1)))</f>
        <v/>
      </c>
      <c r="F346" s="0" t="str">
        <f aca="false">IF(F$1="","",IF(INDEX(Responses!$A$346:$AZ$346,1,F$1)="","",INDEX(Responses!$A$346:$AZ$346,1,F$1)))</f>
        <v/>
      </c>
      <c r="G346" s="0" t="str">
        <f aca="false">IF(G$1="","",IF(INDEX(Responses!$A$346:$AZ$346,1,G$1)="","",INDEX(Responses!$A$346:$AZ$346,1,G$1)))</f>
        <v/>
      </c>
      <c r="H346" s="0" t="str">
        <f aca="false">IF(H$1="","",IF(INDEX(Responses!$A$346:$AZ$346,1,H$1)="","",INDEX(Responses!$A$346:$AZ$346,1,H$1)))</f>
        <v/>
      </c>
      <c r="I346" s="0" t="str">
        <f aca="false">IF(I$1="","",IF(INDEX(Responses!$A$346:$AZ$346,1,I$1)="","",INDEX(Responses!$A$346:$AZ$346,1,I$1)))</f>
        <v/>
      </c>
      <c r="J346" s="0" t="str">
        <f aca="false">IF(J$1="","",IF(INDEX(Responses!$A$346:$AZ$346,1,J$1)="","",INDEX(Responses!$A$346:$AZ$346,1,J$1)))</f>
        <v/>
      </c>
      <c r="K346" s="0" t="str">
        <f aca="false">IF(K$1="","",IF(INDEX(Responses!$A$346:$AZ$346,1,K$1)="","",INDEX(Responses!$A$346:$AZ$346,1,K$1)))</f>
        <v/>
      </c>
      <c r="L346" s="0" t="str">
        <f aca="false">IF(L$1="","",IF(INDEX(Responses!$A$346:$AZ$346,1,L$1)="","",INDEX(Responses!$A$346:$AZ$346,1,L$1)))</f>
        <v/>
      </c>
      <c r="M346" s="0" t="str">
        <f aca="false">IF(M$1="","",IF(INDEX(Responses!$A$346:$AZ$346,1,M$1)="","",INDEX(Responses!$A$346:$AZ$346,1,M$1)))</f>
        <v/>
      </c>
      <c r="N346" s="0" t="str">
        <f aca="false">IF(N$1="","",IF(INDEX(Responses!$A$346:$AZ$346,1,N$1)="","",INDEX(Responses!$A$346:$AZ$346,1,N$1)))</f>
        <v/>
      </c>
      <c r="O346" s="0" t="str">
        <f aca="false">IF(O$1="","",IF(INDEX(Responses!$A$346:$AZ$346,1,O$1)="","",INDEX(Responses!$A$346:$AZ$346,1,O$1)))</f>
        <v/>
      </c>
      <c r="P346" s="0" t="str">
        <f aca="false">IF(P$1="","",IF(INDEX(Responses!$A$346:$AZ$346,1,P$1)="","",INDEX(Responses!$A$346:$AZ$346,1,P$1)))</f>
        <v/>
      </c>
      <c r="Q346" s="0" t="str">
        <f aca="false">IF(Q$1="","",IF(INDEX(Responses!$A$346:$AZ$346,1,Q$1)="","",INDEX(Responses!$A$346:$AZ$346,1,Q$1)))</f>
        <v/>
      </c>
      <c r="R346" s="0" t="str">
        <f aca="false">IF(R$1="","",IF(INDEX(Responses!$A$346:$AZ$346,1,R$1)="","",INDEX(Responses!$A$346:$AZ$346,1,R$1)))</f>
        <v/>
      </c>
      <c r="S346" s="0" t="str">
        <f aca="false">IF(S$1="","",IF(INDEX(Responses!$A$346:$AZ$346,1,S$1)="","",INDEX(Responses!$A$346:$AZ$346,1,S$1)))</f>
        <v/>
      </c>
      <c r="T346" s="0" t="n">
        <f aca="false">IF(LEN(A346&amp;B346&amp;C346&amp;D346&amp;E346&amp;F346&amp;G346&amp;H346&amp;I346&amp;J346&amp;K346&amp;L346&amp;M346&amp;N346&amp;O346&amp;P346&amp;Q346&amp;R346&amp;S346)&gt;0,1,0)</f>
        <v>0</v>
      </c>
    </row>
    <row r="347" customFormat="false" ht="15" hidden="false" customHeight="false" outlineLevel="0" collapsed="false">
      <c r="A347" s="0" t="str">
        <f aca="false">IF(A$1="","",IF(INDEX(Responses!$A$347:$AZ$347,1,A$1)="","",INDEX(Responses!$A$347:$AZ$347,1,A$1)))</f>
        <v/>
      </c>
      <c r="B347" s="0" t="str">
        <f aca="false">IF(B$1="","",IF(INDEX(Responses!$A$347:$AZ$347,1,B$1)="","",INDEX(Responses!$A$347:$AZ$347,1,B$1)))</f>
        <v/>
      </c>
      <c r="C347" s="0" t="str">
        <f aca="false">IF(C$1="","",IF(INDEX(Responses!$A$347:$AZ$347,1,C$1)="","",INDEX(Responses!$A$347:$AZ$347,1,C$1)))</f>
        <v/>
      </c>
      <c r="D347" s="0" t="str">
        <f aca="false">IF(D$1="","",IF(INDEX(Responses!$A$347:$AZ$347,1,D$1)="","",INDEX(Responses!$A$347:$AZ$347,1,D$1)))</f>
        <v/>
      </c>
      <c r="E347" s="0" t="str">
        <f aca="false">IF(E$1="","",IF(INDEX(Responses!$A$347:$AZ$347,1,E$1)="","",INDEX(Responses!$A$347:$AZ$347,1,E$1)))</f>
        <v/>
      </c>
      <c r="F347" s="0" t="str">
        <f aca="false">IF(F$1="","",IF(INDEX(Responses!$A$347:$AZ$347,1,F$1)="","",INDEX(Responses!$A$347:$AZ$347,1,F$1)))</f>
        <v/>
      </c>
      <c r="G347" s="0" t="str">
        <f aca="false">IF(G$1="","",IF(INDEX(Responses!$A$347:$AZ$347,1,G$1)="","",INDEX(Responses!$A$347:$AZ$347,1,G$1)))</f>
        <v/>
      </c>
      <c r="H347" s="0" t="str">
        <f aca="false">IF(H$1="","",IF(INDEX(Responses!$A$347:$AZ$347,1,H$1)="","",INDEX(Responses!$A$347:$AZ$347,1,H$1)))</f>
        <v/>
      </c>
      <c r="I347" s="0" t="str">
        <f aca="false">IF(I$1="","",IF(INDEX(Responses!$A$347:$AZ$347,1,I$1)="","",INDEX(Responses!$A$347:$AZ$347,1,I$1)))</f>
        <v/>
      </c>
      <c r="J347" s="0" t="str">
        <f aca="false">IF(J$1="","",IF(INDEX(Responses!$A$347:$AZ$347,1,J$1)="","",INDEX(Responses!$A$347:$AZ$347,1,J$1)))</f>
        <v/>
      </c>
      <c r="K347" s="0" t="str">
        <f aca="false">IF(K$1="","",IF(INDEX(Responses!$A$347:$AZ$347,1,K$1)="","",INDEX(Responses!$A$347:$AZ$347,1,K$1)))</f>
        <v/>
      </c>
      <c r="L347" s="0" t="str">
        <f aca="false">IF(L$1="","",IF(INDEX(Responses!$A$347:$AZ$347,1,L$1)="","",INDEX(Responses!$A$347:$AZ$347,1,L$1)))</f>
        <v/>
      </c>
      <c r="M347" s="0" t="str">
        <f aca="false">IF(M$1="","",IF(INDEX(Responses!$A$347:$AZ$347,1,M$1)="","",INDEX(Responses!$A$347:$AZ$347,1,M$1)))</f>
        <v/>
      </c>
      <c r="N347" s="0" t="str">
        <f aca="false">IF(N$1="","",IF(INDEX(Responses!$A$347:$AZ$347,1,N$1)="","",INDEX(Responses!$A$347:$AZ$347,1,N$1)))</f>
        <v/>
      </c>
      <c r="O347" s="0" t="str">
        <f aca="false">IF(O$1="","",IF(INDEX(Responses!$A$347:$AZ$347,1,O$1)="","",INDEX(Responses!$A$347:$AZ$347,1,O$1)))</f>
        <v/>
      </c>
      <c r="P347" s="0" t="str">
        <f aca="false">IF(P$1="","",IF(INDEX(Responses!$A$347:$AZ$347,1,P$1)="","",INDEX(Responses!$A$347:$AZ$347,1,P$1)))</f>
        <v/>
      </c>
      <c r="Q347" s="0" t="str">
        <f aca="false">IF(Q$1="","",IF(INDEX(Responses!$A$347:$AZ$347,1,Q$1)="","",INDEX(Responses!$A$347:$AZ$347,1,Q$1)))</f>
        <v/>
      </c>
      <c r="R347" s="0" t="str">
        <f aca="false">IF(R$1="","",IF(INDEX(Responses!$A$347:$AZ$347,1,R$1)="","",INDEX(Responses!$A$347:$AZ$347,1,R$1)))</f>
        <v/>
      </c>
      <c r="S347" s="0" t="str">
        <f aca="false">IF(S$1="","",IF(INDEX(Responses!$A$347:$AZ$347,1,S$1)="","",INDEX(Responses!$A$347:$AZ$347,1,S$1)))</f>
        <v/>
      </c>
      <c r="T347" s="0" t="n">
        <f aca="false">IF(LEN(A347&amp;B347&amp;C347&amp;D347&amp;E347&amp;F347&amp;G347&amp;H347&amp;I347&amp;J347&amp;K347&amp;L347&amp;M347&amp;N347&amp;O347&amp;P347&amp;Q347&amp;R347&amp;S347)&gt;0,1,0)</f>
        <v>0</v>
      </c>
    </row>
    <row r="348" customFormat="false" ht="15" hidden="false" customHeight="false" outlineLevel="0" collapsed="false">
      <c r="A348" s="0" t="str">
        <f aca="false">IF(A$1="","",IF(INDEX(Responses!$A$348:$AZ$348,1,A$1)="","",INDEX(Responses!$A$348:$AZ$348,1,A$1)))</f>
        <v/>
      </c>
      <c r="B348" s="0" t="str">
        <f aca="false">IF(B$1="","",IF(INDEX(Responses!$A$348:$AZ$348,1,B$1)="","",INDEX(Responses!$A$348:$AZ$348,1,B$1)))</f>
        <v/>
      </c>
      <c r="C348" s="0" t="str">
        <f aca="false">IF(C$1="","",IF(INDEX(Responses!$A$348:$AZ$348,1,C$1)="","",INDEX(Responses!$A$348:$AZ$348,1,C$1)))</f>
        <v/>
      </c>
      <c r="D348" s="0" t="str">
        <f aca="false">IF(D$1="","",IF(INDEX(Responses!$A$348:$AZ$348,1,D$1)="","",INDEX(Responses!$A$348:$AZ$348,1,D$1)))</f>
        <v/>
      </c>
      <c r="E348" s="0" t="str">
        <f aca="false">IF(E$1="","",IF(INDEX(Responses!$A$348:$AZ$348,1,E$1)="","",INDEX(Responses!$A$348:$AZ$348,1,E$1)))</f>
        <v/>
      </c>
      <c r="F348" s="0" t="str">
        <f aca="false">IF(F$1="","",IF(INDEX(Responses!$A$348:$AZ$348,1,F$1)="","",INDEX(Responses!$A$348:$AZ$348,1,F$1)))</f>
        <v/>
      </c>
      <c r="G348" s="0" t="str">
        <f aca="false">IF(G$1="","",IF(INDEX(Responses!$A$348:$AZ$348,1,G$1)="","",INDEX(Responses!$A$348:$AZ$348,1,G$1)))</f>
        <v/>
      </c>
      <c r="H348" s="0" t="str">
        <f aca="false">IF(H$1="","",IF(INDEX(Responses!$A$348:$AZ$348,1,H$1)="","",INDEX(Responses!$A$348:$AZ$348,1,H$1)))</f>
        <v/>
      </c>
      <c r="I348" s="0" t="str">
        <f aca="false">IF(I$1="","",IF(INDEX(Responses!$A$348:$AZ$348,1,I$1)="","",INDEX(Responses!$A$348:$AZ$348,1,I$1)))</f>
        <v/>
      </c>
      <c r="J348" s="0" t="str">
        <f aca="false">IF(J$1="","",IF(INDEX(Responses!$A$348:$AZ$348,1,J$1)="","",INDEX(Responses!$A$348:$AZ$348,1,J$1)))</f>
        <v/>
      </c>
      <c r="K348" s="0" t="str">
        <f aca="false">IF(K$1="","",IF(INDEX(Responses!$A$348:$AZ$348,1,K$1)="","",INDEX(Responses!$A$348:$AZ$348,1,K$1)))</f>
        <v/>
      </c>
      <c r="L348" s="0" t="str">
        <f aca="false">IF(L$1="","",IF(INDEX(Responses!$A$348:$AZ$348,1,L$1)="","",INDEX(Responses!$A$348:$AZ$348,1,L$1)))</f>
        <v/>
      </c>
      <c r="M348" s="0" t="str">
        <f aca="false">IF(M$1="","",IF(INDEX(Responses!$A$348:$AZ$348,1,M$1)="","",INDEX(Responses!$A$348:$AZ$348,1,M$1)))</f>
        <v/>
      </c>
      <c r="N348" s="0" t="str">
        <f aca="false">IF(N$1="","",IF(INDEX(Responses!$A$348:$AZ$348,1,N$1)="","",INDEX(Responses!$A$348:$AZ$348,1,N$1)))</f>
        <v/>
      </c>
      <c r="O348" s="0" t="str">
        <f aca="false">IF(O$1="","",IF(INDEX(Responses!$A$348:$AZ$348,1,O$1)="","",INDEX(Responses!$A$348:$AZ$348,1,O$1)))</f>
        <v/>
      </c>
      <c r="P348" s="0" t="str">
        <f aca="false">IF(P$1="","",IF(INDEX(Responses!$A$348:$AZ$348,1,P$1)="","",INDEX(Responses!$A$348:$AZ$348,1,P$1)))</f>
        <v/>
      </c>
      <c r="Q348" s="0" t="str">
        <f aca="false">IF(Q$1="","",IF(INDEX(Responses!$A$348:$AZ$348,1,Q$1)="","",INDEX(Responses!$A$348:$AZ$348,1,Q$1)))</f>
        <v/>
      </c>
      <c r="R348" s="0" t="str">
        <f aca="false">IF(R$1="","",IF(INDEX(Responses!$A$348:$AZ$348,1,R$1)="","",INDEX(Responses!$A$348:$AZ$348,1,R$1)))</f>
        <v/>
      </c>
      <c r="S348" s="0" t="str">
        <f aca="false">IF(S$1="","",IF(INDEX(Responses!$A$348:$AZ$348,1,S$1)="","",INDEX(Responses!$A$348:$AZ$348,1,S$1)))</f>
        <v/>
      </c>
      <c r="T348" s="0" t="n">
        <f aca="false">IF(LEN(A348&amp;B348&amp;C348&amp;D348&amp;E348&amp;F348&amp;G348&amp;H348&amp;I348&amp;J348&amp;K348&amp;L348&amp;M348&amp;N348&amp;O348&amp;P348&amp;Q348&amp;R348&amp;S348)&gt;0,1,0)</f>
        <v>0</v>
      </c>
    </row>
    <row r="349" customFormat="false" ht="15" hidden="false" customHeight="false" outlineLevel="0" collapsed="false">
      <c r="A349" s="0" t="str">
        <f aca="false">IF(A$1="","",IF(INDEX(Responses!$A$349:$AZ$349,1,A$1)="","",INDEX(Responses!$A$349:$AZ$349,1,A$1)))</f>
        <v/>
      </c>
      <c r="B349" s="0" t="str">
        <f aca="false">IF(B$1="","",IF(INDEX(Responses!$A$349:$AZ$349,1,B$1)="","",INDEX(Responses!$A$349:$AZ$349,1,B$1)))</f>
        <v/>
      </c>
      <c r="C349" s="0" t="str">
        <f aca="false">IF(C$1="","",IF(INDEX(Responses!$A$349:$AZ$349,1,C$1)="","",INDEX(Responses!$A$349:$AZ$349,1,C$1)))</f>
        <v/>
      </c>
      <c r="D349" s="0" t="str">
        <f aca="false">IF(D$1="","",IF(INDEX(Responses!$A$349:$AZ$349,1,D$1)="","",INDEX(Responses!$A$349:$AZ$349,1,D$1)))</f>
        <v/>
      </c>
      <c r="E349" s="0" t="str">
        <f aca="false">IF(E$1="","",IF(INDEX(Responses!$A$349:$AZ$349,1,E$1)="","",INDEX(Responses!$A$349:$AZ$349,1,E$1)))</f>
        <v/>
      </c>
      <c r="F349" s="0" t="str">
        <f aca="false">IF(F$1="","",IF(INDEX(Responses!$A$349:$AZ$349,1,F$1)="","",INDEX(Responses!$A$349:$AZ$349,1,F$1)))</f>
        <v/>
      </c>
      <c r="G349" s="0" t="str">
        <f aca="false">IF(G$1="","",IF(INDEX(Responses!$A$349:$AZ$349,1,G$1)="","",INDEX(Responses!$A$349:$AZ$349,1,G$1)))</f>
        <v/>
      </c>
      <c r="H349" s="0" t="str">
        <f aca="false">IF(H$1="","",IF(INDEX(Responses!$A$349:$AZ$349,1,H$1)="","",INDEX(Responses!$A$349:$AZ$349,1,H$1)))</f>
        <v/>
      </c>
      <c r="I349" s="0" t="str">
        <f aca="false">IF(I$1="","",IF(INDEX(Responses!$A$349:$AZ$349,1,I$1)="","",INDEX(Responses!$A$349:$AZ$349,1,I$1)))</f>
        <v/>
      </c>
      <c r="J349" s="0" t="str">
        <f aca="false">IF(J$1="","",IF(INDEX(Responses!$A$349:$AZ$349,1,J$1)="","",INDEX(Responses!$A$349:$AZ$349,1,J$1)))</f>
        <v/>
      </c>
      <c r="K349" s="0" t="str">
        <f aca="false">IF(K$1="","",IF(INDEX(Responses!$A$349:$AZ$349,1,K$1)="","",INDEX(Responses!$A$349:$AZ$349,1,K$1)))</f>
        <v/>
      </c>
      <c r="L349" s="0" t="str">
        <f aca="false">IF(L$1="","",IF(INDEX(Responses!$A$349:$AZ$349,1,L$1)="","",INDEX(Responses!$A$349:$AZ$349,1,L$1)))</f>
        <v/>
      </c>
      <c r="M349" s="0" t="str">
        <f aca="false">IF(M$1="","",IF(INDEX(Responses!$A$349:$AZ$349,1,M$1)="","",INDEX(Responses!$A$349:$AZ$349,1,M$1)))</f>
        <v/>
      </c>
      <c r="N349" s="0" t="str">
        <f aca="false">IF(N$1="","",IF(INDEX(Responses!$A$349:$AZ$349,1,N$1)="","",INDEX(Responses!$A$349:$AZ$349,1,N$1)))</f>
        <v/>
      </c>
      <c r="O349" s="0" t="str">
        <f aca="false">IF(O$1="","",IF(INDEX(Responses!$A$349:$AZ$349,1,O$1)="","",INDEX(Responses!$A$349:$AZ$349,1,O$1)))</f>
        <v/>
      </c>
      <c r="P349" s="0" t="str">
        <f aca="false">IF(P$1="","",IF(INDEX(Responses!$A$349:$AZ$349,1,P$1)="","",INDEX(Responses!$A$349:$AZ$349,1,P$1)))</f>
        <v/>
      </c>
      <c r="Q349" s="0" t="str">
        <f aca="false">IF(Q$1="","",IF(INDEX(Responses!$A$349:$AZ$349,1,Q$1)="","",INDEX(Responses!$A$349:$AZ$349,1,Q$1)))</f>
        <v/>
      </c>
      <c r="R349" s="0" t="str">
        <f aca="false">IF(R$1="","",IF(INDEX(Responses!$A$349:$AZ$349,1,R$1)="","",INDEX(Responses!$A$349:$AZ$349,1,R$1)))</f>
        <v/>
      </c>
      <c r="S349" s="0" t="str">
        <f aca="false">IF(S$1="","",IF(INDEX(Responses!$A$349:$AZ$349,1,S$1)="","",INDEX(Responses!$A$349:$AZ$349,1,S$1)))</f>
        <v/>
      </c>
      <c r="T349" s="0" t="n">
        <f aca="false">IF(LEN(A349&amp;B349&amp;C349&amp;D349&amp;E349&amp;F349&amp;G349&amp;H349&amp;I349&amp;J349&amp;K349&amp;L349&amp;M349&amp;N349&amp;O349&amp;P349&amp;Q349&amp;R349&amp;S349)&gt;0,1,0)</f>
        <v>0</v>
      </c>
    </row>
    <row r="350" customFormat="false" ht="15" hidden="false" customHeight="false" outlineLevel="0" collapsed="false">
      <c r="A350" s="0" t="str">
        <f aca="false">IF(A$1="","",IF(INDEX(Responses!$A$350:$AZ$350,1,A$1)="","",INDEX(Responses!$A$350:$AZ$350,1,A$1)))</f>
        <v/>
      </c>
      <c r="B350" s="0" t="str">
        <f aca="false">IF(B$1="","",IF(INDEX(Responses!$A$350:$AZ$350,1,B$1)="","",INDEX(Responses!$A$350:$AZ$350,1,B$1)))</f>
        <v/>
      </c>
      <c r="C350" s="0" t="str">
        <f aca="false">IF(C$1="","",IF(INDEX(Responses!$A$350:$AZ$350,1,C$1)="","",INDEX(Responses!$A$350:$AZ$350,1,C$1)))</f>
        <v/>
      </c>
      <c r="D350" s="0" t="str">
        <f aca="false">IF(D$1="","",IF(INDEX(Responses!$A$350:$AZ$350,1,D$1)="","",INDEX(Responses!$A$350:$AZ$350,1,D$1)))</f>
        <v/>
      </c>
      <c r="E350" s="0" t="str">
        <f aca="false">IF(E$1="","",IF(INDEX(Responses!$A$350:$AZ$350,1,E$1)="","",INDEX(Responses!$A$350:$AZ$350,1,E$1)))</f>
        <v/>
      </c>
      <c r="F350" s="0" t="str">
        <f aca="false">IF(F$1="","",IF(INDEX(Responses!$A$350:$AZ$350,1,F$1)="","",INDEX(Responses!$A$350:$AZ$350,1,F$1)))</f>
        <v/>
      </c>
      <c r="G350" s="0" t="str">
        <f aca="false">IF(G$1="","",IF(INDEX(Responses!$A$350:$AZ$350,1,G$1)="","",INDEX(Responses!$A$350:$AZ$350,1,G$1)))</f>
        <v/>
      </c>
      <c r="H350" s="0" t="str">
        <f aca="false">IF(H$1="","",IF(INDEX(Responses!$A$350:$AZ$350,1,H$1)="","",INDEX(Responses!$A$350:$AZ$350,1,H$1)))</f>
        <v/>
      </c>
      <c r="I350" s="0" t="str">
        <f aca="false">IF(I$1="","",IF(INDEX(Responses!$A$350:$AZ$350,1,I$1)="","",INDEX(Responses!$A$350:$AZ$350,1,I$1)))</f>
        <v/>
      </c>
      <c r="J350" s="0" t="str">
        <f aca="false">IF(J$1="","",IF(INDEX(Responses!$A$350:$AZ$350,1,J$1)="","",INDEX(Responses!$A$350:$AZ$350,1,J$1)))</f>
        <v/>
      </c>
      <c r="K350" s="0" t="str">
        <f aca="false">IF(K$1="","",IF(INDEX(Responses!$A$350:$AZ$350,1,K$1)="","",INDEX(Responses!$A$350:$AZ$350,1,K$1)))</f>
        <v/>
      </c>
      <c r="L350" s="0" t="str">
        <f aca="false">IF(L$1="","",IF(INDEX(Responses!$A$350:$AZ$350,1,L$1)="","",INDEX(Responses!$A$350:$AZ$350,1,L$1)))</f>
        <v/>
      </c>
      <c r="M350" s="0" t="str">
        <f aca="false">IF(M$1="","",IF(INDEX(Responses!$A$350:$AZ$350,1,M$1)="","",INDEX(Responses!$A$350:$AZ$350,1,M$1)))</f>
        <v/>
      </c>
      <c r="N350" s="0" t="str">
        <f aca="false">IF(N$1="","",IF(INDEX(Responses!$A$350:$AZ$350,1,N$1)="","",INDEX(Responses!$A$350:$AZ$350,1,N$1)))</f>
        <v/>
      </c>
      <c r="O350" s="0" t="str">
        <f aca="false">IF(O$1="","",IF(INDEX(Responses!$A$350:$AZ$350,1,O$1)="","",INDEX(Responses!$A$350:$AZ$350,1,O$1)))</f>
        <v/>
      </c>
      <c r="P350" s="0" t="str">
        <f aca="false">IF(P$1="","",IF(INDEX(Responses!$A$350:$AZ$350,1,P$1)="","",INDEX(Responses!$A$350:$AZ$350,1,P$1)))</f>
        <v/>
      </c>
      <c r="Q350" s="0" t="str">
        <f aca="false">IF(Q$1="","",IF(INDEX(Responses!$A$350:$AZ$350,1,Q$1)="","",INDEX(Responses!$A$350:$AZ$350,1,Q$1)))</f>
        <v/>
      </c>
      <c r="R350" s="0" t="str">
        <f aca="false">IF(R$1="","",IF(INDEX(Responses!$A$350:$AZ$350,1,R$1)="","",INDEX(Responses!$A$350:$AZ$350,1,R$1)))</f>
        <v/>
      </c>
      <c r="S350" s="0" t="str">
        <f aca="false">IF(S$1="","",IF(INDEX(Responses!$A$350:$AZ$350,1,S$1)="","",INDEX(Responses!$A$350:$AZ$350,1,S$1)))</f>
        <v/>
      </c>
      <c r="T350" s="0" t="n">
        <f aca="false">IF(LEN(A350&amp;B350&amp;C350&amp;D350&amp;E350&amp;F350&amp;G350&amp;H350&amp;I350&amp;J350&amp;K350&amp;L350&amp;M350&amp;N350&amp;O350&amp;P350&amp;Q350&amp;R350&amp;S350)&gt;0,1,0)</f>
        <v>0</v>
      </c>
    </row>
    <row r="351" customFormat="false" ht="15" hidden="false" customHeight="false" outlineLevel="0" collapsed="false">
      <c r="A351" s="0" t="str">
        <f aca="false">IF(A$1="","",IF(INDEX(Responses!$A$351:$AZ$351,1,A$1)="","",INDEX(Responses!$A$351:$AZ$351,1,A$1)))</f>
        <v/>
      </c>
      <c r="B351" s="0" t="str">
        <f aca="false">IF(B$1="","",IF(INDEX(Responses!$A$351:$AZ$351,1,B$1)="","",INDEX(Responses!$A$351:$AZ$351,1,B$1)))</f>
        <v/>
      </c>
      <c r="C351" s="0" t="str">
        <f aca="false">IF(C$1="","",IF(INDEX(Responses!$A$351:$AZ$351,1,C$1)="","",INDEX(Responses!$A$351:$AZ$351,1,C$1)))</f>
        <v/>
      </c>
      <c r="D351" s="0" t="str">
        <f aca="false">IF(D$1="","",IF(INDEX(Responses!$A$351:$AZ$351,1,D$1)="","",INDEX(Responses!$A$351:$AZ$351,1,D$1)))</f>
        <v/>
      </c>
      <c r="E351" s="0" t="str">
        <f aca="false">IF(E$1="","",IF(INDEX(Responses!$A$351:$AZ$351,1,E$1)="","",INDEX(Responses!$A$351:$AZ$351,1,E$1)))</f>
        <v/>
      </c>
      <c r="F351" s="0" t="str">
        <f aca="false">IF(F$1="","",IF(INDEX(Responses!$A$351:$AZ$351,1,F$1)="","",INDEX(Responses!$A$351:$AZ$351,1,F$1)))</f>
        <v/>
      </c>
      <c r="G351" s="0" t="str">
        <f aca="false">IF(G$1="","",IF(INDEX(Responses!$A$351:$AZ$351,1,G$1)="","",INDEX(Responses!$A$351:$AZ$351,1,G$1)))</f>
        <v/>
      </c>
      <c r="H351" s="0" t="str">
        <f aca="false">IF(H$1="","",IF(INDEX(Responses!$A$351:$AZ$351,1,H$1)="","",INDEX(Responses!$A$351:$AZ$351,1,H$1)))</f>
        <v/>
      </c>
      <c r="I351" s="0" t="str">
        <f aca="false">IF(I$1="","",IF(INDEX(Responses!$A$351:$AZ$351,1,I$1)="","",INDEX(Responses!$A$351:$AZ$351,1,I$1)))</f>
        <v/>
      </c>
      <c r="J351" s="0" t="str">
        <f aca="false">IF(J$1="","",IF(INDEX(Responses!$A$351:$AZ$351,1,J$1)="","",INDEX(Responses!$A$351:$AZ$351,1,J$1)))</f>
        <v/>
      </c>
      <c r="K351" s="0" t="str">
        <f aca="false">IF(K$1="","",IF(INDEX(Responses!$A$351:$AZ$351,1,K$1)="","",INDEX(Responses!$A$351:$AZ$351,1,K$1)))</f>
        <v/>
      </c>
      <c r="L351" s="0" t="str">
        <f aca="false">IF(L$1="","",IF(INDEX(Responses!$A$351:$AZ$351,1,L$1)="","",INDEX(Responses!$A$351:$AZ$351,1,L$1)))</f>
        <v/>
      </c>
      <c r="M351" s="0" t="str">
        <f aca="false">IF(M$1="","",IF(INDEX(Responses!$A$351:$AZ$351,1,M$1)="","",INDEX(Responses!$A$351:$AZ$351,1,M$1)))</f>
        <v/>
      </c>
      <c r="N351" s="0" t="str">
        <f aca="false">IF(N$1="","",IF(INDEX(Responses!$A$351:$AZ$351,1,N$1)="","",INDEX(Responses!$A$351:$AZ$351,1,N$1)))</f>
        <v/>
      </c>
      <c r="O351" s="0" t="str">
        <f aca="false">IF(O$1="","",IF(INDEX(Responses!$A$351:$AZ$351,1,O$1)="","",INDEX(Responses!$A$351:$AZ$351,1,O$1)))</f>
        <v/>
      </c>
      <c r="P351" s="0" t="str">
        <f aca="false">IF(P$1="","",IF(INDEX(Responses!$A$351:$AZ$351,1,P$1)="","",INDEX(Responses!$A$351:$AZ$351,1,P$1)))</f>
        <v/>
      </c>
      <c r="Q351" s="0" t="str">
        <f aca="false">IF(Q$1="","",IF(INDEX(Responses!$A$351:$AZ$351,1,Q$1)="","",INDEX(Responses!$A$351:$AZ$351,1,Q$1)))</f>
        <v/>
      </c>
      <c r="R351" s="0" t="str">
        <f aca="false">IF(R$1="","",IF(INDEX(Responses!$A$351:$AZ$351,1,R$1)="","",INDEX(Responses!$A$351:$AZ$351,1,R$1)))</f>
        <v/>
      </c>
      <c r="S351" s="0" t="str">
        <f aca="false">IF(S$1="","",IF(INDEX(Responses!$A$351:$AZ$351,1,S$1)="","",INDEX(Responses!$A$351:$AZ$351,1,S$1)))</f>
        <v/>
      </c>
      <c r="T351" s="0" t="n">
        <f aca="false">IF(LEN(A351&amp;B351&amp;C351&amp;D351&amp;E351&amp;F351&amp;G351&amp;H351&amp;I351&amp;J351&amp;K351&amp;L351&amp;M351&amp;N351&amp;O351&amp;P351&amp;Q351&amp;R351&amp;S351)&gt;0,1,0)</f>
        <v>0</v>
      </c>
    </row>
    <row r="352" customFormat="false" ht="15" hidden="false" customHeight="false" outlineLevel="0" collapsed="false">
      <c r="A352" s="0" t="str">
        <f aca="false">IF(A$1="","",IF(INDEX(Responses!$A$352:$AZ$352,1,A$1)="","",INDEX(Responses!$A$352:$AZ$352,1,A$1)))</f>
        <v/>
      </c>
      <c r="B352" s="0" t="str">
        <f aca="false">IF(B$1="","",IF(INDEX(Responses!$A$352:$AZ$352,1,B$1)="","",INDEX(Responses!$A$352:$AZ$352,1,B$1)))</f>
        <v/>
      </c>
      <c r="C352" s="0" t="str">
        <f aca="false">IF(C$1="","",IF(INDEX(Responses!$A$352:$AZ$352,1,C$1)="","",INDEX(Responses!$A$352:$AZ$352,1,C$1)))</f>
        <v/>
      </c>
      <c r="D352" s="0" t="str">
        <f aca="false">IF(D$1="","",IF(INDEX(Responses!$A$352:$AZ$352,1,D$1)="","",INDEX(Responses!$A$352:$AZ$352,1,D$1)))</f>
        <v/>
      </c>
      <c r="E352" s="0" t="str">
        <f aca="false">IF(E$1="","",IF(INDEX(Responses!$A$352:$AZ$352,1,E$1)="","",INDEX(Responses!$A$352:$AZ$352,1,E$1)))</f>
        <v/>
      </c>
      <c r="F352" s="0" t="str">
        <f aca="false">IF(F$1="","",IF(INDEX(Responses!$A$352:$AZ$352,1,F$1)="","",INDEX(Responses!$A$352:$AZ$352,1,F$1)))</f>
        <v/>
      </c>
      <c r="G352" s="0" t="str">
        <f aca="false">IF(G$1="","",IF(INDEX(Responses!$A$352:$AZ$352,1,G$1)="","",INDEX(Responses!$A$352:$AZ$352,1,G$1)))</f>
        <v/>
      </c>
      <c r="H352" s="0" t="str">
        <f aca="false">IF(H$1="","",IF(INDEX(Responses!$A$352:$AZ$352,1,H$1)="","",INDEX(Responses!$A$352:$AZ$352,1,H$1)))</f>
        <v/>
      </c>
      <c r="I352" s="0" t="str">
        <f aca="false">IF(I$1="","",IF(INDEX(Responses!$A$352:$AZ$352,1,I$1)="","",INDEX(Responses!$A$352:$AZ$352,1,I$1)))</f>
        <v/>
      </c>
      <c r="J352" s="0" t="str">
        <f aca="false">IF(J$1="","",IF(INDEX(Responses!$A$352:$AZ$352,1,J$1)="","",INDEX(Responses!$A$352:$AZ$352,1,J$1)))</f>
        <v/>
      </c>
      <c r="K352" s="0" t="str">
        <f aca="false">IF(K$1="","",IF(INDEX(Responses!$A$352:$AZ$352,1,K$1)="","",INDEX(Responses!$A$352:$AZ$352,1,K$1)))</f>
        <v/>
      </c>
      <c r="L352" s="0" t="str">
        <f aca="false">IF(L$1="","",IF(INDEX(Responses!$A$352:$AZ$352,1,L$1)="","",INDEX(Responses!$A$352:$AZ$352,1,L$1)))</f>
        <v/>
      </c>
      <c r="M352" s="0" t="str">
        <f aca="false">IF(M$1="","",IF(INDEX(Responses!$A$352:$AZ$352,1,M$1)="","",INDEX(Responses!$A$352:$AZ$352,1,M$1)))</f>
        <v/>
      </c>
      <c r="N352" s="0" t="str">
        <f aca="false">IF(N$1="","",IF(INDEX(Responses!$A$352:$AZ$352,1,N$1)="","",INDEX(Responses!$A$352:$AZ$352,1,N$1)))</f>
        <v/>
      </c>
      <c r="O352" s="0" t="str">
        <f aca="false">IF(O$1="","",IF(INDEX(Responses!$A$352:$AZ$352,1,O$1)="","",INDEX(Responses!$A$352:$AZ$352,1,O$1)))</f>
        <v/>
      </c>
      <c r="P352" s="0" t="str">
        <f aca="false">IF(P$1="","",IF(INDEX(Responses!$A$352:$AZ$352,1,P$1)="","",INDEX(Responses!$A$352:$AZ$352,1,P$1)))</f>
        <v/>
      </c>
      <c r="Q352" s="0" t="str">
        <f aca="false">IF(Q$1="","",IF(INDEX(Responses!$A$352:$AZ$352,1,Q$1)="","",INDEX(Responses!$A$352:$AZ$352,1,Q$1)))</f>
        <v/>
      </c>
      <c r="R352" s="0" t="str">
        <f aca="false">IF(R$1="","",IF(INDEX(Responses!$A$352:$AZ$352,1,R$1)="","",INDEX(Responses!$A$352:$AZ$352,1,R$1)))</f>
        <v/>
      </c>
      <c r="S352" s="0" t="str">
        <f aca="false">IF(S$1="","",IF(INDEX(Responses!$A$352:$AZ$352,1,S$1)="","",INDEX(Responses!$A$352:$AZ$352,1,S$1)))</f>
        <v/>
      </c>
      <c r="T352" s="0" t="n">
        <f aca="false">IF(LEN(A352&amp;B352&amp;C352&amp;D352&amp;E352&amp;F352&amp;G352&amp;H352&amp;I352&amp;J352&amp;K352&amp;L352&amp;M352&amp;N352&amp;O352&amp;P352&amp;Q352&amp;R352&amp;S352)&gt;0,1,0)</f>
        <v>0</v>
      </c>
    </row>
    <row r="353" customFormat="false" ht="15" hidden="false" customHeight="false" outlineLevel="0" collapsed="false">
      <c r="A353" s="0" t="str">
        <f aca="false">IF(A$1="","",IF(INDEX(Responses!$A$353:$AZ$353,1,A$1)="","",INDEX(Responses!$A$353:$AZ$353,1,A$1)))</f>
        <v/>
      </c>
      <c r="B353" s="0" t="str">
        <f aca="false">IF(B$1="","",IF(INDEX(Responses!$A$353:$AZ$353,1,B$1)="","",INDEX(Responses!$A$353:$AZ$353,1,B$1)))</f>
        <v/>
      </c>
      <c r="C353" s="0" t="str">
        <f aca="false">IF(C$1="","",IF(INDEX(Responses!$A$353:$AZ$353,1,C$1)="","",INDEX(Responses!$A$353:$AZ$353,1,C$1)))</f>
        <v/>
      </c>
      <c r="D353" s="0" t="str">
        <f aca="false">IF(D$1="","",IF(INDEX(Responses!$A$353:$AZ$353,1,D$1)="","",INDEX(Responses!$A$353:$AZ$353,1,D$1)))</f>
        <v/>
      </c>
      <c r="E353" s="0" t="str">
        <f aca="false">IF(E$1="","",IF(INDEX(Responses!$A$353:$AZ$353,1,E$1)="","",INDEX(Responses!$A$353:$AZ$353,1,E$1)))</f>
        <v/>
      </c>
      <c r="F353" s="0" t="str">
        <f aca="false">IF(F$1="","",IF(INDEX(Responses!$A$353:$AZ$353,1,F$1)="","",INDEX(Responses!$A$353:$AZ$353,1,F$1)))</f>
        <v/>
      </c>
      <c r="G353" s="0" t="str">
        <f aca="false">IF(G$1="","",IF(INDEX(Responses!$A$353:$AZ$353,1,G$1)="","",INDEX(Responses!$A$353:$AZ$353,1,G$1)))</f>
        <v/>
      </c>
      <c r="H353" s="0" t="str">
        <f aca="false">IF(H$1="","",IF(INDEX(Responses!$A$353:$AZ$353,1,H$1)="","",INDEX(Responses!$A$353:$AZ$353,1,H$1)))</f>
        <v/>
      </c>
      <c r="I353" s="0" t="str">
        <f aca="false">IF(I$1="","",IF(INDEX(Responses!$A$353:$AZ$353,1,I$1)="","",INDEX(Responses!$A$353:$AZ$353,1,I$1)))</f>
        <v/>
      </c>
      <c r="J353" s="0" t="str">
        <f aca="false">IF(J$1="","",IF(INDEX(Responses!$A$353:$AZ$353,1,J$1)="","",INDEX(Responses!$A$353:$AZ$353,1,J$1)))</f>
        <v/>
      </c>
      <c r="K353" s="0" t="str">
        <f aca="false">IF(K$1="","",IF(INDEX(Responses!$A$353:$AZ$353,1,K$1)="","",INDEX(Responses!$A$353:$AZ$353,1,K$1)))</f>
        <v/>
      </c>
      <c r="L353" s="0" t="str">
        <f aca="false">IF(L$1="","",IF(INDEX(Responses!$A$353:$AZ$353,1,L$1)="","",INDEX(Responses!$A$353:$AZ$353,1,L$1)))</f>
        <v/>
      </c>
      <c r="M353" s="0" t="str">
        <f aca="false">IF(M$1="","",IF(INDEX(Responses!$A$353:$AZ$353,1,M$1)="","",INDEX(Responses!$A$353:$AZ$353,1,M$1)))</f>
        <v/>
      </c>
      <c r="N353" s="0" t="str">
        <f aca="false">IF(N$1="","",IF(INDEX(Responses!$A$353:$AZ$353,1,N$1)="","",INDEX(Responses!$A$353:$AZ$353,1,N$1)))</f>
        <v/>
      </c>
      <c r="O353" s="0" t="str">
        <f aca="false">IF(O$1="","",IF(INDEX(Responses!$A$353:$AZ$353,1,O$1)="","",INDEX(Responses!$A$353:$AZ$353,1,O$1)))</f>
        <v/>
      </c>
      <c r="P353" s="0" t="str">
        <f aca="false">IF(P$1="","",IF(INDEX(Responses!$A$353:$AZ$353,1,P$1)="","",INDEX(Responses!$A$353:$AZ$353,1,P$1)))</f>
        <v/>
      </c>
      <c r="Q353" s="0" t="str">
        <f aca="false">IF(Q$1="","",IF(INDEX(Responses!$A$353:$AZ$353,1,Q$1)="","",INDEX(Responses!$A$353:$AZ$353,1,Q$1)))</f>
        <v/>
      </c>
      <c r="R353" s="0" t="str">
        <f aca="false">IF(R$1="","",IF(INDEX(Responses!$A$353:$AZ$353,1,R$1)="","",INDEX(Responses!$A$353:$AZ$353,1,R$1)))</f>
        <v/>
      </c>
      <c r="S353" s="0" t="str">
        <f aca="false">IF(S$1="","",IF(INDEX(Responses!$A$353:$AZ$353,1,S$1)="","",INDEX(Responses!$A$353:$AZ$353,1,S$1)))</f>
        <v/>
      </c>
      <c r="T353" s="0" t="n">
        <f aca="false">IF(LEN(A353&amp;B353&amp;C353&amp;D353&amp;E353&amp;F353&amp;G353&amp;H353&amp;I353&amp;J353&amp;K353&amp;L353&amp;M353&amp;N353&amp;O353&amp;P353&amp;Q353&amp;R353&amp;S353)&gt;0,1,0)</f>
        <v>0</v>
      </c>
    </row>
    <row r="354" customFormat="false" ht="15" hidden="false" customHeight="false" outlineLevel="0" collapsed="false">
      <c r="A354" s="0" t="str">
        <f aca="false">IF(A$1="","",IF(INDEX(Responses!$A$354:$AZ$354,1,A$1)="","",INDEX(Responses!$A$354:$AZ$354,1,A$1)))</f>
        <v/>
      </c>
      <c r="B354" s="0" t="str">
        <f aca="false">IF(B$1="","",IF(INDEX(Responses!$A$354:$AZ$354,1,B$1)="","",INDEX(Responses!$A$354:$AZ$354,1,B$1)))</f>
        <v/>
      </c>
      <c r="C354" s="0" t="str">
        <f aca="false">IF(C$1="","",IF(INDEX(Responses!$A$354:$AZ$354,1,C$1)="","",INDEX(Responses!$A$354:$AZ$354,1,C$1)))</f>
        <v/>
      </c>
      <c r="D354" s="0" t="str">
        <f aca="false">IF(D$1="","",IF(INDEX(Responses!$A$354:$AZ$354,1,D$1)="","",INDEX(Responses!$A$354:$AZ$354,1,D$1)))</f>
        <v/>
      </c>
      <c r="E354" s="0" t="str">
        <f aca="false">IF(E$1="","",IF(INDEX(Responses!$A$354:$AZ$354,1,E$1)="","",INDEX(Responses!$A$354:$AZ$354,1,E$1)))</f>
        <v/>
      </c>
      <c r="F354" s="0" t="str">
        <f aca="false">IF(F$1="","",IF(INDEX(Responses!$A$354:$AZ$354,1,F$1)="","",INDEX(Responses!$A$354:$AZ$354,1,F$1)))</f>
        <v/>
      </c>
      <c r="G354" s="0" t="str">
        <f aca="false">IF(G$1="","",IF(INDEX(Responses!$A$354:$AZ$354,1,G$1)="","",INDEX(Responses!$A$354:$AZ$354,1,G$1)))</f>
        <v/>
      </c>
      <c r="H354" s="0" t="str">
        <f aca="false">IF(H$1="","",IF(INDEX(Responses!$A$354:$AZ$354,1,H$1)="","",INDEX(Responses!$A$354:$AZ$354,1,H$1)))</f>
        <v/>
      </c>
      <c r="I354" s="0" t="str">
        <f aca="false">IF(I$1="","",IF(INDEX(Responses!$A$354:$AZ$354,1,I$1)="","",INDEX(Responses!$A$354:$AZ$354,1,I$1)))</f>
        <v/>
      </c>
      <c r="J354" s="0" t="str">
        <f aca="false">IF(J$1="","",IF(INDEX(Responses!$A$354:$AZ$354,1,J$1)="","",INDEX(Responses!$A$354:$AZ$354,1,J$1)))</f>
        <v/>
      </c>
      <c r="K354" s="0" t="str">
        <f aca="false">IF(K$1="","",IF(INDEX(Responses!$A$354:$AZ$354,1,K$1)="","",INDEX(Responses!$A$354:$AZ$354,1,K$1)))</f>
        <v/>
      </c>
      <c r="L354" s="0" t="str">
        <f aca="false">IF(L$1="","",IF(INDEX(Responses!$A$354:$AZ$354,1,L$1)="","",INDEX(Responses!$A$354:$AZ$354,1,L$1)))</f>
        <v/>
      </c>
      <c r="M354" s="0" t="str">
        <f aca="false">IF(M$1="","",IF(INDEX(Responses!$A$354:$AZ$354,1,M$1)="","",INDEX(Responses!$A$354:$AZ$354,1,M$1)))</f>
        <v/>
      </c>
      <c r="N354" s="0" t="str">
        <f aca="false">IF(N$1="","",IF(INDEX(Responses!$A$354:$AZ$354,1,N$1)="","",INDEX(Responses!$A$354:$AZ$354,1,N$1)))</f>
        <v/>
      </c>
      <c r="O354" s="0" t="str">
        <f aca="false">IF(O$1="","",IF(INDEX(Responses!$A$354:$AZ$354,1,O$1)="","",INDEX(Responses!$A$354:$AZ$354,1,O$1)))</f>
        <v/>
      </c>
      <c r="P354" s="0" t="str">
        <f aca="false">IF(P$1="","",IF(INDEX(Responses!$A$354:$AZ$354,1,P$1)="","",INDEX(Responses!$A$354:$AZ$354,1,P$1)))</f>
        <v/>
      </c>
      <c r="Q354" s="0" t="str">
        <f aca="false">IF(Q$1="","",IF(INDEX(Responses!$A$354:$AZ$354,1,Q$1)="","",INDEX(Responses!$A$354:$AZ$354,1,Q$1)))</f>
        <v/>
      </c>
      <c r="R354" s="0" t="str">
        <f aca="false">IF(R$1="","",IF(INDEX(Responses!$A$354:$AZ$354,1,R$1)="","",INDEX(Responses!$A$354:$AZ$354,1,R$1)))</f>
        <v/>
      </c>
      <c r="S354" s="0" t="str">
        <f aca="false">IF(S$1="","",IF(INDEX(Responses!$A$354:$AZ$354,1,S$1)="","",INDEX(Responses!$A$354:$AZ$354,1,S$1)))</f>
        <v/>
      </c>
      <c r="T354" s="0" t="n">
        <f aca="false">IF(LEN(A354&amp;B354&amp;C354&amp;D354&amp;E354&amp;F354&amp;G354&amp;H354&amp;I354&amp;J354&amp;K354&amp;L354&amp;M354&amp;N354&amp;O354&amp;P354&amp;Q354&amp;R354&amp;S354)&gt;0,1,0)</f>
        <v>0</v>
      </c>
    </row>
    <row r="355" customFormat="false" ht="15" hidden="false" customHeight="false" outlineLevel="0" collapsed="false">
      <c r="A355" s="0" t="str">
        <f aca="false">IF(A$1="","",IF(INDEX(Responses!$A$355:$AZ$355,1,A$1)="","",INDEX(Responses!$A$355:$AZ$355,1,A$1)))</f>
        <v/>
      </c>
      <c r="B355" s="0" t="str">
        <f aca="false">IF(B$1="","",IF(INDEX(Responses!$A$355:$AZ$355,1,B$1)="","",INDEX(Responses!$A$355:$AZ$355,1,B$1)))</f>
        <v/>
      </c>
      <c r="C355" s="0" t="str">
        <f aca="false">IF(C$1="","",IF(INDEX(Responses!$A$355:$AZ$355,1,C$1)="","",INDEX(Responses!$A$355:$AZ$355,1,C$1)))</f>
        <v/>
      </c>
      <c r="D355" s="0" t="str">
        <f aca="false">IF(D$1="","",IF(INDEX(Responses!$A$355:$AZ$355,1,D$1)="","",INDEX(Responses!$A$355:$AZ$355,1,D$1)))</f>
        <v/>
      </c>
      <c r="E355" s="0" t="str">
        <f aca="false">IF(E$1="","",IF(INDEX(Responses!$A$355:$AZ$355,1,E$1)="","",INDEX(Responses!$A$355:$AZ$355,1,E$1)))</f>
        <v/>
      </c>
      <c r="F355" s="0" t="str">
        <f aca="false">IF(F$1="","",IF(INDEX(Responses!$A$355:$AZ$355,1,F$1)="","",INDEX(Responses!$A$355:$AZ$355,1,F$1)))</f>
        <v/>
      </c>
      <c r="G355" s="0" t="str">
        <f aca="false">IF(G$1="","",IF(INDEX(Responses!$A$355:$AZ$355,1,G$1)="","",INDEX(Responses!$A$355:$AZ$355,1,G$1)))</f>
        <v/>
      </c>
      <c r="H355" s="0" t="str">
        <f aca="false">IF(H$1="","",IF(INDEX(Responses!$A$355:$AZ$355,1,H$1)="","",INDEX(Responses!$A$355:$AZ$355,1,H$1)))</f>
        <v/>
      </c>
      <c r="I355" s="0" t="str">
        <f aca="false">IF(I$1="","",IF(INDEX(Responses!$A$355:$AZ$355,1,I$1)="","",INDEX(Responses!$A$355:$AZ$355,1,I$1)))</f>
        <v/>
      </c>
      <c r="J355" s="0" t="str">
        <f aca="false">IF(J$1="","",IF(INDEX(Responses!$A$355:$AZ$355,1,J$1)="","",INDEX(Responses!$A$355:$AZ$355,1,J$1)))</f>
        <v/>
      </c>
      <c r="K355" s="0" t="str">
        <f aca="false">IF(K$1="","",IF(INDEX(Responses!$A$355:$AZ$355,1,K$1)="","",INDEX(Responses!$A$355:$AZ$355,1,K$1)))</f>
        <v/>
      </c>
      <c r="L355" s="0" t="str">
        <f aca="false">IF(L$1="","",IF(INDEX(Responses!$A$355:$AZ$355,1,L$1)="","",INDEX(Responses!$A$355:$AZ$355,1,L$1)))</f>
        <v/>
      </c>
      <c r="M355" s="0" t="str">
        <f aca="false">IF(M$1="","",IF(INDEX(Responses!$A$355:$AZ$355,1,M$1)="","",INDEX(Responses!$A$355:$AZ$355,1,M$1)))</f>
        <v/>
      </c>
      <c r="N355" s="0" t="str">
        <f aca="false">IF(N$1="","",IF(INDEX(Responses!$A$355:$AZ$355,1,N$1)="","",INDEX(Responses!$A$355:$AZ$355,1,N$1)))</f>
        <v/>
      </c>
      <c r="O355" s="0" t="str">
        <f aca="false">IF(O$1="","",IF(INDEX(Responses!$A$355:$AZ$355,1,O$1)="","",INDEX(Responses!$A$355:$AZ$355,1,O$1)))</f>
        <v/>
      </c>
      <c r="P355" s="0" t="str">
        <f aca="false">IF(P$1="","",IF(INDEX(Responses!$A$355:$AZ$355,1,P$1)="","",INDEX(Responses!$A$355:$AZ$355,1,P$1)))</f>
        <v/>
      </c>
      <c r="Q355" s="0" t="str">
        <f aca="false">IF(Q$1="","",IF(INDEX(Responses!$A$355:$AZ$355,1,Q$1)="","",INDEX(Responses!$A$355:$AZ$355,1,Q$1)))</f>
        <v/>
      </c>
      <c r="R355" s="0" t="str">
        <f aca="false">IF(R$1="","",IF(INDEX(Responses!$A$355:$AZ$355,1,R$1)="","",INDEX(Responses!$A$355:$AZ$355,1,R$1)))</f>
        <v/>
      </c>
      <c r="S355" s="0" t="str">
        <f aca="false">IF(S$1="","",IF(INDEX(Responses!$A$355:$AZ$355,1,S$1)="","",INDEX(Responses!$A$355:$AZ$355,1,S$1)))</f>
        <v/>
      </c>
      <c r="T355" s="0" t="n">
        <f aca="false">IF(LEN(A355&amp;B355&amp;C355&amp;D355&amp;E355&amp;F355&amp;G355&amp;H355&amp;I355&amp;J355&amp;K355&amp;L355&amp;M355&amp;N355&amp;O355&amp;P355&amp;Q355&amp;R355&amp;S355)&gt;0,1,0)</f>
        <v>0</v>
      </c>
    </row>
    <row r="356" customFormat="false" ht="15" hidden="false" customHeight="false" outlineLevel="0" collapsed="false">
      <c r="A356" s="0" t="str">
        <f aca="false">IF(A$1="","",IF(INDEX(Responses!$A$356:$AZ$356,1,A$1)="","",INDEX(Responses!$A$356:$AZ$356,1,A$1)))</f>
        <v/>
      </c>
      <c r="B356" s="0" t="str">
        <f aca="false">IF(B$1="","",IF(INDEX(Responses!$A$356:$AZ$356,1,B$1)="","",INDEX(Responses!$A$356:$AZ$356,1,B$1)))</f>
        <v/>
      </c>
      <c r="C356" s="0" t="str">
        <f aca="false">IF(C$1="","",IF(INDEX(Responses!$A$356:$AZ$356,1,C$1)="","",INDEX(Responses!$A$356:$AZ$356,1,C$1)))</f>
        <v/>
      </c>
      <c r="D356" s="0" t="str">
        <f aca="false">IF(D$1="","",IF(INDEX(Responses!$A$356:$AZ$356,1,D$1)="","",INDEX(Responses!$A$356:$AZ$356,1,D$1)))</f>
        <v/>
      </c>
      <c r="E356" s="0" t="str">
        <f aca="false">IF(E$1="","",IF(INDEX(Responses!$A$356:$AZ$356,1,E$1)="","",INDEX(Responses!$A$356:$AZ$356,1,E$1)))</f>
        <v/>
      </c>
      <c r="F356" s="0" t="str">
        <f aca="false">IF(F$1="","",IF(INDEX(Responses!$A$356:$AZ$356,1,F$1)="","",INDEX(Responses!$A$356:$AZ$356,1,F$1)))</f>
        <v/>
      </c>
      <c r="G356" s="0" t="str">
        <f aca="false">IF(G$1="","",IF(INDEX(Responses!$A$356:$AZ$356,1,G$1)="","",INDEX(Responses!$A$356:$AZ$356,1,G$1)))</f>
        <v/>
      </c>
      <c r="H356" s="0" t="str">
        <f aca="false">IF(H$1="","",IF(INDEX(Responses!$A$356:$AZ$356,1,H$1)="","",INDEX(Responses!$A$356:$AZ$356,1,H$1)))</f>
        <v/>
      </c>
      <c r="I356" s="0" t="str">
        <f aca="false">IF(I$1="","",IF(INDEX(Responses!$A$356:$AZ$356,1,I$1)="","",INDEX(Responses!$A$356:$AZ$356,1,I$1)))</f>
        <v/>
      </c>
      <c r="J356" s="0" t="str">
        <f aca="false">IF(J$1="","",IF(INDEX(Responses!$A$356:$AZ$356,1,J$1)="","",INDEX(Responses!$A$356:$AZ$356,1,J$1)))</f>
        <v/>
      </c>
      <c r="K356" s="0" t="str">
        <f aca="false">IF(K$1="","",IF(INDEX(Responses!$A$356:$AZ$356,1,K$1)="","",INDEX(Responses!$A$356:$AZ$356,1,K$1)))</f>
        <v/>
      </c>
      <c r="L356" s="0" t="str">
        <f aca="false">IF(L$1="","",IF(INDEX(Responses!$A$356:$AZ$356,1,L$1)="","",INDEX(Responses!$A$356:$AZ$356,1,L$1)))</f>
        <v/>
      </c>
      <c r="M356" s="0" t="str">
        <f aca="false">IF(M$1="","",IF(INDEX(Responses!$A$356:$AZ$356,1,M$1)="","",INDEX(Responses!$A$356:$AZ$356,1,M$1)))</f>
        <v/>
      </c>
      <c r="N356" s="0" t="str">
        <f aca="false">IF(N$1="","",IF(INDEX(Responses!$A$356:$AZ$356,1,N$1)="","",INDEX(Responses!$A$356:$AZ$356,1,N$1)))</f>
        <v/>
      </c>
      <c r="O356" s="0" t="str">
        <f aca="false">IF(O$1="","",IF(INDEX(Responses!$A$356:$AZ$356,1,O$1)="","",INDEX(Responses!$A$356:$AZ$356,1,O$1)))</f>
        <v/>
      </c>
      <c r="P356" s="0" t="str">
        <f aca="false">IF(P$1="","",IF(INDEX(Responses!$A$356:$AZ$356,1,P$1)="","",INDEX(Responses!$A$356:$AZ$356,1,P$1)))</f>
        <v/>
      </c>
      <c r="Q356" s="0" t="str">
        <f aca="false">IF(Q$1="","",IF(INDEX(Responses!$A$356:$AZ$356,1,Q$1)="","",INDEX(Responses!$A$356:$AZ$356,1,Q$1)))</f>
        <v/>
      </c>
      <c r="R356" s="0" t="str">
        <f aca="false">IF(R$1="","",IF(INDEX(Responses!$A$356:$AZ$356,1,R$1)="","",INDEX(Responses!$A$356:$AZ$356,1,R$1)))</f>
        <v/>
      </c>
      <c r="S356" s="0" t="str">
        <f aca="false">IF(S$1="","",IF(INDEX(Responses!$A$356:$AZ$356,1,S$1)="","",INDEX(Responses!$A$356:$AZ$356,1,S$1)))</f>
        <v/>
      </c>
      <c r="T356" s="0" t="n">
        <f aca="false">IF(LEN(A356&amp;B356&amp;C356&amp;D356&amp;E356&amp;F356&amp;G356&amp;H356&amp;I356&amp;J356&amp;K356&amp;L356&amp;M356&amp;N356&amp;O356&amp;P356&amp;Q356&amp;R356&amp;S356)&gt;0,1,0)</f>
        <v>0</v>
      </c>
    </row>
    <row r="357" customFormat="false" ht="15" hidden="false" customHeight="false" outlineLevel="0" collapsed="false">
      <c r="A357" s="0" t="str">
        <f aca="false">IF(A$1="","",IF(INDEX(Responses!$A$357:$AZ$357,1,A$1)="","",INDEX(Responses!$A$357:$AZ$357,1,A$1)))</f>
        <v/>
      </c>
      <c r="B357" s="0" t="str">
        <f aca="false">IF(B$1="","",IF(INDEX(Responses!$A$357:$AZ$357,1,B$1)="","",INDEX(Responses!$A$357:$AZ$357,1,B$1)))</f>
        <v/>
      </c>
      <c r="C357" s="0" t="str">
        <f aca="false">IF(C$1="","",IF(INDEX(Responses!$A$357:$AZ$357,1,C$1)="","",INDEX(Responses!$A$357:$AZ$357,1,C$1)))</f>
        <v/>
      </c>
      <c r="D357" s="0" t="str">
        <f aca="false">IF(D$1="","",IF(INDEX(Responses!$A$357:$AZ$357,1,D$1)="","",INDEX(Responses!$A$357:$AZ$357,1,D$1)))</f>
        <v/>
      </c>
      <c r="E357" s="0" t="str">
        <f aca="false">IF(E$1="","",IF(INDEX(Responses!$A$357:$AZ$357,1,E$1)="","",INDEX(Responses!$A$357:$AZ$357,1,E$1)))</f>
        <v/>
      </c>
      <c r="F357" s="0" t="str">
        <f aca="false">IF(F$1="","",IF(INDEX(Responses!$A$357:$AZ$357,1,F$1)="","",INDEX(Responses!$A$357:$AZ$357,1,F$1)))</f>
        <v/>
      </c>
      <c r="G357" s="0" t="str">
        <f aca="false">IF(G$1="","",IF(INDEX(Responses!$A$357:$AZ$357,1,G$1)="","",INDEX(Responses!$A$357:$AZ$357,1,G$1)))</f>
        <v/>
      </c>
      <c r="H357" s="0" t="str">
        <f aca="false">IF(H$1="","",IF(INDEX(Responses!$A$357:$AZ$357,1,H$1)="","",INDEX(Responses!$A$357:$AZ$357,1,H$1)))</f>
        <v/>
      </c>
      <c r="I357" s="0" t="str">
        <f aca="false">IF(I$1="","",IF(INDEX(Responses!$A$357:$AZ$357,1,I$1)="","",INDEX(Responses!$A$357:$AZ$357,1,I$1)))</f>
        <v/>
      </c>
      <c r="J357" s="0" t="str">
        <f aca="false">IF(J$1="","",IF(INDEX(Responses!$A$357:$AZ$357,1,J$1)="","",INDEX(Responses!$A$357:$AZ$357,1,J$1)))</f>
        <v/>
      </c>
      <c r="K357" s="0" t="str">
        <f aca="false">IF(K$1="","",IF(INDEX(Responses!$A$357:$AZ$357,1,K$1)="","",INDEX(Responses!$A$357:$AZ$357,1,K$1)))</f>
        <v/>
      </c>
      <c r="L357" s="0" t="str">
        <f aca="false">IF(L$1="","",IF(INDEX(Responses!$A$357:$AZ$357,1,L$1)="","",INDEX(Responses!$A$357:$AZ$357,1,L$1)))</f>
        <v/>
      </c>
      <c r="M357" s="0" t="str">
        <f aca="false">IF(M$1="","",IF(INDEX(Responses!$A$357:$AZ$357,1,M$1)="","",INDEX(Responses!$A$357:$AZ$357,1,M$1)))</f>
        <v/>
      </c>
      <c r="N357" s="0" t="str">
        <f aca="false">IF(N$1="","",IF(INDEX(Responses!$A$357:$AZ$357,1,N$1)="","",INDEX(Responses!$A$357:$AZ$357,1,N$1)))</f>
        <v/>
      </c>
      <c r="O357" s="0" t="str">
        <f aca="false">IF(O$1="","",IF(INDEX(Responses!$A$357:$AZ$357,1,O$1)="","",INDEX(Responses!$A$357:$AZ$357,1,O$1)))</f>
        <v/>
      </c>
      <c r="P357" s="0" t="str">
        <f aca="false">IF(P$1="","",IF(INDEX(Responses!$A$357:$AZ$357,1,P$1)="","",INDEX(Responses!$A$357:$AZ$357,1,P$1)))</f>
        <v/>
      </c>
      <c r="Q357" s="0" t="str">
        <f aca="false">IF(Q$1="","",IF(INDEX(Responses!$A$357:$AZ$357,1,Q$1)="","",INDEX(Responses!$A$357:$AZ$357,1,Q$1)))</f>
        <v/>
      </c>
      <c r="R357" s="0" t="str">
        <f aca="false">IF(R$1="","",IF(INDEX(Responses!$A$357:$AZ$357,1,R$1)="","",INDEX(Responses!$A$357:$AZ$357,1,R$1)))</f>
        <v/>
      </c>
      <c r="S357" s="0" t="str">
        <f aca="false">IF(S$1="","",IF(INDEX(Responses!$A$357:$AZ$357,1,S$1)="","",INDEX(Responses!$A$357:$AZ$357,1,S$1)))</f>
        <v/>
      </c>
      <c r="T357" s="0" t="n">
        <f aca="false">IF(LEN(A357&amp;B357&amp;C357&amp;D357&amp;E357&amp;F357&amp;G357&amp;H357&amp;I357&amp;J357&amp;K357&amp;L357&amp;M357&amp;N357&amp;O357&amp;P357&amp;Q357&amp;R357&amp;S357)&gt;0,1,0)</f>
        <v>0</v>
      </c>
    </row>
    <row r="358" customFormat="false" ht="15" hidden="false" customHeight="false" outlineLevel="0" collapsed="false">
      <c r="A358" s="0" t="str">
        <f aca="false">IF(A$1="","",IF(INDEX(Responses!$A$358:$AZ$358,1,A$1)="","",INDEX(Responses!$A$358:$AZ$358,1,A$1)))</f>
        <v/>
      </c>
      <c r="B358" s="0" t="str">
        <f aca="false">IF(B$1="","",IF(INDEX(Responses!$A$358:$AZ$358,1,B$1)="","",INDEX(Responses!$A$358:$AZ$358,1,B$1)))</f>
        <v/>
      </c>
      <c r="C358" s="0" t="str">
        <f aca="false">IF(C$1="","",IF(INDEX(Responses!$A$358:$AZ$358,1,C$1)="","",INDEX(Responses!$A$358:$AZ$358,1,C$1)))</f>
        <v/>
      </c>
      <c r="D358" s="0" t="str">
        <f aca="false">IF(D$1="","",IF(INDEX(Responses!$A$358:$AZ$358,1,D$1)="","",INDEX(Responses!$A$358:$AZ$358,1,D$1)))</f>
        <v/>
      </c>
      <c r="E358" s="0" t="str">
        <f aca="false">IF(E$1="","",IF(INDEX(Responses!$A$358:$AZ$358,1,E$1)="","",INDEX(Responses!$A$358:$AZ$358,1,E$1)))</f>
        <v/>
      </c>
      <c r="F358" s="0" t="str">
        <f aca="false">IF(F$1="","",IF(INDEX(Responses!$A$358:$AZ$358,1,F$1)="","",INDEX(Responses!$A$358:$AZ$358,1,F$1)))</f>
        <v/>
      </c>
      <c r="G358" s="0" t="str">
        <f aca="false">IF(G$1="","",IF(INDEX(Responses!$A$358:$AZ$358,1,G$1)="","",INDEX(Responses!$A$358:$AZ$358,1,G$1)))</f>
        <v/>
      </c>
      <c r="H358" s="0" t="str">
        <f aca="false">IF(H$1="","",IF(INDEX(Responses!$A$358:$AZ$358,1,H$1)="","",INDEX(Responses!$A$358:$AZ$358,1,H$1)))</f>
        <v/>
      </c>
      <c r="I358" s="0" t="str">
        <f aca="false">IF(I$1="","",IF(INDEX(Responses!$A$358:$AZ$358,1,I$1)="","",INDEX(Responses!$A$358:$AZ$358,1,I$1)))</f>
        <v/>
      </c>
      <c r="J358" s="0" t="str">
        <f aca="false">IF(J$1="","",IF(INDEX(Responses!$A$358:$AZ$358,1,J$1)="","",INDEX(Responses!$A$358:$AZ$358,1,J$1)))</f>
        <v/>
      </c>
      <c r="K358" s="0" t="str">
        <f aca="false">IF(K$1="","",IF(INDEX(Responses!$A$358:$AZ$358,1,K$1)="","",INDEX(Responses!$A$358:$AZ$358,1,K$1)))</f>
        <v/>
      </c>
      <c r="L358" s="0" t="str">
        <f aca="false">IF(L$1="","",IF(INDEX(Responses!$A$358:$AZ$358,1,L$1)="","",INDEX(Responses!$A$358:$AZ$358,1,L$1)))</f>
        <v/>
      </c>
      <c r="M358" s="0" t="str">
        <f aca="false">IF(M$1="","",IF(INDEX(Responses!$A$358:$AZ$358,1,M$1)="","",INDEX(Responses!$A$358:$AZ$358,1,M$1)))</f>
        <v/>
      </c>
      <c r="N358" s="0" t="str">
        <f aca="false">IF(N$1="","",IF(INDEX(Responses!$A$358:$AZ$358,1,N$1)="","",INDEX(Responses!$A$358:$AZ$358,1,N$1)))</f>
        <v/>
      </c>
      <c r="O358" s="0" t="str">
        <f aca="false">IF(O$1="","",IF(INDEX(Responses!$A$358:$AZ$358,1,O$1)="","",INDEX(Responses!$A$358:$AZ$358,1,O$1)))</f>
        <v/>
      </c>
      <c r="P358" s="0" t="str">
        <f aca="false">IF(P$1="","",IF(INDEX(Responses!$A$358:$AZ$358,1,P$1)="","",INDEX(Responses!$A$358:$AZ$358,1,P$1)))</f>
        <v/>
      </c>
      <c r="Q358" s="0" t="str">
        <f aca="false">IF(Q$1="","",IF(INDEX(Responses!$A$358:$AZ$358,1,Q$1)="","",INDEX(Responses!$A$358:$AZ$358,1,Q$1)))</f>
        <v/>
      </c>
      <c r="R358" s="0" t="str">
        <f aca="false">IF(R$1="","",IF(INDEX(Responses!$A$358:$AZ$358,1,R$1)="","",INDEX(Responses!$A$358:$AZ$358,1,R$1)))</f>
        <v/>
      </c>
      <c r="S358" s="0" t="str">
        <f aca="false">IF(S$1="","",IF(INDEX(Responses!$A$358:$AZ$358,1,S$1)="","",INDEX(Responses!$A$358:$AZ$358,1,S$1)))</f>
        <v/>
      </c>
      <c r="T358" s="0" t="n">
        <f aca="false">IF(LEN(A358&amp;B358&amp;C358&amp;D358&amp;E358&amp;F358&amp;G358&amp;H358&amp;I358&amp;J358&amp;K358&amp;L358&amp;M358&amp;N358&amp;O358&amp;P358&amp;Q358&amp;R358&amp;S358)&gt;0,1,0)</f>
        <v>0</v>
      </c>
    </row>
    <row r="359" customFormat="false" ht="15" hidden="false" customHeight="false" outlineLevel="0" collapsed="false">
      <c r="A359" s="0" t="str">
        <f aca="false">IF(A$1="","",IF(INDEX(Responses!$A$359:$AZ$359,1,A$1)="","",INDEX(Responses!$A$359:$AZ$359,1,A$1)))</f>
        <v/>
      </c>
      <c r="B359" s="0" t="str">
        <f aca="false">IF(B$1="","",IF(INDEX(Responses!$A$359:$AZ$359,1,B$1)="","",INDEX(Responses!$A$359:$AZ$359,1,B$1)))</f>
        <v/>
      </c>
      <c r="C359" s="0" t="str">
        <f aca="false">IF(C$1="","",IF(INDEX(Responses!$A$359:$AZ$359,1,C$1)="","",INDEX(Responses!$A$359:$AZ$359,1,C$1)))</f>
        <v/>
      </c>
      <c r="D359" s="0" t="str">
        <f aca="false">IF(D$1="","",IF(INDEX(Responses!$A$359:$AZ$359,1,D$1)="","",INDEX(Responses!$A$359:$AZ$359,1,D$1)))</f>
        <v/>
      </c>
      <c r="E359" s="0" t="str">
        <f aca="false">IF(E$1="","",IF(INDEX(Responses!$A$359:$AZ$359,1,E$1)="","",INDEX(Responses!$A$359:$AZ$359,1,E$1)))</f>
        <v/>
      </c>
      <c r="F359" s="0" t="str">
        <f aca="false">IF(F$1="","",IF(INDEX(Responses!$A$359:$AZ$359,1,F$1)="","",INDEX(Responses!$A$359:$AZ$359,1,F$1)))</f>
        <v/>
      </c>
      <c r="G359" s="0" t="str">
        <f aca="false">IF(G$1="","",IF(INDEX(Responses!$A$359:$AZ$359,1,G$1)="","",INDEX(Responses!$A$359:$AZ$359,1,G$1)))</f>
        <v/>
      </c>
      <c r="H359" s="0" t="str">
        <f aca="false">IF(H$1="","",IF(INDEX(Responses!$A$359:$AZ$359,1,H$1)="","",INDEX(Responses!$A$359:$AZ$359,1,H$1)))</f>
        <v/>
      </c>
      <c r="I359" s="0" t="str">
        <f aca="false">IF(I$1="","",IF(INDEX(Responses!$A$359:$AZ$359,1,I$1)="","",INDEX(Responses!$A$359:$AZ$359,1,I$1)))</f>
        <v/>
      </c>
      <c r="J359" s="0" t="str">
        <f aca="false">IF(J$1="","",IF(INDEX(Responses!$A$359:$AZ$359,1,J$1)="","",INDEX(Responses!$A$359:$AZ$359,1,J$1)))</f>
        <v/>
      </c>
      <c r="K359" s="0" t="str">
        <f aca="false">IF(K$1="","",IF(INDEX(Responses!$A$359:$AZ$359,1,K$1)="","",INDEX(Responses!$A$359:$AZ$359,1,K$1)))</f>
        <v/>
      </c>
      <c r="L359" s="0" t="str">
        <f aca="false">IF(L$1="","",IF(INDEX(Responses!$A$359:$AZ$359,1,L$1)="","",INDEX(Responses!$A$359:$AZ$359,1,L$1)))</f>
        <v/>
      </c>
      <c r="M359" s="0" t="str">
        <f aca="false">IF(M$1="","",IF(INDEX(Responses!$A$359:$AZ$359,1,M$1)="","",INDEX(Responses!$A$359:$AZ$359,1,M$1)))</f>
        <v/>
      </c>
      <c r="N359" s="0" t="str">
        <f aca="false">IF(N$1="","",IF(INDEX(Responses!$A$359:$AZ$359,1,N$1)="","",INDEX(Responses!$A$359:$AZ$359,1,N$1)))</f>
        <v/>
      </c>
      <c r="O359" s="0" t="str">
        <f aca="false">IF(O$1="","",IF(INDEX(Responses!$A$359:$AZ$359,1,O$1)="","",INDEX(Responses!$A$359:$AZ$359,1,O$1)))</f>
        <v/>
      </c>
      <c r="P359" s="0" t="str">
        <f aca="false">IF(P$1="","",IF(INDEX(Responses!$A$359:$AZ$359,1,P$1)="","",INDEX(Responses!$A$359:$AZ$359,1,P$1)))</f>
        <v/>
      </c>
      <c r="Q359" s="0" t="str">
        <f aca="false">IF(Q$1="","",IF(INDEX(Responses!$A$359:$AZ$359,1,Q$1)="","",INDEX(Responses!$A$359:$AZ$359,1,Q$1)))</f>
        <v/>
      </c>
      <c r="R359" s="0" t="str">
        <f aca="false">IF(R$1="","",IF(INDEX(Responses!$A$359:$AZ$359,1,R$1)="","",INDEX(Responses!$A$359:$AZ$359,1,R$1)))</f>
        <v/>
      </c>
      <c r="S359" s="0" t="str">
        <f aca="false">IF(S$1="","",IF(INDEX(Responses!$A$359:$AZ$359,1,S$1)="","",INDEX(Responses!$A$359:$AZ$359,1,S$1)))</f>
        <v/>
      </c>
      <c r="T359" s="0" t="n">
        <f aca="false">IF(LEN(A359&amp;B359&amp;C359&amp;D359&amp;E359&amp;F359&amp;G359&amp;H359&amp;I359&amp;J359&amp;K359&amp;L359&amp;M359&amp;N359&amp;O359&amp;P359&amp;Q359&amp;R359&amp;S359)&gt;0,1,0)</f>
        <v>0</v>
      </c>
    </row>
    <row r="360" customFormat="false" ht="15" hidden="false" customHeight="false" outlineLevel="0" collapsed="false">
      <c r="A360" s="0" t="str">
        <f aca="false">IF(A$1="","",IF(INDEX(Responses!$A$360:$AZ$360,1,A$1)="","",INDEX(Responses!$A$360:$AZ$360,1,A$1)))</f>
        <v/>
      </c>
      <c r="B360" s="0" t="str">
        <f aca="false">IF(B$1="","",IF(INDEX(Responses!$A$360:$AZ$360,1,B$1)="","",INDEX(Responses!$A$360:$AZ$360,1,B$1)))</f>
        <v/>
      </c>
      <c r="C360" s="0" t="str">
        <f aca="false">IF(C$1="","",IF(INDEX(Responses!$A$360:$AZ$360,1,C$1)="","",INDEX(Responses!$A$360:$AZ$360,1,C$1)))</f>
        <v/>
      </c>
      <c r="D360" s="0" t="str">
        <f aca="false">IF(D$1="","",IF(INDEX(Responses!$A$360:$AZ$360,1,D$1)="","",INDEX(Responses!$A$360:$AZ$360,1,D$1)))</f>
        <v/>
      </c>
      <c r="E360" s="0" t="str">
        <f aca="false">IF(E$1="","",IF(INDEX(Responses!$A$360:$AZ$360,1,E$1)="","",INDEX(Responses!$A$360:$AZ$360,1,E$1)))</f>
        <v/>
      </c>
      <c r="F360" s="0" t="str">
        <f aca="false">IF(F$1="","",IF(INDEX(Responses!$A$360:$AZ$360,1,F$1)="","",INDEX(Responses!$A$360:$AZ$360,1,F$1)))</f>
        <v/>
      </c>
      <c r="G360" s="0" t="str">
        <f aca="false">IF(G$1="","",IF(INDEX(Responses!$A$360:$AZ$360,1,G$1)="","",INDEX(Responses!$A$360:$AZ$360,1,G$1)))</f>
        <v/>
      </c>
      <c r="H360" s="0" t="str">
        <f aca="false">IF(H$1="","",IF(INDEX(Responses!$A$360:$AZ$360,1,H$1)="","",INDEX(Responses!$A$360:$AZ$360,1,H$1)))</f>
        <v/>
      </c>
      <c r="I360" s="0" t="str">
        <f aca="false">IF(I$1="","",IF(INDEX(Responses!$A$360:$AZ$360,1,I$1)="","",INDEX(Responses!$A$360:$AZ$360,1,I$1)))</f>
        <v/>
      </c>
      <c r="J360" s="0" t="str">
        <f aca="false">IF(J$1="","",IF(INDEX(Responses!$A$360:$AZ$360,1,J$1)="","",INDEX(Responses!$A$360:$AZ$360,1,J$1)))</f>
        <v/>
      </c>
      <c r="K360" s="0" t="str">
        <f aca="false">IF(K$1="","",IF(INDEX(Responses!$A$360:$AZ$360,1,K$1)="","",INDEX(Responses!$A$360:$AZ$360,1,K$1)))</f>
        <v/>
      </c>
      <c r="L360" s="0" t="str">
        <f aca="false">IF(L$1="","",IF(INDEX(Responses!$A$360:$AZ$360,1,L$1)="","",INDEX(Responses!$A$360:$AZ$360,1,L$1)))</f>
        <v/>
      </c>
      <c r="M360" s="0" t="str">
        <f aca="false">IF(M$1="","",IF(INDEX(Responses!$A$360:$AZ$360,1,M$1)="","",INDEX(Responses!$A$360:$AZ$360,1,M$1)))</f>
        <v/>
      </c>
      <c r="N360" s="0" t="str">
        <f aca="false">IF(N$1="","",IF(INDEX(Responses!$A$360:$AZ$360,1,N$1)="","",INDEX(Responses!$A$360:$AZ$360,1,N$1)))</f>
        <v/>
      </c>
      <c r="O360" s="0" t="str">
        <f aca="false">IF(O$1="","",IF(INDEX(Responses!$A$360:$AZ$360,1,O$1)="","",INDEX(Responses!$A$360:$AZ$360,1,O$1)))</f>
        <v/>
      </c>
      <c r="P360" s="0" t="str">
        <f aca="false">IF(P$1="","",IF(INDEX(Responses!$A$360:$AZ$360,1,P$1)="","",INDEX(Responses!$A$360:$AZ$360,1,P$1)))</f>
        <v/>
      </c>
      <c r="Q360" s="0" t="str">
        <f aca="false">IF(Q$1="","",IF(INDEX(Responses!$A$360:$AZ$360,1,Q$1)="","",INDEX(Responses!$A$360:$AZ$360,1,Q$1)))</f>
        <v/>
      </c>
      <c r="R360" s="0" t="str">
        <f aca="false">IF(R$1="","",IF(INDEX(Responses!$A$360:$AZ$360,1,R$1)="","",INDEX(Responses!$A$360:$AZ$360,1,R$1)))</f>
        <v/>
      </c>
      <c r="S360" s="0" t="str">
        <f aca="false">IF(S$1="","",IF(INDEX(Responses!$A$360:$AZ$360,1,S$1)="","",INDEX(Responses!$A$360:$AZ$360,1,S$1)))</f>
        <v/>
      </c>
      <c r="T360" s="0" t="n">
        <f aca="false">IF(LEN(A360&amp;B360&amp;C360&amp;D360&amp;E360&amp;F360&amp;G360&amp;H360&amp;I360&amp;J360&amp;K360&amp;L360&amp;M360&amp;N360&amp;O360&amp;P360&amp;Q360&amp;R360&amp;S360)&gt;0,1,0)</f>
        <v>0</v>
      </c>
    </row>
    <row r="361" customFormat="false" ht="15" hidden="false" customHeight="false" outlineLevel="0" collapsed="false">
      <c r="A361" s="0" t="str">
        <f aca="false">IF(A$1="","",IF(INDEX(Responses!$A$361:$AZ$361,1,A$1)="","",INDEX(Responses!$A$361:$AZ$361,1,A$1)))</f>
        <v/>
      </c>
      <c r="B361" s="0" t="str">
        <f aca="false">IF(B$1="","",IF(INDEX(Responses!$A$361:$AZ$361,1,B$1)="","",INDEX(Responses!$A$361:$AZ$361,1,B$1)))</f>
        <v/>
      </c>
      <c r="C361" s="0" t="str">
        <f aca="false">IF(C$1="","",IF(INDEX(Responses!$A$361:$AZ$361,1,C$1)="","",INDEX(Responses!$A$361:$AZ$361,1,C$1)))</f>
        <v/>
      </c>
      <c r="D361" s="0" t="str">
        <f aca="false">IF(D$1="","",IF(INDEX(Responses!$A$361:$AZ$361,1,D$1)="","",INDEX(Responses!$A$361:$AZ$361,1,D$1)))</f>
        <v/>
      </c>
      <c r="E361" s="0" t="str">
        <f aca="false">IF(E$1="","",IF(INDEX(Responses!$A$361:$AZ$361,1,E$1)="","",INDEX(Responses!$A$361:$AZ$361,1,E$1)))</f>
        <v/>
      </c>
      <c r="F361" s="0" t="str">
        <f aca="false">IF(F$1="","",IF(INDEX(Responses!$A$361:$AZ$361,1,F$1)="","",INDEX(Responses!$A$361:$AZ$361,1,F$1)))</f>
        <v/>
      </c>
      <c r="G361" s="0" t="str">
        <f aca="false">IF(G$1="","",IF(INDEX(Responses!$A$361:$AZ$361,1,G$1)="","",INDEX(Responses!$A$361:$AZ$361,1,G$1)))</f>
        <v/>
      </c>
      <c r="H361" s="0" t="str">
        <f aca="false">IF(H$1="","",IF(INDEX(Responses!$A$361:$AZ$361,1,H$1)="","",INDEX(Responses!$A$361:$AZ$361,1,H$1)))</f>
        <v/>
      </c>
      <c r="I361" s="0" t="str">
        <f aca="false">IF(I$1="","",IF(INDEX(Responses!$A$361:$AZ$361,1,I$1)="","",INDEX(Responses!$A$361:$AZ$361,1,I$1)))</f>
        <v/>
      </c>
      <c r="J361" s="0" t="str">
        <f aca="false">IF(J$1="","",IF(INDEX(Responses!$A$361:$AZ$361,1,J$1)="","",INDEX(Responses!$A$361:$AZ$361,1,J$1)))</f>
        <v/>
      </c>
      <c r="K361" s="0" t="str">
        <f aca="false">IF(K$1="","",IF(INDEX(Responses!$A$361:$AZ$361,1,K$1)="","",INDEX(Responses!$A$361:$AZ$361,1,K$1)))</f>
        <v/>
      </c>
      <c r="L361" s="0" t="str">
        <f aca="false">IF(L$1="","",IF(INDEX(Responses!$A$361:$AZ$361,1,L$1)="","",INDEX(Responses!$A$361:$AZ$361,1,L$1)))</f>
        <v/>
      </c>
      <c r="M361" s="0" t="str">
        <f aca="false">IF(M$1="","",IF(INDEX(Responses!$A$361:$AZ$361,1,M$1)="","",INDEX(Responses!$A$361:$AZ$361,1,M$1)))</f>
        <v/>
      </c>
      <c r="N361" s="0" t="str">
        <f aca="false">IF(N$1="","",IF(INDEX(Responses!$A$361:$AZ$361,1,N$1)="","",INDEX(Responses!$A$361:$AZ$361,1,N$1)))</f>
        <v/>
      </c>
      <c r="O361" s="0" t="str">
        <f aca="false">IF(O$1="","",IF(INDEX(Responses!$A$361:$AZ$361,1,O$1)="","",INDEX(Responses!$A$361:$AZ$361,1,O$1)))</f>
        <v/>
      </c>
      <c r="P361" s="0" t="str">
        <f aca="false">IF(P$1="","",IF(INDEX(Responses!$A$361:$AZ$361,1,P$1)="","",INDEX(Responses!$A$361:$AZ$361,1,P$1)))</f>
        <v/>
      </c>
      <c r="Q361" s="0" t="str">
        <f aca="false">IF(Q$1="","",IF(INDEX(Responses!$A$361:$AZ$361,1,Q$1)="","",INDEX(Responses!$A$361:$AZ$361,1,Q$1)))</f>
        <v/>
      </c>
      <c r="R361" s="0" t="str">
        <f aca="false">IF(R$1="","",IF(INDEX(Responses!$A$361:$AZ$361,1,R$1)="","",INDEX(Responses!$A$361:$AZ$361,1,R$1)))</f>
        <v/>
      </c>
      <c r="S361" s="0" t="str">
        <f aca="false">IF(S$1="","",IF(INDEX(Responses!$A$361:$AZ$361,1,S$1)="","",INDEX(Responses!$A$361:$AZ$361,1,S$1)))</f>
        <v/>
      </c>
      <c r="T361" s="0" t="n">
        <f aca="false">IF(LEN(A361&amp;B361&amp;C361&amp;D361&amp;E361&amp;F361&amp;G361&amp;H361&amp;I361&amp;J361&amp;K361&amp;L361&amp;M361&amp;N361&amp;O361&amp;P361&amp;Q361&amp;R361&amp;S361)&gt;0,1,0)</f>
        <v>0</v>
      </c>
    </row>
    <row r="362" customFormat="false" ht="15" hidden="false" customHeight="false" outlineLevel="0" collapsed="false">
      <c r="A362" s="0" t="str">
        <f aca="false">IF(A$1="","",IF(INDEX(Responses!$A$362:$AZ$362,1,A$1)="","",INDEX(Responses!$A$362:$AZ$362,1,A$1)))</f>
        <v/>
      </c>
      <c r="B362" s="0" t="str">
        <f aca="false">IF(B$1="","",IF(INDEX(Responses!$A$362:$AZ$362,1,B$1)="","",INDEX(Responses!$A$362:$AZ$362,1,B$1)))</f>
        <v/>
      </c>
      <c r="C362" s="0" t="str">
        <f aca="false">IF(C$1="","",IF(INDEX(Responses!$A$362:$AZ$362,1,C$1)="","",INDEX(Responses!$A$362:$AZ$362,1,C$1)))</f>
        <v/>
      </c>
      <c r="D362" s="0" t="str">
        <f aca="false">IF(D$1="","",IF(INDEX(Responses!$A$362:$AZ$362,1,D$1)="","",INDEX(Responses!$A$362:$AZ$362,1,D$1)))</f>
        <v/>
      </c>
      <c r="E362" s="0" t="str">
        <f aca="false">IF(E$1="","",IF(INDEX(Responses!$A$362:$AZ$362,1,E$1)="","",INDEX(Responses!$A$362:$AZ$362,1,E$1)))</f>
        <v/>
      </c>
      <c r="F362" s="0" t="str">
        <f aca="false">IF(F$1="","",IF(INDEX(Responses!$A$362:$AZ$362,1,F$1)="","",INDEX(Responses!$A$362:$AZ$362,1,F$1)))</f>
        <v/>
      </c>
      <c r="G362" s="0" t="str">
        <f aca="false">IF(G$1="","",IF(INDEX(Responses!$A$362:$AZ$362,1,G$1)="","",INDEX(Responses!$A$362:$AZ$362,1,G$1)))</f>
        <v/>
      </c>
      <c r="H362" s="0" t="str">
        <f aca="false">IF(H$1="","",IF(INDEX(Responses!$A$362:$AZ$362,1,H$1)="","",INDEX(Responses!$A$362:$AZ$362,1,H$1)))</f>
        <v/>
      </c>
      <c r="I362" s="0" t="str">
        <f aca="false">IF(I$1="","",IF(INDEX(Responses!$A$362:$AZ$362,1,I$1)="","",INDEX(Responses!$A$362:$AZ$362,1,I$1)))</f>
        <v/>
      </c>
      <c r="J362" s="0" t="str">
        <f aca="false">IF(J$1="","",IF(INDEX(Responses!$A$362:$AZ$362,1,J$1)="","",INDEX(Responses!$A$362:$AZ$362,1,J$1)))</f>
        <v/>
      </c>
      <c r="K362" s="0" t="str">
        <f aca="false">IF(K$1="","",IF(INDEX(Responses!$A$362:$AZ$362,1,K$1)="","",INDEX(Responses!$A$362:$AZ$362,1,K$1)))</f>
        <v/>
      </c>
      <c r="L362" s="0" t="str">
        <f aca="false">IF(L$1="","",IF(INDEX(Responses!$A$362:$AZ$362,1,L$1)="","",INDEX(Responses!$A$362:$AZ$362,1,L$1)))</f>
        <v/>
      </c>
      <c r="M362" s="0" t="str">
        <f aca="false">IF(M$1="","",IF(INDEX(Responses!$A$362:$AZ$362,1,M$1)="","",INDEX(Responses!$A$362:$AZ$362,1,M$1)))</f>
        <v/>
      </c>
      <c r="N362" s="0" t="str">
        <f aca="false">IF(N$1="","",IF(INDEX(Responses!$A$362:$AZ$362,1,N$1)="","",INDEX(Responses!$A$362:$AZ$362,1,N$1)))</f>
        <v/>
      </c>
      <c r="O362" s="0" t="str">
        <f aca="false">IF(O$1="","",IF(INDEX(Responses!$A$362:$AZ$362,1,O$1)="","",INDEX(Responses!$A$362:$AZ$362,1,O$1)))</f>
        <v/>
      </c>
      <c r="P362" s="0" t="str">
        <f aca="false">IF(P$1="","",IF(INDEX(Responses!$A$362:$AZ$362,1,P$1)="","",INDEX(Responses!$A$362:$AZ$362,1,P$1)))</f>
        <v/>
      </c>
      <c r="Q362" s="0" t="str">
        <f aca="false">IF(Q$1="","",IF(INDEX(Responses!$A$362:$AZ$362,1,Q$1)="","",INDEX(Responses!$A$362:$AZ$362,1,Q$1)))</f>
        <v/>
      </c>
      <c r="R362" s="0" t="str">
        <f aca="false">IF(R$1="","",IF(INDEX(Responses!$A$362:$AZ$362,1,R$1)="","",INDEX(Responses!$A$362:$AZ$362,1,R$1)))</f>
        <v/>
      </c>
      <c r="S362" s="0" t="str">
        <f aca="false">IF(S$1="","",IF(INDEX(Responses!$A$362:$AZ$362,1,S$1)="","",INDEX(Responses!$A$362:$AZ$362,1,S$1)))</f>
        <v/>
      </c>
      <c r="T362" s="0" t="n">
        <f aca="false">IF(LEN(A362&amp;B362&amp;C362&amp;D362&amp;E362&amp;F362&amp;G362&amp;H362&amp;I362&amp;J362&amp;K362&amp;L362&amp;M362&amp;N362&amp;O362&amp;P362&amp;Q362&amp;R362&amp;S362)&gt;0,1,0)</f>
        <v>0</v>
      </c>
    </row>
    <row r="363" customFormat="false" ht="15" hidden="false" customHeight="false" outlineLevel="0" collapsed="false">
      <c r="A363" s="0" t="str">
        <f aca="false">IF(A$1="","",IF(INDEX(Responses!$A$363:$AZ$363,1,A$1)="","",INDEX(Responses!$A$363:$AZ$363,1,A$1)))</f>
        <v/>
      </c>
      <c r="B363" s="0" t="str">
        <f aca="false">IF(B$1="","",IF(INDEX(Responses!$A$363:$AZ$363,1,B$1)="","",INDEX(Responses!$A$363:$AZ$363,1,B$1)))</f>
        <v/>
      </c>
      <c r="C363" s="0" t="str">
        <f aca="false">IF(C$1="","",IF(INDEX(Responses!$A$363:$AZ$363,1,C$1)="","",INDEX(Responses!$A$363:$AZ$363,1,C$1)))</f>
        <v/>
      </c>
      <c r="D363" s="0" t="str">
        <f aca="false">IF(D$1="","",IF(INDEX(Responses!$A$363:$AZ$363,1,D$1)="","",INDEX(Responses!$A$363:$AZ$363,1,D$1)))</f>
        <v/>
      </c>
      <c r="E363" s="0" t="str">
        <f aca="false">IF(E$1="","",IF(INDEX(Responses!$A$363:$AZ$363,1,E$1)="","",INDEX(Responses!$A$363:$AZ$363,1,E$1)))</f>
        <v/>
      </c>
      <c r="F363" s="0" t="str">
        <f aca="false">IF(F$1="","",IF(INDEX(Responses!$A$363:$AZ$363,1,F$1)="","",INDEX(Responses!$A$363:$AZ$363,1,F$1)))</f>
        <v/>
      </c>
      <c r="G363" s="0" t="str">
        <f aca="false">IF(G$1="","",IF(INDEX(Responses!$A$363:$AZ$363,1,G$1)="","",INDEX(Responses!$A$363:$AZ$363,1,G$1)))</f>
        <v/>
      </c>
      <c r="H363" s="0" t="str">
        <f aca="false">IF(H$1="","",IF(INDEX(Responses!$A$363:$AZ$363,1,H$1)="","",INDEX(Responses!$A$363:$AZ$363,1,H$1)))</f>
        <v/>
      </c>
      <c r="I363" s="0" t="str">
        <f aca="false">IF(I$1="","",IF(INDEX(Responses!$A$363:$AZ$363,1,I$1)="","",INDEX(Responses!$A$363:$AZ$363,1,I$1)))</f>
        <v/>
      </c>
      <c r="J363" s="0" t="str">
        <f aca="false">IF(J$1="","",IF(INDEX(Responses!$A$363:$AZ$363,1,J$1)="","",INDEX(Responses!$A$363:$AZ$363,1,J$1)))</f>
        <v/>
      </c>
      <c r="K363" s="0" t="str">
        <f aca="false">IF(K$1="","",IF(INDEX(Responses!$A$363:$AZ$363,1,K$1)="","",INDEX(Responses!$A$363:$AZ$363,1,K$1)))</f>
        <v/>
      </c>
      <c r="L363" s="0" t="str">
        <f aca="false">IF(L$1="","",IF(INDEX(Responses!$A$363:$AZ$363,1,L$1)="","",INDEX(Responses!$A$363:$AZ$363,1,L$1)))</f>
        <v/>
      </c>
      <c r="M363" s="0" t="str">
        <f aca="false">IF(M$1="","",IF(INDEX(Responses!$A$363:$AZ$363,1,M$1)="","",INDEX(Responses!$A$363:$AZ$363,1,M$1)))</f>
        <v/>
      </c>
      <c r="N363" s="0" t="str">
        <f aca="false">IF(N$1="","",IF(INDEX(Responses!$A$363:$AZ$363,1,N$1)="","",INDEX(Responses!$A$363:$AZ$363,1,N$1)))</f>
        <v/>
      </c>
      <c r="O363" s="0" t="str">
        <f aca="false">IF(O$1="","",IF(INDEX(Responses!$A$363:$AZ$363,1,O$1)="","",INDEX(Responses!$A$363:$AZ$363,1,O$1)))</f>
        <v/>
      </c>
      <c r="P363" s="0" t="str">
        <f aca="false">IF(P$1="","",IF(INDEX(Responses!$A$363:$AZ$363,1,P$1)="","",INDEX(Responses!$A$363:$AZ$363,1,P$1)))</f>
        <v/>
      </c>
      <c r="Q363" s="0" t="str">
        <f aca="false">IF(Q$1="","",IF(INDEX(Responses!$A$363:$AZ$363,1,Q$1)="","",INDEX(Responses!$A$363:$AZ$363,1,Q$1)))</f>
        <v/>
      </c>
      <c r="R363" s="0" t="str">
        <f aca="false">IF(R$1="","",IF(INDEX(Responses!$A$363:$AZ$363,1,R$1)="","",INDEX(Responses!$A$363:$AZ$363,1,R$1)))</f>
        <v/>
      </c>
      <c r="S363" s="0" t="str">
        <f aca="false">IF(S$1="","",IF(INDEX(Responses!$A$363:$AZ$363,1,S$1)="","",INDEX(Responses!$A$363:$AZ$363,1,S$1)))</f>
        <v/>
      </c>
      <c r="T363" s="0" t="n">
        <f aca="false">IF(LEN(A363&amp;B363&amp;C363&amp;D363&amp;E363&amp;F363&amp;G363&amp;H363&amp;I363&amp;J363&amp;K363&amp;L363&amp;M363&amp;N363&amp;O363&amp;P363&amp;Q363&amp;R363&amp;S363)&gt;0,1,0)</f>
        <v>0</v>
      </c>
    </row>
    <row r="364" customFormat="false" ht="15" hidden="false" customHeight="false" outlineLevel="0" collapsed="false">
      <c r="A364" s="0" t="str">
        <f aca="false">IF(A$1="","",IF(INDEX(Responses!$A$364:$AZ$364,1,A$1)="","",INDEX(Responses!$A$364:$AZ$364,1,A$1)))</f>
        <v/>
      </c>
      <c r="B364" s="0" t="str">
        <f aca="false">IF(B$1="","",IF(INDEX(Responses!$A$364:$AZ$364,1,B$1)="","",INDEX(Responses!$A$364:$AZ$364,1,B$1)))</f>
        <v/>
      </c>
      <c r="C364" s="0" t="str">
        <f aca="false">IF(C$1="","",IF(INDEX(Responses!$A$364:$AZ$364,1,C$1)="","",INDEX(Responses!$A$364:$AZ$364,1,C$1)))</f>
        <v/>
      </c>
      <c r="D364" s="0" t="str">
        <f aca="false">IF(D$1="","",IF(INDEX(Responses!$A$364:$AZ$364,1,D$1)="","",INDEX(Responses!$A$364:$AZ$364,1,D$1)))</f>
        <v/>
      </c>
      <c r="E364" s="0" t="str">
        <f aca="false">IF(E$1="","",IF(INDEX(Responses!$A$364:$AZ$364,1,E$1)="","",INDEX(Responses!$A$364:$AZ$364,1,E$1)))</f>
        <v/>
      </c>
      <c r="F364" s="0" t="str">
        <f aca="false">IF(F$1="","",IF(INDEX(Responses!$A$364:$AZ$364,1,F$1)="","",INDEX(Responses!$A$364:$AZ$364,1,F$1)))</f>
        <v/>
      </c>
      <c r="G364" s="0" t="str">
        <f aca="false">IF(G$1="","",IF(INDEX(Responses!$A$364:$AZ$364,1,G$1)="","",INDEX(Responses!$A$364:$AZ$364,1,G$1)))</f>
        <v/>
      </c>
      <c r="H364" s="0" t="str">
        <f aca="false">IF(H$1="","",IF(INDEX(Responses!$A$364:$AZ$364,1,H$1)="","",INDEX(Responses!$A$364:$AZ$364,1,H$1)))</f>
        <v/>
      </c>
      <c r="I364" s="0" t="str">
        <f aca="false">IF(I$1="","",IF(INDEX(Responses!$A$364:$AZ$364,1,I$1)="","",INDEX(Responses!$A$364:$AZ$364,1,I$1)))</f>
        <v/>
      </c>
      <c r="J364" s="0" t="str">
        <f aca="false">IF(J$1="","",IF(INDEX(Responses!$A$364:$AZ$364,1,J$1)="","",INDEX(Responses!$A$364:$AZ$364,1,J$1)))</f>
        <v/>
      </c>
      <c r="K364" s="0" t="str">
        <f aca="false">IF(K$1="","",IF(INDEX(Responses!$A$364:$AZ$364,1,K$1)="","",INDEX(Responses!$A$364:$AZ$364,1,K$1)))</f>
        <v/>
      </c>
      <c r="L364" s="0" t="str">
        <f aca="false">IF(L$1="","",IF(INDEX(Responses!$A$364:$AZ$364,1,L$1)="","",INDEX(Responses!$A$364:$AZ$364,1,L$1)))</f>
        <v/>
      </c>
      <c r="M364" s="0" t="str">
        <f aca="false">IF(M$1="","",IF(INDEX(Responses!$A$364:$AZ$364,1,M$1)="","",INDEX(Responses!$A$364:$AZ$364,1,M$1)))</f>
        <v/>
      </c>
      <c r="N364" s="0" t="str">
        <f aca="false">IF(N$1="","",IF(INDEX(Responses!$A$364:$AZ$364,1,N$1)="","",INDEX(Responses!$A$364:$AZ$364,1,N$1)))</f>
        <v/>
      </c>
      <c r="O364" s="0" t="str">
        <f aca="false">IF(O$1="","",IF(INDEX(Responses!$A$364:$AZ$364,1,O$1)="","",INDEX(Responses!$A$364:$AZ$364,1,O$1)))</f>
        <v/>
      </c>
      <c r="P364" s="0" t="str">
        <f aca="false">IF(P$1="","",IF(INDEX(Responses!$A$364:$AZ$364,1,P$1)="","",INDEX(Responses!$A$364:$AZ$364,1,P$1)))</f>
        <v/>
      </c>
      <c r="Q364" s="0" t="str">
        <f aca="false">IF(Q$1="","",IF(INDEX(Responses!$A$364:$AZ$364,1,Q$1)="","",INDEX(Responses!$A$364:$AZ$364,1,Q$1)))</f>
        <v/>
      </c>
      <c r="R364" s="0" t="str">
        <f aca="false">IF(R$1="","",IF(INDEX(Responses!$A$364:$AZ$364,1,R$1)="","",INDEX(Responses!$A$364:$AZ$364,1,R$1)))</f>
        <v/>
      </c>
      <c r="S364" s="0" t="str">
        <f aca="false">IF(S$1="","",IF(INDEX(Responses!$A$364:$AZ$364,1,S$1)="","",INDEX(Responses!$A$364:$AZ$364,1,S$1)))</f>
        <v/>
      </c>
      <c r="T364" s="0" t="n">
        <f aca="false">IF(LEN(A364&amp;B364&amp;C364&amp;D364&amp;E364&amp;F364&amp;G364&amp;H364&amp;I364&amp;J364&amp;K364&amp;L364&amp;M364&amp;N364&amp;O364&amp;P364&amp;Q364&amp;R364&amp;S364)&gt;0,1,0)</f>
        <v>0</v>
      </c>
    </row>
    <row r="365" customFormat="false" ht="15" hidden="false" customHeight="false" outlineLevel="0" collapsed="false">
      <c r="A365" s="0" t="str">
        <f aca="false">IF(A$1="","",IF(INDEX(Responses!$A$365:$AZ$365,1,A$1)="","",INDEX(Responses!$A$365:$AZ$365,1,A$1)))</f>
        <v/>
      </c>
      <c r="B365" s="0" t="str">
        <f aca="false">IF(B$1="","",IF(INDEX(Responses!$A$365:$AZ$365,1,B$1)="","",INDEX(Responses!$A$365:$AZ$365,1,B$1)))</f>
        <v/>
      </c>
      <c r="C365" s="0" t="str">
        <f aca="false">IF(C$1="","",IF(INDEX(Responses!$A$365:$AZ$365,1,C$1)="","",INDEX(Responses!$A$365:$AZ$365,1,C$1)))</f>
        <v/>
      </c>
      <c r="D365" s="0" t="str">
        <f aca="false">IF(D$1="","",IF(INDEX(Responses!$A$365:$AZ$365,1,D$1)="","",INDEX(Responses!$A$365:$AZ$365,1,D$1)))</f>
        <v/>
      </c>
      <c r="E365" s="0" t="str">
        <f aca="false">IF(E$1="","",IF(INDEX(Responses!$A$365:$AZ$365,1,E$1)="","",INDEX(Responses!$A$365:$AZ$365,1,E$1)))</f>
        <v/>
      </c>
      <c r="F365" s="0" t="str">
        <f aca="false">IF(F$1="","",IF(INDEX(Responses!$A$365:$AZ$365,1,F$1)="","",INDEX(Responses!$A$365:$AZ$365,1,F$1)))</f>
        <v/>
      </c>
      <c r="G365" s="0" t="str">
        <f aca="false">IF(G$1="","",IF(INDEX(Responses!$A$365:$AZ$365,1,G$1)="","",INDEX(Responses!$A$365:$AZ$365,1,G$1)))</f>
        <v/>
      </c>
      <c r="H365" s="0" t="str">
        <f aca="false">IF(H$1="","",IF(INDEX(Responses!$A$365:$AZ$365,1,H$1)="","",INDEX(Responses!$A$365:$AZ$365,1,H$1)))</f>
        <v/>
      </c>
      <c r="I365" s="0" t="str">
        <f aca="false">IF(I$1="","",IF(INDEX(Responses!$A$365:$AZ$365,1,I$1)="","",INDEX(Responses!$A$365:$AZ$365,1,I$1)))</f>
        <v/>
      </c>
      <c r="J365" s="0" t="str">
        <f aca="false">IF(J$1="","",IF(INDEX(Responses!$A$365:$AZ$365,1,J$1)="","",INDEX(Responses!$A$365:$AZ$365,1,J$1)))</f>
        <v/>
      </c>
      <c r="K365" s="0" t="str">
        <f aca="false">IF(K$1="","",IF(INDEX(Responses!$A$365:$AZ$365,1,K$1)="","",INDEX(Responses!$A$365:$AZ$365,1,K$1)))</f>
        <v/>
      </c>
      <c r="L365" s="0" t="str">
        <f aca="false">IF(L$1="","",IF(INDEX(Responses!$A$365:$AZ$365,1,L$1)="","",INDEX(Responses!$A$365:$AZ$365,1,L$1)))</f>
        <v/>
      </c>
      <c r="M365" s="0" t="str">
        <f aca="false">IF(M$1="","",IF(INDEX(Responses!$A$365:$AZ$365,1,M$1)="","",INDEX(Responses!$A$365:$AZ$365,1,M$1)))</f>
        <v/>
      </c>
      <c r="N365" s="0" t="str">
        <f aca="false">IF(N$1="","",IF(INDEX(Responses!$A$365:$AZ$365,1,N$1)="","",INDEX(Responses!$A$365:$AZ$365,1,N$1)))</f>
        <v/>
      </c>
      <c r="O365" s="0" t="str">
        <f aca="false">IF(O$1="","",IF(INDEX(Responses!$A$365:$AZ$365,1,O$1)="","",INDEX(Responses!$A$365:$AZ$365,1,O$1)))</f>
        <v/>
      </c>
      <c r="P365" s="0" t="str">
        <f aca="false">IF(P$1="","",IF(INDEX(Responses!$A$365:$AZ$365,1,P$1)="","",INDEX(Responses!$A$365:$AZ$365,1,P$1)))</f>
        <v/>
      </c>
      <c r="Q365" s="0" t="str">
        <f aca="false">IF(Q$1="","",IF(INDEX(Responses!$A$365:$AZ$365,1,Q$1)="","",INDEX(Responses!$A$365:$AZ$365,1,Q$1)))</f>
        <v/>
      </c>
      <c r="R365" s="0" t="str">
        <f aca="false">IF(R$1="","",IF(INDEX(Responses!$A$365:$AZ$365,1,R$1)="","",INDEX(Responses!$A$365:$AZ$365,1,R$1)))</f>
        <v/>
      </c>
      <c r="S365" s="0" t="str">
        <f aca="false">IF(S$1="","",IF(INDEX(Responses!$A$365:$AZ$365,1,S$1)="","",INDEX(Responses!$A$365:$AZ$365,1,S$1)))</f>
        <v/>
      </c>
      <c r="T365" s="0" t="n">
        <f aca="false">IF(LEN(A365&amp;B365&amp;C365&amp;D365&amp;E365&amp;F365&amp;G365&amp;H365&amp;I365&amp;J365&amp;K365&amp;L365&amp;M365&amp;N365&amp;O365&amp;P365&amp;Q365&amp;R365&amp;S365)&gt;0,1,0)</f>
        <v>0</v>
      </c>
    </row>
    <row r="366" customFormat="false" ht="15" hidden="false" customHeight="false" outlineLevel="0" collapsed="false">
      <c r="A366" s="0" t="str">
        <f aca="false">IF(A$1="","",IF(INDEX(Responses!$A$366:$AZ$366,1,A$1)="","",INDEX(Responses!$A$366:$AZ$366,1,A$1)))</f>
        <v/>
      </c>
      <c r="B366" s="0" t="str">
        <f aca="false">IF(B$1="","",IF(INDEX(Responses!$A$366:$AZ$366,1,B$1)="","",INDEX(Responses!$A$366:$AZ$366,1,B$1)))</f>
        <v/>
      </c>
      <c r="C366" s="0" t="str">
        <f aca="false">IF(C$1="","",IF(INDEX(Responses!$A$366:$AZ$366,1,C$1)="","",INDEX(Responses!$A$366:$AZ$366,1,C$1)))</f>
        <v/>
      </c>
      <c r="D366" s="0" t="str">
        <f aca="false">IF(D$1="","",IF(INDEX(Responses!$A$366:$AZ$366,1,D$1)="","",INDEX(Responses!$A$366:$AZ$366,1,D$1)))</f>
        <v/>
      </c>
      <c r="E366" s="0" t="str">
        <f aca="false">IF(E$1="","",IF(INDEX(Responses!$A$366:$AZ$366,1,E$1)="","",INDEX(Responses!$A$366:$AZ$366,1,E$1)))</f>
        <v/>
      </c>
      <c r="F366" s="0" t="str">
        <f aca="false">IF(F$1="","",IF(INDEX(Responses!$A$366:$AZ$366,1,F$1)="","",INDEX(Responses!$A$366:$AZ$366,1,F$1)))</f>
        <v/>
      </c>
      <c r="G366" s="0" t="str">
        <f aca="false">IF(G$1="","",IF(INDEX(Responses!$A$366:$AZ$366,1,G$1)="","",INDEX(Responses!$A$366:$AZ$366,1,G$1)))</f>
        <v/>
      </c>
      <c r="H366" s="0" t="str">
        <f aca="false">IF(H$1="","",IF(INDEX(Responses!$A$366:$AZ$366,1,H$1)="","",INDEX(Responses!$A$366:$AZ$366,1,H$1)))</f>
        <v/>
      </c>
      <c r="I366" s="0" t="str">
        <f aca="false">IF(I$1="","",IF(INDEX(Responses!$A$366:$AZ$366,1,I$1)="","",INDEX(Responses!$A$366:$AZ$366,1,I$1)))</f>
        <v/>
      </c>
      <c r="J366" s="0" t="str">
        <f aca="false">IF(J$1="","",IF(INDEX(Responses!$A$366:$AZ$366,1,J$1)="","",INDEX(Responses!$A$366:$AZ$366,1,J$1)))</f>
        <v/>
      </c>
      <c r="K366" s="0" t="str">
        <f aca="false">IF(K$1="","",IF(INDEX(Responses!$A$366:$AZ$366,1,K$1)="","",INDEX(Responses!$A$366:$AZ$366,1,K$1)))</f>
        <v/>
      </c>
      <c r="L366" s="0" t="str">
        <f aca="false">IF(L$1="","",IF(INDEX(Responses!$A$366:$AZ$366,1,L$1)="","",INDEX(Responses!$A$366:$AZ$366,1,L$1)))</f>
        <v/>
      </c>
      <c r="M366" s="0" t="str">
        <f aca="false">IF(M$1="","",IF(INDEX(Responses!$A$366:$AZ$366,1,M$1)="","",INDEX(Responses!$A$366:$AZ$366,1,M$1)))</f>
        <v/>
      </c>
      <c r="N366" s="0" t="str">
        <f aca="false">IF(N$1="","",IF(INDEX(Responses!$A$366:$AZ$366,1,N$1)="","",INDEX(Responses!$A$366:$AZ$366,1,N$1)))</f>
        <v/>
      </c>
      <c r="O366" s="0" t="str">
        <f aca="false">IF(O$1="","",IF(INDEX(Responses!$A$366:$AZ$366,1,O$1)="","",INDEX(Responses!$A$366:$AZ$366,1,O$1)))</f>
        <v/>
      </c>
      <c r="P366" s="0" t="str">
        <f aca="false">IF(P$1="","",IF(INDEX(Responses!$A$366:$AZ$366,1,P$1)="","",INDEX(Responses!$A$366:$AZ$366,1,P$1)))</f>
        <v/>
      </c>
      <c r="Q366" s="0" t="str">
        <f aca="false">IF(Q$1="","",IF(INDEX(Responses!$A$366:$AZ$366,1,Q$1)="","",INDEX(Responses!$A$366:$AZ$366,1,Q$1)))</f>
        <v/>
      </c>
      <c r="R366" s="0" t="str">
        <f aca="false">IF(R$1="","",IF(INDEX(Responses!$A$366:$AZ$366,1,R$1)="","",INDEX(Responses!$A$366:$AZ$366,1,R$1)))</f>
        <v/>
      </c>
      <c r="S366" s="0" t="str">
        <f aca="false">IF(S$1="","",IF(INDEX(Responses!$A$366:$AZ$366,1,S$1)="","",INDEX(Responses!$A$366:$AZ$366,1,S$1)))</f>
        <v/>
      </c>
      <c r="T366" s="0" t="n">
        <f aca="false">IF(LEN(A366&amp;B366&amp;C366&amp;D366&amp;E366&amp;F366&amp;G366&amp;H366&amp;I366&amp;J366&amp;K366&amp;L366&amp;M366&amp;N366&amp;O366&amp;P366&amp;Q366&amp;R366&amp;S366)&gt;0,1,0)</f>
        <v>0</v>
      </c>
    </row>
    <row r="367" customFormat="false" ht="15" hidden="false" customHeight="false" outlineLevel="0" collapsed="false">
      <c r="A367" s="0" t="str">
        <f aca="false">IF(A$1="","",IF(INDEX(Responses!$A$367:$AZ$367,1,A$1)="","",INDEX(Responses!$A$367:$AZ$367,1,A$1)))</f>
        <v/>
      </c>
      <c r="B367" s="0" t="str">
        <f aca="false">IF(B$1="","",IF(INDEX(Responses!$A$367:$AZ$367,1,B$1)="","",INDEX(Responses!$A$367:$AZ$367,1,B$1)))</f>
        <v/>
      </c>
      <c r="C367" s="0" t="str">
        <f aca="false">IF(C$1="","",IF(INDEX(Responses!$A$367:$AZ$367,1,C$1)="","",INDEX(Responses!$A$367:$AZ$367,1,C$1)))</f>
        <v/>
      </c>
      <c r="D367" s="0" t="str">
        <f aca="false">IF(D$1="","",IF(INDEX(Responses!$A$367:$AZ$367,1,D$1)="","",INDEX(Responses!$A$367:$AZ$367,1,D$1)))</f>
        <v/>
      </c>
      <c r="E367" s="0" t="str">
        <f aca="false">IF(E$1="","",IF(INDEX(Responses!$A$367:$AZ$367,1,E$1)="","",INDEX(Responses!$A$367:$AZ$367,1,E$1)))</f>
        <v/>
      </c>
      <c r="F367" s="0" t="str">
        <f aca="false">IF(F$1="","",IF(INDEX(Responses!$A$367:$AZ$367,1,F$1)="","",INDEX(Responses!$A$367:$AZ$367,1,F$1)))</f>
        <v/>
      </c>
      <c r="G367" s="0" t="str">
        <f aca="false">IF(G$1="","",IF(INDEX(Responses!$A$367:$AZ$367,1,G$1)="","",INDEX(Responses!$A$367:$AZ$367,1,G$1)))</f>
        <v/>
      </c>
      <c r="H367" s="0" t="str">
        <f aca="false">IF(H$1="","",IF(INDEX(Responses!$A$367:$AZ$367,1,H$1)="","",INDEX(Responses!$A$367:$AZ$367,1,H$1)))</f>
        <v/>
      </c>
      <c r="I367" s="0" t="str">
        <f aca="false">IF(I$1="","",IF(INDEX(Responses!$A$367:$AZ$367,1,I$1)="","",INDEX(Responses!$A$367:$AZ$367,1,I$1)))</f>
        <v/>
      </c>
      <c r="J367" s="0" t="str">
        <f aca="false">IF(J$1="","",IF(INDEX(Responses!$A$367:$AZ$367,1,J$1)="","",INDEX(Responses!$A$367:$AZ$367,1,J$1)))</f>
        <v/>
      </c>
      <c r="K367" s="0" t="str">
        <f aca="false">IF(K$1="","",IF(INDEX(Responses!$A$367:$AZ$367,1,K$1)="","",INDEX(Responses!$A$367:$AZ$367,1,K$1)))</f>
        <v/>
      </c>
      <c r="L367" s="0" t="str">
        <f aca="false">IF(L$1="","",IF(INDEX(Responses!$A$367:$AZ$367,1,L$1)="","",INDEX(Responses!$A$367:$AZ$367,1,L$1)))</f>
        <v/>
      </c>
      <c r="M367" s="0" t="str">
        <f aca="false">IF(M$1="","",IF(INDEX(Responses!$A$367:$AZ$367,1,M$1)="","",INDEX(Responses!$A$367:$AZ$367,1,M$1)))</f>
        <v/>
      </c>
      <c r="N367" s="0" t="str">
        <f aca="false">IF(N$1="","",IF(INDEX(Responses!$A$367:$AZ$367,1,N$1)="","",INDEX(Responses!$A$367:$AZ$367,1,N$1)))</f>
        <v/>
      </c>
      <c r="O367" s="0" t="str">
        <f aca="false">IF(O$1="","",IF(INDEX(Responses!$A$367:$AZ$367,1,O$1)="","",INDEX(Responses!$A$367:$AZ$367,1,O$1)))</f>
        <v/>
      </c>
      <c r="P367" s="0" t="str">
        <f aca="false">IF(P$1="","",IF(INDEX(Responses!$A$367:$AZ$367,1,P$1)="","",INDEX(Responses!$A$367:$AZ$367,1,P$1)))</f>
        <v/>
      </c>
      <c r="Q367" s="0" t="str">
        <f aca="false">IF(Q$1="","",IF(INDEX(Responses!$A$367:$AZ$367,1,Q$1)="","",INDEX(Responses!$A$367:$AZ$367,1,Q$1)))</f>
        <v/>
      </c>
      <c r="R367" s="0" t="str">
        <f aca="false">IF(R$1="","",IF(INDEX(Responses!$A$367:$AZ$367,1,R$1)="","",INDEX(Responses!$A$367:$AZ$367,1,R$1)))</f>
        <v/>
      </c>
      <c r="S367" s="0" t="str">
        <f aca="false">IF(S$1="","",IF(INDEX(Responses!$A$367:$AZ$367,1,S$1)="","",INDEX(Responses!$A$367:$AZ$367,1,S$1)))</f>
        <v/>
      </c>
      <c r="T367" s="0" t="n">
        <f aca="false">IF(LEN(A367&amp;B367&amp;C367&amp;D367&amp;E367&amp;F367&amp;G367&amp;H367&amp;I367&amp;J367&amp;K367&amp;L367&amp;M367&amp;N367&amp;O367&amp;P367&amp;Q367&amp;R367&amp;S367)&gt;0,1,0)</f>
        <v>0</v>
      </c>
    </row>
    <row r="368" customFormat="false" ht="15" hidden="false" customHeight="false" outlineLevel="0" collapsed="false">
      <c r="A368" s="0" t="str">
        <f aca="false">IF(A$1="","",IF(INDEX(Responses!$A$368:$AZ$368,1,A$1)="","",INDEX(Responses!$A$368:$AZ$368,1,A$1)))</f>
        <v/>
      </c>
      <c r="B368" s="0" t="str">
        <f aca="false">IF(B$1="","",IF(INDEX(Responses!$A$368:$AZ$368,1,B$1)="","",INDEX(Responses!$A$368:$AZ$368,1,B$1)))</f>
        <v/>
      </c>
      <c r="C368" s="0" t="str">
        <f aca="false">IF(C$1="","",IF(INDEX(Responses!$A$368:$AZ$368,1,C$1)="","",INDEX(Responses!$A$368:$AZ$368,1,C$1)))</f>
        <v/>
      </c>
      <c r="D368" s="0" t="str">
        <f aca="false">IF(D$1="","",IF(INDEX(Responses!$A$368:$AZ$368,1,D$1)="","",INDEX(Responses!$A$368:$AZ$368,1,D$1)))</f>
        <v/>
      </c>
      <c r="E368" s="0" t="str">
        <f aca="false">IF(E$1="","",IF(INDEX(Responses!$A$368:$AZ$368,1,E$1)="","",INDEX(Responses!$A$368:$AZ$368,1,E$1)))</f>
        <v/>
      </c>
      <c r="F368" s="0" t="str">
        <f aca="false">IF(F$1="","",IF(INDEX(Responses!$A$368:$AZ$368,1,F$1)="","",INDEX(Responses!$A$368:$AZ$368,1,F$1)))</f>
        <v/>
      </c>
      <c r="G368" s="0" t="str">
        <f aca="false">IF(G$1="","",IF(INDEX(Responses!$A$368:$AZ$368,1,G$1)="","",INDEX(Responses!$A$368:$AZ$368,1,G$1)))</f>
        <v/>
      </c>
      <c r="H368" s="0" t="str">
        <f aca="false">IF(H$1="","",IF(INDEX(Responses!$A$368:$AZ$368,1,H$1)="","",INDEX(Responses!$A$368:$AZ$368,1,H$1)))</f>
        <v/>
      </c>
      <c r="I368" s="0" t="str">
        <f aca="false">IF(I$1="","",IF(INDEX(Responses!$A$368:$AZ$368,1,I$1)="","",INDEX(Responses!$A$368:$AZ$368,1,I$1)))</f>
        <v/>
      </c>
      <c r="J368" s="0" t="str">
        <f aca="false">IF(J$1="","",IF(INDEX(Responses!$A$368:$AZ$368,1,J$1)="","",INDEX(Responses!$A$368:$AZ$368,1,J$1)))</f>
        <v/>
      </c>
      <c r="K368" s="0" t="str">
        <f aca="false">IF(K$1="","",IF(INDEX(Responses!$A$368:$AZ$368,1,K$1)="","",INDEX(Responses!$A$368:$AZ$368,1,K$1)))</f>
        <v/>
      </c>
      <c r="L368" s="0" t="str">
        <f aca="false">IF(L$1="","",IF(INDEX(Responses!$A$368:$AZ$368,1,L$1)="","",INDEX(Responses!$A$368:$AZ$368,1,L$1)))</f>
        <v/>
      </c>
      <c r="M368" s="0" t="str">
        <f aca="false">IF(M$1="","",IF(INDEX(Responses!$A$368:$AZ$368,1,M$1)="","",INDEX(Responses!$A$368:$AZ$368,1,M$1)))</f>
        <v/>
      </c>
      <c r="N368" s="0" t="str">
        <f aca="false">IF(N$1="","",IF(INDEX(Responses!$A$368:$AZ$368,1,N$1)="","",INDEX(Responses!$A$368:$AZ$368,1,N$1)))</f>
        <v/>
      </c>
      <c r="O368" s="0" t="str">
        <f aca="false">IF(O$1="","",IF(INDEX(Responses!$A$368:$AZ$368,1,O$1)="","",INDEX(Responses!$A$368:$AZ$368,1,O$1)))</f>
        <v/>
      </c>
      <c r="P368" s="0" t="str">
        <f aca="false">IF(P$1="","",IF(INDEX(Responses!$A$368:$AZ$368,1,P$1)="","",INDEX(Responses!$A$368:$AZ$368,1,P$1)))</f>
        <v/>
      </c>
      <c r="Q368" s="0" t="str">
        <f aca="false">IF(Q$1="","",IF(INDEX(Responses!$A$368:$AZ$368,1,Q$1)="","",INDEX(Responses!$A$368:$AZ$368,1,Q$1)))</f>
        <v/>
      </c>
      <c r="R368" s="0" t="str">
        <f aca="false">IF(R$1="","",IF(INDEX(Responses!$A$368:$AZ$368,1,R$1)="","",INDEX(Responses!$A$368:$AZ$368,1,R$1)))</f>
        <v/>
      </c>
      <c r="S368" s="0" t="str">
        <f aca="false">IF(S$1="","",IF(INDEX(Responses!$A$368:$AZ$368,1,S$1)="","",INDEX(Responses!$A$368:$AZ$368,1,S$1)))</f>
        <v/>
      </c>
      <c r="T368" s="0" t="n">
        <f aca="false">IF(LEN(A368&amp;B368&amp;C368&amp;D368&amp;E368&amp;F368&amp;G368&amp;H368&amp;I368&amp;J368&amp;K368&amp;L368&amp;M368&amp;N368&amp;O368&amp;P368&amp;Q368&amp;R368&amp;S368)&gt;0,1,0)</f>
        <v>0</v>
      </c>
    </row>
    <row r="369" customFormat="false" ht="15" hidden="false" customHeight="false" outlineLevel="0" collapsed="false">
      <c r="A369" s="0" t="str">
        <f aca="false">IF(A$1="","",IF(INDEX(Responses!$A$369:$AZ$369,1,A$1)="","",INDEX(Responses!$A$369:$AZ$369,1,A$1)))</f>
        <v/>
      </c>
      <c r="B369" s="0" t="str">
        <f aca="false">IF(B$1="","",IF(INDEX(Responses!$A$369:$AZ$369,1,B$1)="","",INDEX(Responses!$A$369:$AZ$369,1,B$1)))</f>
        <v/>
      </c>
      <c r="C369" s="0" t="str">
        <f aca="false">IF(C$1="","",IF(INDEX(Responses!$A$369:$AZ$369,1,C$1)="","",INDEX(Responses!$A$369:$AZ$369,1,C$1)))</f>
        <v/>
      </c>
      <c r="D369" s="0" t="str">
        <f aca="false">IF(D$1="","",IF(INDEX(Responses!$A$369:$AZ$369,1,D$1)="","",INDEX(Responses!$A$369:$AZ$369,1,D$1)))</f>
        <v/>
      </c>
      <c r="E369" s="0" t="str">
        <f aca="false">IF(E$1="","",IF(INDEX(Responses!$A$369:$AZ$369,1,E$1)="","",INDEX(Responses!$A$369:$AZ$369,1,E$1)))</f>
        <v/>
      </c>
      <c r="F369" s="0" t="str">
        <f aca="false">IF(F$1="","",IF(INDEX(Responses!$A$369:$AZ$369,1,F$1)="","",INDEX(Responses!$A$369:$AZ$369,1,F$1)))</f>
        <v/>
      </c>
      <c r="G369" s="0" t="str">
        <f aca="false">IF(G$1="","",IF(INDEX(Responses!$A$369:$AZ$369,1,G$1)="","",INDEX(Responses!$A$369:$AZ$369,1,G$1)))</f>
        <v/>
      </c>
      <c r="H369" s="0" t="str">
        <f aca="false">IF(H$1="","",IF(INDEX(Responses!$A$369:$AZ$369,1,H$1)="","",INDEX(Responses!$A$369:$AZ$369,1,H$1)))</f>
        <v/>
      </c>
      <c r="I369" s="0" t="str">
        <f aca="false">IF(I$1="","",IF(INDEX(Responses!$A$369:$AZ$369,1,I$1)="","",INDEX(Responses!$A$369:$AZ$369,1,I$1)))</f>
        <v/>
      </c>
      <c r="J369" s="0" t="str">
        <f aca="false">IF(J$1="","",IF(INDEX(Responses!$A$369:$AZ$369,1,J$1)="","",INDEX(Responses!$A$369:$AZ$369,1,J$1)))</f>
        <v/>
      </c>
      <c r="K369" s="0" t="str">
        <f aca="false">IF(K$1="","",IF(INDEX(Responses!$A$369:$AZ$369,1,K$1)="","",INDEX(Responses!$A$369:$AZ$369,1,K$1)))</f>
        <v/>
      </c>
      <c r="L369" s="0" t="str">
        <f aca="false">IF(L$1="","",IF(INDEX(Responses!$A$369:$AZ$369,1,L$1)="","",INDEX(Responses!$A$369:$AZ$369,1,L$1)))</f>
        <v/>
      </c>
      <c r="M369" s="0" t="str">
        <f aca="false">IF(M$1="","",IF(INDEX(Responses!$A$369:$AZ$369,1,M$1)="","",INDEX(Responses!$A$369:$AZ$369,1,M$1)))</f>
        <v/>
      </c>
      <c r="N369" s="0" t="str">
        <f aca="false">IF(N$1="","",IF(INDEX(Responses!$A$369:$AZ$369,1,N$1)="","",INDEX(Responses!$A$369:$AZ$369,1,N$1)))</f>
        <v/>
      </c>
      <c r="O369" s="0" t="str">
        <f aca="false">IF(O$1="","",IF(INDEX(Responses!$A$369:$AZ$369,1,O$1)="","",INDEX(Responses!$A$369:$AZ$369,1,O$1)))</f>
        <v/>
      </c>
      <c r="P369" s="0" t="str">
        <f aca="false">IF(P$1="","",IF(INDEX(Responses!$A$369:$AZ$369,1,P$1)="","",INDEX(Responses!$A$369:$AZ$369,1,P$1)))</f>
        <v/>
      </c>
      <c r="Q369" s="0" t="str">
        <f aca="false">IF(Q$1="","",IF(INDEX(Responses!$A$369:$AZ$369,1,Q$1)="","",INDEX(Responses!$A$369:$AZ$369,1,Q$1)))</f>
        <v/>
      </c>
      <c r="R369" s="0" t="str">
        <f aca="false">IF(R$1="","",IF(INDEX(Responses!$A$369:$AZ$369,1,R$1)="","",INDEX(Responses!$A$369:$AZ$369,1,R$1)))</f>
        <v/>
      </c>
      <c r="S369" s="0" t="str">
        <f aca="false">IF(S$1="","",IF(INDEX(Responses!$A$369:$AZ$369,1,S$1)="","",INDEX(Responses!$A$369:$AZ$369,1,S$1)))</f>
        <v/>
      </c>
      <c r="T369" s="0" t="n">
        <f aca="false">IF(LEN(A369&amp;B369&amp;C369&amp;D369&amp;E369&amp;F369&amp;G369&amp;H369&amp;I369&amp;J369&amp;K369&amp;L369&amp;M369&amp;N369&amp;O369&amp;P369&amp;Q369&amp;R369&amp;S369)&gt;0,1,0)</f>
        <v>0</v>
      </c>
    </row>
    <row r="370" customFormat="false" ht="15" hidden="false" customHeight="false" outlineLevel="0" collapsed="false">
      <c r="A370" s="0" t="str">
        <f aca="false">IF(A$1="","",IF(INDEX(Responses!$A$370:$AZ$370,1,A$1)="","",INDEX(Responses!$A$370:$AZ$370,1,A$1)))</f>
        <v/>
      </c>
      <c r="B370" s="0" t="str">
        <f aca="false">IF(B$1="","",IF(INDEX(Responses!$A$370:$AZ$370,1,B$1)="","",INDEX(Responses!$A$370:$AZ$370,1,B$1)))</f>
        <v/>
      </c>
      <c r="C370" s="0" t="str">
        <f aca="false">IF(C$1="","",IF(INDEX(Responses!$A$370:$AZ$370,1,C$1)="","",INDEX(Responses!$A$370:$AZ$370,1,C$1)))</f>
        <v/>
      </c>
      <c r="D370" s="0" t="str">
        <f aca="false">IF(D$1="","",IF(INDEX(Responses!$A$370:$AZ$370,1,D$1)="","",INDEX(Responses!$A$370:$AZ$370,1,D$1)))</f>
        <v/>
      </c>
      <c r="E370" s="0" t="str">
        <f aca="false">IF(E$1="","",IF(INDEX(Responses!$A$370:$AZ$370,1,E$1)="","",INDEX(Responses!$A$370:$AZ$370,1,E$1)))</f>
        <v/>
      </c>
      <c r="F370" s="0" t="str">
        <f aca="false">IF(F$1="","",IF(INDEX(Responses!$A$370:$AZ$370,1,F$1)="","",INDEX(Responses!$A$370:$AZ$370,1,F$1)))</f>
        <v/>
      </c>
      <c r="G370" s="0" t="str">
        <f aca="false">IF(G$1="","",IF(INDEX(Responses!$A$370:$AZ$370,1,G$1)="","",INDEX(Responses!$A$370:$AZ$370,1,G$1)))</f>
        <v/>
      </c>
      <c r="H370" s="0" t="str">
        <f aca="false">IF(H$1="","",IF(INDEX(Responses!$A$370:$AZ$370,1,H$1)="","",INDEX(Responses!$A$370:$AZ$370,1,H$1)))</f>
        <v/>
      </c>
      <c r="I370" s="0" t="str">
        <f aca="false">IF(I$1="","",IF(INDEX(Responses!$A$370:$AZ$370,1,I$1)="","",INDEX(Responses!$A$370:$AZ$370,1,I$1)))</f>
        <v/>
      </c>
      <c r="J370" s="0" t="str">
        <f aca="false">IF(J$1="","",IF(INDEX(Responses!$A$370:$AZ$370,1,J$1)="","",INDEX(Responses!$A$370:$AZ$370,1,J$1)))</f>
        <v/>
      </c>
      <c r="K370" s="0" t="str">
        <f aca="false">IF(K$1="","",IF(INDEX(Responses!$A$370:$AZ$370,1,K$1)="","",INDEX(Responses!$A$370:$AZ$370,1,K$1)))</f>
        <v/>
      </c>
      <c r="L370" s="0" t="str">
        <f aca="false">IF(L$1="","",IF(INDEX(Responses!$A$370:$AZ$370,1,L$1)="","",INDEX(Responses!$A$370:$AZ$370,1,L$1)))</f>
        <v/>
      </c>
      <c r="M370" s="0" t="str">
        <f aca="false">IF(M$1="","",IF(INDEX(Responses!$A$370:$AZ$370,1,M$1)="","",INDEX(Responses!$A$370:$AZ$370,1,M$1)))</f>
        <v/>
      </c>
      <c r="N370" s="0" t="str">
        <f aca="false">IF(N$1="","",IF(INDEX(Responses!$A$370:$AZ$370,1,N$1)="","",INDEX(Responses!$A$370:$AZ$370,1,N$1)))</f>
        <v/>
      </c>
      <c r="O370" s="0" t="str">
        <f aca="false">IF(O$1="","",IF(INDEX(Responses!$A$370:$AZ$370,1,O$1)="","",INDEX(Responses!$A$370:$AZ$370,1,O$1)))</f>
        <v/>
      </c>
      <c r="P370" s="0" t="str">
        <f aca="false">IF(P$1="","",IF(INDEX(Responses!$A$370:$AZ$370,1,P$1)="","",INDEX(Responses!$A$370:$AZ$370,1,P$1)))</f>
        <v/>
      </c>
      <c r="Q370" s="0" t="str">
        <f aca="false">IF(Q$1="","",IF(INDEX(Responses!$A$370:$AZ$370,1,Q$1)="","",INDEX(Responses!$A$370:$AZ$370,1,Q$1)))</f>
        <v/>
      </c>
      <c r="R370" s="0" t="str">
        <f aca="false">IF(R$1="","",IF(INDEX(Responses!$A$370:$AZ$370,1,R$1)="","",INDEX(Responses!$A$370:$AZ$370,1,R$1)))</f>
        <v/>
      </c>
      <c r="S370" s="0" t="str">
        <f aca="false">IF(S$1="","",IF(INDEX(Responses!$A$370:$AZ$370,1,S$1)="","",INDEX(Responses!$A$370:$AZ$370,1,S$1)))</f>
        <v/>
      </c>
      <c r="T370" s="0" t="n">
        <f aca="false">IF(LEN(A370&amp;B370&amp;C370&amp;D370&amp;E370&amp;F370&amp;G370&amp;H370&amp;I370&amp;J370&amp;K370&amp;L370&amp;M370&amp;N370&amp;O370&amp;P370&amp;Q370&amp;R370&amp;S370)&gt;0,1,0)</f>
        <v>0</v>
      </c>
    </row>
    <row r="371" customFormat="false" ht="15" hidden="false" customHeight="false" outlineLevel="0" collapsed="false">
      <c r="A371" s="0" t="str">
        <f aca="false">IF(A$1="","",IF(INDEX(Responses!$A$371:$AZ$371,1,A$1)="","",INDEX(Responses!$A$371:$AZ$371,1,A$1)))</f>
        <v/>
      </c>
      <c r="B371" s="0" t="str">
        <f aca="false">IF(B$1="","",IF(INDEX(Responses!$A$371:$AZ$371,1,B$1)="","",INDEX(Responses!$A$371:$AZ$371,1,B$1)))</f>
        <v/>
      </c>
      <c r="C371" s="0" t="str">
        <f aca="false">IF(C$1="","",IF(INDEX(Responses!$A$371:$AZ$371,1,C$1)="","",INDEX(Responses!$A$371:$AZ$371,1,C$1)))</f>
        <v/>
      </c>
      <c r="D371" s="0" t="str">
        <f aca="false">IF(D$1="","",IF(INDEX(Responses!$A$371:$AZ$371,1,D$1)="","",INDEX(Responses!$A$371:$AZ$371,1,D$1)))</f>
        <v/>
      </c>
      <c r="E371" s="0" t="str">
        <f aca="false">IF(E$1="","",IF(INDEX(Responses!$A$371:$AZ$371,1,E$1)="","",INDEX(Responses!$A$371:$AZ$371,1,E$1)))</f>
        <v/>
      </c>
      <c r="F371" s="0" t="str">
        <f aca="false">IF(F$1="","",IF(INDEX(Responses!$A$371:$AZ$371,1,F$1)="","",INDEX(Responses!$A$371:$AZ$371,1,F$1)))</f>
        <v/>
      </c>
      <c r="G371" s="0" t="str">
        <f aca="false">IF(G$1="","",IF(INDEX(Responses!$A$371:$AZ$371,1,G$1)="","",INDEX(Responses!$A$371:$AZ$371,1,G$1)))</f>
        <v/>
      </c>
      <c r="H371" s="0" t="str">
        <f aca="false">IF(H$1="","",IF(INDEX(Responses!$A$371:$AZ$371,1,H$1)="","",INDEX(Responses!$A$371:$AZ$371,1,H$1)))</f>
        <v/>
      </c>
      <c r="I371" s="0" t="str">
        <f aca="false">IF(I$1="","",IF(INDEX(Responses!$A$371:$AZ$371,1,I$1)="","",INDEX(Responses!$A$371:$AZ$371,1,I$1)))</f>
        <v/>
      </c>
      <c r="J371" s="0" t="str">
        <f aca="false">IF(J$1="","",IF(INDEX(Responses!$A$371:$AZ$371,1,J$1)="","",INDEX(Responses!$A$371:$AZ$371,1,J$1)))</f>
        <v/>
      </c>
      <c r="K371" s="0" t="str">
        <f aca="false">IF(K$1="","",IF(INDEX(Responses!$A$371:$AZ$371,1,K$1)="","",INDEX(Responses!$A$371:$AZ$371,1,K$1)))</f>
        <v/>
      </c>
      <c r="L371" s="0" t="str">
        <f aca="false">IF(L$1="","",IF(INDEX(Responses!$A$371:$AZ$371,1,L$1)="","",INDEX(Responses!$A$371:$AZ$371,1,L$1)))</f>
        <v/>
      </c>
      <c r="M371" s="0" t="str">
        <f aca="false">IF(M$1="","",IF(INDEX(Responses!$A$371:$AZ$371,1,M$1)="","",INDEX(Responses!$A$371:$AZ$371,1,M$1)))</f>
        <v/>
      </c>
      <c r="N371" s="0" t="str">
        <f aca="false">IF(N$1="","",IF(INDEX(Responses!$A$371:$AZ$371,1,N$1)="","",INDEX(Responses!$A$371:$AZ$371,1,N$1)))</f>
        <v/>
      </c>
      <c r="O371" s="0" t="str">
        <f aca="false">IF(O$1="","",IF(INDEX(Responses!$A$371:$AZ$371,1,O$1)="","",INDEX(Responses!$A$371:$AZ$371,1,O$1)))</f>
        <v/>
      </c>
      <c r="P371" s="0" t="str">
        <f aca="false">IF(P$1="","",IF(INDEX(Responses!$A$371:$AZ$371,1,P$1)="","",INDEX(Responses!$A$371:$AZ$371,1,P$1)))</f>
        <v/>
      </c>
      <c r="Q371" s="0" t="str">
        <f aca="false">IF(Q$1="","",IF(INDEX(Responses!$A$371:$AZ$371,1,Q$1)="","",INDEX(Responses!$A$371:$AZ$371,1,Q$1)))</f>
        <v/>
      </c>
      <c r="R371" s="0" t="str">
        <f aca="false">IF(R$1="","",IF(INDEX(Responses!$A$371:$AZ$371,1,R$1)="","",INDEX(Responses!$A$371:$AZ$371,1,R$1)))</f>
        <v/>
      </c>
      <c r="S371" s="0" t="str">
        <f aca="false">IF(S$1="","",IF(INDEX(Responses!$A$371:$AZ$371,1,S$1)="","",INDEX(Responses!$A$371:$AZ$371,1,S$1)))</f>
        <v/>
      </c>
      <c r="T371" s="0" t="n">
        <f aca="false">IF(LEN(A371&amp;B371&amp;C371&amp;D371&amp;E371&amp;F371&amp;G371&amp;H371&amp;I371&amp;J371&amp;K371&amp;L371&amp;M371&amp;N371&amp;O371&amp;P371&amp;Q371&amp;R371&amp;S371)&gt;0,1,0)</f>
        <v>0</v>
      </c>
    </row>
    <row r="372" customFormat="false" ht="15" hidden="false" customHeight="false" outlineLevel="0" collapsed="false">
      <c r="A372" s="0" t="str">
        <f aca="false">IF(A$1="","",IF(INDEX(Responses!$A$372:$AZ$372,1,A$1)="","",INDEX(Responses!$A$372:$AZ$372,1,A$1)))</f>
        <v/>
      </c>
      <c r="B372" s="0" t="str">
        <f aca="false">IF(B$1="","",IF(INDEX(Responses!$A$372:$AZ$372,1,B$1)="","",INDEX(Responses!$A$372:$AZ$372,1,B$1)))</f>
        <v/>
      </c>
      <c r="C372" s="0" t="str">
        <f aca="false">IF(C$1="","",IF(INDEX(Responses!$A$372:$AZ$372,1,C$1)="","",INDEX(Responses!$A$372:$AZ$372,1,C$1)))</f>
        <v/>
      </c>
      <c r="D372" s="0" t="str">
        <f aca="false">IF(D$1="","",IF(INDEX(Responses!$A$372:$AZ$372,1,D$1)="","",INDEX(Responses!$A$372:$AZ$372,1,D$1)))</f>
        <v/>
      </c>
      <c r="E372" s="0" t="str">
        <f aca="false">IF(E$1="","",IF(INDEX(Responses!$A$372:$AZ$372,1,E$1)="","",INDEX(Responses!$A$372:$AZ$372,1,E$1)))</f>
        <v/>
      </c>
      <c r="F372" s="0" t="str">
        <f aca="false">IF(F$1="","",IF(INDEX(Responses!$A$372:$AZ$372,1,F$1)="","",INDEX(Responses!$A$372:$AZ$372,1,F$1)))</f>
        <v/>
      </c>
      <c r="G372" s="0" t="str">
        <f aca="false">IF(G$1="","",IF(INDEX(Responses!$A$372:$AZ$372,1,G$1)="","",INDEX(Responses!$A$372:$AZ$372,1,G$1)))</f>
        <v/>
      </c>
      <c r="H372" s="0" t="str">
        <f aca="false">IF(H$1="","",IF(INDEX(Responses!$A$372:$AZ$372,1,H$1)="","",INDEX(Responses!$A$372:$AZ$372,1,H$1)))</f>
        <v/>
      </c>
      <c r="I372" s="0" t="str">
        <f aca="false">IF(I$1="","",IF(INDEX(Responses!$A$372:$AZ$372,1,I$1)="","",INDEX(Responses!$A$372:$AZ$372,1,I$1)))</f>
        <v/>
      </c>
      <c r="J372" s="0" t="str">
        <f aca="false">IF(J$1="","",IF(INDEX(Responses!$A$372:$AZ$372,1,J$1)="","",INDEX(Responses!$A$372:$AZ$372,1,J$1)))</f>
        <v/>
      </c>
      <c r="K372" s="0" t="str">
        <f aca="false">IF(K$1="","",IF(INDEX(Responses!$A$372:$AZ$372,1,K$1)="","",INDEX(Responses!$A$372:$AZ$372,1,K$1)))</f>
        <v/>
      </c>
      <c r="L372" s="0" t="str">
        <f aca="false">IF(L$1="","",IF(INDEX(Responses!$A$372:$AZ$372,1,L$1)="","",INDEX(Responses!$A$372:$AZ$372,1,L$1)))</f>
        <v/>
      </c>
      <c r="M372" s="0" t="str">
        <f aca="false">IF(M$1="","",IF(INDEX(Responses!$A$372:$AZ$372,1,M$1)="","",INDEX(Responses!$A$372:$AZ$372,1,M$1)))</f>
        <v/>
      </c>
      <c r="N372" s="0" t="str">
        <f aca="false">IF(N$1="","",IF(INDEX(Responses!$A$372:$AZ$372,1,N$1)="","",INDEX(Responses!$A$372:$AZ$372,1,N$1)))</f>
        <v/>
      </c>
      <c r="O372" s="0" t="str">
        <f aca="false">IF(O$1="","",IF(INDEX(Responses!$A$372:$AZ$372,1,O$1)="","",INDEX(Responses!$A$372:$AZ$372,1,O$1)))</f>
        <v/>
      </c>
      <c r="P372" s="0" t="str">
        <f aca="false">IF(P$1="","",IF(INDEX(Responses!$A$372:$AZ$372,1,P$1)="","",INDEX(Responses!$A$372:$AZ$372,1,P$1)))</f>
        <v/>
      </c>
      <c r="Q372" s="0" t="str">
        <f aca="false">IF(Q$1="","",IF(INDEX(Responses!$A$372:$AZ$372,1,Q$1)="","",INDEX(Responses!$A$372:$AZ$372,1,Q$1)))</f>
        <v/>
      </c>
      <c r="R372" s="0" t="str">
        <f aca="false">IF(R$1="","",IF(INDEX(Responses!$A$372:$AZ$372,1,R$1)="","",INDEX(Responses!$A$372:$AZ$372,1,R$1)))</f>
        <v/>
      </c>
      <c r="S372" s="0" t="str">
        <f aca="false">IF(S$1="","",IF(INDEX(Responses!$A$372:$AZ$372,1,S$1)="","",INDEX(Responses!$A$372:$AZ$372,1,S$1)))</f>
        <v/>
      </c>
      <c r="T372" s="0" t="n">
        <f aca="false">IF(LEN(A372&amp;B372&amp;C372&amp;D372&amp;E372&amp;F372&amp;G372&amp;H372&amp;I372&amp;J372&amp;K372&amp;L372&amp;M372&amp;N372&amp;O372&amp;P372&amp;Q372&amp;R372&amp;S372)&gt;0,1,0)</f>
        <v>0</v>
      </c>
    </row>
    <row r="373" customFormat="false" ht="15" hidden="false" customHeight="false" outlineLevel="0" collapsed="false">
      <c r="A373" s="0" t="str">
        <f aca="false">IF(A$1="","",IF(INDEX(Responses!$A$373:$AZ$373,1,A$1)="","",INDEX(Responses!$A$373:$AZ$373,1,A$1)))</f>
        <v/>
      </c>
      <c r="B373" s="0" t="str">
        <f aca="false">IF(B$1="","",IF(INDEX(Responses!$A$373:$AZ$373,1,B$1)="","",INDEX(Responses!$A$373:$AZ$373,1,B$1)))</f>
        <v/>
      </c>
      <c r="C373" s="0" t="str">
        <f aca="false">IF(C$1="","",IF(INDEX(Responses!$A$373:$AZ$373,1,C$1)="","",INDEX(Responses!$A$373:$AZ$373,1,C$1)))</f>
        <v/>
      </c>
      <c r="D373" s="0" t="str">
        <f aca="false">IF(D$1="","",IF(INDEX(Responses!$A$373:$AZ$373,1,D$1)="","",INDEX(Responses!$A$373:$AZ$373,1,D$1)))</f>
        <v/>
      </c>
      <c r="E373" s="0" t="str">
        <f aca="false">IF(E$1="","",IF(INDEX(Responses!$A$373:$AZ$373,1,E$1)="","",INDEX(Responses!$A$373:$AZ$373,1,E$1)))</f>
        <v/>
      </c>
      <c r="F373" s="0" t="str">
        <f aca="false">IF(F$1="","",IF(INDEX(Responses!$A$373:$AZ$373,1,F$1)="","",INDEX(Responses!$A$373:$AZ$373,1,F$1)))</f>
        <v/>
      </c>
      <c r="G373" s="0" t="str">
        <f aca="false">IF(G$1="","",IF(INDEX(Responses!$A$373:$AZ$373,1,G$1)="","",INDEX(Responses!$A$373:$AZ$373,1,G$1)))</f>
        <v/>
      </c>
      <c r="H373" s="0" t="str">
        <f aca="false">IF(H$1="","",IF(INDEX(Responses!$A$373:$AZ$373,1,H$1)="","",INDEX(Responses!$A$373:$AZ$373,1,H$1)))</f>
        <v/>
      </c>
      <c r="I373" s="0" t="str">
        <f aca="false">IF(I$1="","",IF(INDEX(Responses!$A$373:$AZ$373,1,I$1)="","",INDEX(Responses!$A$373:$AZ$373,1,I$1)))</f>
        <v/>
      </c>
      <c r="J373" s="0" t="str">
        <f aca="false">IF(J$1="","",IF(INDEX(Responses!$A$373:$AZ$373,1,J$1)="","",INDEX(Responses!$A$373:$AZ$373,1,J$1)))</f>
        <v/>
      </c>
      <c r="K373" s="0" t="str">
        <f aca="false">IF(K$1="","",IF(INDEX(Responses!$A$373:$AZ$373,1,K$1)="","",INDEX(Responses!$A$373:$AZ$373,1,K$1)))</f>
        <v/>
      </c>
      <c r="L373" s="0" t="str">
        <f aca="false">IF(L$1="","",IF(INDEX(Responses!$A$373:$AZ$373,1,L$1)="","",INDEX(Responses!$A$373:$AZ$373,1,L$1)))</f>
        <v/>
      </c>
      <c r="M373" s="0" t="str">
        <f aca="false">IF(M$1="","",IF(INDEX(Responses!$A$373:$AZ$373,1,M$1)="","",INDEX(Responses!$A$373:$AZ$373,1,M$1)))</f>
        <v/>
      </c>
      <c r="N373" s="0" t="str">
        <f aca="false">IF(N$1="","",IF(INDEX(Responses!$A$373:$AZ$373,1,N$1)="","",INDEX(Responses!$A$373:$AZ$373,1,N$1)))</f>
        <v/>
      </c>
      <c r="O373" s="0" t="str">
        <f aca="false">IF(O$1="","",IF(INDEX(Responses!$A$373:$AZ$373,1,O$1)="","",INDEX(Responses!$A$373:$AZ$373,1,O$1)))</f>
        <v/>
      </c>
      <c r="P373" s="0" t="str">
        <f aca="false">IF(P$1="","",IF(INDEX(Responses!$A$373:$AZ$373,1,P$1)="","",INDEX(Responses!$A$373:$AZ$373,1,P$1)))</f>
        <v/>
      </c>
      <c r="Q373" s="0" t="str">
        <f aca="false">IF(Q$1="","",IF(INDEX(Responses!$A$373:$AZ$373,1,Q$1)="","",INDEX(Responses!$A$373:$AZ$373,1,Q$1)))</f>
        <v/>
      </c>
      <c r="R373" s="0" t="str">
        <f aca="false">IF(R$1="","",IF(INDEX(Responses!$A$373:$AZ$373,1,R$1)="","",INDEX(Responses!$A$373:$AZ$373,1,R$1)))</f>
        <v/>
      </c>
      <c r="S373" s="0" t="str">
        <f aca="false">IF(S$1="","",IF(INDEX(Responses!$A$373:$AZ$373,1,S$1)="","",INDEX(Responses!$A$373:$AZ$373,1,S$1)))</f>
        <v/>
      </c>
      <c r="T373" s="0" t="n">
        <f aca="false">IF(LEN(A373&amp;B373&amp;C373&amp;D373&amp;E373&amp;F373&amp;G373&amp;H373&amp;I373&amp;J373&amp;K373&amp;L373&amp;M373&amp;N373&amp;O373&amp;P373&amp;Q373&amp;R373&amp;S373)&gt;0,1,0)</f>
        <v>0</v>
      </c>
    </row>
    <row r="374" customFormat="false" ht="15" hidden="false" customHeight="false" outlineLevel="0" collapsed="false">
      <c r="A374" s="0" t="str">
        <f aca="false">IF(A$1="","",IF(INDEX(Responses!$A$374:$AZ$374,1,A$1)="","",INDEX(Responses!$A$374:$AZ$374,1,A$1)))</f>
        <v/>
      </c>
      <c r="B374" s="0" t="str">
        <f aca="false">IF(B$1="","",IF(INDEX(Responses!$A$374:$AZ$374,1,B$1)="","",INDEX(Responses!$A$374:$AZ$374,1,B$1)))</f>
        <v/>
      </c>
      <c r="C374" s="0" t="str">
        <f aca="false">IF(C$1="","",IF(INDEX(Responses!$A$374:$AZ$374,1,C$1)="","",INDEX(Responses!$A$374:$AZ$374,1,C$1)))</f>
        <v/>
      </c>
      <c r="D374" s="0" t="str">
        <f aca="false">IF(D$1="","",IF(INDEX(Responses!$A$374:$AZ$374,1,D$1)="","",INDEX(Responses!$A$374:$AZ$374,1,D$1)))</f>
        <v/>
      </c>
      <c r="E374" s="0" t="str">
        <f aca="false">IF(E$1="","",IF(INDEX(Responses!$A$374:$AZ$374,1,E$1)="","",INDEX(Responses!$A$374:$AZ$374,1,E$1)))</f>
        <v/>
      </c>
      <c r="F374" s="0" t="str">
        <f aca="false">IF(F$1="","",IF(INDEX(Responses!$A$374:$AZ$374,1,F$1)="","",INDEX(Responses!$A$374:$AZ$374,1,F$1)))</f>
        <v/>
      </c>
      <c r="G374" s="0" t="str">
        <f aca="false">IF(G$1="","",IF(INDEX(Responses!$A$374:$AZ$374,1,G$1)="","",INDEX(Responses!$A$374:$AZ$374,1,G$1)))</f>
        <v/>
      </c>
      <c r="H374" s="0" t="str">
        <f aca="false">IF(H$1="","",IF(INDEX(Responses!$A$374:$AZ$374,1,H$1)="","",INDEX(Responses!$A$374:$AZ$374,1,H$1)))</f>
        <v/>
      </c>
      <c r="I374" s="0" t="str">
        <f aca="false">IF(I$1="","",IF(INDEX(Responses!$A$374:$AZ$374,1,I$1)="","",INDEX(Responses!$A$374:$AZ$374,1,I$1)))</f>
        <v/>
      </c>
      <c r="J374" s="0" t="str">
        <f aca="false">IF(J$1="","",IF(INDEX(Responses!$A$374:$AZ$374,1,J$1)="","",INDEX(Responses!$A$374:$AZ$374,1,J$1)))</f>
        <v/>
      </c>
      <c r="K374" s="0" t="str">
        <f aca="false">IF(K$1="","",IF(INDEX(Responses!$A$374:$AZ$374,1,K$1)="","",INDEX(Responses!$A$374:$AZ$374,1,K$1)))</f>
        <v/>
      </c>
      <c r="L374" s="0" t="str">
        <f aca="false">IF(L$1="","",IF(INDEX(Responses!$A$374:$AZ$374,1,L$1)="","",INDEX(Responses!$A$374:$AZ$374,1,L$1)))</f>
        <v/>
      </c>
      <c r="M374" s="0" t="str">
        <f aca="false">IF(M$1="","",IF(INDEX(Responses!$A$374:$AZ$374,1,M$1)="","",INDEX(Responses!$A$374:$AZ$374,1,M$1)))</f>
        <v/>
      </c>
      <c r="N374" s="0" t="str">
        <f aca="false">IF(N$1="","",IF(INDEX(Responses!$A$374:$AZ$374,1,N$1)="","",INDEX(Responses!$A$374:$AZ$374,1,N$1)))</f>
        <v/>
      </c>
      <c r="O374" s="0" t="str">
        <f aca="false">IF(O$1="","",IF(INDEX(Responses!$A$374:$AZ$374,1,O$1)="","",INDEX(Responses!$A$374:$AZ$374,1,O$1)))</f>
        <v/>
      </c>
      <c r="P374" s="0" t="str">
        <f aca="false">IF(P$1="","",IF(INDEX(Responses!$A$374:$AZ$374,1,P$1)="","",INDEX(Responses!$A$374:$AZ$374,1,P$1)))</f>
        <v/>
      </c>
      <c r="Q374" s="0" t="str">
        <f aca="false">IF(Q$1="","",IF(INDEX(Responses!$A$374:$AZ$374,1,Q$1)="","",INDEX(Responses!$A$374:$AZ$374,1,Q$1)))</f>
        <v/>
      </c>
      <c r="R374" s="0" t="str">
        <f aca="false">IF(R$1="","",IF(INDEX(Responses!$A$374:$AZ$374,1,R$1)="","",INDEX(Responses!$A$374:$AZ$374,1,R$1)))</f>
        <v/>
      </c>
      <c r="S374" s="0" t="str">
        <f aca="false">IF(S$1="","",IF(INDEX(Responses!$A$374:$AZ$374,1,S$1)="","",INDEX(Responses!$A$374:$AZ$374,1,S$1)))</f>
        <v/>
      </c>
      <c r="T374" s="0" t="n">
        <f aca="false">IF(LEN(A374&amp;B374&amp;C374&amp;D374&amp;E374&amp;F374&amp;G374&amp;H374&amp;I374&amp;J374&amp;K374&amp;L374&amp;M374&amp;N374&amp;O374&amp;P374&amp;Q374&amp;R374&amp;S374)&gt;0,1,0)</f>
        <v>0</v>
      </c>
    </row>
    <row r="375" customFormat="false" ht="15" hidden="false" customHeight="false" outlineLevel="0" collapsed="false">
      <c r="A375" s="0" t="str">
        <f aca="false">IF(A$1="","",IF(INDEX(Responses!$A$375:$AZ$375,1,A$1)="","",INDEX(Responses!$A$375:$AZ$375,1,A$1)))</f>
        <v/>
      </c>
      <c r="B375" s="0" t="str">
        <f aca="false">IF(B$1="","",IF(INDEX(Responses!$A$375:$AZ$375,1,B$1)="","",INDEX(Responses!$A$375:$AZ$375,1,B$1)))</f>
        <v/>
      </c>
      <c r="C375" s="0" t="str">
        <f aca="false">IF(C$1="","",IF(INDEX(Responses!$A$375:$AZ$375,1,C$1)="","",INDEX(Responses!$A$375:$AZ$375,1,C$1)))</f>
        <v/>
      </c>
      <c r="D375" s="0" t="str">
        <f aca="false">IF(D$1="","",IF(INDEX(Responses!$A$375:$AZ$375,1,D$1)="","",INDEX(Responses!$A$375:$AZ$375,1,D$1)))</f>
        <v/>
      </c>
      <c r="E375" s="0" t="str">
        <f aca="false">IF(E$1="","",IF(INDEX(Responses!$A$375:$AZ$375,1,E$1)="","",INDEX(Responses!$A$375:$AZ$375,1,E$1)))</f>
        <v/>
      </c>
      <c r="F375" s="0" t="str">
        <f aca="false">IF(F$1="","",IF(INDEX(Responses!$A$375:$AZ$375,1,F$1)="","",INDEX(Responses!$A$375:$AZ$375,1,F$1)))</f>
        <v/>
      </c>
      <c r="G375" s="0" t="str">
        <f aca="false">IF(G$1="","",IF(INDEX(Responses!$A$375:$AZ$375,1,G$1)="","",INDEX(Responses!$A$375:$AZ$375,1,G$1)))</f>
        <v/>
      </c>
      <c r="H375" s="0" t="str">
        <f aca="false">IF(H$1="","",IF(INDEX(Responses!$A$375:$AZ$375,1,H$1)="","",INDEX(Responses!$A$375:$AZ$375,1,H$1)))</f>
        <v/>
      </c>
      <c r="I375" s="0" t="str">
        <f aca="false">IF(I$1="","",IF(INDEX(Responses!$A$375:$AZ$375,1,I$1)="","",INDEX(Responses!$A$375:$AZ$375,1,I$1)))</f>
        <v/>
      </c>
      <c r="J375" s="0" t="str">
        <f aca="false">IF(J$1="","",IF(INDEX(Responses!$A$375:$AZ$375,1,J$1)="","",INDEX(Responses!$A$375:$AZ$375,1,J$1)))</f>
        <v/>
      </c>
      <c r="K375" s="0" t="str">
        <f aca="false">IF(K$1="","",IF(INDEX(Responses!$A$375:$AZ$375,1,K$1)="","",INDEX(Responses!$A$375:$AZ$375,1,K$1)))</f>
        <v/>
      </c>
      <c r="L375" s="0" t="str">
        <f aca="false">IF(L$1="","",IF(INDEX(Responses!$A$375:$AZ$375,1,L$1)="","",INDEX(Responses!$A$375:$AZ$375,1,L$1)))</f>
        <v/>
      </c>
      <c r="M375" s="0" t="str">
        <f aca="false">IF(M$1="","",IF(INDEX(Responses!$A$375:$AZ$375,1,M$1)="","",INDEX(Responses!$A$375:$AZ$375,1,M$1)))</f>
        <v/>
      </c>
      <c r="N375" s="0" t="str">
        <f aca="false">IF(N$1="","",IF(INDEX(Responses!$A$375:$AZ$375,1,N$1)="","",INDEX(Responses!$A$375:$AZ$375,1,N$1)))</f>
        <v/>
      </c>
      <c r="O375" s="0" t="str">
        <f aca="false">IF(O$1="","",IF(INDEX(Responses!$A$375:$AZ$375,1,O$1)="","",INDEX(Responses!$A$375:$AZ$375,1,O$1)))</f>
        <v/>
      </c>
      <c r="P375" s="0" t="str">
        <f aca="false">IF(P$1="","",IF(INDEX(Responses!$A$375:$AZ$375,1,P$1)="","",INDEX(Responses!$A$375:$AZ$375,1,P$1)))</f>
        <v/>
      </c>
      <c r="Q375" s="0" t="str">
        <f aca="false">IF(Q$1="","",IF(INDEX(Responses!$A$375:$AZ$375,1,Q$1)="","",INDEX(Responses!$A$375:$AZ$375,1,Q$1)))</f>
        <v/>
      </c>
      <c r="R375" s="0" t="str">
        <f aca="false">IF(R$1="","",IF(INDEX(Responses!$A$375:$AZ$375,1,R$1)="","",INDEX(Responses!$A$375:$AZ$375,1,R$1)))</f>
        <v/>
      </c>
      <c r="S375" s="0" t="str">
        <f aca="false">IF(S$1="","",IF(INDEX(Responses!$A$375:$AZ$375,1,S$1)="","",INDEX(Responses!$A$375:$AZ$375,1,S$1)))</f>
        <v/>
      </c>
      <c r="T375" s="0" t="n">
        <f aca="false">IF(LEN(A375&amp;B375&amp;C375&amp;D375&amp;E375&amp;F375&amp;G375&amp;H375&amp;I375&amp;J375&amp;K375&amp;L375&amp;M375&amp;N375&amp;O375&amp;P375&amp;Q375&amp;R375&amp;S375)&gt;0,1,0)</f>
        <v>0</v>
      </c>
    </row>
    <row r="376" customFormat="false" ht="15" hidden="false" customHeight="false" outlineLevel="0" collapsed="false">
      <c r="A376" s="0" t="str">
        <f aca="false">IF(A$1="","",IF(INDEX(Responses!$A$376:$AZ$376,1,A$1)="","",INDEX(Responses!$A$376:$AZ$376,1,A$1)))</f>
        <v/>
      </c>
      <c r="B376" s="0" t="str">
        <f aca="false">IF(B$1="","",IF(INDEX(Responses!$A$376:$AZ$376,1,B$1)="","",INDEX(Responses!$A$376:$AZ$376,1,B$1)))</f>
        <v/>
      </c>
      <c r="C376" s="0" t="str">
        <f aca="false">IF(C$1="","",IF(INDEX(Responses!$A$376:$AZ$376,1,C$1)="","",INDEX(Responses!$A$376:$AZ$376,1,C$1)))</f>
        <v/>
      </c>
      <c r="D376" s="0" t="str">
        <f aca="false">IF(D$1="","",IF(INDEX(Responses!$A$376:$AZ$376,1,D$1)="","",INDEX(Responses!$A$376:$AZ$376,1,D$1)))</f>
        <v/>
      </c>
      <c r="E376" s="0" t="str">
        <f aca="false">IF(E$1="","",IF(INDEX(Responses!$A$376:$AZ$376,1,E$1)="","",INDEX(Responses!$A$376:$AZ$376,1,E$1)))</f>
        <v/>
      </c>
      <c r="F376" s="0" t="str">
        <f aca="false">IF(F$1="","",IF(INDEX(Responses!$A$376:$AZ$376,1,F$1)="","",INDEX(Responses!$A$376:$AZ$376,1,F$1)))</f>
        <v/>
      </c>
      <c r="G376" s="0" t="str">
        <f aca="false">IF(G$1="","",IF(INDEX(Responses!$A$376:$AZ$376,1,G$1)="","",INDEX(Responses!$A$376:$AZ$376,1,G$1)))</f>
        <v/>
      </c>
      <c r="H376" s="0" t="str">
        <f aca="false">IF(H$1="","",IF(INDEX(Responses!$A$376:$AZ$376,1,H$1)="","",INDEX(Responses!$A$376:$AZ$376,1,H$1)))</f>
        <v/>
      </c>
      <c r="I376" s="0" t="str">
        <f aca="false">IF(I$1="","",IF(INDEX(Responses!$A$376:$AZ$376,1,I$1)="","",INDEX(Responses!$A$376:$AZ$376,1,I$1)))</f>
        <v/>
      </c>
      <c r="J376" s="0" t="str">
        <f aca="false">IF(J$1="","",IF(INDEX(Responses!$A$376:$AZ$376,1,J$1)="","",INDEX(Responses!$A$376:$AZ$376,1,J$1)))</f>
        <v/>
      </c>
      <c r="K376" s="0" t="str">
        <f aca="false">IF(K$1="","",IF(INDEX(Responses!$A$376:$AZ$376,1,K$1)="","",INDEX(Responses!$A$376:$AZ$376,1,K$1)))</f>
        <v/>
      </c>
      <c r="L376" s="0" t="str">
        <f aca="false">IF(L$1="","",IF(INDEX(Responses!$A$376:$AZ$376,1,L$1)="","",INDEX(Responses!$A$376:$AZ$376,1,L$1)))</f>
        <v/>
      </c>
      <c r="M376" s="0" t="str">
        <f aca="false">IF(M$1="","",IF(INDEX(Responses!$A$376:$AZ$376,1,M$1)="","",INDEX(Responses!$A$376:$AZ$376,1,M$1)))</f>
        <v/>
      </c>
      <c r="N376" s="0" t="str">
        <f aca="false">IF(N$1="","",IF(INDEX(Responses!$A$376:$AZ$376,1,N$1)="","",INDEX(Responses!$A$376:$AZ$376,1,N$1)))</f>
        <v/>
      </c>
      <c r="O376" s="0" t="str">
        <f aca="false">IF(O$1="","",IF(INDEX(Responses!$A$376:$AZ$376,1,O$1)="","",INDEX(Responses!$A$376:$AZ$376,1,O$1)))</f>
        <v/>
      </c>
      <c r="P376" s="0" t="str">
        <f aca="false">IF(P$1="","",IF(INDEX(Responses!$A$376:$AZ$376,1,P$1)="","",INDEX(Responses!$A$376:$AZ$376,1,P$1)))</f>
        <v/>
      </c>
      <c r="Q376" s="0" t="str">
        <f aca="false">IF(Q$1="","",IF(INDEX(Responses!$A$376:$AZ$376,1,Q$1)="","",INDEX(Responses!$A$376:$AZ$376,1,Q$1)))</f>
        <v/>
      </c>
      <c r="R376" s="0" t="str">
        <f aca="false">IF(R$1="","",IF(INDEX(Responses!$A$376:$AZ$376,1,R$1)="","",INDEX(Responses!$A$376:$AZ$376,1,R$1)))</f>
        <v/>
      </c>
      <c r="S376" s="0" t="str">
        <f aca="false">IF(S$1="","",IF(INDEX(Responses!$A$376:$AZ$376,1,S$1)="","",INDEX(Responses!$A$376:$AZ$376,1,S$1)))</f>
        <v/>
      </c>
      <c r="T376" s="0" t="n">
        <f aca="false">IF(LEN(A376&amp;B376&amp;C376&amp;D376&amp;E376&amp;F376&amp;G376&amp;H376&amp;I376&amp;J376&amp;K376&amp;L376&amp;M376&amp;N376&amp;O376&amp;P376&amp;Q376&amp;R376&amp;S376)&gt;0,1,0)</f>
        <v>0</v>
      </c>
    </row>
    <row r="377" customFormat="false" ht="15" hidden="false" customHeight="false" outlineLevel="0" collapsed="false">
      <c r="A377" s="0" t="str">
        <f aca="false">IF(A$1="","",IF(INDEX(Responses!$A$377:$AZ$377,1,A$1)="","",INDEX(Responses!$A$377:$AZ$377,1,A$1)))</f>
        <v/>
      </c>
      <c r="B377" s="0" t="str">
        <f aca="false">IF(B$1="","",IF(INDEX(Responses!$A$377:$AZ$377,1,B$1)="","",INDEX(Responses!$A$377:$AZ$377,1,B$1)))</f>
        <v/>
      </c>
      <c r="C377" s="0" t="str">
        <f aca="false">IF(C$1="","",IF(INDEX(Responses!$A$377:$AZ$377,1,C$1)="","",INDEX(Responses!$A$377:$AZ$377,1,C$1)))</f>
        <v/>
      </c>
      <c r="D377" s="0" t="str">
        <f aca="false">IF(D$1="","",IF(INDEX(Responses!$A$377:$AZ$377,1,D$1)="","",INDEX(Responses!$A$377:$AZ$377,1,D$1)))</f>
        <v/>
      </c>
      <c r="E377" s="0" t="str">
        <f aca="false">IF(E$1="","",IF(INDEX(Responses!$A$377:$AZ$377,1,E$1)="","",INDEX(Responses!$A$377:$AZ$377,1,E$1)))</f>
        <v/>
      </c>
      <c r="F377" s="0" t="str">
        <f aca="false">IF(F$1="","",IF(INDEX(Responses!$A$377:$AZ$377,1,F$1)="","",INDEX(Responses!$A$377:$AZ$377,1,F$1)))</f>
        <v/>
      </c>
      <c r="G377" s="0" t="str">
        <f aca="false">IF(G$1="","",IF(INDEX(Responses!$A$377:$AZ$377,1,G$1)="","",INDEX(Responses!$A$377:$AZ$377,1,G$1)))</f>
        <v/>
      </c>
      <c r="H377" s="0" t="str">
        <f aca="false">IF(H$1="","",IF(INDEX(Responses!$A$377:$AZ$377,1,H$1)="","",INDEX(Responses!$A$377:$AZ$377,1,H$1)))</f>
        <v/>
      </c>
      <c r="I377" s="0" t="str">
        <f aca="false">IF(I$1="","",IF(INDEX(Responses!$A$377:$AZ$377,1,I$1)="","",INDEX(Responses!$A$377:$AZ$377,1,I$1)))</f>
        <v/>
      </c>
      <c r="J377" s="0" t="str">
        <f aca="false">IF(J$1="","",IF(INDEX(Responses!$A$377:$AZ$377,1,J$1)="","",INDEX(Responses!$A$377:$AZ$377,1,J$1)))</f>
        <v/>
      </c>
      <c r="K377" s="0" t="str">
        <f aca="false">IF(K$1="","",IF(INDEX(Responses!$A$377:$AZ$377,1,K$1)="","",INDEX(Responses!$A$377:$AZ$377,1,K$1)))</f>
        <v/>
      </c>
      <c r="L377" s="0" t="str">
        <f aca="false">IF(L$1="","",IF(INDEX(Responses!$A$377:$AZ$377,1,L$1)="","",INDEX(Responses!$A$377:$AZ$377,1,L$1)))</f>
        <v/>
      </c>
      <c r="M377" s="0" t="str">
        <f aca="false">IF(M$1="","",IF(INDEX(Responses!$A$377:$AZ$377,1,M$1)="","",INDEX(Responses!$A$377:$AZ$377,1,M$1)))</f>
        <v/>
      </c>
      <c r="N377" s="0" t="str">
        <f aca="false">IF(N$1="","",IF(INDEX(Responses!$A$377:$AZ$377,1,N$1)="","",INDEX(Responses!$A$377:$AZ$377,1,N$1)))</f>
        <v/>
      </c>
      <c r="O377" s="0" t="str">
        <f aca="false">IF(O$1="","",IF(INDEX(Responses!$A$377:$AZ$377,1,O$1)="","",INDEX(Responses!$A$377:$AZ$377,1,O$1)))</f>
        <v/>
      </c>
      <c r="P377" s="0" t="str">
        <f aca="false">IF(P$1="","",IF(INDEX(Responses!$A$377:$AZ$377,1,P$1)="","",INDEX(Responses!$A$377:$AZ$377,1,P$1)))</f>
        <v/>
      </c>
      <c r="Q377" s="0" t="str">
        <f aca="false">IF(Q$1="","",IF(INDEX(Responses!$A$377:$AZ$377,1,Q$1)="","",INDEX(Responses!$A$377:$AZ$377,1,Q$1)))</f>
        <v/>
      </c>
      <c r="R377" s="0" t="str">
        <f aca="false">IF(R$1="","",IF(INDEX(Responses!$A$377:$AZ$377,1,R$1)="","",INDEX(Responses!$A$377:$AZ$377,1,R$1)))</f>
        <v/>
      </c>
      <c r="S377" s="0" t="str">
        <f aca="false">IF(S$1="","",IF(INDEX(Responses!$A$377:$AZ$377,1,S$1)="","",INDEX(Responses!$A$377:$AZ$377,1,S$1)))</f>
        <v/>
      </c>
      <c r="T377" s="0" t="n">
        <f aca="false">IF(LEN(A377&amp;B377&amp;C377&amp;D377&amp;E377&amp;F377&amp;G377&amp;H377&amp;I377&amp;J377&amp;K377&amp;L377&amp;M377&amp;N377&amp;O377&amp;P377&amp;Q377&amp;R377&amp;S377)&gt;0,1,0)</f>
        <v>0</v>
      </c>
    </row>
    <row r="378" customFormat="false" ht="15" hidden="false" customHeight="false" outlineLevel="0" collapsed="false">
      <c r="A378" s="0" t="str">
        <f aca="false">IF(A$1="","",IF(INDEX(Responses!$A$378:$AZ$378,1,A$1)="","",INDEX(Responses!$A$378:$AZ$378,1,A$1)))</f>
        <v/>
      </c>
      <c r="B378" s="0" t="str">
        <f aca="false">IF(B$1="","",IF(INDEX(Responses!$A$378:$AZ$378,1,B$1)="","",INDEX(Responses!$A$378:$AZ$378,1,B$1)))</f>
        <v/>
      </c>
      <c r="C378" s="0" t="str">
        <f aca="false">IF(C$1="","",IF(INDEX(Responses!$A$378:$AZ$378,1,C$1)="","",INDEX(Responses!$A$378:$AZ$378,1,C$1)))</f>
        <v/>
      </c>
      <c r="D378" s="0" t="str">
        <f aca="false">IF(D$1="","",IF(INDEX(Responses!$A$378:$AZ$378,1,D$1)="","",INDEX(Responses!$A$378:$AZ$378,1,D$1)))</f>
        <v/>
      </c>
      <c r="E378" s="0" t="str">
        <f aca="false">IF(E$1="","",IF(INDEX(Responses!$A$378:$AZ$378,1,E$1)="","",INDEX(Responses!$A$378:$AZ$378,1,E$1)))</f>
        <v/>
      </c>
      <c r="F378" s="0" t="str">
        <f aca="false">IF(F$1="","",IF(INDEX(Responses!$A$378:$AZ$378,1,F$1)="","",INDEX(Responses!$A$378:$AZ$378,1,F$1)))</f>
        <v/>
      </c>
      <c r="G378" s="0" t="str">
        <f aca="false">IF(G$1="","",IF(INDEX(Responses!$A$378:$AZ$378,1,G$1)="","",INDEX(Responses!$A$378:$AZ$378,1,G$1)))</f>
        <v/>
      </c>
      <c r="H378" s="0" t="str">
        <f aca="false">IF(H$1="","",IF(INDEX(Responses!$A$378:$AZ$378,1,H$1)="","",INDEX(Responses!$A$378:$AZ$378,1,H$1)))</f>
        <v/>
      </c>
      <c r="I378" s="0" t="str">
        <f aca="false">IF(I$1="","",IF(INDEX(Responses!$A$378:$AZ$378,1,I$1)="","",INDEX(Responses!$A$378:$AZ$378,1,I$1)))</f>
        <v/>
      </c>
      <c r="J378" s="0" t="str">
        <f aca="false">IF(J$1="","",IF(INDEX(Responses!$A$378:$AZ$378,1,J$1)="","",INDEX(Responses!$A$378:$AZ$378,1,J$1)))</f>
        <v/>
      </c>
      <c r="K378" s="0" t="str">
        <f aca="false">IF(K$1="","",IF(INDEX(Responses!$A$378:$AZ$378,1,K$1)="","",INDEX(Responses!$A$378:$AZ$378,1,K$1)))</f>
        <v/>
      </c>
      <c r="L378" s="0" t="str">
        <f aca="false">IF(L$1="","",IF(INDEX(Responses!$A$378:$AZ$378,1,L$1)="","",INDEX(Responses!$A$378:$AZ$378,1,L$1)))</f>
        <v/>
      </c>
      <c r="M378" s="0" t="str">
        <f aca="false">IF(M$1="","",IF(INDEX(Responses!$A$378:$AZ$378,1,M$1)="","",INDEX(Responses!$A$378:$AZ$378,1,M$1)))</f>
        <v/>
      </c>
      <c r="N378" s="0" t="str">
        <f aca="false">IF(N$1="","",IF(INDEX(Responses!$A$378:$AZ$378,1,N$1)="","",INDEX(Responses!$A$378:$AZ$378,1,N$1)))</f>
        <v/>
      </c>
      <c r="O378" s="0" t="str">
        <f aca="false">IF(O$1="","",IF(INDEX(Responses!$A$378:$AZ$378,1,O$1)="","",INDEX(Responses!$A$378:$AZ$378,1,O$1)))</f>
        <v/>
      </c>
      <c r="P378" s="0" t="str">
        <f aca="false">IF(P$1="","",IF(INDEX(Responses!$A$378:$AZ$378,1,P$1)="","",INDEX(Responses!$A$378:$AZ$378,1,P$1)))</f>
        <v/>
      </c>
      <c r="Q378" s="0" t="str">
        <f aca="false">IF(Q$1="","",IF(INDEX(Responses!$A$378:$AZ$378,1,Q$1)="","",INDEX(Responses!$A$378:$AZ$378,1,Q$1)))</f>
        <v/>
      </c>
      <c r="R378" s="0" t="str">
        <f aca="false">IF(R$1="","",IF(INDEX(Responses!$A$378:$AZ$378,1,R$1)="","",INDEX(Responses!$A$378:$AZ$378,1,R$1)))</f>
        <v/>
      </c>
      <c r="S378" s="0" t="str">
        <f aca="false">IF(S$1="","",IF(INDEX(Responses!$A$378:$AZ$378,1,S$1)="","",INDEX(Responses!$A$378:$AZ$378,1,S$1)))</f>
        <v/>
      </c>
      <c r="T378" s="0" t="n">
        <f aca="false">IF(LEN(A378&amp;B378&amp;C378&amp;D378&amp;E378&amp;F378&amp;G378&amp;H378&amp;I378&amp;J378&amp;K378&amp;L378&amp;M378&amp;N378&amp;O378&amp;P378&amp;Q378&amp;R378&amp;S378)&gt;0,1,0)</f>
        <v>0</v>
      </c>
    </row>
    <row r="379" customFormat="false" ht="15" hidden="false" customHeight="false" outlineLevel="0" collapsed="false">
      <c r="A379" s="0" t="str">
        <f aca="false">IF(A$1="","",IF(INDEX(Responses!$A$379:$AZ$379,1,A$1)="","",INDEX(Responses!$A$379:$AZ$379,1,A$1)))</f>
        <v/>
      </c>
      <c r="B379" s="0" t="str">
        <f aca="false">IF(B$1="","",IF(INDEX(Responses!$A$379:$AZ$379,1,B$1)="","",INDEX(Responses!$A$379:$AZ$379,1,B$1)))</f>
        <v/>
      </c>
      <c r="C379" s="0" t="str">
        <f aca="false">IF(C$1="","",IF(INDEX(Responses!$A$379:$AZ$379,1,C$1)="","",INDEX(Responses!$A$379:$AZ$379,1,C$1)))</f>
        <v/>
      </c>
      <c r="D379" s="0" t="str">
        <f aca="false">IF(D$1="","",IF(INDEX(Responses!$A$379:$AZ$379,1,D$1)="","",INDEX(Responses!$A$379:$AZ$379,1,D$1)))</f>
        <v/>
      </c>
      <c r="E379" s="0" t="str">
        <f aca="false">IF(E$1="","",IF(INDEX(Responses!$A$379:$AZ$379,1,E$1)="","",INDEX(Responses!$A$379:$AZ$379,1,E$1)))</f>
        <v/>
      </c>
      <c r="F379" s="0" t="str">
        <f aca="false">IF(F$1="","",IF(INDEX(Responses!$A$379:$AZ$379,1,F$1)="","",INDEX(Responses!$A$379:$AZ$379,1,F$1)))</f>
        <v/>
      </c>
      <c r="G379" s="0" t="str">
        <f aca="false">IF(G$1="","",IF(INDEX(Responses!$A$379:$AZ$379,1,G$1)="","",INDEX(Responses!$A$379:$AZ$379,1,G$1)))</f>
        <v/>
      </c>
      <c r="H379" s="0" t="str">
        <f aca="false">IF(H$1="","",IF(INDEX(Responses!$A$379:$AZ$379,1,H$1)="","",INDEX(Responses!$A$379:$AZ$379,1,H$1)))</f>
        <v/>
      </c>
      <c r="I379" s="0" t="str">
        <f aca="false">IF(I$1="","",IF(INDEX(Responses!$A$379:$AZ$379,1,I$1)="","",INDEX(Responses!$A$379:$AZ$379,1,I$1)))</f>
        <v/>
      </c>
      <c r="J379" s="0" t="str">
        <f aca="false">IF(J$1="","",IF(INDEX(Responses!$A$379:$AZ$379,1,J$1)="","",INDEX(Responses!$A$379:$AZ$379,1,J$1)))</f>
        <v/>
      </c>
      <c r="K379" s="0" t="str">
        <f aca="false">IF(K$1="","",IF(INDEX(Responses!$A$379:$AZ$379,1,K$1)="","",INDEX(Responses!$A$379:$AZ$379,1,K$1)))</f>
        <v/>
      </c>
      <c r="L379" s="0" t="str">
        <f aca="false">IF(L$1="","",IF(INDEX(Responses!$A$379:$AZ$379,1,L$1)="","",INDEX(Responses!$A$379:$AZ$379,1,L$1)))</f>
        <v/>
      </c>
      <c r="M379" s="0" t="str">
        <f aca="false">IF(M$1="","",IF(INDEX(Responses!$A$379:$AZ$379,1,M$1)="","",INDEX(Responses!$A$379:$AZ$379,1,M$1)))</f>
        <v/>
      </c>
      <c r="N379" s="0" t="str">
        <f aca="false">IF(N$1="","",IF(INDEX(Responses!$A$379:$AZ$379,1,N$1)="","",INDEX(Responses!$A$379:$AZ$379,1,N$1)))</f>
        <v/>
      </c>
      <c r="O379" s="0" t="str">
        <f aca="false">IF(O$1="","",IF(INDEX(Responses!$A$379:$AZ$379,1,O$1)="","",INDEX(Responses!$A$379:$AZ$379,1,O$1)))</f>
        <v/>
      </c>
      <c r="P379" s="0" t="str">
        <f aca="false">IF(P$1="","",IF(INDEX(Responses!$A$379:$AZ$379,1,P$1)="","",INDEX(Responses!$A$379:$AZ$379,1,P$1)))</f>
        <v/>
      </c>
      <c r="Q379" s="0" t="str">
        <f aca="false">IF(Q$1="","",IF(INDEX(Responses!$A$379:$AZ$379,1,Q$1)="","",INDEX(Responses!$A$379:$AZ$379,1,Q$1)))</f>
        <v/>
      </c>
      <c r="R379" s="0" t="str">
        <f aca="false">IF(R$1="","",IF(INDEX(Responses!$A$379:$AZ$379,1,R$1)="","",INDEX(Responses!$A$379:$AZ$379,1,R$1)))</f>
        <v/>
      </c>
      <c r="S379" s="0" t="str">
        <f aca="false">IF(S$1="","",IF(INDEX(Responses!$A$379:$AZ$379,1,S$1)="","",INDEX(Responses!$A$379:$AZ$379,1,S$1)))</f>
        <v/>
      </c>
      <c r="T379" s="0" t="n">
        <f aca="false">IF(LEN(A379&amp;B379&amp;C379&amp;D379&amp;E379&amp;F379&amp;G379&amp;H379&amp;I379&amp;J379&amp;K379&amp;L379&amp;M379&amp;N379&amp;O379&amp;P379&amp;Q379&amp;R379&amp;S379)&gt;0,1,0)</f>
        <v>0</v>
      </c>
    </row>
    <row r="380" customFormat="false" ht="15" hidden="false" customHeight="false" outlineLevel="0" collapsed="false">
      <c r="A380" s="0" t="str">
        <f aca="false">IF(A$1="","",IF(INDEX(Responses!$A$380:$AZ$380,1,A$1)="","",INDEX(Responses!$A$380:$AZ$380,1,A$1)))</f>
        <v/>
      </c>
      <c r="B380" s="0" t="str">
        <f aca="false">IF(B$1="","",IF(INDEX(Responses!$A$380:$AZ$380,1,B$1)="","",INDEX(Responses!$A$380:$AZ$380,1,B$1)))</f>
        <v/>
      </c>
      <c r="C380" s="0" t="str">
        <f aca="false">IF(C$1="","",IF(INDEX(Responses!$A$380:$AZ$380,1,C$1)="","",INDEX(Responses!$A$380:$AZ$380,1,C$1)))</f>
        <v/>
      </c>
      <c r="D380" s="0" t="str">
        <f aca="false">IF(D$1="","",IF(INDEX(Responses!$A$380:$AZ$380,1,D$1)="","",INDEX(Responses!$A$380:$AZ$380,1,D$1)))</f>
        <v/>
      </c>
      <c r="E380" s="0" t="str">
        <f aca="false">IF(E$1="","",IF(INDEX(Responses!$A$380:$AZ$380,1,E$1)="","",INDEX(Responses!$A$380:$AZ$380,1,E$1)))</f>
        <v/>
      </c>
      <c r="F380" s="0" t="str">
        <f aca="false">IF(F$1="","",IF(INDEX(Responses!$A$380:$AZ$380,1,F$1)="","",INDEX(Responses!$A$380:$AZ$380,1,F$1)))</f>
        <v/>
      </c>
      <c r="G380" s="0" t="str">
        <f aca="false">IF(G$1="","",IF(INDEX(Responses!$A$380:$AZ$380,1,G$1)="","",INDEX(Responses!$A$380:$AZ$380,1,G$1)))</f>
        <v/>
      </c>
      <c r="H380" s="0" t="str">
        <f aca="false">IF(H$1="","",IF(INDEX(Responses!$A$380:$AZ$380,1,H$1)="","",INDEX(Responses!$A$380:$AZ$380,1,H$1)))</f>
        <v/>
      </c>
      <c r="I380" s="0" t="str">
        <f aca="false">IF(I$1="","",IF(INDEX(Responses!$A$380:$AZ$380,1,I$1)="","",INDEX(Responses!$A$380:$AZ$380,1,I$1)))</f>
        <v/>
      </c>
      <c r="J380" s="0" t="str">
        <f aca="false">IF(J$1="","",IF(INDEX(Responses!$A$380:$AZ$380,1,J$1)="","",INDEX(Responses!$A$380:$AZ$380,1,J$1)))</f>
        <v/>
      </c>
      <c r="K380" s="0" t="str">
        <f aca="false">IF(K$1="","",IF(INDEX(Responses!$A$380:$AZ$380,1,K$1)="","",INDEX(Responses!$A$380:$AZ$380,1,K$1)))</f>
        <v/>
      </c>
      <c r="L380" s="0" t="str">
        <f aca="false">IF(L$1="","",IF(INDEX(Responses!$A$380:$AZ$380,1,L$1)="","",INDEX(Responses!$A$380:$AZ$380,1,L$1)))</f>
        <v/>
      </c>
      <c r="M380" s="0" t="str">
        <f aca="false">IF(M$1="","",IF(INDEX(Responses!$A$380:$AZ$380,1,M$1)="","",INDEX(Responses!$A$380:$AZ$380,1,M$1)))</f>
        <v/>
      </c>
      <c r="N380" s="0" t="str">
        <f aca="false">IF(N$1="","",IF(INDEX(Responses!$A$380:$AZ$380,1,N$1)="","",INDEX(Responses!$A$380:$AZ$380,1,N$1)))</f>
        <v/>
      </c>
      <c r="O380" s="0" t="str">
        <f aca="false">IF(O$1="","",IF(INDEX(Responses!$A$380:$AZ$380,1,O$1)="","",INDEX(Responses!$A$380:$AZ$380,1,O$1)))</f>
        <v/>
      </c>
      <c r="P380" s="0" t="str">
        <f aca="false">IF(P$1="","",IF(INDEX(Responses!$A$380:$AZ$380,1,P$1)="","",INDEX(Responses!$A$380:$AZ$380,1,P$1)))</f>
        <v/>
      </c>
      <c r="Q380" s="0" t="str">
        <f aca="false">IF(Q$1="","",IF(INDEX(Responses!$A$380:$AZ$380,1,Q$1)="","",INDEX(Responses!$A$380:$AZ$380,1,Q$1)))</f>
        <v/>
      </c>
      <c r="R380" s="0" t="str">
        <f aca="false">IF(R$1="","",IF(INDEX(Responses!$A$380:$AZ$380,1,R$1)="","",INDEX(Responses!$A$380:$AZ$380,1,R$1)))</f>
        <v/>
      </c>
      <c r="S380" s="0" t="str">
        <f aca="false">IF(S$1="","",IF(INDEX(Responses!$A$380:$AZ$380,1,S$1)="","",INDEX(Responses!$A$380:$AZ$380,1,S$1)))</f>
        <v/>
      </c>
      <c r="T380" s="0" t="n">
        <f aca="false">IF(LEN(A380&amp;B380&amp;C380&amp;D380&amp;E380&amp;F380&amp;G380&amp;H380&amp;I380&amp;J380&amp;K380&amp;L380&amp;M380&amp;N380&amp;O380&amp;P380&amp;Q380&amp;R380&amp;S380)&gt;0,1,0)</f>
        <v>0</v>
      </c>
    </row>
    <row r="381" customFormat="false" ht="15" hidden="false" customHeight="false" outlineLevel="0" collapsed="false">
      <c r="A381" s="0" t="str">
        <f aca="false">IF(A$1="","",IF(INDEX(Responses!$A$381:$AZ$381,1,A$1)="","",INDEX(Responses!$A$381:$AZ$381,1,A$1)))</f>
        <v/>
      </c>
      <c r="B381" s="0" t="str">
        <f aca="false">IF(B$1="","",IF(INDEX(Responses!$A$381:$AZ$381,1,B$1)="","",INDEX(Responses!$A$381:$AZ$381,1,B$1)))</f>
        <v/>
      </c>
      <c r="C381" s="0" t="str">
        <f aca="false">IF(C$1="","",IF(INDEX(Responses!$A$381:$AZ$381,1,C$1)="","",INDEX(Responses!$A$381:$AZ$381,1,C$1)))</f>
        <v/>
      </c>
      <c r="D381" s="0" t="str">
        <f aca="false">IF(D$1="","",IF(INDEX(Responses!$A$381:$AZ$381,1,D$1)="","",INDEX(Responses!$A$381:$AZ$381,1,D$1)))</f>
        <v/>
      </c>
      <c r="E381" s="0" t="str">
        <f aca="false">IF(E$1="","",IF(INDEX(Responses!$A$381:$AZ$381,1,E$1)="","",INDEX(Responses!$A$381:$AZ$381,1,E$1)))</f>
        <v/>
      </c>
      <c r="F381" s="0" t="str">
        <f aca="false">IF(F$1="","",IF(INDEX(Responses!$A$381:$AZ$381,1,F$1)="","",INDEX(Responses!$A$381:$AZ$381,1,F$1)))</f>
        <v/>
      </c>
      <c r="G381" s="0" t="str">
        <f aca="false">IF(G$1="","",IF(INDEX(Responses!$A$381:$AZ$381,1,G$1)="","",INDEX(Responses!$A$381:$AZ$381,1,G$1)))</f>
        <v/>
      </c>
      <c r="H381" s="0" t="str">
        <f aca="false">IF(H$1="","",IF(INDEX(Responses!$A$381:$AZ$381,1,H$1)="","",INDEX(Responses!$A$381:$AZ$381,1,H$1)))</f>
        <v/>
      </c>
      <c r="I381" s="0" t="str">
        <f aca="false">IF(I$1="","",IF(INDEX(Responses!$A$381:$AZ$381,1,I$1)="","",INDEX(Responses!$A$381:$AZ$381,1,I$1)))</f>
        <v/>
      </c>
      <c r="J381" s="0" t="str">
        <f aca="false">IF(J$1="","",IF(INDEX(Responses!$A$381:$AZ$381,1,J$1)="","",INDEX(Responses!$A$381:$AZ$381,1,J$1)))</f>
        <v/>
      </c>
      <c r="K381" s="0" t="str">
        <f aca="false">IF(K$1="","",IF(INDEX(Responses!$A$381:$AZ$381,1,K$1)="","",INDEX(Responses!$A$381:$AZ$381,1,K$1)))</f>
        <v/>
      </c>
      <c r="L381" s="0" t="str">
        <f aca="false">IF(L$1="","",IF(INDEX(Responses!$A$381:$AZ$381,1,L$1)="","",INDEX(Responses!$A$381:$AZ$381,1,L$1)))</f>
        <v/>
      </c>
      <c r="M381" s="0" t="str">
        <f aca="false">IF(M$1="","",IF(INDEX(Responses!$A$381:$AZ$381,1,M$1)="","",INDEX(Responses!$A$381:$AZ$381,1,M$1)))</f>
        <v/>
      </c>
      <c r="N381" s="0" t="str">
        <f aca="false">IF(N$1="","",IF(INDEX(Responses!$A$381:$AZ$381,1,N$1)="","",INDEX(Responses!$A$381:$AZ$381,1,N$1)))</f>
        <v/>
      </c>
      <c r="O381" s="0" t="str">
        <f aca="false">IF(O$1="","",IF(INDEX(Responses!$A$381:$AZ$381,1,O$1)="","",INDEX(Responses!$A$381:$AZ$381,1,O$1)))</f>
        <v/>
      </c>
      <c r="P381" s="0" t="str">
        <f aca="false">IF(P$1="","",IF(INDEX(Responses!$A$381:$AZ$381,1,P$1)="","",INDEX(Responses!$A$381:$AZ$381,1,P$1)))</f>
        <v/>
      </c>
      <c r="Q381" s="0" t="str">
        <f aca="false">IF(Q$1="","",IF(INDEX(Responses!$A$381:$AZ$381,1,Q$1)="","",INDEX(Responses!$A$381:$AZ$381,1,Q$1)))</f>
        <v/>
      </c>
      <c r="R381" s="0" t="str">
        <f aca="false">IF(R$1="","",IF(INDEX(Responses!$A$381:$AZ$381,1,R$1)="","",INDEX(Responses!$A$381:$AZ$381,1,R$1)))</f>
        <v/>
      </c>
      <c r="S381" s="0" t="str">
        <f aca="false">IF(S$1="","",IF(INDEX(Responses!$A$381:$AZ$381,1,S$1)="","",INDEX(Responses!$A$381:$AZ$381,1,S$1)))</f>
        <v/>
      </c>
      <c r="T381" s="0" t="n">
        <f aca="false">IF(LEN(A381&amp;B381&amp;C381&amp;D381&amp;E381&amp;F381&amp;G381&amp;H381&amp;I381&amp;J381&amp;K381&amp;L381&amp;M381&amp;N381&amp;O381&amp;P381&amp;Q381&amp;R381&amp;S381)&gt;0,1,0)</f>
        <v>0</v>
      </c>
    </row>
    <row r="382" customFormat="false" ht="15" hidden="false" customHeight="false" outlineLevel="0" collapsed="false">
      <c r="A382" s="0" t="str">
        <f aca="false">IF(A$1="","",IF(INDEX(Responses!$A$382:$AZ$382,1,A$1)="","",INDEX(Responses!$A$382:$AZ$382,1,A$1)))</f>
        <v/>
      </c>
      <c r="B382" s="0" t="str">
        <f aca="false">IF(B$1="","",IF(INDEX(Responses!$A$382:$AZ$382,1,B$1)="","",INDEX(Responses!$A$382:$AZ$382,1,B$1)))</f>
        <v/>
      </c>
      <c r="C382" s="0" t="str">
        <f aca="false">IF(C$1="","",IF(INDEX(Responses!$A$382:$AZ$382,1,C$1)="","",INDEX(Responses!$A$382:$AZ$382,1,C$1)))</f>
        <v/>
      </c>
      <c r="D382" s="0" t="str">
        <f aca="false">IF(D$1="","",IF(INDEX(Responses!$A$382:$AZ$382,1,D$1)="","",INDEX(Responses!$A$382:$AZ$382,1,D$1)))</f>
        <v/>
      </c>
      <c r="E382" s="0" t="str">
        <f aca="false">IF(E$1="","",IF(INDEX(Responses!$A$382:$AZ$382,1,E$1)="","",INDEX(Responses!$A$382:$AZ$382,1,E$1)))</f>
        <v/>
      </c>
      <c r="F382" s="0" t="str">
        <f aca="false">IF(F$1="","",IF(INDEX(Responses!$A$382:$AZ$382,1,F$1)="","",INDEX(Responses!$A$382:$AZ$382,1,F$1)))</f>
        <v/>
      </c>
      <c r="G382" s="0" t="str">
        <f aca="false">IF(G$1="","",IF(INDEX(Responses!$A$382:$AZ$382,1,G$1)="","",INDEX(Responses!$A$382:$AZ$382,1,G$1)))</f>
        <v/>
      </c>
      <c r="H382" s="0" t="str">
        <f aca="false">IF(H$1="","",IF(INDEX(Responses!$A$382:$AZ$382,1,H$1)="","",INDEX(Responses!$A$382:$AZ$382,1,H$1)))</f>
        <v/>
      </c>
      <c r="I382" s="0" t="str">
        <f aca="false">IF(I$1="","",IF(INDEX(Responses!$A$382:$AZ$382,1,I$1)="","",INDEX(Responses!$A$382:$AZ$382,1,I$1)))</f>
        <v/>
      </c>
      <c r="J382" s="0" t="str">
        <f aca="false">IF(J$1="","",IF(INDEX(Responses!$A$382:$AZ$382,1,J$1)="","",INDEX(Responses!$A$382:$AZ$382,1,J$1)))</f>
        <v/>
      </c>
      <c r="K382" s="0" t="str">
        <f aca="false">IF(K$1="","",IF(INDEX(Responses!$A$382:$AZ$382,1,K$1)="","",INDEX(Responses!$A$382:$AZ$382,1,K$1)))</f>
        <v/>
      </c>
      <c r="L382" s="0" t="str">
        <f aca="false">IF(L$1="","",IF(INDEX(Responses!$A$382:$AZ$382,1,L$1)="","",INDEX(Responses!$A$382:$AZ$382,1,L$1)))</f>
        <v/>
      </c>
      <c r="M382" s="0" t="str">
        <f aca="false">IF(M$1="","",IF(INDEX(Responses!$A$382:$AZ$382,1,M$1)="","",INDEX(Responses!$A$382:$AZ$382,1,M$1)))</f>
        <v/>
      </c>
      <c r="N382" s="0" t="str">
        <f aca="false">IF(N$1="","",IF(INDEX(Responses!$A$382:$AZ$382,1,N$1)="","",INDEX(Responses!$A$382:$AZ$382,1,N$1)))</f>
        <v/>
      </c>
      <c r="O382" s="0" t="str">
        <f aca="false">IF(O$1="","",IF(INDEX(Responses!$A$382:$AZ$382,1,O$1)="","",INDEX(Responses!$A$382:$AZ$382,1,O$1)))</f>
        <v/>
      </c>
      <c r="P382" s="0" t="str">
        <f aca="false">IF(P$1="","",IF(INDEX(Responses!$A$382:$AZ$382,1,P$1)="","",INDEX(Responses!$A$382:$AZ$382,1,P$1)))</f>
        <v/>
      </c>
      <c r="Q382" s="0" t="str">
        <f aca="false">IF(Q$1="","",IF(INDEX(Responses!$A$382:$AZ$382,1,Q$1)="","",INDEX(Responses!$A$382:$AZ$382,1,Q$1)))</f>
        <v/>
      </c>
      <c r="R382" s="0" t="str">
        <f aca="false">IF(R$1="","",IF(INDEX(Responses!$A$382:$AZ$382,1,R$1)="","",INDEX(Responses!$A$382:$AZ$382,1,R$1)))</f>
        <v/>
      </c>
      <c r="S382" s="0" t="str">
        <f aca="false">IF(S$1="","",IF(INDEX(Responses!$A$382:$AZ$382,1,S$1)="","",INDEX(Responses!$A$382:$AZ$382,1,S$1)))</f>
        <v/>
      </c>
      <c r="T382" s="0" t="n">
        <f aca="false">IF(LEN(A382&amp;B382&amp;C382&amp;D382&amp;E382&amp;F382&amp;G382&amp;H382&amp;I382&amp;J382&amp;K382&amp;L382&amp;M382&amp;N382&amp;O382&amp;P382&amp;Q382&amp;R382&amp;S382)&gt;0,1,0)</f>
        <v>0</v>
      </c>
    </row>
    <row r="383" customFormat="false" ht="15" hidden="false" customHeight="false" outlineLevel="0" collapsed="false">
      <c r="A383" s="0" t="str">
        <f aca="false">IF(A$1="","",IF(INDEX(Responses!$A$383:$AZ$383,1,A$1)="","",INDEX(Responses!$A$383:$AZ$383,1,A$1)))</f>
        <v/>
      </c>
      <c r="B383" s="0" t="str">
        <f aca="false">IF(B$1="","",IF(INDEX(Responses!$A$383:$AZ$383,1,B$1)="","",INDEX(Responses!$A$383:$AZ$383,1,B$1)))</f>
        <v/>
      </c>
      <c r="C383" s="0" t="str">
        <f aca="false">IF(C$1="","",IF(INDEX(Responses!$A$383:$AZ$383,1,C$1)="","",INDEX(Responses!$A$383:$AZ$383,1,C$1)))</f>
        <v/>
      </c>
      <c r="D383" s="0" t="str">
        <f aca="false">IF(D$1="","",IF(INDEX(Responses!$A$383:$AZ$383,1,D$1)="","",INDEX(Responses!$A$383:$AZ$383,1,D$1)))</f>
        <v/>
      </c>
      <c r="E383" s="0" t="str">
        <f aca="false">IF(E$1="","",IF(INDEX(Responses!$A$383:$AZ$383,1,E$1)="","",INDEX(Responses!$A$383:$AZ$383,1,E$1)))</f>
        <v/>
      </c>
      <c r="F383" s="0" t="str">
        <f aca="false">IF(F$1="","",IF(INDEX(Responses!$A$383:$AZ$383,1,F$1)="","",INDEX(Responses!$A$383:$AZ$383,1,F$1)))</f>
        <v/>
      </c>
      <c r="G383" s="0" t="str">
        <f aca="false">IF(G$1="","",IF(INDEX(Responses!$A$383:$AZ$383,1,G$1)="","",INDEX(Responses!$A$383:$AZ$383,1,G$1)))</f>
        <v/>
      </c>
      <c r="H383" s="0" t="str">
        <f aca="false">IF(H$1="","",IF(INDEX(Responses!$A$383:$AZ$383,1,H$1)="","",INDEX(Responses!$A$383:$AZ$383,1,H$1)))</f>
        <v/>
      </c>
      <c r="I383" s="0" t="str">
        <f aca="false">IF(I$1="","",IF(INDEX(Responses!$A$383:$AZ$383,1,I$1)="","",INDEX(Responses!$A$383:$AZ$383,1,I$1)))</f>
        <v/>
      </c>
      <c r="J383" s="0" t="str">
        <f aca="false">IF(J$1="","",IF(INDEX(Responses!$A$383:$AZ$383,1,J$1)="","",INDEX(Responses!$A$383:$AZ$383,1,J$1)))</f>
        <v/>
      </c>
      <c r="K383" s="0" t="str">
        <f aca="false">IF(K$1="","",IF(INDEX(Responses!$A$383:$AZ$383,1,K$1)="","",INDEX(Responses!$A$383:$AZ$383,1,K$1)))</f>
        <v/>
      </c>
      <c r="L383" s="0" t="str">
        <f aca="false">IF(L$1="","",IF(INDEX(Responses!$A$383:$AZ$383,1,L$1)="","",INDEX(Responses!$A$383:$AZ$383,1,L$1)))</f>
        <v/>
      </c>
      <c r="M383" s="0" t="str">
        <f aca="false">IF(M$1="","",IF(INDEX(Responses!$A$383:$AZ$383,1,M$1)="","",INDEX(Responses!$A$383:$AZ$383,1,M$1)))</f>
        <v/>
      </c>
      <c r="N383" s="0" t="str">
        <f aca="false">IF(N$1="","",IF(INDEX(Responses!$A$383:$AZ$383,1,N$1)="","",INDEX(Responses!$A$383:$AZ$383,1,N$1)))</f>
        <v/>
      </c>
      <c r="O383" s="0" t="str">
        <f aca="false">IF(O$1="","",IF(INDEX(Responses!$A$383:$AZ$383,1,O$1)="","",INDEX(Responses!$A$383:$AZ$383,1,O$1)))</f>
        <v/>
      </c>
      <c r="P383" s="0" t="str">
        <f aca="false">IF(P$1="","",IF(INDEX(Responses!$A$383:$AZ$383,1,P$1)="","",INDEX(Responses!$A$383:$AZ$383,1,P$1)))</f>
        <v/>
      </c>
      <c r="Q383" s="0" t="str">
        <f aca="false">IF(Q$1="","",IF(INDEX(Responses!$A$383:$AZ$383,1,Q$1)="","",INDEX(Responses!$A$383:$AZ$383,1,Q$1)))</f>
        <v/>
      </c>
      <c r="R383" s="0" t="str">
        <f aca="false">IF(R$1="","",IF(INDEX(Responses!$A$383:$AZ$383,1,R$1)="","",INDEX(Responses!$A$383:$AZ$383,1,R$1)))</f>
        <v/>
      </c>
      <c r="S383" s="0" t="str">
        <f aca="false">IF(S$1="","",IF(INDEX(Responses!$A$383:$AZ$383,1,S$1)="","",INDEX(Responses!$A$383:$AZ$383,1,S$1)))</f>
        <v/>
      </c>
      <c r="T383" s="0" t="n">
        <f aca="false">IF(LEN(A383&amp;B383&amp;C383&amp;D383&amp;E383&amp;F383&amp;G383&amp;H383&amp;I383&amp;J383&amp;K383&amp;L383&amp;M383&amp;N383&amp;O383&amp;P383&amp;Q383&amp;R383&amp;S383)&gt;0,1,0)</f>
        <v>0</v>
      </c>
    </row>
    <row r="384" customFormat="false" ht="15" hidden="false" customHeight="false" outlineLevel="0" collapsed="false">
      <c r="A384" s="0" t="str">
        <f aca="false">IF(A$1="","",IF(INDEX(Responses!$A$384:$AZ$384,1,A$1)="","",INDEX(Responses!$A$384:$AZ$384,1,A$1)))</f>
        <v/>
      </c>
      <c r="B384" s="0" t="str">
        <f aca="false">IF(B$1="","",IF(INDEX(Responses!$A$384:$AZ$384,1,B$1)="","",INDEX(Responses!$A$384:$AZ$384,1,B$1)))</f>
        <v/>
      </c>
      <c r="C384" s="0" t="str">
        <f aca="false">IF(C$1="","",IF(INDEX(Responses!$A$384:$AZ$384,1,C$1)="","",INDEX(Responses!$A$384:$AZ$384,1,C$1)))</f>
        <v/>
      </c>
      <c r="D384" s="0" t="str">
        <f aca="false">IF(D$1="","",IF(INDEX(Responses!$A$384:$AZ$384,1,D$1)="","",INDEX(Responses!$A$384:$AZ$384,1,D$1)))</f>
        <v/>
      </c>
      <c r="E384" s="0" t="str">
        <f aca="false">IF(E$1="","",IF(INDEX(Responses!$A$384:$AZ$384,1,E$1)="","",INDEX(Responses!$A$384:$AZ$384,1,E$1)))</f>
        <v/>
      </c>
      <c r="F384" s="0" t="str">
        <f aca="false">IF(F$1="","",IF(INDEX(Responses!$A$384:$AZ$384,1,F$1)="","",INDEX(Responses!$A$384:$AZ$384,1,F$1)))</f>
        <v/>
      </c>
      <c r="G384" s="0" t="str">
        <f aca="false">IF(G$1="","",IF(INDEX(Responses!$A$384:$AZ$384,1,G$1)="","",INDEX(Responses!$A$384:$AZ$384,1,G$1)))</f>
        <v/>
      </c>
      <c r="H384" s="0" t="str">
        <f aca="false">IF(H$1="","",IF(INDEX(Responses!$A$384:$AZ$384,1,H$1)="","",INDEX(Responses!$A$384:$AZ$384,1,H$1)))</f>
        <v/>
      </c>
      <c r="I384" s="0" t="str">
        <f aca="false">IF(I$1="","",IF(INDEX(Responses!$A$384:$AZ$384,1,I$1)="","",INDEX(Responses!$A$384:$AZ$384,1,I$1)))</f>
        <v/>
      </c>
      <c r="J384" s="0" t="str">
        <f aca="false">IF(J$1="","",IF(INDEX(Responses!$A$384:$AZ$384,1,J$1)="","",INDEX(Responses!$A$384:$AZ$384,1,J$1)))</f>
        <v/>
      </c>
      <c r="K384" s="0" t="str">
        <f aca="false">IF(K$1="","",IF(INDEX(Responses!$A$384:$AZ$384,1,K$1)="","",INDEX(Responses!$A$384:$AZ$384,1,K$1)))</f>
        <v/>
      </c>
      <c r="L384" s="0" t="str">
        <f aca="false">IF(L$1="","",IF(INDEX(Responses!$A$384:$AZ$384,1,L$1)="","",INDEX(Responses!$A$384:$AZ$384,1,L$1)))</f>
        <v/>
      </c>
      <c r="M384" s="0" t="str">
        <f aca="false">IF(M$1="","",IF(INDEX(Responses!$A$384:$AZ$384,1,M$1)="","",INDEX(Responses!$A$384:$AZ$384,1,M$1)))</f>
        <v/>
      </c>
      <c r="N384" s="0" t="str">
        <f aca="false">IF(N$1="","",IF(INDEX(Responses!$A$384:$AZ$384,1,N$1)="","",INDEX(Responses!$A$384:$AZ$384,1,N$1)))</f>
        <v/>
      </c>
      <c r="O384" s="0" t="str">
        <f aca="false">IF(O$1="","",IF(INDEX(Responses!$A$384:$AZ$384,1,O$1)="","",INDEX(Responses!$A$384:$AZ$384,1,O$1)))</f>
        <v/>
      </c>
      <c r="P384" s="0" t="str">
        <f aca="false">IF(P$1="","",IF(INDEX(Responses!$A$384:$AZ$384,1,P$1)="","",INDEX(Responses!$A$384:$AZ$384,1,P$1)))</f>
        <v/>
      </c>
      <c r="Q384" s="0" t="str">
        <f aca="false">IF(Q$1="","",IF(INDEX(Responses!$A$384:$AZ$384,1,Q$1)="","",INDEX(Responses!$A$384:$AZ$384,1,Q$1)))</f>
        <v/>
      </c>
      <c r="R384" s="0" t="str">
        <f aca="false">IF(R$1="","",IF(INDEX(Responses!$A$384:$AZ$384,1,R$1)="","",INDEX(Responses!$A$384:$AZ$384,1,R$1)))</f>
        <v/>
      </c>
      <c r="S384" s="0" t="str">
        <f aca="false">IF(S$1="","",IF(INDEX(Responses!$A$384:$AZ$384,1,S$1)="","",INDEX(Responses!$A$384:$AZ$384,1,S$1)))</f>
        <v/>
      </c>
      <c r="T384" s="0" t="n">
        <f aca="false">IF(LEN(A384&amp;B384&amp;C384&amp;D384&amp;E384&amp;F384&amp;G384&amp;H384&amp;I384&amp;J384&amp;K384&amp;L384&amp;M384&amp;N384&amp;O384&amp;P384&amp;Q384&amp;R384&amp;S384)&gt;0,1,0)</f>
        <v>0</v>
      </c>
    </row>
    <row r="385" customFormat="false" ht="15" hidden="false" customHeight="false" outlineLevel="0" collapsed="false">
      <c r="A385" s="0" t="str">
        <f aca="false">IF(A$1="","",IF(INDEX(Responses!$A$385:$AZ$385,1,A$1)="","",INDEX(Responses!$A$385:$AZ$385,1,A$1)))</f>
        <v/>
      </c>
      <c r="B385" s="0" t="str">
        <f aca="false">IF(B$1="","",IF(INDEX(Responses!$A$385:$AZ$385,1,B$1)="","",INDEX(Responses!$A$385:$AZ$385,1,B$1)))</f>
        <v/>
      </c>
      <c r="C385" s="0" t="str">
        <f aca="false">IF(C$1="","",IF(INDEX(Responses!$A$385:$AZ$385,1,C$1)="","",INDEX(Responses!$A$385:$AZ$385,1,C$1)))</f>
        <v/>
      </c>
      <c r="D385" s="0" t="str">
        <f aca="false">IF(D$1="","",IF(INDEX(Responses!$A$385:$AZ$385,1,D$1)="","",INDEX(Responses!$A$385:$AZ$385,1,D$1)))</f>
        <v/>
      </c>
      <c r="E385" s="0" t="str">
        <f aca="false">IF(E$1="","",IF(INDEX(Responses!$A$385:$AZ$385,1,E$1)="","",INDEX(Responses!$A$385:$AZ$385,1,E$1)))</f>
        <v/>
      </c>
      <c r="F385" s="0" t="str">
        <f aca="false">IF(F$1="","",IF(INDEX(Responses!$A$385:$AZ$385,1,F$1)="","",INDEX(Responses!$A$385:$AZ$385,1,F$1)))</f>
        <v/>
      </c>
      <c r="G385" s="0" t="str">
        <f aca="false">IF(G$1="","",IF(INDEX(Responses!$A$385:$AZ$385,1,G$1)="","",INDEX(Responses!$A$385:$AZ$385,1,G$1)))</f>
        <v/>
      </c>
      <c r="H385" s="0" t="str">
        <f aca="false">IF(H$1="","",IF(INDEX(Responses!$A$385:$AZ$385,1,H$1)="","",INDEX(Responses!$A$385:$AZ$385,1,H$1)))</f>
        <v/>
      </c>
      <c r="I385" s="0" t="str">
        <f aca="false">IF(I$1="","",IF(INDEX(Responses!$A$385:$AZ$385,1,I$1)="","",INDEX(Responses!$A$385:$AZ$385,1,I$1)))</f>
        <v/>
      </c>
      <c r="J385" s="0" t="str">
        <f aca="false">IF(J$1="","",IF(INDEX(Responses!$A$385:$AZ$385,1,J$1)="","",INDEX(Responses!$A$385:$AZ$385,1,J$1)))</f>
        <v/>
      </c>
      <c r="K385" s="0" t="str">
        <f aca="false">IF(K$1="","",IF(INDEX(Responses!$A$385:$AZ$385,1,K$1)="","",INDEX(Responses!$A$385:$AZ$385,1,K$1)))</f>
        <v/>
      </c>
      <c r="L385" s="0" t="str">
        <f aca="false">IF(L$1="","",IF(INDEX(Responses!$A$385:$AZ$385,1,L$1)="","",INDEX(Responses!$A$385:$AZ$385,1,L$1)))</f>
        <v/>
      </c>
      <c r="M385" s="0" t="str">
        <f aca="false">IF(M$1="","",IF(INDEX(Responses!$A$385:$AZ$385,1,M$1)="","",INDEX(Responses!$A$385:$AZ$385,1,M$1)))</f>
        <v/>
      </c>
      <c r="N385" s="0" t="str">
        <f aca="false">IF(N$1="","",IF(INDEX(Responses!$A$385:$AZ$385,1,N$1)="","",INDEX(Responses!$A$385:$AZ$385,1,N$1)))</f>
        <v/>
      </c>
      <c r="O385" s="0" t="str">
        <f aca="false">IF(O$1="","",IF(INDEX(Responses!$A$385:$AZ$385,1,O$1)="","",INDEX(Responses!$A$385:$AZ$385,1,O$1)))</f>
        <v/>
      </c>
      <c r="P385" s="0" t="str">
        <f aca="false">IF(P$1="","",IF(INDEX(Responses!$A$385:$AZ$385,1,P$1)="","",INDEX(Responses!$A$385:$AZ$385,1,P$1)))</f>
        <v/>
      </c>
      <c r="Q385" s="0" t="str">
        <f aca="false">IF(Q$1="","",IF(INDEX(Responses!$A$385:$AZ$385,1,Q$1)="","",INDEX(Responses!$A$385:$AZ$385,1,Q$1)))</f>
        <v/>
      </c>
      <c r="R385" s="0" t="str">
        <f aca="false">IF(R$1="","",IF(INDEX(Responses!$A$385:$AZ$385,1,R$1)="","",INDEX(Responses!$A$385:$AZ$385,1,R$1)))</f>
        <v/>
      </c>
      <c r="S385" s="0" t="str">
        <f aca="false">IF(S$1="","",IF(INDEX(Responses!$A$385:$AZ$385,1,S$1)="","",INDEX(Responses!$A$385:$AZ$385,1,S$1)))</f>
        <v/>
      </c>
      <c r="T385" s="0" t="n">
        <f aca="false">IF(LEN(A385&amp;B385&amp;C385&amp;D385&amp;E385&amp;F385&amp;G385&amp;H385&amp;I385&amp;J385&amp;K385&amp;L385&amp;M385&amp;N385&amp;O385&amp;P385&amp;Q385&amp;R385&amp;S385)&gt;0,1,0)</f>
        <v>0</v>
      </c>
    </row>
    <row r="386" customFormat="false" ht="15" hidden="false" customHeight="false" outlineLevel="0" collapsed="false">
      <c r="A386" s="0" t="str">
        <f aca="false">IF(A$1="","",IF(INDEX(Responses!$A$386:$AZ$386,1,A$1)="","",INDEX(Responses!$A$386:$AZ$386,1,A$1)))</f>
        <v/>
      </c>
      <c r="B386" s="0" t="str">
        <f aca="false">IF(B$1="","",IF(INDEX(Responses!$A$386:$AZ$386,1,B$1)="","",INDEX(Responses!$A$386:$AZ$386,1,B$1)))</f>
        <v/>
      </c>
      <c r="C386" s="0" t="str">
        <f aca="false">IF(C$1="","",IF(INDEX(Responses!$A$386:$AZ$386,1,C$1)="","",INDEX(Responses!$A$386:$AZ$386,1,C$1)))</f>
        <v/>
      </c>
      <c r="D386" s="0" t="str">
        <f aca="false">IF(D$1="","",IF(INDEX(Responses!$A$386:$AZ$386,1,D$1)="","",INDEX(Responses!$A$386:$AZ$386,1,D$1)))</f>
        <v/>
      </c>
      <c r="E386" s="0" t="str">
        <f aca="false">IF(E$1="","",IF(INDEX(Responses!$A$386:$AZ$386,1,E$1)="","",INDEX(Responses!$A$386:$AZ$386,1,E$1)))</f>
        <v/>
      </c>
      <c r="F386" s="0" t="str">
        <f aca="false">IF(F$1="","",IF(INDEX(Responses!$A$386:$AZ$386,1,F$1)="","",INDEX(Responses!$A$386:$AZ$386,1,F$1)))</f>
        <v/>
      </c>
      <c r="G386" s="0" t="str">
        <f aca="false">IF(G$1="","",IF(INDEX(Responses!$A$386:$AZ$386,1,G$1)="","",INDEX(Responses!$A$386:$AZ$386,1,G$1)))</f>
        <v/>
      </c>
      <c r="H386" s="0" t="str">
        <f aca="false">IF(H$1="","",IF(INDEX(Responses!$A$386:$AZ$386,1,H$1)="","",INDEX(Responses!$A$386:$AZ$386,1,H$1)))</f>
        <v/>
      </c>
      <c r="I386" s="0" t="str">
        <f aca="false">IF(I$1="","",IF(INDEX(Responses!$A$386:$AZ$386,1,I$1)="","",INDEX(Responses!$A$386:$AZ$386,1,I$1)))</f>
        <v/>
      </c>
      <c r="J386" s="0" t="str">
        <f aca="false">IF(J$1="","",IF(INDEX(Responses!$A$386:$AZ$386,1,J$1)="","",INDEX(Responses!$A$386:$AZ$386,1,J$1)))</f>
        <v/>
      </c>
      <c r="K386" s="0" t="str">
        <f aca="false">IF(K$1="","",IF(INDEX(Responses!$A$386:$AZ$386,1,K$1)="","",INDEX(Responses!$A$386:$AZ$386,1,K$1)))</f>
        <v/>
      </c>
      <c r="L386" s="0" t="str">
        <f aca="false">IF(L$1="","",IF(INDEX(Responses!$A$386:$AZ$386,1,L$1)="","",INDEX(Responses!$A$386:$AZ$386,1,L$1)))</f>
        <v/>
      </c>
      <c r="M386" s="0" t="str">
        <f aca="false">IF(M$1="","",IF(INDEX(Responses!$A$386:$AZ$386,1,M$1)="","",INDEX(Responses!$A$386:$AZ$386,1,M$1)))</f>
        <v/>
      </c>
      <c r="N386" s="0" t="str">
        <f aca="false">IF(N$1="","",IF(INDEX(Responses!$A$386:$AZ$386,1,N$1)="","",INDEX(Responses!$A$386:$AZ$386,1,N$1)))</f>
        <v/>
      </c>
      <c r="O386" s="0" t="str">
        <f aca="false">IF(O$1="","",IF(INDEX(Responses!$A$386:$AZ$386,1,O$1)="","",INDEX(Responses!$A$386:$AZ$386,1,O$1)))</f>
        <v/>
      </c>
      <c r="P386" s="0" t="str">
        <f aca="false">IF(P$1="","",IF(INDEX(Responses!$A$386:$AZ$386,1,P$1)="","",INDEX(Responses!$A$386:$AZ$386,1,P$1)))</f>
        <v/>
      </c>
      <c r="Q386" s="0" t="str">
        <f aca="false">IF(Q$1="","",IF(INDEX(Responses!$A$386:$AZ$386,1,Q$1)="","",INDEX(Responses!$A$386:$AZ$386,1,Q$1)))</f>
        <v/>
      </c>
      <c r="R386" s="0" t="str">
        <f aca="false">IF(R$1="","",IF(INDEX(Responses!$A$386:$AZ$386,1,R$1)="","",INDEX(Responses!$A$386:$AZ$386,1,R$1)))</f>
        <v/>
      </c>
      <c r="S386" s="0" t="str">
        <f aca="false">IF(S$1="","",IF(INDEX(Responses!$A$386:$AZ$386,1,S$1)="","",INDEX(Responses!$A$386:$AZ$386,1,S$1)))</f>
        <v/>
      </c>
      <c r="T386" s="0" t="n">
        <f aca="false">IF(LEN(A386&amp;B386&amp;C386&amp;D386&amp;E386&amp;F386&amp;G386&amp;H386&amp;I386&amp;J386&amp;K386&amp;L386&amp;M386&amp;N386&amp;O386&amp;P386&amp;Q386&amp;R386&amp;S386)&gt;0,1,0)</f>
        <v>0</v>
      </c>
    </row>
    <row r="387" customFormat="false" ht="15" hidden="false" customHeight="false" outlineLevel="0" collapsed="false">
      <c r="A387" s="0" t="str">
        <f aca="false">IF(A$1="","",IF(INDEX(Responses!$A$387:$AZ$387,1,A$1)="","",INDEX(Responses!$A$387:$AZ$387,1,A$1)))</f>
        <v/>
      </c>
      <c r="B387" s="0" t="str">
        <f aca="false">IF(B$1="","",IF(INDEX(Responses!$A$387:$AZ$387,1,B$1)="","",INDEX(Responses!$A$387:$AZ$387,1,B$1)))</f>
        <v/>
      </c>
      <c r="C387" s="0" t="str">
        <f aca="false">IF(C$1="","",IF(INDEX(Responses!$A$387:$AZ$387,1,C$1)="","",INDEX(Responses!$A$387:$AZ$387,1,C$1)))</f>
        <v/>
      </c>
      <c r="D387" s="0" t="str">
        <f aca="false">IF(D$1="","",IF(INDEX(Responses!$A$387:$AZ$387,1,D$1)="","",INDEX(Responses!$A$387:$AZ$387,1,D$1)))</f>
        <v/>
      </c>
      <c r="E387" s="0" t="str">
        <f aca="false">IF(E$1="","",IF(INDEX(Responses!$A$387:$AZ$387,1,E$1)="","",INDEX(Responses!$A$387:$AZ$387,1,E$1)))</f>
        <v/>
      </c>
      <c r="F387" s="0" t="str">
        <f aca="false">IF(F$1="","",IF(INDEX(Responses!$A$387:$AZ$387,1,F$1)="","",INDEX(Responses!$A$387:$AZ$387,1,F$1)))</f>
        <v/>
      </c>
      <c r="G387" s="0" t="str">
        <f aca="false">IF(G$1="","",IF(INDEX(Responses!$A$387:$AZ$387,1,G$1)="","",INDEX(Responses!$A$387:$AZ$387,1,G$1)))</f>
        <v/>
      </c>
      <c r="H387" s="0" t="str">
        <f aca="false">IF(H$1="","",IF(INDEX(Responses!$A$387:$AZ$387,1,H$1)="","",INDEX(Responses!$A$387:$AZ$387,1,H$1)))</f>
        <v/>
      </c>
      <c r="I387" s="0" t="str">
        <f aca="false">IF(I$1="","",IF(INDEX(Responses!$A$387:$AZ$387,1,I$1)="","",INDEX(Responses!$A$387:$AZ$387,1,I$1)))</f>
        <v/>
      </c>
      <c r="J387" s="0" t="str">
        <f aca="false">IF(J$1="","",IF(INDEX(Responses!$A$387:$AZ$387,1,J$1)="","",INDEX(Responses!$A$387:$AZ$387,1,J$1)))</f>
        <v/>
      </c>
      <c r="K387" s="0" t="str">
        <f aca="false">IF(K$1="","",IF(INDEX(Responses!$A$387:$AZ$387,1,K$1)="","",INDEX(Responses!$A$387:$AZ$387,1,K$1)))</f>
        <v/>
      </c>
      <c r="L387" s="0" t="str">
        <f aca="false">IF(L$1="","",IF(INDEX(Responses!$A$387:$AZ$387,1,L$1)="","",INDEX(Responses!$A$387:$AZ$387,1,L$1)))</f>
        <v/>
      </c>
      <c r="M387" s="0" t="str">
        <f aca="false">IF(M$1="","",IF(INDEX(Responses!$A$387:$AZ$387,1,M$1)="","",INDEX(Responses!$A$387:$AZ$387,1,M$1)))</f>
        <v/>
      </c>
      <c r="N387" s="0" t="str">
        <f aca="false">IF(N$1="","",IF(INDEX(Responses!$A$387:$AZ$387,1,N$1)="","",INDEX(Responses!$A$387:$AZ$387,1,N$1)))</f>
        <v/>
      </c>
      <c r="O387" s="0" t="str">
        <f aca="false">IF(O$1="","",IF(INDEX(Responses!$A$387:$AZ$387,1,O$1)="","",INDEX(Responses!$A$387:$AZ$387,1,O$1)))</f>
        <v/>
      </c>
      <c r="P387" s="0" t="str">
        <f aca="false">IF(P$1="","",IF(INDEX(Responses!$A$387:$AZ$387,1,P$1)="","",INDEX(Responses!$A$387:$AZ$387,1,P$1)))</f>
        <v/>
      </c>
      <c r="Q387" s="0" t="str">
        <f aca="false">IF(Q$1="","",IF(INDEX(Responses!$A$387:$AZ$387,1,Q$1)="","",INDEX(Responses!$A$387:$AZ$387,1,Q$1)))</f>
        <v/>
      </c>
      <c r="R387" s="0" t="str">
        <f aca="false">IF(R$1="","",IF(INDEX(Responses!$A$387:$AZ$387,1,R$1)="","",INDEX(Responses!$A$387:$AZ$387,1,R$1)))</f>
        <v/>
      </c>
      <c r="S387" s="0" t="str">
        <f aca="false">IF(S$1="","",IF(INDEX(Responses!$A$387:$AZ$387,1,S$1)="","",INDEX(Responses!$A$387:$AZ$387,1,S$1)))</f>
        <v/>
      </c>
      <c r="T387" s="0" t="n">
        <f aca="false">IF(LEN(A387&amp;B387&amp;C387&amp;D387&amp;E387&amp;F387&amp;G387&amp;H387&amp;I387&amp;J387&amp;K387&amp;L387&amp;M387&amp;N387&amp;O387&amp;P387&amp;Q387&amp;R387&amp;S387)&gt;0,1,0)</f>
        <v>0</v>
      </c>
    </row>
    <row r="388" customFormat="false" ht="15" hidden="false" customHeight="false" outlineLevel="0" collapsed="false">
      <c r="A388" s="0" t="str">
        <f aca="false">IF(A$1="","",IF(INDEX(Responses!$A$388:$AZ$388,1,A$1)="","",INDEX(Responses!$A$388:$AZ$388,1,A$1)))</f>
        <v/>
      </c>
      <c r="B388" s="0" t="str">
        <f aca="false">IF(B$1="","",IF(INDEX(Responses!$A$388:$AZ$388,1,B$1)="","",INDEX(Responses!$A$388:$AZ$388,1,B$1)))</f>
        <v/>
      </c>
      <c r="C388" s="0" t="str">
        <f aca="false">IF(C$1="","",IF(INDEX(Responses!$A$388:$AZ$388,1,C$1)="","",INDEX(Responses!$A$388:$AZ$388,1,C$1)))</f>
        <v/>
      </c>
      <c r="D388" s="0" t="str">
        <f aca="false">IF(D$1="","",IF(INDEX(Responses!$A$388:$AZ$388,1,D$1)="","",INDEX(Responses!$A$388:$AZ$388,1,D$1)))</f>
        <v/>
      </c>
      <c r="E388" s="0" t="str">
        <f aca="false">IF(E$1="","",IF(INDEX(Responses!$A$388:$AZ$388,1,E$1)="","",INDEX(Responses!$A$388:$AZ$388,1,E$1)))</f>
        <v/>
      </c>
      <c r="F388" s="0" t="str">
        <f aca="false">IF(F$1="","",IF(INDEX(Responses!$A$388:$AZ$388,1,F$1)="","",INDEX(Responses!$A$388:$AZ$388,1,F$1)))</f>
        <v/>
      </c>
      <c r="G388" s="0" t="str">
        <f aca="false">IF(G$1="","",IF(INDEX(Responses!$A$388:$AZ$388,1,G$1)="","",INDEX(Responses!$A$388:$AZ$388,1,G$1)))</f>
        <v/>
      </c>
      <c r="H388" s="0" t="str">
        <f aca="false">IF(H$1="","",IF(INDEX(Responses!$A$388:$AZ$388,1,H$1)="","",INDEX(Responses!$A$388:$AZ$388,1,H$1)))</f>
        <v/>
      </c>
      <c r="I388" s="0" t="str">
        <f aca="false">IF(I$1="","",IF(INDEX(Responses!$A$388:$AZ$388,1,I$1)="","",INDEX(Responses!$A$388:$AZ$388,1,I$1)))</f>
        <v/>
      </c>
      <c r="J388" s="0" t="str">
        <f aca="false">IF(J$1="","",IF(INDEX(Responses!$A$388:$AZ$388,1,J$1)="","",INDEX(Responses!$A$388:$AZ$388,1,J$1)))</f>
        <v/>
      </c>
      <c r="K388" s="0" t="str">
        <f aca="false">IF(K$1="","",IF(INDEX(Responses!$A$388:$AZ$388,1,K$1)="","",INDEX(Responses!$A$388:$AZ$388,1,K$1)))</f>
        <v/>
      </c>
      <c r="L388" s="0" t="str">
        <f aca="false">IF(L$1="","",IF(INDEX(Responses!$A$388:$AZ$388,1,L$1)="","",INDEX(Responses!$A$388:$AZ$388,1,L$1)))</f>
        <v/>
      </c>
      <c r="M388" s="0" t="str">
        <f aca="false">IF(M$1="","",IF(INDEX(Responses!$A$388:$AZ$388,1,M$1)="","",INDEX(Responses!$A$388:$AZ$388,1,M$1)))</f>
        <v/>
      </c>
      <c r="N388" s="0" t="str">
        <f aca="false">IF(N$1="","",IF(INDEX(Responses!$A$388:$AZ$388,1,N$1)="","",INDEX(Responses!$A$388:$AZ$388,1,N$1)))</f>
        <v/>
      </c>
      <c r="O388" s="0" t="str">
        <f aca="false">IF(O$1="","",IF(INDEX(Responses!$A$388:$AZ$388,1,O$1)="","",INDEX(Responses!$A$388:$AZ$388,1,O$1)))</f>
        <v/>
      </c>
      <c r="P388" s="0" t="str">
        <f aca="false">IF(P$1="","",IF(INDEX(Responses!$A$388:$AZ$388,1,P$1)="","",INDEX(Responses!$A$388:$AZ$388,1,P$1)))</f>
        <v/>
      </c>
      <c r="Q388" s="0" t="str">
        <f aca="false">IF(Q$1="","",IF(INDEX(Responses!$A$388:$AZ$388,1,Q$1)="","",INDEX(Responses!$A$388:$AZ$388,1,Q$1)))</f>
        <v/>
      </c>
      <c r="R388" s="0" t="str">
        <f aca="false">IF(R$1="","",IF(INDEX(Responses!$A$388:$AZ$388,1,R$1)="","",INDEX(Responses!$A$388:$AZ$388,1,R$1)))</f>
        <v/>
      </c>
      <c r="S388" s="0" t="str">
        <f aca="false">IF(S$1="","",IF(INDEX(Responses!$A$388:$AZ$388,1,S$1)="","",INDEX(Responses!$A$388:$AZ$388,1,S$1)))</f>
        <v/>
      </c>
      <c r="T388" s="0" t="n">
        <f aca="false">IF(LEN(A388&amp;B388&amp;C388&amp;D388&amp;E388&amp;F388&amp;G388&amp;H388&amp;I388&amp;J388&amp;K388&amp;L388&amp;M388&amp;N388&amp;O388&amp;P388&amp;Q388&amp;R388&amp;S388)&gt;0,1,0)</f>
        <v>0</v>
      </c>
    </row>
    <row r="389" customFormat="false" ht="15" hidden="false" customHeight="false" outlineLevel="0" collapsed="false">
      <c r="A389" s="0" t="str">
        <f aca="false">IF(A$1="","",IF(INDEX(Responses!$A$389:$AZ$389,1,A$1)="","",INDEX(Responses!$A$389:$AZ$389,1,A$1)))</f>
        <v/>
      </c>
      <c r="B389" s="0" t="str">
        <f aca="false">IF(B$1="","",IF(INDEX(Responses!$A$389:$AZ$389,1,B$1)="","",INDEX(Responses!$A$389:$AZ$389,1,B$1)))</f>
        <v/>
      </c>
      <c r="C389" s="0" t="str">
        <f aca="false">IF(C$1="","",IF(INDEX(Responses!$A$389:$AZ$389,1,C$1)="","",INDEX(Responses!$A$389:$AZ$389,1,C$1)))</f>
        <v/>
      </c>
      <c r="D389" s="0" t="str">
        <f aca="false">IF(D$1="","",IF(INDEX(Responses!$A$389:$AZ$389,1,D$1)="","",INDEX(Responses!$A$389:$AZ$389,1,D$1)))</f>
        <v/>
      </c>
      <c r="E389" s="0" t="str">
        <f aca="false">IF(E$1="","",IF(INDEX(Responses!$A$389:$AZ$389,1,E$1)="","",INDEX(Responses!$A$389:$AZ$389,1,E$1)))</f>
        <v/>
      </c>
      <c r="F389" s="0" t="str">
        <f aca="false">IF(F$1="","",IF(INDEX(Responses!$A$389:$AZ$389,1,F$1)="","",INDEX(Responses!$A$389:$AZ$389,1,F$1)))</f>
        <v/>
      </c>
      <c r="G389" s="0" t="str">
        <f aca="false">IF(G$1="","",IF(INDEX(Responses!$A$389:$AZ$389,1,G$1)="","",INDEX(Responses!$A$389:$AZ$389,1,G$1)))</f>
        <v/>
      </c>
      <c r="H389" s="0" t="str">
        <f aca="false">IF(H$1="","",IF(INDEX(Responses!$A$389:$AZ$389,1,H$1)="","",INDEX(Responses!$A$389:$AZ$389,1,H$1)))</f>
        <v/>
      </c>
      <c r="I389" s="0" t="str">
        <f aca="false">IF(I$1="","",IF(INDEX(Responses!$A$389:$AZ$389,1,I$1)="","",INDEX(Responses!$A$389:$AZ$389,1,I$1)))</f>
        <v/>
      </c>
      <c r="J389" s="0" t="str">
        <f aca="false">IF(J$1="","",IF(INDEX(Responses!$A$389:$AZ$389,1,J$1)="","",INDEX(Responses!$A$389:$AZ$389,1,J$1)))</f>
        <v/>
      </c>
      <c r="K389" s="0" t="str">
        <f aca="false">IF(K$1="","",IF(INDEX(Responses!$A$389:$AZ$389,1,K$1)="","",INDEX(Responses!$A$389:$AZ$389,1,K$1)))</f>
        <v/>
      </c>
      <c r="L389" s="0" t="str">
        <f aca="false">IF(L$1="","",IF(INDEX(Responses!$A$389:$AZ$389,1,L$1)="","",INDEX(Responses!$A$389:$AZ$389,1,L$1)))</f>
        <v/>
      </c>
      <c r="M389" s="0" t="str">
        <f aca="false">IF(M$1="","",IF(INDEX(Responses!$A$389:$AZ$389,1,M$1)="","",INDEX(Responses!$A$389:$AZ$389,1,M$1)))</f>
        <v/>
      </c>
      <c r="N389" s="0" t="str">
        <f aca="false">IF(N$1="","",IF(INDEX(Responses!$A$389:$AZ$389,1,N$1)="","",INDEX(Responses!$A$389:$AZ$389,1,N$1)))</f>
        <v/>
      </c>
      <c r="O389" s="0" t="str">
        <f aca="false">IF(O$1="","",IF(INDEX(Responses!$A$389:$AZ$389,1,O$1)="","",INDEX(Responses!$A$389:$AZ$389,1,O$1)))</f>
        <v/>
      </c>
      <c r="P389" s="0" t="str">
        <f aca="false">IF(P$1="","",IF(INDEX(Responses!$A$389:$AZ$389,1,P$1)="","",INDEX(Responses!$A$389:$AZ$389,1,P$1)))</f>
        <v/>
      </c>
      <c r="Q389" s="0" t="str">
        <f aca="false">IF(Q$1="","",IF(INDEX(Responses!$A$389:$AZ$389,1,Q$1)="","",INDEX(Responses!$A$389:$AZ$389,1,Q$1)))</f>
        <v/>
      </c>
      <c r="R389" s="0" t="str">
        <f aca="false">IF(R$1="","",IF(INDEX(Responses!$A$389:$AZ$389,1,R$1)="","",INDEX(Responses!$A$389:$AZ$389,1,R$1)))</f>
        <v/>
      </c>
      <c r="S389" s="0" t="str">
        <f aca="false">IF(S$1="","",IF(INDEX(Responses!$A$389:$AZ$389,1,S$1)="","",INDEX(Responses!$A$389:$AZ$389,1,S$1)))</f>
        <v/>
      </c>
      <c r="T389" s="0" t="n">
        <f aca="false">IF(LEN(A389&amp;B389&amp;C389&amp;D389&amp;E389&amp;F389&amp;G389&amp;H389&amp;I389&amp;J389&amp;K389&amp;L389&amp;M389&amp;N389&amp;O389&amp;P389&amp;Q389&amp;R389&amp;S389)&gt;0,1,0)</f>
        <v>0</v>
      </c>
    </row>
    <row r="390" customFormat="false" ht="15" hidden="false" customHeight="false" outlineLevel="0" collapsed="false">
      <c r="A390" s="0" t="str">
        <f aca="false">IF(A$1="","",IF(INDEX(Responses!$A$390:$AZ$390,1,A$1)="","",INDEX(Responses!$A$390:$AZ$390,1,A$1)))</f>
        <v/>
      </c>
      <c r="B390" s="0" t="str">
        <f aca="false">IF(B$1="","",IF(INDEX(Responses!$A$390:$AZ$390,1,B$1)="","",INDEX(Responses!$A$390:$AZ$390,1,B$1)))</f>
        <v/>
      </c>
      <c r="C390" s="0" t="str">
        <f aca="false">IF(C$1="","",IF(INDEX(Responses!$A$390:$AZ$390,1,C$1)="","",INDEX(Responses!$A$390:$AZ$390,1,C$1)))</f>
        <v/>
      </c>
      <c r="D390" s="0" t="str">
        <f aca="false">IF(D$1="","",IF(INDEX(Responses!$A$390:$AZ$390,1,D$1)="","",INDEX(Responses!$A$390:$AZ$390,1,D$1)))</f>
        <v/>
      </c>
      <c r="E390" s="0" t="str">
        <f aca="false">IF(E$1="","",IF(INDEX(Responses!$A$390:$AZ$390,1,E$1)="","",INDEX(Responses!$A$390:$AZ$390,1,E$1)))</f>
        <v/>
      </c>
      <c r="F390" s="0" t="str">
        <f aca="false">IF(F$1="","",IF(INDEX(Responses!$A$390:$AZ$390,1,F$1)="","",INDEX(Responses!$A$390:$AZ$390,1,F$1)))</f>
        <v/>
      </c>
      <c r="G390" s="0" t="str">
        <f aca="false">IF(G$1="","",IF(INDEX(Responses!$A$390:$AZ$390,1,G$1)="","",INDEX(Responses!$A$390:$AZ$390,1,G$1)))</f>
        <v/>
      </c>
      <c r="H390" s="0" t="str">
        <f aca="false">IF(H$1="","",IF(INDEX(Responses!$A$390:$AZ$390,1,H$1)="","",INDEX(Responses!$A$390:$AZ$390,1,H$1)))</f>
        <v/>
      </c>
      <c r="I390" s="0" t="str">
        <f aca="false">IF(I$1="","",IF(INDEX(Responses!$A$390:$AZ$390,1,I$1)="","",INDEX(Responses!$A$390:$AZ$390,1,I$1)))</f>
        <v/>
      </c>
      <c r="J390" s="0" t="str">
        <f aca="false">IF(J$1="","",IF(INDEX(Responses!$A$390:$AZ$390,1,J$1)="","",INDEX(Responses!$A$390:$AZ$390,1,J$1)))</f>
        <v/>
      </c>
      <c r="K390" s="0" t="str">
        <f aca="false">IF(K$1="","",IF(INDEX(Responses!$A$390:$AZ$390,1,K$1)="","",INDEX(Responses!$A$390:$AZ$390,1,K$1)))</f>
        <v/>
      </c>
      <c r="L390" s="0" t="str">
        <f aca="false">IF(L$1="","",IF(INDEX(Responses!$A$390:$AZ$390,1,L$1)="","",INDEX(Responses!$A$390:$AZ$390,1,L$1)))</f>
        <v/>
      </c>
      <c r="M390" s="0" t="str">
        <f aca="false">IF(M$1="","",IF(INDEX(Responses!$A$390:$AZ$390,1,M$1)="","",INDEX(Responses!$A$390:$AZ$390,1,M$1)))</f>
        <v/>
      </c>
      <c r="N390" s="0" t="str">
        <f aca="false">IF(N$1="","",IF(INDEX(Responses!$A$390:$AZ$390,1,N$1)="","",INDEX(Responses!$A$390:$AZ$390,1,N$1)))</f>
        <v/>
      </c>
      <c r="O390" s="0" t="str">
        <f aca="false">IF(O$1="","",IF(INDEX(Responses!$A$390:$AZ$390,1,O$1)="","",INDEX(Responses!$A$390:$AZ$390,1,O$1)))</f>
        <v/>
      </c>
      <c r="P390" s="0" t="str">
        <f aca="false">IF(P$1="","",IF(INDEX(Responses!$A$390:$AZ$390,1,P$1)="","",INDEX(Responses!$A$390:$AZ$390,1,P$1)))</f>
        <v/>
      </c>
      <c r="Q390" s="0" t="str">
        <f aca="false">IF(Q$1="","",IF(INDEX(Responses!$A$390:$AZ$390,1,Q$1)="","",INDEX(Responses!$A$390:$AZ$390,1,Q$1)))</f>
        <v/>
      </c>
      <c r="R390" s="0" t="str">
        <f aca="false">IF(R$1="","",IF(INDEX(Responses!$A$390:$AZ$390,1,R$1)="","",INDEX(Responses!$A$390:$AZ$390,1,R$1)))</f>
        <v/>
      </c>
      <c r="S390" s="0" t="str">
        <f aca="false">IF(S$1="","",IF(INDEX(Responses!$A$390:$AZ$390,1,S$1)="","",INDEX(Responses!$A$390:$AZ$390,1,S$1)))</f>
        <v/>
      </c>
      <c r="T390" s="0" t="n">
        <f aca="false">IF(LEN(A390&amp;B390&amp;C390&amp;D390&amp;E390&amp;F390&amp;G390&amp;H390&amp;I390&amp;J390&amp;K390&amp;L390&amp;M390&amp;N390&amp;O390&amp;P390&amp;Q390&amp;R390&amp;S390)&gt;0,1,0)</f>
        <v>0</v>
      </c>
    </row>
    <row r="391" customFormat="false" ht="15" hidden="false" customHeight="false" outlineLevel="0" collapsed="false">
      <c r="A391" s="0" t="str">
        <f aca="false">IF(A$1="","",IF(INDEX(Responses!$A$391:$AZ$391,1,A$1)="","",INDEX(Responses!$A$391:$AZ$391,1,A$1)))</f>
        <v/>
      </c>
      <c r="B391" s="0" t="str">
        <f aca="false">IF(B$1="","",IF(INDEX(Responses!$A$391:$AZ$391,1,B$1)="","",INDEX(Responses!$A$391:$AZ$391,1,B$1)))</f>
        <v/>
      </c>
      <c r="C391" s="0" t="str">
        <f aca="false">IF(C$1="","",IF(INDEX(Responses!$A$391:$AZ$391,1,C$1)="","",INDEX(Responses!$A$391:$AZ$391,1,C$1)))</f>
        <v/>
      </c>
      <c r="D391" s="0" t="str">
        <f aca="false">IF(D$1="","",IF(INDEX(Responses!$A$391:$AZ$391,1,D$1)="","",INDEX(Responses!$A$391:$AZ$391,1,D$1)))</f>
        <v/>
      </c>
      <c r="E391" s="0" t="str">
        <f aca="false">IF(E$1="","",IF(INDEX(Responses!$A$391:$AZ$391,1,E$1)="","",INDEX(Responses!$A$391:$AZ$391,1,E$1)))</f>
        <v/>
      </c>
      <c r="F391" s="0" t="str">
        <f aca="false">IF(F$1="","",IF(INDEX(Responses!$A$391:$AZ$391,1,F$1)="","",INDEX(Responses!$A$391:$AZ$391,1,F$1)))</f>
        <v/>
      </c>
      <c r="G391" s="0" t="str">
        <f aca="false">IF(G$1="","",IF(INDEX(Responses!$A$391:$AZ$391,1,G$1)="","",INDEX(Responses!$A$391:$AZ$391,1,G$1)))</f>
        <v/>
      </c>
      <c r="H391" s="0" t="str">
        <f aca="false">IF(H$1="","",IF(INDEX(Responses!$A$391:$AZ$391,1,H$1)="","",INDEX(Responses!$A$391:$AZ$391,1,H$1)))</f>
        <v/>
      </c>
      <c r="I391" s="0" t="str">
        <f aca="false">IF(I$1="","",IF(INDEX(Responses!$A$391:$AZ$391,1,I$1)="","",INDEX(Responses!$A$391:$AZ$391,1,I$1)))</f>
        <v/>
      </c>
      <c r="J391" s="0" t="str">
        <f aca="false">IF(J$1="","",IF(INDEX(Responses!$A$391:$AZ$391,1,J$1)="","",INDEX(Responses!$A$391:$AZ$391,1,J$1)))</f>
        <v/>
      </c>
      <c r="K391" s="0" t="str">
        <f aca="false">IF(K$1="","",IF(INDEX(Responses!$A$391:$AZ$391,1,K$1)="","",INDEX(Responses!$A$391:$AZ$391,1,K$1)))</f>
        <v/>
      </c>
      <c r="L391" s="0" t="str">
        <f aca="false">IF(L$1="","",IF(INDEX(Responses!$A$391:$AZ$391,1,L$1)="","",INDEX(Responses!$A$391:$AZ$391,1,L$1)))</f>
        <v/>
      </c>
      <c r="M391" s="0" t="str">
        <f aca="false">IF(M$1="","",IF(INDEX(Responses!$A$391:$AZ$391,1,M$1)="","",INDEX(Responses!$A$391:$AZ$391,1,M$1)))</f>
        <v/>
      </c>
      <c r="N391" s="0" t="str">
        <f aca="false">IF(N$1="","",IF(INDEX(Responses!$A$391:$AZ$391,1,N$1)="","",INDEX(Responses!$A$391:$AZ$391,1,N$1)))</f>
        <v/>
      </c>
      <c r="O391" s="0" t="str">
        <f aca="false">IF(O$1="","",IF(INDEX(Responses!$A$391:$AZ$391,1,O$1)="","",INDEX(Responses!$A$391:$AZ$391,1,O$1)))</f>
        <v/>
      </c>
      <c r="P391" s="0" t="str">
        <f aca="false">IF(P$1="","",IF(INDEX(Responses!$A$391:$AZ$391,1,P$1)="","",INDEX(Responses!$A$391:$AZ$391,1,P$1)))</f>
        <v/>
      </c>
      <c r="Q391" s="0" t="str">
        <f aca="false">IF(Q$1="","",IF(INDEX(Responses!$A$391:$AZ$391,1,Q$1)="","",INDEX(Responses!$A$391:$AZ$391,1,Q$1)))</f>
        <v/>
      </c>
      <c r="R391" s="0" t="str">
        <f aca="false">IF(R$1="","",IF(INDEX(Responses!$A$391:$AZ$391,1,R$1)="","",INDEX(Responses!$A$391:$AZ$391,1,R$1)))</f>
        <v/>
      </c>
      <c r="S391" s="0" t="str">
        <f aca="false">IF(S$1="","",IF(INDEX(Responses!$A$391:$AZ$391,1,S$1)="","",INDEX(Responses!$A$391:$AZ$391,1,S$1)))</f>
        <v/>
      </c>
      <c r="T391" s="0" t="n">
        <f aca="false">IF(LEN(A391&amp;B391&amp;C391&amp;D391&amp;E391&amp;F391&amp;G391&amp;H391&amp;I391&amp;J391&amp;K391&amp;L391&amp;M391&amp;N391&amp;O391&amp;P391&amp;Q391&amp;R391&amp;S391)&gt;0,1,0)</f>
        <v>0</v>
      </c>
    </row>
    <row r="392" customFormat="false" ht="15" hidden="false" customHeight="false" outlineLevel="0" collapsed="false">
      <c r="A392" s="0" t="str">
        <f aca="false">IF(A$1="","",IF(INDEX(Responses!$A$392:$AZ$392,1,A$1)="","",INDEX(Responses!$A$392:$AZ$392,1,A$1)))</f>
        <v/>
      </c>
      <c r="B392" s="0" t="str">
        <f aca="false">IF(B$1="","",IF(INDEX(Responses!$A$392:$AZ$392,1,B$1)="","",INDEX(Responses!$A$392:$AZ$392,1,B$1)))</f>
        <v/>
      </c>
      <c r="C392" s="0" t="str">
        <f aca="false">IF(C$1="","",IF(INDEX(Responses!$A$392:$AZ$392,1,C$1)="","",INDEX(Responses!$A$392:$AZ$392,1,C$1)))</f>
        <v/>
      </c>
      <c r="D392" s="0" t="str">
        <f aca="false">IF(D$1="","",IF(INDEX(Responses!$A$392:$AZ$392,1,D$1)="","",INDEX(Responses!$A$392:$AZ$392,1,D$1)))</f>
        <v/>
      </c>
      <c r="E392" s="0" t="str">
        <f aca="false">IF(E$1="","",IF(INDEX(Responses!$A$392:$AZ$392,1,E$1)="","",INDEX(Responses!$A$392:$AZ$392,1,E$1)))</f>
        <v/>
      </c>
      <c r="F392" s="0" t="str">
        <f aca="false">IF(F$1="","",IF(INDEX(Responses!$A$392:$AZ$392,1,F$1)="","",INDEX(Responses!$A$392:$AZ$392,1,F$1)))</f>
        <v/>
      </c>
      <c r="G392" s="0" t="str">
        <f aca="false">IF(G$1="","",IF(INDEX(Responses!$A$392:$AZ$392,1,G$1)="","",INDEX(Responses!$A$392:$AZ$392,1,G$1)))</f>
        <v/>
      </c>
      <c r="H392" s="0" t="str">
        <f aca="false">IF(H$1="","",IF(INDEX(Responses!$A$392:$AZ$392,1,H$1)="","",INDEX(Responses!$A$392:$AZ$392,1,H$1)))</f>
        <v/>
      </c>
      <c r="I392" s="0" t="str">
        <f aca="false">IF(I$1="","",IF(INDEX(Responses!$A$392:$AZ$392,1,I$1)="","",INDEX(Responses!$A$392:$AZ$392,1,I$1)))</f>
        <v/>
      </c>
      <c r="J392" s="0" t="str">
        <f aca="false">IF(J$1="","",IF(INDEX(Responses!$A$392:$AZ$392,1,J$1)="","",INDEX(Responses!$A$392:$AZ$392,1,J$1)))</f>
        <v/>
      </c>
      <c r="K392" s="0" t="str">
        <f aca="false">IF(K$1="","",IF(INDEX(Responses!$A$392:$AZ$392,1,K$1)="","",INDEX(Responses!$A$392:$AZ$392,1,K$1)))</f>
        <v/>
      </c>
      <c r="L392" s="0" t="str">
        <f aca="false">IF(L$1="","",IF(INDEX(Responses!$A$392:$AZ$392,1,L$1)="","",INDEX(Responses!$A$392:$AZ$392,1,L$1)))</f>
        <v/>
      </c>
      <c r="M392" s="0" t="str">
        <f aca="false">IF(M$1="","",IF(INDEX(Responses!$A$392:$AZ$392,1,M$1)="","",INDEX(Responses!$A$392:$AZ$392,1,M$1)))</f>
        <v/>
      </c>
      <c r="N392" s="0" t="str">
        <f aca="false">IF(N$1="","",IF(INDEX(Responses!$A$392:$AZ$392,1,N$1)="","",INDEX(Responses!$A$392:$AZ$392,1,N$1)))</f>
        <v/>
      </c>
      <c r="O392" s="0" t="str">
        <f aca="false">IF(O$1="","",IF(INDEX(Responses!$A$392:$AZ$392,1,O$1)="","",INDEX(Responses!$A$392:$AZ$392,1,O$1)))</f>
        <v/>
      </c>
      <c r="P392" s="0" t="str">
        <f aca="false">IF(P$1="","",IF(INDEX(Responses!$A$392:$AZ$392,1,P$1)="","",INDEX(Responses!$A$392:$AZ$392,1,P$1)))</f>
        <v/>
      </c>
      <c r="Q392" s="0" t="str">
        <f aca="false">IF(Q$1="","",IF(INDEX(Responses!$A$392:$AZ$392,1,Q$1)="","",INDEX(Responses!$A$392:$AZ$392,1,Q$1)))</f>
        <v/>
      </c>
      <c r="R392" s="0" t="str">
        <f aca="false">IF(R$1="","",IF(INDEX(Responses!$A$392:$AZ$392,1,R$1)="","",INDEX(Responses!$A$392:$AZ$392,1,R$1)))</f>
        <v/>
      </c>
      <c r="S392" s="0" t="str">
        <f aca="false">IF(S$1="","",IF(INDEX(Responses!$A$392:$AZ$392,1,S$1)="","",INDEX(Responses!$A$392:$AZ$392,1,S$1)))</f>
        <v/>
      </c>
      <c r="T392" s="0" t="n">
        <f aca="false">IF(LEN(A392&amp;B392&amp;C392&amp;D392&amp;E392&amp;F392&amp;G392&amp;H392&amp;I392&amp;J392&amp;K392&amp;L392&amp;M392&amp;N392&amp;O392&amp;P392&amp;Q392&amp;R392&amp;S392)&gt;0,1,0)</f>
        <v>0</v>
      </c>
    </row>
    <row r="393" customFormat="false" ht="15" hidden="false" customHeight="false" outlineLevel="0" collapsed="false">
      <c r="A393" s="0" t="str">
        <f aca="false">IF(A$1="","",IF(INDEX(Responses!$A$393:$AZ$393,1,A$1)="","",INDEX(Responses!$A$393:$AZ$393,1,A$1)))</f>
        <v/>
      </c>
      <c r="B393" s="0" t="str">
        <f aca="false">IF(B$1="","",IF(INDEX(Responses!$A$393:$AZ$393,1,B$1)="","",INDEX(Responses!$A$393:$AZ$393,1,B$1)))</f>
        <v/>
      </c>
      <c r="C393" s="0" t="str">
        <f aca="false">IF(C$1="","",IF(INDEX(Responses!$A$393:$AZ$393,1,C$1)="","",INDEX(Responses!$A$393:$AZ$393,1,C$1)))</f>
        <v/>
      </c>
      <c r="D393" s="0" t="str">
        <f aca="false">IF(D$1="","",IF(INDEX(Responses!$A$393:$AZ$393,1,D$1)="","",INDEX(Responses!$A$393:$AZ$393,1,D$1)))</f>
        <v/>
      </c>
      <c r="E393" s="0" t="str">
        <f aca="false">IF(E$1="","",IF(INDEX(Responses!$A$393:$AZ$393,1,E$1)="","",INDEX(Responses!$A$393:$AZ$393,1,E$1)))</f>
        <v/>
      </c>
      <c r="F393" s="0" t="str">
        <f aca="false">IF(F$1="","",IF(INDEX(Responses!$A$393:$AZ$393,1,F$1)="","",INDEX(Responses!$A$393:$AZ$393,1,F$1)))</f>
        <v/>
      </c>
      <c r="G393" s="0" t="str">
        <f aca="false">IF(G$1="","",IF(INDEX(Responses!$A$393:$AZ$393,1,G$1)="","",INDEX(Responses!$A$393:$AZ$393,1,G$1)))</f>
        <v/>
      </c>
      <c r="H393" s="0" t="str">
        <f aca="false">IF(H$1="","",IF(INDEX(Responses!$A$393:$AZ$393,1,H$1)="","",INDEX(Responses!$A$393:$AZ$393,1,H$1)))</f>
        <v/>
      </c>
      <c r="I393" s="0" t="str">
        <f aca="false">IF(I$1="","",IF(INDEX(Responses!$A$393:$AZ$393,1,I$1)="","",INDEX(Responses!$A$393:$AZ$393,1,I$1)))</f>
        <v/>
      </c>
      <c r="J393" s="0" t="str">
        <f aca="false">IF(J$1="","",IF(INDEX(Responses!$A$393:$AZ$393,1,J$1)="","",INDEX(Responses!$A$393:$AZ$393,1,J$1)))</f>
        <v/>
      </c>
      <c r="K393" s="0" t="str">
        <f aca="false">IF(K$1="","",IF(INDEX(Responses!$A$393:$AZ$393,1,K$1)="","",INDEX(Responses!$A$393:$AZ$393,1,K$1)))</f>
        <v/>
      </c>
      <c r="L393" s="0" t="str">
        <f aca="false">IF(L$1="","",IF(INDEX(Responses!$A$393:$AZ$393,1,L$1)="","",INDEX(Responses!$A$393:$AZ$393,1,L$1)))</f>
        <v/>
      </c>
      <c r="M393" s="0" t="str">
        <f aca="false">IF(M$1="","",IF(INDEX(Responses!$A$393:$AZ$393,1,M$1)="","",INDEX(Responses!$A$393:$AZ$393,1,M$1)))</f>
        <v/>
      </c>
      <c r="N393" s="0" t="str">
        <f aca="false">IF(N$1="","",IF(INDEX(Responses!$A$393:$AZ$393,1,N$1)="","",INDEX(Responses!$A$393:$AZ$393,1,N$1)))</f>
        <v/>
      </c>
      <c r="O393" s="0" t="str">
        <f aca="false">IF(O$1="","",IF(INDEX(Responses!$A$393:$AZ$393,1,O$1)="","",INDEX(Responses!$A$393:$AZ$393,1,O$1)))</f>
        <v/>
      </c>
      <c r="P393" s="0" t="str">
        <f aca="false">IF(P$1="","",IF(INDEX(Responses!$A$393:$AZ$393,1,P$1)="","",INDEX(Responses!$A$393:$AZ$393,1,P$1)))</f>
        <v/>
      </c>
      <c r="Q393" s="0" t="str">
        <f aca="false">IF(Q$1="","",IF(INDEX(Responses!$A$393:$AZ$393,1,Q$1)="","",INDEX(Responses!$A$393:$AZ$393,1,Q$1)))</f>
        <v/>
      </c>
      <c r="R393" s="0" t="str">
        <f aca="false">IF(R$1="","",IF(INDEX(Responses!$A$393:$AZ$393,1,R$1)="","",INDEX(Responses!$A$393:$AZ$393,1,R$1)))</f>
        <v/>
      </c>
      <c r="S393" s="0" t="str">
        <f aca="false">IF(S$1="","",IF(INDEX(Responses!$A$393:$AZ$393,1,S$1)="","",INDEX(Responses!$A$393:$AZ$393,1,S$1)))</f>
        <v/>
      </c>
      <c r="T393" s="0" t="n">
        <f aca="false">IF(LEN(A393&amp;B393&amp;C393&amp;D393&amp;E393&amp;F393&amp;G393&amp;H393&amp;I393&amp;J393&amp;K393&amp;L393&amp;M393&amp;N393&amp;O393&amp;P393&amp;Q393&amp;R393&amp;S393)&gt;0,1,0)</f>
        <v>0</v>
      </c>
    </row>
    <row r="394" customFormat="false" ht="15" hidden="false" customHeight="false" outlineLevel="0" collapsed="false">
      <c r="A394" s="0" t="str">
        <f aca="false">IF(A$1="","",IF(INDEX(Responses!$A$394:$AZ$394,1,A$1)="","",INDEX(Responses!$A$394:$AZ$394,1,A$1)))</f>
        <v/>
      </c>
      <c r="B394" s="0" t="str">
        <f aca="false">IF(B$1="","",IF(INDEX(Responses!$A$394:$AZ$394,1,B$1)="","",INDEX(Responses!$A$394:$AZ$394,1,B$1)))</f>
        <v/>
      </c>
      <c r="C394" s="0" t="str">
        <f aca="false">IF(C$1="","",IF(INDEX(Responses!$A$394:$AZ$394,1,C$1)="","",INDEX(Responses!$A$394:$AZ$394,1,C$1)))</f>
        <v/>
      </c>
      <c r="D394" s="0" t="str">
        <f aca="false">IF(D$1="","",IF(INDEX(Responses!$A$394:$AZ$394,1,D$1)="","",INDEX(Responses!$A$394:$AZ$394,1,D$1)))</f>
        <v/>
      </c>
      <c r="E394" s="0" t="str">
        <f aca="false">IF(E$1="","",IF(INDEX(Responses!$A$394:$AZ$394,1,E$1)="","",INDEX(Responses!$A$394:$AZ$394,1,E$1)))</f>
        <v/>
      </c>
      <c r="F394" s="0" t="str">
        <f aca="false">IF(F$1="","",IF(INDEX(Responses!$A$394:$AZ$394,1,F$1)="","",INDEX(Responses!$A$394:$AZ$394,1,F$1)))</f>
        <v/>
      </c>
      <c r="G394" s="0" t="str">
        <f aca="false">IF(G$1="","",IF(INDEX(Responses!$A$394:$AZ$394,1,G$1)="","",INDEX(Responses!$A$394:$AZ$394,1,G$1)))</f>
        <v/>
      </c>
      <c r="H394" s="0" t="str">
        <f aca="false">IF(H$1="","",IF(INDEX(Responses!$A$394:$AZ$394,1,H$1)="","",INDEX(Responses!$A$394:$AZ$394,1,H$1)))</f>
        <v/>
      </c>
      <c r="I394" s="0" t="str">
        <f aca="false">IF(I$1="","",IF(INDEX(Responses!$A$394:$AZ$394,1,I$1)="","",INDEX(Responses!$A$394:$AZ$394,1,I$1)))</f>
        <v/>
      </c>
      <c r="J394" s="0" t="str">
        <f aca="false">IF(J$1="","",IF(INDEX(Responses!$A$394:$AZ$394,1,J$1)="","",INDEX(Responses!$A$394:$AZ$394,1,J$1)))</f>
        <v/>
      </c>
      <c r="K394" s="0" t="str">
        <f aca="false">IF(K$1="","",IF(INDEX(Responses!$A$394:$AZ$394,1,K$1)="","",INDEX(Responses!$A$394:$AZ$394,1,K$1)))</f>
        <v/>
      </c>
      <c r="L394" s="0" t="str">
        <f aca="false">IF(L$1="","",IF(INDEX(Responses!$A$394:$AZ$394,1,L$1)="","",INDEX(Responses!$A$394:$AZ$394,1,L$1)))</f>
        <v/>
      </c>
      <c r="M394" s="0" t="str">
        <f aca="false">IF(M$1="","",IF(INDEX(Responses!$A$394:$AZ$394,1,M$1)="","",INDEX(Responses!$A$394:$AZ$394,1,M$1)))</f>
        <v/>
      </c>
      <c r="N394" s="0" t="str">
        <f aca="false">IF(N$1="","",IF(INDEX(Responses!$A$394:$AZ$394,1,N$1)="","",INDEX(Responses!$A$394:$AZ$394,1,N$1)))</f>
        <v/>
      </c>
      <c r="O394" s="0" t="str">
        <f aca="false">IF(O$1="","",IF(INDEX(Responses!$A$394:$AZ$394,1,O$1)="","",INDEX(Responses!$A$394:$AZ$394,1,O$1)))</f>
        <v/>
      </c>
      <c r="P394" s="0" t="str">
        <f aca="false">IF(P$1="","",IF(INDEX(Responses!$A$394:$AZ$394,1,P$1)="","",INDEX(Responses!$A$394:$AZ$394,1,P$1)))</f>
        <v/>
      </c>
      <c r="Q394" s="0" t="str">
        <f aca="false">IF(Q$1="","",IF(INDEX(Responses!$A$394:$AZ$394,1,Q$1)="","",INDEX(Responses!$A$394:$AZ$394,1,Q$1)))</f>
        <v/>
      </c>
      <c r="R394" s="0" t="str">
        <f aca="false">IF(R$1="","",IF(INDEX(Responses!$A$394:$AZ$394,1,R$1)="","",INDEX(Responses!$A$394:$AZ$394,1,R$1)))</f>
        <v/>
      </c>
      <c r="S394" s="0" t="str">
        <f aca="false">IF(S$1="","",IF(INDEX(Responses!$A$394:$AZ$394,1,S$1)="","",INDEX(Responses!$A$394:$AZ$394,1,S$1)))</f>
        <v/>
      </c>
      <c r="T394" s="0" t="n">
        <f aca="false">IF(LEN(A394&amp;B394&amp;C394&amp;D394&amp;E394&amp;F394&amp;G394&amp;H394&amp;I394&amp;J394&amp;K394&amp;L394&amp;M394&amp;N394&amp;O394&amp;P394&amp;Q394&amp;R394&amp;S394)&gt;0,1,0)</f>
        <v>0</v>
      </c>
    </row>
    <row r="395" customFormat="false" ht="15" hidden="false" customHeight="false" outlineLevel="0" collapsed="false">
      <c r="A395" s="0" t="str">
        <f aca="false">IF(A$1="","",IF(INDEX(Responses!$A$395:$AZ$395,1,A$1)="","",INDEX(Responses!$A$395:$AZ$395,1,A$1)))</f>
        <v/>
      </c>
      <c r="B395" s="0" t="str">
        <f aca="false">IF(B$1="","",IF(INDEX(Responses!$A$395:$AZ$395,1,B$1)="","",INDEX(Responses!$A$395:$AZ$395,1,B$1)))</f>
        <v/>
      </c>
      <c r="C395" s="0" t="str">
        <f aca="false">IF(C$1="","",IF(INDEX(Responses!$A$395:$AZ$395,1,C$1)="","",INDEX(Responses!$A$395:$AZ$395,1,C$1)))</f>
        <v/>
      </c>
      <c r="D395" s="0" t="str">
        <f aca="false">IF(D$1="","",IF(INDEX(Responses!$A$395:$AZ$395,1,D$1)="","",INDEX(Responses!$A$395:$AZ$395,1,D$1)))</f>
        <v/>
      </c>
      <c r="E395" s="0" t="str">
        <f aca="false">IF(E$1="","",IF(INDEX(Responses!$A$395:$AZ$395,1,E$1)="","",INDEX(Responses!$A$395:$AZ$395,1,E$1)))</f>
        <v/>
      </c>
      <c r="F395" s="0" t="str">
        <f aca="false">IF(F$1="","",IF(INDEX(Responses!$A$395:$AZ$395,1,F$1)="","",INDEX(Responses!$A$395:$AZ$395,1,F$1)))</f>
        <v/>
      </c>
      <c r="G395" s="0" t="str">
        <f aca="false">IF(G$1="","",IF(INDEX(Responses!$A$395:$AZ$395,1,G$1)="","",INDEX(Responses!$A$395:$AZ$395,1,G$1)))</f>
        <v/>
      </c>
      <c r="H395" s="0" t="str">
        <f aca="false">IF(H$1="","",IF(INDEX(Responses!$A$395:$AZ$395,1,H$1)="","",INDEX(Responses!$A$395:$AZ$395,1,H$1)))</f>
        <v/>
      </c>
      <c r="I395" s="0" t="str">
        <f aca="false">IF(I$1="","",IF(INDEX(Responses!$A$395:$AZ$395,1,I$1)="","",INDEX(Responses!$A$395:$AZ$395,1,I$1)))</f>
        <v/>
      </c>
      <c r="J395" s="0" t="str">
        <f aca="false">IF(J$1="","",IF(INDEX(Responses!$A$395:$AZ$395,1,J$1)="","",INDEX(Responses!$A$395:$AZ$395,1,J$1)))</f>
        <v/>
      </c>
      <c r="K395" s="0" t="str">
        <f aca="false">IF(K$1="","",IF(INDEX(Responses!$A$395:$AZ$395,1,K$1)="","",INDEX(Responses!$A$395:$AZ$395,1,K$1)))</f>
        <v/>
      </c>
      <c r="L395" s="0" t="str">
        <f aca="false">IF(L$1="","",IF(INDEX(Responses!$A$395:$AZ$395,1,L$1)="","",INDEX(Responses!$A$395:$AZ$395,1,L$1)))</f>
        <v/>
      </c>
      <c r="M395" s="0" t="str">
        <f aca="false">IF(M$1="","",IF(INDEX(Responses!$A$395:$AZ$395,1,M$1)="","",INDEX(Responses!$A$395:$AZ$395,1,M$1)))</f>
        <v/>
      </c>
      <c r="N395" s="0" t="str">
        <f aca="false">IF(N$1="","",IF(INDEX(Responses!$A$395:$AZ$395,1,N$1)="","",INDEX(Responses!$A$395:$AZ$395,1,N$1)))</f>
        <v/>
      </c>
      <c r="O395" s="0" t="str">
        <f aca="false">IF(O$1="","",IF(INDEX(Responses!$A$395:$AZ$395,1,O$1)="","",INDEX(Responses!$A$395:$AZ$395,1,O$1)))</f>
        <v/>
      </c>
      <c r="P395" s="0" t="str">
        <f aca="false">IF(P$1="","",IF(INDEX(Responses!$A$395:$AZ$395,1,P$1)="","",INDEX(Responses!$A$395:$AZ$395,1,P$1)))</f>
        <v/>
      </c>
      <c r="Q395" s="0" t="str">
        <f aca="false">IF(Q$1="","",IF(INDEX(Responses!$A$395:$AZ$395,1,Q$1)="","",INDEX(Responses!$A$395:$AZ$395,1,Q$1)))</f>
        <v/>
      </c>
      <c r="R395" s="0" t="str">
        <f aca="false">IF(R$1="","",IF(INDEX(Responses!$A$395:$AZ$395,1,R$1)="","",INDEX(Responses!$A$395:$AZ$395,1,R$1)))</f>
        <v/>
      </c>
      <c r="S395" s="0" t="str">
        <f aca="false">IF(S$1="","",IF(INDEX(Responses!$A$395:$AZ$395,1,S$1)="","",INDEX(Responses!$A$395:$AZ$395,1,S$1)))</f>
        <v/>
      </c>
      <c r="T395" s="0" t="n">
        <f aca="false">IF(LEN(A395&amp;B395&amp;C395&amp;D395&amp;E395&amp;F395&amp;G395&amp;H395&amp;I395&amp;J395&amp;K395&amp;L395&amp;M395&amp;N395&amp;O395&amp;P395&amp;Q395&amp;R395&amp;S395)&gt;0,1,0)</f>
        <v>0</v>
      </c>
    </row>
    <row r="396" customFormat="false" ht="15" hidden="false" customHeight="false" outlineLevel="0" collapsed="false">
      <c r="A396" s="0" t="str">
        <f aca="false">IF(A$1="","",IF(INDEX(Responses!$A$396:$AZ$396,1,A$1)="","",INDEX(Responses!$A$396:$AZ$396,1,A$1)))</f>
        <v/>
      </c>
      <c r="B396" s="0" t="str">
        <f aca="false">IF(B$1="","",IF(INDEX(Responses!$A$396:$AZ$396,1,B$1)="","",INDEX(Responses!$A$396:$AZ$396,1,B$1)))</f>
        <v/>
      </c>
      <c r="C396" s="0" t="str">
        <f aca="false">IF(C$1="","",IF(INDEX(Responses!$A$396:$AZ$396,1,C$1)="","",INDEX(Responses!$A$396:$AZ$396,1,C$1)))</f>
        <v/>
      </c>
      <c r="D396" s="0" t="str">
        <f aca="false">IF(D$1="","",IF(INDEX(Responses!$A$396:$AZ$396,1,D$1)="","",INDEX(Responses!$A$396:$AZ$396,1,D$1)))</f>
        <v/>
      </c>
      <c r="E396" s="0" t="str">
        <f aca="false">IF(E$1="","",IF(INDEX(Responses!$A$396:$AZ$396,1,E$1)="","",INDEX(Responses!$A$396:$AZ$396,1,E$1)))</f>
        <v/>
      </c>
      <c r="F396" s="0" t="str">
        <f aca="false">IF(F$1="","",IF(INDEX(Responses!$A$396:$AZ$396,1,F$1)="","",INDEX(Responses!$A$396:$AZ$396,1,F$1)))</f>
        <v/>
      </c>
      <c r="G396" s="0" t="str">
        <f aca="false">IF(G$1="","",IF(INDEX(Responses!$A$396:$AZ$396,1,G$1)="","",INDEX(Responses!$A$396:$AZ$396,1,G$1)))</f>
        <v/>
      </c>
      <c r="H396" s="0" t="str">
        <f aca="false">IF(H$1="","",IF(INDEX(Responses!$A$396:$AZ$396,1,H$1)="","",INDEX(Responses!$A$396:$AZ$396,1,H$1)))</f>
        <v/>
      </c>
      <c r="I396" s="0" t="str">
        <f aca="false">IF(I$1="","",IF(INDEX(Responses!$A$396:$AZ$396,1,I$1)="","",INDEX(Responses!$A$396:$AZ$396,1,I$1)))</f>
        <v/>
      </c>
      <c r="J396" s="0" t="str">
        <f aca="false">IF(J$1="","",IF(INDEX(Responses!$A$396:$AZ$396,1,J$1)="","",INDEX(Responses!$A$396:$AZ$396,1,J$1)))</f>
        <v/>
      </c>
      <c r="K396" s="0" t="str">
        <f aca="false">IF(K$1="","",IF(INDEX(Responses!$A$396:$AZ$396,1,K$1)="","",INDEX(Responses!$A$396:$AZ$396,1,K$1)))</f>
        <v/>
      </c>
      <c r="L396" s="0" t="str">
        <f aca="false">IF(L$1="","",IF(INDEX(Responses!$A$396:$AZ$396,1,L$1)="","",INDEX(Responses!$A$396:$AZ$396,1,L$1)))</f>
        <v/>
      </c>
      <c r="M396" s="0" t="str">
        <f aca="false">IF(M$1="","",IF(INDEX(Responses!$A$396:$AZ$396,1,M$1)="","",INDEX(Responses!$A$396:$AZ$396,1,M$1)))</f>
        <v/>
      </c>
      <c r="N396" s="0" t="str">
        <f aca="false">IF(N$1="","",IF(INDEX(Responses!$A$396:$AZ$396,1,N$1)="","",INDEX(Responses!$A$396:$AZ$396,1,N$1)))</f>
        <v/>
      </c>
      <c r="O396" s="0" t="str">
        <f aca="false">IF(O$1="","",IF(INDEX(Responses!$A$396:$AZ$396,1,O$1)="","",INDEX(Responses!$A$396:$AZ$396,1,O$1)))</f>
        <v/>
      </c>
      <c r="P396" s="0" t="str">
        <f aca="false">IF(P$1="","",IF(INDEX(Responses!$A$396:$AZ$396,1,P$1)="","",INDEX(Responses!$A$396:$AZ$396,1,P$1)))</f>
        <v/>
      </c>
      <c r="Q396" s="0" t="str">
        <f aca="false">IF(Q$1="","",IF(INDEX(Responses!$A$396:$AZ$396,1,Q$1)="","",INDEX(Responses!$A$396:$AZ$396,1,Q$1)))</f>
        <v/>
      </c>
      <c r="R396" s="0" t="str">
        <f aca="false">IF(R$1="","",IF(INDEX(Responses!$A$396:$AZ$396,1,R$1)="","",INDEX(Responses!$A$396:$AZ$396,1,R$1)))</f>
        <v/>
      </c>
      <c r="S396" s="0" t="str">
        <f aca="false">IF(S$1="","",IF(INDEX(Responses!$A$396:$AZ$396,1,S$1)="","",INDEX(Responses!$A$396:$AZ$396,1,S$1)))</f>
        <v/>
      </c>
      <c r="T396" s="0" t="n">
        <f aca="false">IF(LEN(A396&amp;B396&amp;C396&amp;D396&amp;E396&amp;F396&amp;G396&amp;H396&amp;I396&amp;J396&amp;K396&amp;L396&amp;M396&amp;N396&amp;O396&amp;P396&amp;Q396&amp;R396&amp;S396)&gt;0,1,0)</f>
        <v>0</v>
      </c>
    </row>
    <row r="397" customFormat="false" ht="15" hidden="false" customHeight="false" outlineLevel="0" collapsed="false">
      <c r="A397" s="0" t="str">
        <f aca="false">IF(A$1="","",IF(INDEX(Responses!$A$397:$AZ$397,1,A$1)="","",INDEX(Responses!$A$397:$AZ$397,1,A$1)))</f>
        <v/>
      </c>
      <c r="B397" s="0" t="str">
        <f aca="false">IF(B$1="","",IF(INDEX(Responses!$A$397:$AZ$397,1,B$1)="","",INDEX(Responses!$A$397:$AZ$397,1,B$1)))</f>
        <v/>
      </c>
      <c r="C397" s="0" t="str">
        <f aca="false">IF(C$1="","",IF(INDEX(Responses!$A$397:$AZ$397,1,C$1)="","",INDEX(Responses!$A$397:$AZ$397,1,C$1)))</f>
        <v/>
      </c>
      <c r="D397" s="0" t="str">
        <f aca="false">IF(D$1="","",IF(INDEX(Responses!$A$397:$AZ$397,1,D$1)="","",INDEX(Responses!$A$397:$AZ$397,1,D$1)))</f>
        <v/>
      </c>
      <c r="E397" s="0" t="str">
        <f aca="false">IF(E$1="","",IF(INDEX(Responses!$A$397:$AZ$397,1,E$1)="","",INDEX(Responses!$A$397:$AZ$397,1,E$1)))</f>
        <v/>
      </c>
      <c r="F397" s="0" t="str">
        <f aca="false">IF(F$1="","",IF(INDEX(Responses!$A$397:$AZ$397,1,F$1)="","",INDEX(Responses!$A$397:$AZ$397,1,F$1)))</f>
        <v/>
      </c>
      <c r="G397" s="0" t="str">
        <f aca="false">IF(G$1="","",IF(INDEX(Responses!$A$397:$AZ$397,1,G$1)="","",INDEX(Responses!$A$397:$AZ$397,1,G$1)))</f>
        <v/>
      </c>
      <c r="H397" s="0" t="str">
        <f aca="false">IF(H$1="","",IF(INDEX(Responses!$A$397:$AZ$397,1,H$1)="","",INDEX(Responses!$A$397:$AZ$397,1,H$1)))</f>
        <v/>
      </c>
      <c r="I397" s="0" t="str">
        <f aca="false">IF(I$1="","",IF(INDEX(Responses!$A$397:$AZ$397,1,I$1)="","",INDEX(Responses!$A$397:$AZ$397,1,I$1)))</f>
        <v/>
      </c>
      <c r="J397" s="0" t="str">
        <f aca="false">IF(J$1="","",IF(INDEX(Responses!$A$397:$AZ$397,1,J$1)="","",INDEX(Responses!$A$397:$AZ$397,1,J$1)))</f>
        <v/>
      </c>
      <c r="K397" s="0" t="str">
        <f aca="false">IF(K$1="","",IF(INDEX(Responses!$A$397:$AZ$397,1,K$1)="","",INDEX(Responses!$A$397:$AZ$397,1,K$1)))</f>
        <v/>
      </c>
      <c r="L397" s="0" t="str">
        <f aca="false">IF(L$1="","",IF(INDEX(Responses!$A$397:$AZ$397,1,L$1)="","",INDEX(Responses!$A$397:$AZ$397,1,L$1)))</f>
        <v/>
      </c>
      <c r="M397" s="0" t="str">
        <f aca="false">IF(M$1="","",IF(INDEX(Responses!$A$397:$AZ$397,1,M$1)="","",INDEX(Responses!$A$397:$AZ$397,1,M$1)))</f>
        <v/>
      </c>
      <c r="N397" s="0" t="str">
        <f aca="false">IF(N$1="","",IF(INDEX(Responses!$A$397:$AZ$397,1,N$1)="","",INDEX(Responses!$A$397:$AZ$397,1,N$1)))</f>
        <v/>
      </c>
      <c r="O397" s="0" t="str">
        <f aca="false">IF(O$1="","",IF(INDEX(Responses!$A$397:$AZ$397,1,O$1)="","",INDEX(Responses!$A$397:$AZ$397,1,O$1)))</f>
        <v/>
      </c>
      <c r="P397" s="0" t="str">
        <f aca="false">IF(P$1="","",IF(INDEX(Responses!$A$397:$AZ$397,1,P$1)="","",INDEX(Responses!$A$397:$AZ$397,1,P$1)))</f>
        <v/>
      </c>
      <c r="Q397" s="0" t="str">
        <f aca="false">IF(Q$1="","",IF(INDEX(Responses!$A$397:$AZ$397,1,Q$1)="","",INDEX(Responses!$A$397:$AZ$397,1,Q$1)))</f>
        <v/>
      </c>
      <c r="R397" s="0" t="str">
        <f aca="false">IF(R$1="","",IF(INDEX(Responses!$A$397:$AZ$397,1,R$1)="","",INDEX(Responses!$A$397:$AZ$397,1,R$1)))</f>
        <v/>
      </c>
      <c r="S397" s="0" t="str">
        <f aca="false">IF(S$1="","",IF(INDEX(Responses!$A$397:$AZ$397,1,S$1)="","",INDEX(Responses!$A$397:$AZ$397,1,S$1)))</f>
        <v/>
      </c>
      <c r="T397" s="0" t="n">
        <f aca="false">IF(LEN(A397&amp;B397&amp;C397&amp;D397&amp;E397&amp;F397&amp;G397&amp;H397&amp;I397&amp;J397&amp;K397&amp;L397&amp;M397&amp;N397&amp;O397&amp;P397&amp;Q397&amp;R397&amp;S397)&gt;0,1,0)</f>
        <v>0</v>
      </c>
    </row>
    <row r="398" customFormat="false" ht="15" hidden="false" customHeight="false" outlineLevel="0" collapsed="false">
      <c r="A398" s="0" t="str">
        <f aca="false">IF(A$1="","",IF(INDEX(Responses!$A$398:$AZ$398,1,A$1)="","",INDEX(Responses!$A$398:$AZ$398,1,A$1)))</f>
        <v/>
      </c>
      <c r="B398" s="0" t="str">
        <f aca="false">IF(B$1="","",IF(INDEX(Responses!$A$398:$AZ$398,1,B$1)="","",INDEX(Responses!$A$398:$AZ$398,1,B$1)))</f>
        <v/>
      </c>
      <c r="C398" s="0" t="str">
        <f aca="false">IF(C$1="","",IF(INDEX(Responses!$A$398:$AZ$398,1,C$1)="","",INDEX(Responses!$A$398:$AZ$398,1,C$1)))</f>
        <v/>
      </c>
      <c r="D398" s="0" t="str">
        <f aca="false">IF(D$1="","",IF(INDEX(Responses!$A$398:$AZ$398,1,D$1)="","",INDEX(Responses!$A$398:$AZ$398,1,D$1)))</f>
        <v/>
      </c>
      <c r="E398" s="0" t="str">
        <f aca="false">IF(E$1="","",IF(INDEX(Responses!$A$398:$AZ$398,1,E$1)="","",INDEX(Responses!$A$398:$AZ$398,1,E$1)))</f>
        <v/>
      </c>
      <c r="F398" s="0" t="str">
        <f aca="false">IF(F$1="","",IF(INDEX(Responses!$A$398:$AZ$398,1,F$1)="","",INDEX(Responses!$A$398:$AZ$398,1,F$1)))</f>
        <v/>
      </c>
      <c r="G398" s="0" t="str">
        <f aca="false">IF(G$1="","",IF(INDEX(Responses!$A$398:$AZ$398,1,G$1)="","",INDEX(Responses!$A$398:$AZ$398,1,G$1)))</f>
        <v/>
      </c>
      <c r="H398" s="0" t="str">
        <f aca="false">IF(H$1="","",IF(INDEX(Responses!$A$398:$AZ$398,1,H$1)="","",INDEX(Responses!$A$398:$AZ$398,1,H$1)))</f>
        <v/>
      </c>
      <c r="I398" s="0" t="str">
        <f aca="false">IF(I$1="","",IF(INDEX(Responses!$A$398:$AZ$398,1,I$1)="","",INDEX(Responses!$A$398:$AZ$398,1,I$1)))</f>
        <v/>
      </c>
      <c r="J398" s="0" t="str">
        <f aca="false">IF(J$1="","",IF(INDEX(Responses!$A$398:$AZ$398,1,J$1)="","",INDEX(Responses!$A$398:$AZ$398,1,J$1)))</f>
        <v/>
      </c>
      <c r="K398" s="0" t="str">
        <f aca="false">IF(K$1="","",IF(INDEX(Responses!$A$398:$AZ$398,1,K$1)="","",INDEX(Responses!$A$398:$AZ$398,1,K$1)))</f>
        <v/>
      </c>
      <c r="L398" s="0" t="str">
        <f aca="false">IF(L$1="","",IF(INDEX(Responses!$A$398:$AZ$398,1,L$1)="","",INDEX(Responses!$A$398:$AZ$398,1,L$1)))</f>
        <v/>
      </c>
      <c r="M398" s="0" t="str">
        <f aca="false">IF(M$1="","",IF(INDEX(Responses!$A$398:$AZ$398,1,M$1)="","",INDEX(Responses!$A$398:$AZ$398,1,M$1)))</f>
        <v/>
      </c>
      <c r="N398" s="0" t="str">
        <f aca="false">IF(N$1="","",IF(INDEX(Responses!$A$398:$AZ$398,1,N$1)="","",INDEX(Responses!$A$398:$AZ$398,1,N$1)))</f>
        <v/>
      </c>
      <c r="O398" s="0" t="str">
        <f aca="false">IF(O$1="","",IF(INDEX(Responses!$A$398:$AZ$398,1,O$1)="","",INDEX(Responses!$A$398:$AZ$398,1,O$1)))</f>
        <v/>
      </c>
      <c r="P398" s="0" t="str">
        <f aca="false">IF(P$1="","",IF(INDEX(Responses!$A$398:$AZ$398,1,P$1)="","",INDEX(Responses!$A$398:$AZ$398,1,P$1)))</f>
        <v/>
      </c>
      <c r="Q398" s="0" t="str">
        <f aca="false">IF(Q$1="","",IF(INDEX(Responses!$A$398:$AZ$398,1,Q$1)="","",INDEX(Responses!$A$398:$AZ$398,1,Q$1)))</f>
        <v/>
      </c>
      <c r="R398" s="0" t="str">
        <f aca="false">IF(R$1="","",IF(INDEX(Responses!$A$398:$AZ$398,1,R$1)="","",INDEX(Responses!$A$398:$AZ$398,1,R$1)))</f>
        <v/>
      </c>
      <c r="S398" s="0" t="str">
        <f aca="false">IF(S$1="","",IF(INDEX(Responses!$A$398:$AZ$398,1,S$1)="","",INDEX(Responses!$A$398:$AZ$398,1,S$1)))</f>
        <v/>
      </c>
      <c r="T398" s="0" t="n">
        <f aca="false">IF(LEN(A398&amp;B398&amp;C398&amp;D398&amp;E398&amp;F398&amp;G398&amp;H398&amp;I398&amp;J398&amp;K398&amp;L398&amp;M398&amp;N398&amp;O398&amp;P398&amp;Q398&amp;R398&amp;S398)&gt;0,1,0)</f>
        <v>0</v>
      </c>
    </row>
    <row r="399" customFormat="false" ht="15" hidden="false" customHeight="false" outlineLevel="0" collapsed="false">
      <c r="A399" s="0" t="str">
        <f aca="false">IF(A$1="","",IF(INDEX(Responses!$A$399:$AZ$399,1,A$1)="","",INDEX(Responses!$A$399:$AZ$399,1,A$1)))</f>
        <v/>
      </c>
      <c r="B399" s="0" t="str">
        <f aca="false">IF(B$1="","",IF(INDEX(Responses!$A$399:$AZ$399,1,B$1)="","",INDEX(Responses!$A$399:$AZ$399,1,B$1)))</f>
        <v/>
      </c>
      <c r="C399" s="0" t="str">
        <f aca="false">IF(C$1="","",IF(INDEX(Responses!$A$399:$AZ$399,1,C$1)="","",INDEX(Responses!$A$399:$AZ$399,1,C$1)))</f>
        <v/>
      </c>
      <c r="D399" s="0" t="str">
        <f aca="false">IF(D$1="","",IF(INDEX(Responses!$A$399:$AZ$399,1,D$1)="","",INDEX(Responses!$A$399:$AZ$399,1,D$1)))</f>
        <v/>
      </c>
      <c r="E399" s="0" t="str">
        <f aca="false">IF(E$1="","",IF(INDEX(Responses!$A$399:$AZ$399,1,E$1)="","",INDEX(Responses!$A$399:$AZ$399,1,E$1)))</f>
        <v/>
      </c>
      <c r="F399" s="0" t="str">
        <f aca="false">IF(F$1="","",IF(INDEX(Responses!$A$399:$AZ$399,1,F$1)="","",INDEX(Responses!$A$399:$AZ$399,1,F$1)))</f>
        <v/>
      </c>
      <c r="G399" s="0" t="str">
        <f aca="false">IF(G$1="","",IF(INDEX(Responses!$A$399:$AZ$399,1,G$1)="","",INDEX(Responses!$A$399:$AZ$399,1,G$1)))</f>
        <v/>
      </c>
      <c r="H399" s="0" t="str">
        <f aca="false">IF(H$1="","",IF(INDEX(Responses!$A$399:$AZ$399,1,H$1)="","",INDEX(Responses!$A$399:$AZ$399,1,H$1)))</f>
        <v/>
      </c>
      <c r="I399" s="0" t="str">
        <f aca="false">IF(I$1="","",IF(INDEX(Responses!$A$399:$AZ$399,1,I$1)="","",INDEX(Responses!$A$399:$AZ$399,1,I$1)))</f>
        <v/>
      </c>
      <c r="J399" s="0" t="str">
        <f aca="false">IF(J$1="","",IF(INDEX(Responses!$A$399:$AZ$399,1,J$1)="","",INDEX(Responses!$A$399:$AZ$399,1,J$1)))</f>
        <v/>
      </c>
      <c r="K399" s="0" t="str">
        <f aca="false">IF(K$1="","",IF(INDEX(Responses!$A$399:$AZ$399,1,K$1)="","",INDEX(Responses!$A$399:$AZ$399,1,K$1)))</f>
        <v/>
      </c>
      <c r="L399" s="0" t="str">
        <f aca="false">IF(L$1="","",IF(INDEX(Responses!$A$399:$AZ$399,1,L$1)="","",INDEX(Responses!$A$399:$AZ$399,1,L$1)))</f>
        <v/>
      </c>
      <c r="M399" s="0" t="str">
        <f aca="false">IF(M$1="","",IF(INDEX(Responses!$A$399:$AZ$399,1,M$1)="","",INDEX(Responses!$A$399:$AZ$399,1,M$1)))</f>
        <v/>
      </c>
      <c r="N399" s="0" t="str">
        <f aca="false">IF(N$1="","",IF(INDEX(Responses!$A$399:$AZ$399,1,N$1)="","",INDEX(Responses!$A$399:$AZ$399,1,N$1)))</f>
        <v/>
      </c>
      <c r="O399" s="0" t="str">
        <f aca="false">IF(O$1="","",IF(INDEX(Responses!$A$399:$AZ$399,1,O$1)="","",INDEX(Responses!$A$399:$AZ$399,1,O$1)))</f>
        <v/>
      </c>
      <c r="P399" s="0" t="str">
        <f aca="false">IF(P$1="","",IF(INDEX(Responses!$A$399:$AZ$399,1,P$1)="","",INDEX(Responses!$A$399:$AZ$399,1,P$1)))</f>
        <v/>
      </c>
      <c r="Q399" s="0" t="str">
        <f aca="false">IF(Q$1="","",IF(INDEX(Responses!$A$399:$AZ$399,1,Q$1)="","",INDEX(Responses!$A$399:$AZ$399,1,Q$1)))</f>
        <v/>
      </c>
      <c r="R399" s="0" t="str">
        <f aca="false">IF(R$1="","",IF(INDEX(Responses!$A$399:$AZ$399,1,R$1)="","",INDEX(Responses!$A$399:$AZ$399,1,R$1)))</f>
        <v/>
      </c>
      <c r="S399" s="0" t="str">
        <f aca="false">IF(S$1="","",IF(INDEX(Responses!$A$399:$AZ$399,1,S$1)="","",INDEX(Responses!$A$399:$AZ$399,1,S$1)))</f>
        <v/>
      </c>
      <c r="T399" s="0" t="n">
        <f aca="false">IF(LEN(A399&amp;B399&amp;C399&amp;D399&amp;E399&amp;F399&amp;G399&amp;H399&amp;I399&amp;J399&amp;K399&amp;L399&amp;M399&amp;N399&amp;O399&amp;P399&amp;Q399&amp;R399&amp;S399)&gt;0,1,0)</f>
        <v>0</v>
      </c>
    </row>
    <row r="400" customFormat="false" ht="15" hidden="false" customHeight="false" outlineLevel="0" collapsed="false">
      <c r="A400" s="0" t="str">
        <f aca="false">IF(A$1="","",IF(INDEX(Responses!$A$400:$AZ$400,1,A$1)="","",INDEX(Responses!$A$400:$AZ$400,1,A$1)))</f>
        <v/>
      </c>
      <c r="B400" s="0" t="str">
        <f aca="false">IF(B$1="","",IF(INDEX(Responses!$A$400:$AZ$400,1,B$1)="","",INDEX(Responses!$A$400:$AZ$400,1,B$1)))</f>
        <v/>
      </c>
      <c r="C400" s="0" t="str">
        <f aca="false">IF(C$1="","",IF(INDEX(Responses!$A$400:$AZ$400,1,C$1)="","",INDEX(Responses!$A$400:$AZ$400,1,C$1)))</f>
        <v/>
      </c>
      <c r="D400" s="0" t="str">
        <f aca="false">IF(D$1="","",IF(INDEX(Responses!$A$400:$AZ$400,1,D$1)="","",INDEX(Responses!$A$400:$AZ$400,1,D$1)))</f>
        <v/>
      </c>
      <c r="E400" s="0" t="str">
        <f aca="false">IF(E$1="","",IF(INDEX(Responses!$A$400:$AZ$400,1,E$1)="","",INDEX(Responses!$A$400:$AZ$400,1,E$1)))</f>
        <v/>
      </c>
      <c r="F400" s="0" t="str">
        <f aca="false">IF(F$1="","",IF(INDEX(Responses!$A$400:$AZ$400,1,F$1)="","",INDEX(Responses!$A$400:$AZ$400,1,F$1)))</f>
        <v/>
      </c>
      <c r="G400" s="0" t="str">
        <f aca="false">IF(G$1="","",IF(INDEX(Responses!$A$400:$AZ$400,1,G$1)="","",INDEX(Responses!$A$400:$AZ$400,1,G$1)))</f>
        <v/>
      </c>
      <c r="H400" s="0" t="str">
        <f aca="false">IF(H$1="","",IF(INDEX(Responses!$A$400:$AZ$400,1,H$1)="","",INDEX(Responses!$A$400:$AZ$400,1,H$1)))</f>
        <v/>
      </c>
      <c r="I400" s="0" t="str">
        <f aca="false">IF(I$1="","",IF(INDEX(Responses!$A$400:$AZ$400,1,I$1)="","",INDEX(Responses!$A$400:$AZ$400,1,I$1)))</f>
        <v/>
      </c>
      <c r="J400" s="0" t="str">
        <f aca="false">IF(J$1="","",IF(INDEX(Responses!$A$400:$AZ$400,1,J$1)="","",INDEX(Responses!$A$400:$AZ$400,1,J$1)))</f>
        <v/>
      </c>
      <c r="K400" s="0" t="str">
        <f aca="false">IF(K$1="","",IF(INDEX(Responses!$A$400:$AZ$400,1,K$1)="","",INDEX(Responses!$A$400:$AZ$400,1,K$1)))</f>
        <v/>
      </c>
      <c r="L400" s="0" t="str">
        <f aca="false">IF(L$1="","",IF(INDEX(Responses!$A$400:$AZ$400,1,L$1)="","",INDEX(Responses!$A$400:$AZ$400,1,L$1)))</f>
        <v/>
      </c>
      <c r="M400" s="0" t="str">
        <f aca="false">IF(M$1="","",IF(INDEX(Responses!$A$400:$AZ$400,1,M$1)="","",INDEX(Responses!$A$400:$AZ$400,1,M$1)))</f>
        <v/>
      </c>
      <c r="N400" s="0" t="str">
        <f aca="false">IF(N$1="","",IF(INDEX(Responses!$A$400:$AZ$400,1,N$1)="","",INDEX(Responses!$A$400:$AZ$400,1,N$1)))</f>
        <v/>
      </c>
      <c r="O400" s="0" t="str">
        <f aca="false">IF(O$1="","",IF(INDEX(Responses!$A$400:$AZ$400,1,O$1)="","",INDEX(Responses!$A$400:$AZ$400,1,O$1)))</f>
        <v/>
      </c>
      <c r="P400" s="0" t="str">
        <f aca="false">IF(P$1="","",IF(INDEX(Responses!$A$400:$AZ$400,1,P$1)="","",INDEX(Responses!$A$400:$AZ$400,1,P$1)))</f>
        <v/>
      </c>
      <c r="Q400" s="0" t="str">
        <f aca="false">IF(Q$1="","",IF(INDEX(Responses!$A$400:$AZ$400,1,Q$1)="","",INDEX(Responses!$A$400:$AZ$400,1,Q$1)))</f>
        <v/>
      </c>
      <c r="R400" s="0" t="str">
        <f aca="false">IF(R$1="","",IF(INDEX(Responses!$A$400:$AZ$400,1,R$1)="","",INDEX(Responses!$A$400:$AZ$400,1,R$1)))</f>
        <v/>
      </c>
      <c r="S400" s="0" t="str">
        <f aca="false">IF(S$1="","",IF(INDEX(Responses!$A$400:$AZ$400,1,S$1)="","",INDEX(Responses!$A$400:$AZ$400,1,S$1)))</f>
        <v/>
      </c>
      <c r="T400" s="0" t="n">
        <f aca="false">IF(LEN(A400&amp;B400&amp;C400&amp;D400&amp;E400&amp;F400&amp;G400&amp;H400&amp;I400&amp;J400&amp;K400&amp;L400&amp;M400&amp;N400&amp;O400&amp;P400&amp;Q400&amp;R400&amp;S400)&gt;0,1,0)</f>
        <v>0</v>
      </c>
    </row>
    <row r="401" customFormat="false" ht="15" hidden="false" customHeight="false" outlineLevel="0" collapsed="false">
      <c r="A401" s="0" t="str">
        <f aca="false">IF(A$1="","",IF(INDEX(Responses!$A$401:$AZ$401,1,A$1)="","",INDEX(Responses!$A$401:$AZ$401,1,A$1)))</f>
        <v/>
      </c>
      <c r="B401" s="0" t="str">
        <f aca="false">IF(B$1="","",IF(INDEX(Responses!$A$401:$AZ$401,1,B$1)="","",INDEX(Responses!$A$401:$AZ$401,1,B$1)))</f>
        <v/>
      </c>
      <c r="C401" s="0" t="str">
        <f aca="false">IF(C$1="","",IF(INDEX(Responses!$A$401:$AZ$401,1,C$1)="","",INDEX(Responses!$A$401:$AZ$401,1,C$1)))</f>
        <v/>
      </c>
      <c r="D401" s="0" t="str">
        <f aca="false">IF(D$1="","",IF(INDEX(Responses!$A$401:$AZ$401,1,D$1)="","",INDEX(Responses!$A$401:$AZ$401,1,D$1)))</f>
        <v/>
      </c>
      <c r="E401" s="0" t="str">
        <f aca="false">IF(E$1="","",IF(INDEX(Responses!$A$401:$AZ$401,1,E$1)="","",INDEX(Responses!$A$401:$AZ$401,1,E$1)))</f>
        <v/>
      </c>
      <c r="F401" s="0" t="str">
        <f aca="false">IF(F$1="","",IF(INDEX(Responses!$A$401:$AZ$401,1,F$1)="","",INDEX(Responses!$A$401:$AZ$401,1,F$1)))</f>
        <v/>
      </c>
      <c r="G401" s="0" t="str">
        <f aca="false">IF(G$1="","",IF(INDEX(Responses!$A$401:$AZ$401,1,G$1)="","",INDEX(Responses!$A$401:$AZ$401,1,G$1)))</f>
        <v/>
      </c>
      <c r="H401" s="0" t="str">
        <f aca="false">IF(H$1="","",IF(INDEX(Responses!$A$401:$AZ$401,1,H$1)="","",INDEX(Responses!$A$401:$AZ$401,1,H$1)))</f>
        <v/>
      </c>
      <c r="I401" s="0" t="str">
        <f aca="false">IF(I$1="","",IF(INDEX(Responses!$A$401:$AZ$401,1,I$1)="","",INDEX(Responses!$A$401:$AZ$401,1,I$1)))</f>
        <v/>
      </c>
      <c r="J401" s="0" t="str">
        <f aca="false">IF(J$1="","",IF(INDEX(Responses!$A$401:$AZ$401,1,J$1)="","",INDEX(Responses!$A$401:$AZ$401,1,J$1)))</f>
        <v/>
      </c>
      <c r="K401" s="0" t="str">
        <f aca="false">IF(K$1="","",IF(INDEX(Responses!$A$401:$AZ$401,1,K$1)="","",INDEX(Responses!$A$401:$AZ$401,1,K$1)))</f>
        <v/>
      </c>
      <c r="L401" s="0" t="str">
        <f aca="false">IF(L$1="","",IF(INDEX(Responses!$A$401:$AZ$401,1,L$1)="","",INDEX(Responses!$A$401:$AZ$401,1,L$1)))</f>
        <v/>
      </c>
      <c r="M401" s="0" t="str">
        <f aca="false">IF(M$1="","",IF(INDEX(Responses!$A$401:$AZ$401,1,M$1)="","",INDEX(Responses!$A$401:$AZ$401,1,M$1)))</f>
        <v/>
      </c>
      <c r="N401" s="0" t="str">
        <f aca="false">IF(N$1="","",IF(INDEX(Responses!$A$401:$AZ$401,1,N$1)="","",INDEX(Responses!$A$401:$AZ$401,1,N$1)))</f>
        <v/>
      </c>
      <c r="O401" s="0" t="str">
        <f aca="false">IF(O$1="","",IF(INDEX(Responses!$A$401:$AZ$401,1,O$1)="","",INDEX(Responses!$A$401:$AZ$401,1,O$1)))</f>
        <v/>
      </c>
      <c r="P401" s="0" t="str">
        <f aca="false">IF(P$1="","",IF(INDEX(Responses!$A$401:$AZ$401,1,P$1)="","",INDEX(Responses!$A$401:$AZ$401,1,P$1)))</f>
        <v/>
      </c>
      <c r="Q401" s="0" t="str">
        <f aca="false">IF(Q$1="","",IF(INDEX(Responses!$A$401:$AZ$401,1,Q$1)="","",INDEX(Responses!$A$401:$AZ$401,1,Q$1)))</f>
        <v/>
      </c>
      <c r="R401" s="0" t="str">
        <f aca="false">IF(R$1="","",IF(INDEX(Responses!$A$401:$AZ$401,1,R$1)="","",INDEX(Responses!$A$401:$AZ$401,1,R$1)))</f>
        <v/>
      </c>
      <c r="S401" s="0" t="str">
        <f aca="false">IF(S$1="","",IF(INDEX(Responses!$A$401:$AZ$401,1,S$1)="","",INDEX(Responses!$A$401:$AZ$401,1,S$1)))</f>
        <v/>
      </c>
      <c r="T401" s="0" t="n">
        <f aca="false">IF(LEN(A401&amp;B401&amp;C401&amp;D401&amp;E401&amp;F401&amp;G401&amp;H401&amp;I401&amp;J401&amp;K401&amp;L401&amp;M401&amp;N401&amp;O401&amp;P401&amp;Q401&amp;R401&amp;S401)&gt;0,1,0)</f>
        <v>0</v>
      </c>
    </row>
    <row r="402" customFormat="false" ht="15" hidden="false" customHeight="false" outlineLevel="0" collapsed="false">
      <c r="A402" s="0" t="str">
        <f aca="false">IF(A$1="","",IF(INDEX(Responses!$A$402:$AZ$402,1,A$1)="","",INDEX(Responses!$A$402:$AZ$402,1,A$1)))</f>
        <v/>
      </c>
      <c r="B402" s="0" t="str">
        <f aca="false">IF(B$1="","",IF(INDEX(Responses!$A$402:$AZ$402,1,B$1)="","",INDEX(Responses!$A$402:$AZ$402,1,B$1)))</f>
        <v/>
      </c>
      <c r="C402" s="0" t="str">
        <f aca="false">IF(C$1="","",IF(INDEX(Responses!$A$402:$AZ$402,1,C$1)="","",INDEX(Responses!$A$402:$AZ$402,1,C$1)))</f>
        <v/>
      </c>
      <c r="D402" s="0" t="str">
        <f aca="false">IF(D$1="","",IF(INDEX(Responses!$A$402:$AZ$402,1,D$1)="","",INDEX(Responses!$A$402:$AZ$402,1,D$1)))</f>
        <v/>
      </c>
      <c r="E402" s="0" t="str">
        <f aca="false">IF(E$1="","",IF(INDEX(Responses!$A$402:$AZ$402,1,E$1)="","",INDEX(Responses!$A$402:$AZ$402,1,E$1)))</f>
        <v/>
      </c>
      <c r="F402" s="0" t="str">
        <f aca="false">IF(F$1="","",IF(INDEX(Responses!$A$402:$AZ$402,1,F$1)="","",INDEX(Responses!$A$402:$AZ$402,1,F$1)))</f>
        <v/>
      </c>
      <c r="G402" s="0" t="str">
        <f aca="false">IF(G$1="","",IF(INDEX(Responses!$A$402:$AZ$402,1,G$1)="","",INDEX(Responses!$A$402:$AZ$402,1,G$1)))</f>
        <v/>
      </c>
      <c r="H402" s="0" t="str">
        <f aca="false">IF(H$1="","",IF(INDEX(Responses!$A$402:$AZ$402,1,H$1)="","",INDEX(Responses!$A$402:$AZ$402,1,H$1)))</f>
        <v/>
      </c>
      <c r="I402" s="0" t="str">
        <f aca="false">IF(I$1="","",IF(INDEX(Responses!$A$402:$AZ$402,1,I$1)="","",INDEX(Responses!$A$402:$AZ$402,1,I$1)))</f>
        <v/>
      </c>
      <c r="J402" s="0" t="str">
        <f aca="false">IF(J$1="","",IF(INDEX(Responses!$A$402:$AZ$402,1,J$1)="","",INDEX(Responses!$A$402:$AZ$402,1,J$1)))</f>
        <v/>
      </c>
      <c r="K402" s="0" t="str">
        <f aca="false">IF(K$1="","",IF(INDEX(Responses!$A$402:$AZ$402,1,K$1)="","",INDEX(Responses!$A$402:$AZ$402,1,K$1)))</f>
        <v/>
      </c>
      <c r="L402" s="0" t="str">
        <f aca="false">IF(L$1="","",IF(INDEX(Responses!$A$402:$AZ$402,1,L$1)="","",INDEX(Responses!$A$402:$AZ$402,1,L$1)))</f>
        <v/>
      </c>
      <c r="M402" s="0" t="str">
        <f aca="false">IF(M$1="","",IF(INDEX(Responses!$A$402:$AZ$402,1,M$1)="","",INDEX(Responses!$A$402:$AZ$402,1,M$1)))</f>
        <v/>
      </c>
      <c r="N402" s="0" t="str">
        <f aca="false">IF(N$1="","",IF(INDEX(Responses!$A$402:$AZ$402,1,N$1)="","",INDEX(Responses!$A$402:$AZ$402,1,N$1)))</f>
        <v/>
      </c>
      <c r="O402" s="0" t="str">
        <f aca="false">IF(O$1="","",IF(INDEX(Responses!$A$402:$AZ$402,1,O$1)="","",INDEX(Responses!$A$402:$AZ$402,1,O$1)))</f>
        <v/>
      </c>
      <c r="P402" s="0" t="str">
        <f aca="false">IF(P$1="","",IF(INDEX(Responses!$A$402:$AZ$402,1,P$1)="","",INDEX(Responses!$A$402:$AZ$402,1,P$1)))</f>
        <v/>
      </c>
      <c r="Q402" s="0" t="str">
        <f aca="false">IF(Q$1="","",IF(INDEX(Responses!$A$402:$AZ$402,1,Q$1)="","",INDEX(Responses!$A$402:$AZ$402,1,Q$1)))</f>
        <v/>
      </c>
      <c r="R402" s="0" t="str">
        <f aca="false">IF(R$1="","",IF(INDEX(Responses!$A$402:$AZ$402,1,R$1)="","",INDEX(Responses!$A$402:$AZ$402,1,R$1)))</f>
        <v/>
      </c>
      <c r="S402" s="0" t="str">
        <f aca="false">IF(S$1="","",IF(INDEX(Responses!$A$402:$AZ$402,1,S$1)="","",INDEX(Responses!$A$402:$AZ$402,1,S$1)))</f>
        <v/>
      </c>
      <c r="T402" s="0" t="n">
        <f aca="false">IF(LEN(A402&amp;B402&amp;C402&amp;D402&amp;E402&amp;F402&amp;G402&amp;H402&amp;I402&amp;J402&amp;K402&amp;L402&amp;M402&amp;N402&amp;O402&amp;P402&amp;Q402&amp;R402&amp;S402)&gt;0,1,0)</f>
        <v>0</v>
      </c>
    </row>
    <row r="403" customFormat="false" ht="15" hidden="false" customHeight="false" outlineLevel="0" collapsed="false">
      <c r="A403" s="0" t="str">
        <f aca="false">IF(A$1="","",IF(INDEX(Responses!$A$403:$AZ$403,1,A$1)="","",INDEX(Responses!$A$403:$AZ$403,1,A$1)))</f>
        <v/>
      </c>
      <c r="B403" s="0" t="str">
        <f aca="false">IF(B$1="","",IF(INDEX(Responses!$A$403:$AZ$403,1,B$1)="","",INDEX(Responses!$A$403:$AZ$403,1,B$1)))</f>
        <v/>
      </c>
      <c r="C403" s="0" t="str">
        <f aca="false">IF(C$1="","",IF(INDEX(Responses!$A$403:$AZ$403,1,C$1)="","",INDEX(Responses!$A$403:$AZ$403,1,C$1)))</f>
        <v/>
      </c>
      <c r="D403" s="0" t="str">
        <f aca="false">IF(D$1="","",IF(INDEX(Responses!$A$403:$AZ$403,1,D$1)="","",INDEX(Responses!$A$403:$AZ$403,1,D$1)))</f>
        <v/>
      </c>
      <c r="E403" s="0" t="str">
        <f aca="false">IF(E$1="","",IF(INDEX(Responses!$A$403:$AZ$403,1,E$1)="","",INDEX(Responses!$A$403:$AZ$403,1,E$1)))</f>
        <v/>
      </c>
      <c r="F403" s="0" t="str">
        <f aca="false">IF(F$1="","",IF(INDEX(Responses!$A$403:$AZ$403,1,F$1)="","",INDEX(Responses!$A$403:$AZ$403,1,F$1)))</f>
        <v/>
      </c>
      <c r="G403" s="0" t="str">
        <f aca="false">IF(G$1="","",IF(INDEX(Responses!$A$403:$AZ$403,1,G$1)="","",INDEX(Responses!$A$403:$AZ$403,1,G$1)))</f>
        <v/>
      </c>
      <c r="H403" s="0" t="str">
        <f aca="false">IF(H$1="","",IF(INDEX(Responses!$A$403:$AZ$403,1,H$1)="","",INDEX(Responses!$A$403:$AZ$403,1,H$1)))</f>
        <v/>
      </c>
      <c r="I403" s="0" t="str">
        <f aca="false">IF(I$1="","",IF(INDEX(Responses!$A$403:$AZ$403,1,I$1)="","",INDEX(Responses!$A$403:$AZ$403,1,I$1)))</f>
        <v/>
      </c>
      <c r="J403" s="0" t="str">
        <f aca="false">IF(J$1="","",IF(INDEX(Responses!$A$403:$AZ$403,1,J$1)="","",INDEX(Responses!$A$403:$AZ$403,1,J$1)))</f>
        <v/>
      </c>
      <c r="K403" s="0" t="str">
        <f aca="false">IF(K$1="","",IF(INDEX(Responses!$A$403:$AZ$403,1,K$1)="","",INDEX(Responses!$A$403:$AZ$403,1,K$1)))</f>
        <v/>
      </c>
      <c r="L403" s="0" t="str">
        <f aca="false">IF(L$1="","",IF(INDEX(Responses!$A$403:$AZ$403,1,L$1)="","",INDEX(Responses!$A$403:$AZ$403,1,L$1)))</f>
        <v/>
      </c>
      <c r="M403" s="0" t="str">
        <f aca="false">IF(M$1="","",IF(INDEX(Responses!$A$403:$AZ$403,1,M$1)="","",INDEX(Responses!$A$403:$AZ$403,1,M$1)))</f>
        <v/>
      </c>
      <c r="N403" s="0" t="str">
        <f aca="false">IF(N$1="","",IF(INDEX(Responses!$A$403:$AZ$403,1,N$1)="","",INDEX(Responses!$A$403:$AZ$403,1,N$1)))</f>
        <v/>
      </c>
      <c r="O403" s="0" t="str">
        <f aca="false">IF(O$1="","",IF(INDEX(Responses!$A$403:$AZ$403,1,O$1)="","",INDEX(Responses!$A$403:$AZ$403,1,O$1)))</f>
        <v/>
      </c>
      <c r="P403" s="0" t="str">
        <f aca="false">IF(P$1="","",IF(INDEX(Responses!$A$403:$AZ$403,1,P$1)="","",INDEX(Responses!$A$403:$AZ$403,1,P$1)))</f>
        <v/>
      </c>
      <c r="Q403" s="0" t="str">
        <f aca="false">IF(Q$1="","",IF(INDEX(Responses!$A$403:$AZ$403,1,Q$1)="","",INDEX(Responses!$A$403:$AZ$403,1,Q$1)))</f>
        <v/>
      </c>
      <c r="R403" s="0" t="str">
        <f aca="false">IF(R$1="","",IF(INDEX(Responses!$A$403:$AZ$403,1,R$1)="","",INDEX(Responses!$A$403:$AZ$403,1,R$1)))</f>
        <v/>
      </c>
      <c r="S403" s="0" t="str">
        <f aca="false">IF(S$1="","",IF(INDEX(Responses!$A$403:$AZ$403,1,S$1)="","",INDEX(Responses!$A$403:$AZ$403,1,S$1)))</f>
        <v/>
      </c>
      <c r="T403" s="0" t="n">
        <f aca="false">IF(LEN(A403&amp;B403&amp;C403&amp;D403&amp;E403&amp;F403&amp;G403&amp;H403&amp;I403&amp;J403&amp;K403&amp;L403&amp;M403&amp;N403&amp;O403&amp;P403&amp;Q403&amp;R403&amp;S403)&gt;0,1,0)</f>
        <v>0</v>
      </c>
    </row>
    <row r="404" customFormat="false" ht="15" hidden="false" customHeight="false" outlineLevel="0" collapsed="false">
      <c r="A404" s="0" t="str">
        <f aca="false">IF(A$1="","",IF(INDEX(Responses!$A$404:$AZ$404,1,A$1)="","",INDEX(Responses!$A$404:$AZ$404,1,A$1)))</f>
        <v/>
      </c>
      <c r="B404" s="0" t="str">
        <f aca="false">IF(B$1="","",IF(INDEX(Responses!$A$404:$AZ$404,1,B$1)="","",INDEX(Responses!$A$404:$AZ$404,1,B$1)))</f>
        <v/>
      </c>
      <c r="C404" s="0" t="str">
        <f aca="false">IF(C$1="","",IF(INDEX(Responses!$A$404:$AZ$404,1,C$1)="","",INDEX(Responses!$A$404:$AZ$404,1,C$1)))</f>
        <v/>
      </c>
      <c r="D404" s="0" t="str">
        <f aca="false">IF(D$1="","",IF(INDEX(Responses!$A$404:$AZ$404,1,D$1)="","",INDEX(Responses!$A$404:$AZ$404,1,D$1)))</f>
        <v/>
      </c>
      <c r="E404" s="0" t="str">
        <f aca="false">IF(E$1="","",IF(INDEX(Responses!$A$404:$AZ$404,1,E$1)="","",INDEX(Responses!$A$404:$AZ$404,1,E$1)))</f>
        <v/>
      </c>
      <c r="F404" s="0" t="str">
        <f aca="false">IF(F$1="","",IF(INDEX(Responses!$A$404:$AZ$404,1,F$1)="","",INDEX(Responses!$A$404:$AZ$404,1,F$1)))</f>
        <v/>
      </c>
      <c r="G404" s="0" t="str">
        <f aca="false">IF(G$1="","",IF(INDEX(Responses!$A$404:$AZ$404,1,G$1)="","",INDEX(Responses!$A$404:$AZ$404,1,G$1)))</f>
        <v/>
      </c>
      <c r="H404" s="0" t="str">
        <f aca="false">IF(H$1="","",IF(INDEX(Responses!$A$404:$AZ$404,1,H$1)="","",INDEX(Responses!$A$404:$AZ$404,1,H$1)))</f>
        <v/>
      </c>
      <c r="I404" s="0" t="str">
        <f aca="false">IF(I$1="","",IF(INDEX(Responses!$A$404:$AZ$404,1,I$1)="","",INDEX(Responses!$A$404:$AZ$404,1,I$1)))</f>
        <v/>
      </c>
      <c r="J404" s="0" t="str">
        <f aca="false">IF(J$1="","",IF(INDEX(Responses!$A$404:$AZ$404,1,J$1)="","",INDEX(Responses!$A$404:$AZ$404,1,J$1)))</f>
        <v/>
      </c>
      <c r="K404" s="0" t="str">
        <f aca="false">IF(K$1="","",IF(INDEX(Responses!$A$404:$AZ$404,1,K$1)="","",INDEX(Responses!$A$404:$AZ$404,1,K$1)))</f>
        <v/>
      </c>
      <c r="L404" s="0" t="str">
        <f aca="false">IF(L$1="","",IF(INDEX(Responses!$A$404:$AZ$404,1,L$1)="","",INDEX(Responses!$A$404:$AZ$404,1,L$1)))</f>
        <v/>
      </c>
      <c r="M404" s="0" t="str">
        <f aca="false">IF(M$1="","",IF(INDEX(Responses!$A$404:$AZ$404,1,M$1)="","",INDEX(Responses!$A$404:$AZ$404,1,M$1)))</f>
        <v/>
      </c>
      <c r="N404" s="0" t="str">
        <f aca="false">IF(N$1="","",IF(INDEX(Responses!$A$404:$AZ$404,1,N$1)="","",INDEX(Responses!$A$404:$AZ$404,1,N$1)))</f>
        <v/>
      </c>
      <c r="O404" s="0" t="str">
        <f aca="false">IF(O$1="","",IF(INDEX(Responses!$A$404:$AZ$404,1,O$1)="","",INDEX(Responses!$A$404:$AZ$404,1,O$1)))</f>
        <v/>
      </c>
      <c r="P404" s="0" t="str">
        <f aca="false">IF(P$1="","",IF(INDEX(Responses!$A$404:$AZ$404,1,P$1)="","",INDEX(Responses!$A$404:$AZ$404,1,P$1)))</f>
        <v/>
      </c>
      <c r="Q404" s="0" t="str">
        <f aca="false">IF(Q$1="","",IF(INDEX(Responses!$A$404:$AZ$404,1,Q$1)="","",INDEX(Responses!$A$404:$AZ$404,1,Q$1)))</f>
        <v/>
      </c>
      <c r="R404" s="0" t="str">
        <f aca="false">IF(R$1="","",IF(INDEX(Responses!$A$404:$AZ$404,1,R$1)="","",INDEX(Responses!$A$404:$AZ$404,1,R$1)))</f>
        <v/>
      </c>
      <c r="S404" s="0" t="str">
        <f aca="false">IF(S$1="","",IF(INDEX(Responses!$A$404:$AZ$404,1,S$1)="","",INDEX(Responses!$A$404:$AZ$404,1,S$1)))</f>
        <v/>
      </c>
      <c r="T404" s="0" t="n">
        <f aca="false">IF(LEN(A404&amp;B404&amp;C404&amp;D404&amp;E404&amp;F404&amp;G404&amp;H404&amp;I404&amp;J404&amp;K404&amp;L404&amp;M404&amp;N404&amp;O404&amp;P404&amp;Q404&amp;R404&amp;S404)&gt;0,1,0)</f>
        <v>0</v>
      </c>
    </row>
    <row r="405" customFormat="false" ht="15" hidden="false" customHeight="false" outlineLevel="0" collapsed="false">
      <c r="A405" s="0" t="str">
        <f aca="false">IF(A$1="","",IF(INDEX(Responses!$A$405:$AZ$405,1,A$1)="","",INDEX(Responses!$A$405:$AZ$405,1,A$1)))</f>
        <v/>
      </c>
      <c r="B405" s="0" t="str">
        <f aca="false">IF(B$1="","",IF(INDEX(Responses!$A$405:$AZ$405,1,B$1)="","",INDEX(Responses!$A$405:$AZ$405,1,B$1)))</f>
        <v/>
      </c>
      <c r="C405" s="0" t="str">
        <f aca="false">IF(C$1="","",IF(INDEX(Responses!$A$405:$AZ$405,1,C$1)="","",INDEX(Responses!$A$405:$AZ$405,1,C$1)))</f>
        <v/>
      </c>
      <c r="D405" s="0" t="str">
        <f aca="false">IF(D$1="","",IF(INDEX(Responses!$A$405:$AZ$405,1,D$1)="","",INDEX(Responses!$A$405:$AZ$405,1,D$1)))</f>
        <v/>
      </c>
      <c r="E405" s="0" t="str">
        <f aca="false">IF(E$1="","",IF(INDEX(Responses!$A$405:$AZ$405,1,E$1)="","",INDEX(Responses!$A$405:$AZ$405,1,E$1)))</f>
        <v/>
      </c>
      <c r="F405" s="0" t="str">
        <f aca="false">IF(F$1="","",IF(INDEX(Responses!$A$405:$AZ$405,1,F$1)="","",INDEX(Responses!$A$405:$AZ$405,1,F$1)))</f>
        <v/>
      </c>
      <c r="G405" s="0" t="str">
        <f aca="false">IF(G$1="","",IF(INDEX(Responses!$A$405:$AZ$405,1,G$1)="","",INDEX(Responses!$A$405:$AZ$405,1,G$1)))</f>
        <v/>
      </c>
      <c r="H405" s="0" t="str">
        <f aca="false">IF(H$1="","",IF(INDEX(Responses!$A$405:$AZ$405,1,H$1)="","",INDEX(Responses!$A$405:$AZ$405,1,H$1)))</f>
        <v/>
      </c>
      <c r="I405" s="0" t="str">
        <f aca="false">IF(I$1="","",IF(INDEX(Responses!$A$405:$AZ$405,1,I$1)="","",INDEX(Responses!$A$405:$AZ$405,1,I$1)))</f>
        <v/>
      </c>
      <c r="J405" s="0" t="str">
        <f aca="false">IF(J$1="","",IF(INDEX(Responses!$A$405:$AZ$405,1,J$1)="","",INDEX(Responses!$A$405:$AZ$405,1,J$1)))</f>
        <v/>
      </c>
      <c r="K405" s="0" t="str">
        <f aca="false">IF(K$1="","",IF(INDEX(Responses!$A$405:$AZ$405,1,K$1)="","",INDEX(Responses!$A$405:$AZ$405,1,K$1)))</f>
        <v/>
      </c>
      <c r="L405" s="0" t="str">
        <f aca="false">IF(L$1="","",IF(INDEX(Responses!$A$405:$AZ$405,1,L$1)="","",INDEX(Responses!$A$405:$AZ$405,1,L$1)))</f>
        <v/>
      </c>
      <c r="M405" s="0" t="str">
        <f aca="false">IF(M$1="","",IF(INDEX(Responses!$A$405:$AZ$405,1,M$1)="","",INDEX(Responses!$A$405:$AZ$405,1,M$1)))</f>
        <v/>
      </c>
      <c r="N405" s="0" t="str">
        <f aca="false">IF(N$1="","",IF(INDEX(Responses!$A$405:$AZ$405,1,N$1)="","",INDEX(Responses!$A$405:$AZ$405,1,N$1)))</f>
        <v/>
      </c>
      <c r="O405" s="0" t="str">
        <f aca="false">IF(O$1="","",IF(INDEX(Responses!$A$405:$AZ$405,1,O$1)="","",INDEX(Responses!$A$405:$AZ$405,1,O$1)))</f>
        <v/>
      </c>
      <c r="P405" s="0" t="str">
        <f aca="false">IF(P$1="","",IF(INDEX(Responses!$A$405:$AZ$405,1,P$1)="","",INDEX(Responses!$A$405:$AZ$405,1,P$1)))</f>
        <v/>
      </c>
      <c r="Q405" s="0" t="str">
        <f aca="false">IF(Q$1="","",IF(INDEX(Responses!$A$405:$AZ$405,1,Q$1)="","",INDEX(Responses!$A$405:$AZ$405,1,Q$1)))</f>
        <v/>
      </c>
      <c r="R405" s="0" t="str">
        <f aca="false">IF(R$1="","",IF(INDEX(Responses!$A$405:$AZ$405,1,R$1)="","",INDEX(Responses!$A$405:$AZ$405,1,R$1)))</f>
        <v/>
      </c>
      <c r="S405" s="0" t="str">
        <f aca="false">IF(S$1="","",IF(INDEX(Responses!$A$405:$AZ$405,1,S$1)="","",INDEX(Responses!$A$405:$AZ$405,1,S$1)))</f>
        <v/>
      </c>
      <c r="T405" s="0" t="n">
        <f aca="false">IF(LEN(A405&amp;B405&amp;C405&amp;D405&amp;E405&amp;F405&amp;G405&amp;H405&amp;I405&amp;J405&amp;K405&amp;L405&amp;M405&amp;N405&amp;O405&amp;P405&amp;Q405&amp;R405&amp;S405)&gt;0,1,0)</f>
        <v>0</v>
      </c>
    </row>
    <row r="406" customFormat="false" ht="15" hidden="false" customHeight="false" outlineLevel="0" collapsed="false">
      <c r="A406" s="0" t="str">
        <f aca="false">IF(A$1="","",IF(INDEX(Responses!$A$406:$AZ$406,1,A$1)="","",INDEX(Responses!$A$406:$AZ$406,1,A$1)))</f>
        <v/>
      </c>
      <c r="B406" s="0" t="str">
        <f aca="false">IF(B$1="","",IF(INDEX(Responses!$A$406:$AZ$406,1,B$1)="","",INDEX(Responses!$A$406:$AZ$406,1,B$1)))</f>
        <v/>
      </c>
      <c r="C406" s="0" t="str">
        <f aca="false">IF(C$1="","",IF(INDEX(Responses!$A$406:$AZ$406,1,C$1)="","",INDEX(Responses!$A$406:$AZ$406,1,C$1)))</f>
        <v/>
      </c>
      <c r="D406" s="0" t="str">
        <f aca="false">IF(D$1="","",IF(INDEX(Responses!$A$406:$AZ$406,1,D$1)="","",INDEX(Responses!$A$406:$AZ$406,1,D$1)))</f>
        <v/>
      </c>
      <c r="E406" s="0" t="str">
        <f aca="false">IF(E$1="","",IF(INDEX(Responses!$A$406:$AZ$406,1,E$1)="","",INDEX(Responses!$A$406:$AZ$406,1,E$1)))</f>
        <v/>
      </c>
      <c r="F406" s="0" t="str">
        <f aca="false">IF(F$1="","",IF(INDEX(Responses!$A$406:$AZ$406,1,F$1)="","",INDEX(Responses!$A$406:$AZ$406,1,F$1)))</f>
        <v/>
      </c>
      <c r="G406" s="0" t="str">
        <f aca="false">IF(G$1="","",IF(INDEX(Responses!$A$406:$AZ$406,1,G$1)="","",INDEX(Responses!$A$406:$AZ$406,1,G$1)))</f>
        <v/>
      </c>
      <c r="H406" s="0" t="str">
        <f aca="false">IF(H$1="","",IF(INDEX(Responses!$A$406:$AZ$406,1,H$1)="","",INDEX(Responses!$A$406:$AZ$406,1,H$1)))</f>
        <v/>
      </c>
      <c r="I406" s="0" t="str">
        <f aca="false">IF(I$1="","",IF(INDEX(Responses!$A$406:$AZ$406,1,I$1)="","",INDEX(Responses!$A$406:$AZ$406,1,I$1)))</f>
        <v/>
      </c>
      <c r="J406" s="0" t="str">
        <f aca="false">IF(J$1="","",IF(INDEX(Responses!$A$406:$AZ$406,1,J$1)="","",INDEX(Responses!$A$406:$AZ$406,1,J$1)))</f>
        <v/>
      </c>
      <c r="K406" s="0" t="str">
        <f aca="false">IF(K$1="","",IF(INDEX(Responses!$A$406:$AZ$406,1,K$1)="","",INDEX(Responses!$A$406:$AZ$406,1,K$1)))</f>
        <v/>
      </c>
      <c r="L406" s="0" t="str">
        <f aca="false">IF(L$1="","",IF(INDEX(Responses!$A$406:$AZ$406,1,L$1)="","",INDEX(Responses!$A$406:$AZ$406,1,L$1)))</f>
        <v/>
      </c>
      <c r="M406" s="0" t="str">
        <f aca="false">IF(M$1="","",IF(INDEX(Responses!$A$406:$AZ$406,1,M$1)="","",INDEX(Responses!$A$406:$AZ$406,1,M$1)))</f>
        <v/>
      </c>
      <c r="N406" s="0" t="str">
        <f aca="false">IF(N$1="","",IF(INDEX(Responses!$A$406:$AZ$406,1,N$1)="","",INDEX(Responses!$A$406:$AZ$406,1,N$1)))</f>
        <v/>
      </c>
      <c r="O406" s="0" t="str">
        <f aca="false">IF(O$1="","",IF(INDEX(Responses!$A$406:$AZ$406,1,O$1)="","",INDEX(Responses!$A$406:$AZ$406,1,O$1)))</f>
        <v/>
      </c>
      <c r="P406" s="0" t="str">
        <f aca="false">IF(P$1="","",IF(INDEX(Responses!$A$406:$AZ$406,1,P$1)="","",INDEX(Responses!$A$406:$AZ$406,1,P$1)))</f>
        <v/>
      </c>
      <c r="Q406" s="0" t="str">
        <f aca="false">IF(Q$1="","",IF(INDEX(Responses!$A$406:$AZ$406,1,Q$1)="","",INDEX(Responses!$A$406:$AZ$406,1,Q$1)))</f>
        <v/>
      </c>
      <c r="R406" s="0" t="str">
        <f aca="false">IF(R$1="","",IF(INDEX(Responses!$A$406:$AZ$406,1,R$1)="","",INDEX(Responses!$A$406:$AZ$406,1,R$1)))</f>
        <v/>
      </c>
      <c r="S406" s="0" t="str">
        <f aca="false">IF(S$1="","",IF(INDEX(Responses!$A$406:$AZ$406,1,S$1)="","",INDEX(Responses!$A$406:$AZ$406,1,S$1)))</f>
        <v/>
      </c>
      <c r="T406" s="0" t="n">
        <f aca="false">IF(LEN(A406&amp;B406&amp;C406&amp;D406&amp;E406&amp;F406&amp;G406&amp;H406&amp;I406&amp;J406&amp;K406&amp;L406&amp;M406&amp;N406&amp;O406&amp;P406&amp;Q406&amp;R406&amp;S406)&gt;0,1,0)</f>
        <v>0</v>
      </c>
    </row>
    <row r="407" customFormat="false" ht="15" hidden="false" customHeight="false" outlineLevel="0" collapsed="false">
      <c r="A407" s="0" t="str">
        <f aca="false">IF(A$1="","",IF(INDEX(Responses!$A$407:$AZ$407,1,A$1)="","",INDEX(Responses!$A$407:$AZ$407,1,A$1)))</f>
        <v/>
      </c>
      <c r="B407" s="0" t="str">
        <f aca="false">IF(B$1="","",IF(INDEX(Responses!$A$407:$AZ$407,1,B$1)="","",INDEX(Responses!$A$407:$AZ$407,1,B$1)))</f>
        <v/>
      </c>
      <c r="C407" s="0" t="str">
        <f aca="false">IF(C$1="","",IF(INDEX(Responses!$A$407:$AZ$407,1,C$1)="","",INDEX(Responses!$A$407:$AZ$407,1,C$1)))</f>
        <v/>
      </c>
      <c r="D407" s="0" t="str">
        <f aca="false">IF(D$1="","",IF(INDEX(Responses!$A$407:$AZ$407,1,D$1)="","",INDEX(Responses!$A$407:$AZ$407,1,D$1)))</f>
        <v/>
      </c>
      <c r="E407" s="0" t="str">
        <f aca="false">IF(E$1="","",IF(INDEX(Responses!$A$407:$AZ$407,1,E$1)="","",INDEX(Responses!$A$407:$AZ$407,1,E$1)))</f>
        <v/>
      </c>
      <c r="F407" s="0" t="str">
        <f aca="false">IF(F$1="","",IF(INDEX(Responses!$A$407:$AZ$407,1,F$1)="","",INDEX(Responses!$A$407:$AZ$407,1,F$1)))</f>
        <v/>
      </c>
      <c r="G407" s="0" t="str">
        <f aca="false">IF(G$1="","",IF(INDEX(Responses!$A$407:$AZ$407,1,G$1)="","",INDEX(Responses!$A$407:$AZ$407,1,G$1)))</f>
        <v/>
      </c>
      <c r="H407" s="0" t="str">
        <f aca="false">IF(H$1="","",IF(INDEX(Responses!$A$407:$AZ$407,1,H$1)="","",INDEX(Responses!$A$407:$AZ$407,1,H$1)))</f>
        <v/>
      </c>
      <c r="I407" s="0" t="str">
        <f aca="false">IF(I$1="","",IF(INDEX(Responses!$A$407:$AZ$407,1,I$1)="","",INDEX(Responses!$A$407:$AZ$407,1,I$1)))</f>
        <v/>
      </c>
      <c r="J407" s="0" t="str">
        <f aca="false">IF(J$1="","",IF(INDEX(Responses!$A$407:$AZ$407,1,J$1)="","",INDEX(Responses!$A$407:$AZ$407,1,J$1)))</f>
        <v/>
      </c>
      <c r="K407" s="0" t="str">
        <f aca="false">IF(K$1="","",IF(INDEX(Responses!$A$407:$AZ$407,1,K$1)="","",INDEX(Responses!$A$407:$AZ$407,1,K$1)))</f>
        <v/>
      </c>
      <c r="L407" s="0" t="str">
        <f aca="false">IF(L$1="","",IF(INDEX(Responses!$A$407:$AZ$407,1,L$1)="","",INDEX(Responses!$A$407:$AZ$407,1,L$1)))</f>
        <v/>
      </c>
      <c r="M407" s="0" t="str">
        <f aca="false">IF(M$1="","",IF(INDEX(Responses!$A$407:$AZ$407,1,M$1)="","",INDEX(Responses!$A$407:$AZ$407,1,M$1)))</f>
        <v/>
      </c>
      <c r="N407" s="0" t="str">
        <f aca="false">IF(N$1="","",IF(INDEX(Responses!$A$407:$AZ$407,1,N$1)="","",INDEX(Responses!$A$407:$AZ$407,1,N$1)))</f>
        <v/>
      </c>
      <c r="O407" s="0" t="str">
        <f aca="false">IF(O$1="","",IF(INDEX(Responses!$A$407:$AZ$407,1,O$1)="","",INDEX(Responses!$A$407:$AZ$407,1,O$1)))</f>
        <v/>
      </c>
      <c r="P407" s="0" t="str">
        <f aca="false">IF(P$1="","",IF(INDEX(Responses!$A$407:$AZ$407,1,P$1)="","",INDEX(Responses!$A$407:$AZ$407,1,P$1)))</f>
        <v/>
      </c>
      <c r="Q407" s="0" t="str">
        <f aca="false">IF(Q$1="","",IF(INDEX(Responses!$A$407:$AZ$407,1,Q$1)="","",INDEX(Responses!$A$407:$AZ$407,1,Q$1)))</f>
        <v/>
      </c>
      <c r="R407" s="0" t="str">
        <f aca="false">IF(R$1="","",IF(INDEX(Responses!$A$407:$AZ$407,1,R$1)="","",INDEX(Responses!$A$407:$AZ$407,1,R$1)))</f>
        <v/>
      </c>
      <c r="S407" s="0" t="str">
        <f aca="false">IF(S$1="","",IF(INDEX(Responses!$A$407:$AZ$407,1,S$1)="","",INDEX(Responses!$A$407:$AZ$407,1,S$1)))</f>
        <v/>
      </c>
      <c r="T407" s="0" t="n">
        <f aca="false">IF(LEN(A407&amp;B407&amp;C407&amp;D407&amp;E407&amp;F407&amp;G407&amp;H407&amp;I407&amp;J407&amp;K407&amp;L407&amp;M407&amp;N407&amp;O407&amp;P407&amp;Q407&amp;R407&amp;S407)&gt;0,1,0)</f>
        <v>0</v>
      </c>
    </row>
    <row r="408" customFormat="false" ht="15" hidden="false" customHeight="false" outlineLevel="0" collapsed="false">
      <c r="A408" s="0" t="str">
        <f aca="false">IF(A$1="","",IF(INDEX(Responses!$A$408:$AZ$408,1,A$1)="","",INDEX(Responses!$A$408:$AZ$408,1,A$1)))</f>
        <v/>
      </c>
      <c r="B408" s="0" t="str">
        <f aca="false">IF(B$1="","",IF(INDEX(Responses!$A$408:$AZ$408,1,B$1)="","",INDEX(Responses!$A$408:$AZ$408,1,B$1)))</f>
        <v/>
      </c>
      <c r="C408" s="0" t="str">
        <f aca="false">IF(C$1="","",IF(INDEX(Responses!$A$408:$AZ$408,1,C$1)="","",INDEX(Responses!$A$408:$AZ$408,1,C$1)))</f>
        <v/>
      </c>
      <c r="D408" s="0" t="str">
        <f aca="false">IF(D$1="","",IF(INDEX(Responses!$A$408:$AZ$408,1,D$1)="","",INDEX(Responses!$A$408:$AZ$408,1,D$1)))</f>
        <v/>
      </c>
      <c r="E408" s="0" t="str">
        <f aca="false">IF(E$1="","",IF(INDEX(Responses!$A$408:$AZ$408,1,E$1)="","",INDEX(Responses!$A$408:$AZ$408,1,E$1)))</f>
        <v/>
      </c>
      <c r="F408" s="0" t="str">
        <f aca="false">IF(F$1="","",IF(INDEX(Responses!$A$408:$AZ$408,1,F$1)="","",INDEX(Responses!$A$408:$AZ$408,1,F$1)))</f>
        <v/>
      </c>
      <c r="G408" s="0" t="str">
        <f aca="false">IF(G$1="","",IF(INDEX(Responses!$A$408:$AZ$408,1,G$1)="","",INDEX(Responses!$A$408:$AZ$408,1,G$1)))</f>
        <v/>
      </c>
      <c r="H408" s="0" t="str">
        <f aca="false">IF(H$1="","",IF(INDEX(Responses!$A$408:$AZ$408,1,H$1)="","",INDEX(Responses!$A$408:$AZ$408,1,H$1)))</f>
        <v/>
      </c>
      <c r="I408" s="0" t="str">
        <f aca="false">IF(I$1="","",IF(INDEX(Responses!$A$408:$AZ$408,1,I$1)="","",INDEX(Responses!$A$408:$AZ$408,1,I$1)))</f>
        <v/>
      </c>
      <c r="J408" s="0" t="str">
        <f aca="false">IF(J$1="","",IF(INDEX(Responses!$A$408:$AZ$408,1,J$1)="","",INDEX(Responses!$A$408:$AZ$408,1,J$1)))</f>
        <v/>
      </c>
      <c r="K408" s="0" t="str">
        <f aca="false">IF(K$1="","",IF(INDEX(Responses!$A$408:$AZ$408,1,K$1)="","",INDEX(Responses!$A$408:$AZ$408,1,K$1)))</f>
        <v/>
      </c>
      <c r="L408" s="0" t="str">
        <f aca="false">IF(L$1="","",IF(INDEX(Responses!$A$408:$AZ$408,1,L$1)="","",INDEX(Responses!$A$408:$AZ$408,1,L$1)))</f>
        <v/>
      </c>
      <c r="M408" s="0" t="str">
        <f aca="false">IF(M$1="","",IF(INDEX(Responses!$A$408:$AZ$408,1,M$1)="","",INDEX(Responses!$A$408:$AZ$408,1,M$1)))</f>
        <v/>
      </c>
      <c r="N408" s="0" t="str">
        <f aca="false">IF(N$1="","",IF(INDEX(Responses!$A$408:$AZ$408,1,N$1)="","",INDEX(Responses!$A$408:$AZ$408,1,N$1)))</f>
        <v/>
      </c>
      <c r="O408" s="0" t="str">
        <f aca="false">IF(O$1="","",IF(INDEX(Responses!$A$408:$AZ$408,1,O$1)="","",INDEX(Responses!$A$408:$AZ$408,1,O$1)))</f>
        <v/>
      </c>
      <c r="P408" s="0" t="str">
        <f aca="false">IF(P$1="","",IF(INDEX(Responses!$A$408:$AZ$408,1,P$1)="","",INDEX(Responses!$A$408:$AZ$408,1,P$1)))</f>
        <v/>
      </c>
      <c r="Q408" s="0" t="str">
        <f aca="false">IF(Q$1="","",IF(INDEX(Responses!$A$408:$AZ$408,1,Q$1)="","",INDEX(Responses!$A$408:$AZ$408,1,Q$1)))</f>
        <v/>
      </c>
      <c r="R408" s="0" t="str">
        <f aca="false">IF(R$1="","",IF(INDEX(Responses!$A$408:$AZ$408,1,R$1)="","",INDEX(Responses!$A$408:$AZ$408,1,R$1)))</f>
        <v/>
      </c>
      <c r="S408" s="0" t="str">
        <f aca="false">IF(S$1="","",IF(INDEX(Responses!$A$408:$AZ$408,1,S$1)="","",INDEX(Responses!$A$408:$AZ$408,1,S$1)))</f>
        <v/>
      </c>
      <c r="T408" s="0" t="n">
        <f aca="false">IF(LEN(A408&amp;B408&amp;C408&amp;D408&amp;E408&amp;F408&amp;G408&amp;H408&amp;I408&amp;J408&amp;K408&amp;L408&amp;M408&amp;N408&amp;O408&amp;P408&amp;Q408&amp;R408&amp;S408)&gt;0,1,0)</f>
        <v>0</v>
      </c>
    </row>
    <row r="409" customFormat="false" ht="15" hidden="false" customHeight="false" outlineLevel="0" collapsed="false">
      <c r="A409" s="0" t="str">
        <f aca="false">IF(A$1="","",IF(INDEX(Responses!$A$409:$AZ$409,1,A$1)="","",INDEX(Responses!$A$409:$AZ$409,1,A$1)))</f>
        <v/>
      </c>
      <c r="B409" s="0" t="str">
        <f aca="false">IF(B$1="","",IF(INDEX(Responses!$A$409:$AZ$409,1,B$1)="","",INDEX(Responses!$A$409:$AZ$409,1,B$1)))</f>
        <v/>
      </c>
      <c r="C409" s="0" t="str">
        <f aca="false">IF(C$1="","",IF(INDEX(Responses!$A$409:$AZ$409,1,C$1)="","",INDEX(Responses!$A$409:$AZ$409,1,C$1)))</f>
        <v/>
      </c>
      <c r="D409" s="0" t="str">
        <f aca="false">IF(D$1="","",IF(INDEX(Responses!$A$409:$AZ$409,1,D$1)="","",INDEX(Responses!$A$409:$AZ$409,1,D$1)))</f>
        <v/>
      </c>
      <c r="E409" s="0" t="str">
        <f aca="false">IF(E$1="","",IF(INDEX(Responses!$A$409:$AZ$409,1,E$1)="","",INDEX(Responses!$A$409:$AZ$409,1,E$1)))</f>
        <v/>
      </c>
      <c r="F409" s="0" t="str">
        <f aca="false">IF(F$1="","",IF(INDEX(Responses!$A$409:$AZ$409,1,F$1)="","",INDEX(Responses!$A$409:$AZ$409,1,F$1)))</f>
        <v/>
      </c>
      <c r="G409" s="0" t="str">
        <f aca="false">IF(G$1="","",IF(INDEX(Responses!$A$409:$AZ$409,1,G$1)="","",INDEX(Responses!$A$409:$AZ$409,1,G$1)))</f>
        <v/>
      </c>
      <c r="H409" s="0" t="str">
        <f aca="false">IF(H$1="","",IF(INDEX(Responses!$A$409:$AZ$409,1,H$1)="","",INDEX(Responses!$A$409:$AZ$409,1,H$1)))</f>
        <v/>
      </c>
      <c r="I409" s="0" t="str">
        <f aca="false">IF(I$1="","",IF(INDEX(Responses!$A$409:$AZ$409,1,I$1)="","",INDEX(Responses!$A$409:$AZ$409,1,I$1)))</f>
        <v/>
      </c>
      <c r="J409" s="0" t="str">
        <f aca="false">IF(J$1="","",IF(INDEX(Responses!$A$409:$AZ$409,1,J$1)="","",INDEX(Responses!$A$409:$AZ$409,1,J$1)))</f>
        <v/>
      </c>
      <c r="K409" s="0" t="str">
        <f aca="false">IF(K$1="","",IF(INDEX(Responses!$A$409:$AZ$409,1,K$1)="","",INDEX(Responses!$A$409:$AZ$409,1,K$1)))</f>
        <v/>
      </c>
      <c r="L409" s="0" t="str">
        <f aca="false">IF(L$1="","",IF(INDEX(Responses!$A$409:$AZ$409,1,L$1)="","",INDEX(Responses!$A$409:$AZ$409,1,L$1)))</f>
        <v/>
      </c>
      <c r="M409" s="0" t="str">
        <f aca="false">IF(M$1="","",IF(INDEX(Responses!$A$409:$AZ$409,1,M$1)="","",INDEX(Responses!$A$409:$AZ$409,1,M$1)))</f>
        <v/>
      </c>
      <c r="N409" s="0" t="str">
        <f aca="false">IF(N$1="","",IF(INDEX(Responses!$A$409:$AZ$409,1,N$1)="","",INDEX(Responses!$A$409:$AZ$409,1,N$1)))</f>
        <v/>
      </c>
      <c r="O409" s="0" t="str">
        <f aca="false">IF(O$1="","",IF(INDEX(Responses!$A$409:$AZ$409,1,O$1)="","",INDEX(Responses!$A$409:$AZ$409,1,O$1)))</f>
        <v/>
      </c>
      <c r="P409" s="0" t="str">
        <f aca="false">IF(P$1="","",IF(INDEX(Responses!$A$409:$AZ$409,1,P$1)="","",INDEX(Responses!$A$409:$AZ$409,1,P$1)))</f>
        <v/>
      </c>
      <c r="Q409" s="0" t="str">
        <f aca="false">IF(Q$1="","",IF(INDEX(Responses!$A$409:$AZ$409,1,Q$1)="","",INDEX(Responses!$A$409:$AZ$409,1,Q$1)))</f>
        <v/>
      </c>
      <c r="R409" s="0" t="str">
        <f aca="false">IF(R$1="","",IF(INDEX(Responses!$A$409:$AZ$409,1,R$1)="","",INDEX(Responses!$A$409:$AZ$409,1,R$1)))</f>
        <v/>
      </c>
      <c r="S409" s="0" t="str">
        <f aca="false">IF(S$1="","",IF(INDEX(Responses!$A$409:$AZ$409,1,S$1)="","",INDEX(Responses!$A$409:$AZ$409,1,S$1)))</f>
        <v/>
      </c>
      <c r="T409" s="0" t="n">
        <f aca="false">IF(LEN(A409&amp;B409&amp;C409&amp;D409&amp;E409&amp;F409&amp;G409&amp;H409&amp;I409&amp;J409&amp;K409&amp;L409&amp;M409&amp;N409&amp;O409&amp;P409&amp;Q409&amp;R409&amp;S409)&gt;0,1,0)</f>
        <v>0</v>
      </c>
    </row>
    <row r="410" customFormat="false" ht="15" hidden="false" customHeight="false" outlineLevel="0" collapsed="false">
      <c r="A410" s="0" t="str">
        <f aca="false">IF(A$1="","",IF(INDEX(Responses!$A$410:$AZ$410,1,A$1)="","",INDEX(Responses!$A$410:$AZ$410,1,A$1)))</f>
        <v/>
      </c>
      <c r="B410" s="0" t="str">
        <f aca="false">IF(B$1="","",IF(INDEX(Responses!$A$410:$AZ$410,1,B$1)="","",INDEX(Responses!$A$410:$AZ$410,1,B$1)))</f>
        <v/>
      </c>
      <c r="C410" s="0" t="str">
        <f aca="false">IF(C$1="","",IF(INDEX(Responses!$A$410:$AZ$410,1,C$1)="","",INDEX(Responses!$A$410:$AZ$410,1,C$1)))</f>
        <v/>
      </c>
      <c r="D410" s="0" t="str">
        <f aca="false">IF(D$1="","",IF(INDEX(Responses!$A$410:$AZ$410,1,D$1)="","",INDEX(Responses!$A$410:$AZ$410,1,D$1)))</f>
        <v/>
      </c>
      <c r="E410" s="0" t="str">
        <f aca="false">IF(E$1="","",IF(INDEX(Responses!$A$410:$AZ$410,1,E$1)="","",INDEX(Responses!$A$410:$AZ$410,1,E$1)))</f>
        <v/>
      </c>
      <c r="F410" s="0" t="str">
        <f aca="false">IF(F$1="","",IF(INDEX(Responses!$A$410:$AZ$410,1,F$1)="","",INDEX(Responses!$A$410:$AZ$410,1,F$1)))</f>
        <v/>
      </c>
      <c r="G410" s="0" t="str">
        <f aca="false">IF(G$1="","",IF(INDEX(Responses!$A$410:$AZ$410,1,G$1)="","",INDEX(Responses!$A$410:$AZ$410,1,G$1)))</f>
        <v/>
      </c>
      <c r="H410" s="0" t="str">
        <f aca="false">IF(H$1="","",IF(INDEX(Responses!$A$410:$AZ$410,1,H$1)="","",INDEX(Responses!$A$410:$AZ$410,1,H$1)))</f>
        <v/>
      </c>
      <c r="I410" s="0" t="str">
        <f aca="false">IF(I$1="","",IF(INDEX(Responses!$A$410:$AZ$410,1,I$1)="","",INDEX(Responses!$A$410:$AZ$410,1,I$1)))</f>
        <v/>
      </c>
      <c r="J410" s="0" t="str">
        <f aca="false">IF(J$1="","",IF(INDEX(Responses!$A$410:$AZ$410,1,J$1)="","",INDEX(Responses!$A$410:$AZ$410,1,J$1)))</f>
        <v/>
      </c>
      <c r="K410" s="0" t="str">
        <f aca="false">IF(K$1="","",IF(INDEX(Responses!$A$410:$AZ$410,1,K$1)="","",INDEX(Responses!$A$410:$AZ$410,1,K$1)))</f>
        <v/>
      </c>
      <c r="L410" s="0" t="str">
        <f aca="false">IF(L$1="","",IF(INDEX(Responses!$A$410:$AZ$410,1,L$1)="","",INDEX(Responses!$A$410:$AZ$410,1,L$1)))</f>
        <v/>
      </c>
      <c r="M410" s="0" t="str">
        <f aca="false">IF(M$1="","",IF(INDEX(Responses!$A$410:$AZ$410,1,M$1)="","",INDEX(Responses!$A$410:$AZ$410,1,M$1)))</f>
        <v/>
      </c>
      <c r="N410" s="0" t="str">
        <f aca="false">IF(N$1="","",IF(INDEX(Responses!$A$410:$AZ$410,1,N$1)="","",INDEX(Responses!$A$410:$AZ$410,1,N$1)))</f>
        <v/>
      </c>
      <c r="O410" s="0" t="str">
        <f aca="false">IF(O$1="","",IF(INDEX(Responses!$A$410:$AZ$410,1,O$1)="","",INDEX(Responses!$A$410:$AZ$410,1,O$1)))</f>
        <v/>
      </c>
      <c r="P410" s="0" t="str">
        <f aca="false">IF(P$1="","",IF(INDEX(Responses!$A$410:$AZ$410,1,P$1)="","",INDEX(Responses!$A$410:$AZ$410,1,P$1)))</f>
        <v/>
      </c>
      <c r="Q410" s="0" t="str">
        <f aca="false">IF(Q$1="","",IF(INDEX(Responses!$A$410:$AZ$410,1,Q$1)="","",INDEX(Responses!$A$410:$AZ$410,1,Q$1)))</f>
        <v/>
      </c>
      <c r="R410" s="0" t="str">
        <f aca="false">IF(R$1="","",IF(INDEX(Responses!$A$410:$AZ$410,1,R$1)="","",INDEX(Responses!$A$410:$AZ$410,1,R$1)))</f>
        <v/>
      </c>
      <c r="S410" s="0" t="str">
        <f aca="false">IF(S$1="","",IF(INDEX(Responses!$A$410:$AZ$410,1,S$1)="","",INDEX(Responses!$A$410:$AZ$410,1,S$1)))</f>
        <v/>
      </c>
      <c r="T410" s="0" t="n">
        <f aca="false">IF(LEN(A410&amp;B410&amp;C410&amp;D410&amp;E410&amp;F410&amp;G410&amp;H410&amp;I410&amp;J410&amp;K410&amp;L410&amp;M410&amp;N410&amp;O410&amp;P410&amp;Q410&amp;R410&amp;S410)&gt;0,1,0)</f>
        <v>0</v>
      </c>
    </row>
    <row r="411" customFormat="false" ht="15" hidden="false" customHeight="false" outlineLevel="0" collapsed="false">
      <c r="A411" s="0" t="str">
        <f aca="false">IF(A$1="","",IF(INDEX(Responses!$A$411:$AZ$411,1,A$1)="","",INDEX(Responses!$A$411:$AZ$411,1,A$1)))</f>
        <v/>
      </c>
      <c r="B411" s="0" t="str">
        <f aca="false">IF(B$1="","",IF(INDEX(Responses!$A$411:$AZ$411,1,B$1)="","",INDEX(Responses!$A$411:$AZ$411,1,B$1)))</f>
        <v/>
      </c>
      <c r="C411" s="0" t="str">
        <f aca="false">IF(C$1="","",IF(INDEX(Responses!$A$411:$AZ$411,1,C$1)="","",INDEX(Responses!$A$411:$AZ$411,1,C$1)))</f>
        <v/>
      </c>
      <c r="D411" s="0" t="str">
        <f aca="false">IF(D$1="","",IF(INDEX(Responses!$A$411:$AZ$411,1,D$1)="","",INDEX(Responses!$A$411:$AZ$411,1,D$1)))</f>
        <v/>
      </c>
      <c r="E411" s="0" t="str">
        <f aca="false">IF(E$1="","",IF(INDEX(Responses!$A$411:$AZ$411,1,E$1)="","",INDEX(Responses!$A$411:$AZ$411,1,E$1)))</f>
        <v/>
      </c>
      <c r="F411" s="0" t="str">
        <f aca="false">IF(F$1="","",IF(INDEX(Responses!$A$411:$AZ$411,1,F$1)="","",INDEX(Responses!$A$411:$AZ$411,1,F$1)))</f>
        <v/>
      </c>
      <c r="G411" s="0" t="str">
        <f aca="false">IF(G$1="","",IF(INDEX(Responses!$A$411:$AZ$411,1,G$1)="","",INDEX(Responses!$A$411:$AZ$411,1,G$1)))</f>
        <v/>
      </c>
      <c r="H411" s="0" t="str">
        <f aca="false">IF(H$1="","",IF(INDEX(Responses!$A$411:$AZ$411,1,H$1)="","",INDEX(Responses!$A$411:$AZ$411,1,H$1)))</f>
        <v/>
      </c>
      <c r="I411" s="0" t="str">
        <f aca="false">IF(I$1="","",IF(INDEX(Responses!$A$411:$AZ$411,1,I$1)="","",INDEX(Responses!$A$411:$AZ$411,1,I$1)))</f>
        <v/>
      </c>
      <c r="J411" s="0" t="str">
        <f aca="false">IF(J$1="","",IF(INDEX(Responses!$A$411:$AZ$411,1,J$1)="","",INDEX(Responses!$A$411:$AZ$411,1,J$1)))</f>
        <v/>
      </c>
      <c r="K411" s="0" t="str">
        <f aca="false">IF(K$1="","",IF(INDEX(Responses!$A$411:$AZ$411,1,K$1)="","",INDEX(Responses!$A$411:$AZ$411,1,K$1)))</f>
        <v/>
      </c>
      <c r="L411" s="0" t="str">
        <f aca="false">IF(L$1="","",IF(INDEX(Responses!$A$411:$AZ$411,1,L$1)="","",INDEX(Responses!$A$411:$AZ$411,1,L$1)))</f>
        <v/>
      </c>
      <c r="M411" s="0" t="str">
        <f aca="false">IF(M$1="","",IF(INDEX(Responses!$A$411:$AZ$411,1,M$1)="","",INDEX(Responses!$A$411:$AZ$411,1,M$1)))</f>
        <v/>
      </c>
      <c r="N411" s="0" t="str">
        <f aca="false">IF(N$1="","",IF(INDEX(Responses!$A$411:$AZ$411,1,N$1)="","",INDEX(Responses!$A$411:$AZ$411,1,N$1)))</f>
        <v/>
      </c>
      <c r="O411" s="0" t="str">
        <f aca="false">IF(O$1="","",IF(INDEX(Responses!$A$411:$AZ$411,1,O$1)="","",INDEX(Responses!$A$411:$AZ$411,1,O$1)))</f>
        <v/>
      </c>
      <c r="P411" s="0" t="str">
        <f aca="false">IF(P$1="","",IF(INDEX(Responses!$A$411:$AZ$411,1,P$1)="","",INDEX(Responses!$A$411:$AZ$411,1,P$1)))</f>
        <v/>
      </c>
      <c r="Q411" s="0" t="str">
        <f aca="false">IF(Q$1="","",IF(INDEX(Responses!$A$411:$AZ$411,1,Q$1)="","",INDEX(Responses!$A$411:$AZ$411,1,Q$1)))</f>
        <v/>
      </c>
      <c r="R411" s="0" t="str">
        <f aca="false">IF(R$1="","",IF(INDEX(Responses!$A$411:$AZ$411,1,R$1)="","",INDEX(Responses!$A$411:$AZ$411,1,R$1)))</f>
        <v/>
      </c>
      <c r="S411" s="0" t="str">
        <f aca="false">IF(S$1="","",IF(INDEX(Responses!$A$411:$AZ$411,1,S$1)="","",INDEX(Responses!$A$411:$AZ$411,1,S$1)))</f>
        <v/>
      </c>
      <c r="T411" s="0" t="n">
        <f aca="false">IF(LEN(A411&amp;B411&amp;C411&amp;D411&amp;E411&amp;F411&amp;G411&amp;H411&amp;I411&amp;J411&amp;K411&amp;L411&amp;M411&amp;N411&amp;O411&amp;P411&amp;Q411&amp;R411&amp;S411)&gt;0,1,0)</f>
        <v>0</v>
      </c>
    </row>
    <row r="412" customFormat="false" ht="15" hidden="false" customHeight="false" outlineLevel="0" collapsed="false">
      <c r="A412" s="0" t="str">
        <f aca="false">IF(A$1="","",IF(INDEX(Responses!$A$412:$AZ$412,1,A$1)="","",INDEX(Responses!$A$412:$AZ$412,1,A$1)))</f>
        <v/>
      </c>
      <c r="B412" s="0" t="str">
        <f aca="false">IF(B$1="","",IF(INDEX(Responses!$A$412:$AZ$412,1,B$1)="","",INDEX(Responses!$A$412:$AZ$412,1,B$1)))</f>
        <v/>
      </c>
      <c r="C412" s="0" t="str">
        <f aca="false">IF(C$1="","",IF(INDEX(Responses!$A$412:$AZ$412,1,C$1)="","",INDEX(Responses!$A$412:$AZ$412,1,C$1)))</f>
        <v/>
      </c>
      <c r="D412" s="0" t="str">
        <f aca="false">IF(D$1="","",IF(INDEX(Responses!$A$412:$AZ$412,1,D$1)="","",INDEX(Responses!$A$412:$AZ$412,1,D$1)))</f>
        <v/>
      </c>
      <c r="E412" s="0" t="str">
        <f aca="false">IF(E$1="","",IF(INDEX(Responses!$A$412:$AZ$412,1,E$1)="","",INDEX(Responses!$A$412:$AZ$412,1,E$1)))</f>
        <v/>
      </c>
      <c r="F412" s="0" t="str">
        <f aca="false">IF(F$1="","",IF(INDEX(Responses!$A$412:$AZ$412,1,F$1)="","",INDEX(Responses!$A$412:$AZ$412,1,F$1)))</f>
        <v/>
      </c>
      <c r="G412" s="0" t="str">
        <f aca="false">IF(G$1="","",IF(INDEX(Responses!$A$412:$AZ$412,1,G$1)="","",INDEX(Responses!$A$412:$AZ$412,1,G$1)))</f>
        <v/>
      </c>
      <c r="H412" s="0" t="str">
        <f aca="false">IF(H$1="","",IF(INDEX(Responses!$A$412:$AZ$412,1,H$1)="","",INDEX(Responses!$A$412:$AZ$412,1,H$1)))</f>
        <v/>
      </c>
      <c r="I412" s="0" t="str">
        <f aca="false">IF(I$1="","",IF(INDEX(Responses!$A$412:$AZ$412,1,I$1)="","",INDEX(Responses!$A$412:$AZ$412,1,I$1)))</f>
        <v/>
      </c>
      <c r="J412" s="0" t="str">
        <f aca="false">IF(J$1="","",IF(INDEX(Responses!$A$412:$AZ$412,1,J$1)="","",INDEX(Responses!$A$412:$AZ$412,1,J$1)))</f>
        <v/>
      </c>
      <c r="K412" s="0" t="str">
        <f aca="false">IF(K$1="","",IF(INDEX(Responses!$A$412:$AZ$412,1,K$1)="","",INDEX(Responses!$A$412:$AZ$412,1,K$1)))</f>
        <v/>
      </c>
      <c r="L412" s="0" t="str">
        <f aca="false">IF(L$1="","",IF(INDEX(Responses!$A$412:$AZ$412,1,L$1)="","",INDEX(Responses!$A$412:$AZ$412,1,L$1)))</f>
        <v/>
      </c>
      <c r="M412" s="0" t="str">
        <f aca="false">IF(M$1="","",IF(INDEX(Responses!$A$412:$AZ$412,1,M$1)="","",INDEX(Responses!$A$412:$AZ$412,1,M$1)))</f>
        <v/>
      </c>
      <c r="N412" s="0" t="str">
        <f aca="false">IF(N$1="","",IF(INDEX(Responses!$A$412:$AZ$412,1,N$1)="","",INDEX(Responses!$A$412:$AZ$412,1,N$1)))</f>
        <v/>
      </c>
      <c r="O412" s="0" t="str">
        <f aca="false">IF(O$1="","",IF(INDEX(Responses!$A$412:$AZ$412,1,O$1)="","",INDEX(Responses!$A$412:$AZ$412,1,O$1)))</f>
        <v/>
      </c>
      <c r="P412" s="0" t="str">
        <f aca="false">IF(P$1="","",IF(INDEX(Responses!$A$412:$AZ$412,1,P$1)="","",INDEX(Responses!$A$412:$AZ$412,1,P$1)))</f>
        <v/>
      </c>
      <c r="Q412" s="0" t="str">
        <f aca="false">IF(Q$1="","",IF(INDEX(Responses!$A$412:$AZ$412,1,Q$1)="","",INDEX(Responses!$A$412:$AZ$412,1,Q$1)))</f>
        <v/>
      </c>
      <c r="R412" s="0" t="str">
        <f aca="false">IF(R$1="","",IF(INDEX(Responses!$A$412:$AZ$412,1,R$1)="","",INDEX(Responses!$A$412:$AZ$412,1,R$1)))</f>
        <v/>
      </c>
      <c r="S412" s="0" t="str">
        <f aca="false">IF(S$1="","",IF(INDEX(Responses!$A$412:$AZ$412,1,S$1)="","",INDEX(Responses!$A$412:$AZ$412,1,S$1)))</f>
        <v/>
      </c>
      <c r="T412" s="0" t="n">
        <f aca="false">IF(LEN(A412&amp;B412&amp;C412&amp;D412&amp;E412&amp;F412&amp;G412&amp;H412&amp;I412&amp;J412&amp;K412&amp;L412&amp;M412&amp;N412&amp;O412&amp;P412&amp;Q412&amp;R412&amp;S412)&gt;0,1,0)</f>
        <v>0</v>
      </c>
    </row>
    <row r="413" customFormat="false" ht="15" hidden="false" customHeight="false" outlineLevel="0" collapsed="false">
      <c r="A413" s="0" t="str">
        <f aca="false">IF(A$1="","",IF(INDEX(Responses!$A$413:$AZ$413,1,A$1)="","",INDEX(Responses!$A$413:$AZ$413,1,A$1)))</f>
        <v/>
      </c>
      <c r="B413" s="0" t="str">
        <f aca="false">IF(B$1="","",IF(INDEX(Responses!$A$413:$AZ$413,1,B$1)="","",INDEX(Responses!$A$413:$AZ$413,1,B$1)))</f>
        <v/>
      </c>
      <c r="C413" s="0" t="str">
        <f aca="false">IF(C$1="","",IF(INDEX(Responses!$A$413:$AZ$413,1,C$1)="","",INDEX(Responses!$A$413:$AZ$413,1,C$1)))</f>
        <v/>
      </c>
      <c r="D413" s="0" t="str">
        <f aca="false">IF(D$1="","",IF(INDEX(Responses!$A$413:$AZ$413,1,D$1)="","",INDEX(Responses!$A$413:$AZ$413,1,D$1)))</f>
        <v/>
      </c>
      <c r="E413" s="0" t="str">
        <f aca="false">IF(E$1="","",IF(INDEX(Responses!$A$413:$AZ$413,1,E$1)="","",INDEX(Responses!$A$413:$AZ$413,1,E$1)))</f>
        <v/>
      </c>
      <c r="F413" s="0" t="str">
        <f aca="false">IF(F$1="","",IF(INDEX(Responses!$A$413:$AZ$413,1,F$1)="","",INDEX(Responses!$A$413:$AZ$413,1,F$1)))</f>
        <v/>
      </c>
      <c r="G413" s="0" t="str">
        <f aca="false">IF(G$1="","",IF(INDEX(Responses!$A$413:$AZ$413,1,G$1)="","",INDEX(Responses!$A$413:$AZ$413,1,G$1)))</f>
        <v/>
      </c>
      <c r="H413" s="0" t="str">
        <f aca="false">IF(H$1="","",IF(INDEX(Responses!$A$413:$AZ$413,1,H$1)="","",INDEX(Responses!$A$413:$AZ$413,1,H$1)))</f>
        <v/>
      </c>
      <c r="I413" s="0" t="str">
        <f aca="false">IF(I$1="","",IF(INDEX(Responses!$A$413:$AZ$413,1,I$1)="","",INDEX(Responses!$A$413:$AZ$413,1,I$1)))</f>
        <v/>
      </c>
      <c r="J413" s="0" t="str">
        <f aca="false">IF(J$1="","",IF(INDEX(Responses!$A$413:$AZ$413,1,J$1)="","",INDEX(Responses!$A$413:$AZ$413,1,J$1)))</f>
        <v/>
      </c>
      <c r="K413" s="0" t="str">
        <f aca="false">IF(K$1="","",IF(INDEX(Responses!$A$413:$AZ$413,1,K$1)="","",INDEX(Responses!$A$413:$AZ$413,1,K$1)))</f>
        <v/>
      </c>
      <c r="L413" s="0" t="str">
        <f aca="false">IF(L$1="","",IF(INDEX(Responses!$A$413:$AZ$413,1,L$1)="","",INDEX(Responses!$A$413:$AZ$413,1,L$1)))</f>
        <v/>
      </c>
      <c r="M413" s="0" t="str">
        <f aca="false">IF(M$1="","",IF(INDEX(Responses!$A$413:$AZ$413,1,M$1)="","",INDEX(Responses!$A$413:$AZ$413,1,M$1)))</f>
        <v/>
      </c>
      <c r="N413" s="0" t="str">
        <f aca="false">IF(N$1="","",IF(INDEX(Responses!$A$413:$AZ$413,1,N$1)="","",INDEX(Responses!$A$413:$AZ$413,1,N$1)))</f>
        <v/>
      </c>
      <c r="O413" s="0" t="str">
        <f aca="false">IF(O$1="","",IF(INDEX(Responses!$A$413:$AZ$413,1,O$1)="","",INDEX(Responses!$A$413:$AZ$413,1,O$1)))</f>
        <v/>
      </c>
      <c r="P413" s="0" t="str">
        <f aca="false">IF(P$1="","",IF(INDEX(Responses!$A$413:$AZ$413,1,P$1)="","",INDEX(Responses!$A$413:$AZ$413,1,P$1)))</f>
        <v/>
      </c>
      <c r="Q413" s="0" t="str">
        <f aca="false">IF(Q$1="","",IF(INDEX(Responses!$A$413:$AZ$413,1,Q$1)="","",INDEX(Responses!$A$413:$AZ$413,1,Q$1)))</f>
        <v/>
      </c>
      <c r="R413" s="0" t="str">
        <f aca="false">IF(R$1="","",IF(INDEX(Responses!$A$413:$AZ$413,1,R$1)="","",INDEX(Responses!$A$413:$AZ$413,1,R$1)))</f>
        <v/>
      </c>
      <c r="S413" s="0" t="str">
        <f aca="false">IF(S$1="","",IF(INDEX(Responses!$A$413:$AZ$413,1,S$1)="","",INDEX(Responses!$A$413:$AZ$413,1,S$1)))</f>
        <v/>
      </c>
      <c r="T413" s="0" t="n">
        <f aca="false">IF(LEN(A413&amp;B413&amp;C413&amp;D413&amp;E413&amp;F413&amp;G413&amp;H413&amp;I413&amp;J413&amp;K413&amp;L413&amp;M413&amp;N413&amp;O413&amp;P413&amp;Q413&amp;R413&amp;S413)&gt;0,1,0)</f>
        <v>0</v>
      </c>
    </row>
    <row r="414" customFormat="false" ht="15" hidden="false" customHeight="false" outlineLevel="0" collapsed="false">
      <c r="A414" s="0" t="str">
        <f aca="false">IF(A$1="","",IF(INDEX(Responses!$A$414:$AZ$414,1,A$1)="","",INDEX(Responses!$A$414:$AZ$414,1,A$1)))</f>
        <v/>
      </c>
      <c r="B414" s="0" t="str">
        <f aca="false">IF(B$1="","",IF(INDEX(Responses!$A$414:$AZ$414,1,B$1)="","",INDEX(Responses!$A$414:$AZ$414,1,B$1)))</f>
        <v/>
      </c>
      <c r="C414" s="0" t="str">
        <f aca="false">IF(C$1="","",IF(INDEX(Responses!$A$414:$AZ$414,1,C$1)="","",INDEX(Responses!$A$414:$AZ$414,1,C$1)))</f>
        <v/>
      </c>
      <c r="D414" s="0" t="str">
        <f aca="false">IF(D$1="","",IF(INDEX(Responses!$A$414:$AZ$414,1,D$1)="","",INDEX(Responses!$A$414:$AZ$414,1,D$1)))</f>
        <v/>
      </c>
      <c r="E414" s="0" t="str">
        <f aca="false">IF(E$1="","",IF(INDEX(Responses!$A$414:$AZ$414,1,E$1)="","",INDEX(Responses!$A$414:$AZ$414,1,E$1)))</f>
        <v/>
      </c>
      <c r="F414" s="0" t="str">
        <f aca="false">IF(F$1="","",IF(INDEX(Responses!$A$414:$AZ$414,1,F$1)="","",INDEX(Responses!$A$414:$AZ$414,1,F$1)))</f>
        <v/>
      </c>
      <c r="G414" s="0" t="str">
        <f aca="false">IF(G$1="","",IF(INDEX(Responses!$A$414:$AZ$414,1,G$1)="","",INDEX(Responses!$A$414:$AZ$414,1,G$1)))</f>
        <v/>
      </c>
      <c r="H414" s="0" t="str">
        <f aca="false">IF(H$1="","",IF(INDEX(Responses!$A$414:$AZ$414,1,H$1)="","",INDEX(Responses!$A$414:$AZ$414,1,H$1)))</f>
        <v/>
      </c>
      <c r="I414" s="0" t="str">
        <f aca="false">IF(I$1="","",IF(INDEX(Responses!$A$414:$AZ$414,1,I$1)="","",INDEX(Responses!$A$414:$AZ$414,1,I$1)))</f>
        <v/>
      </c>
      <c r="J414" s="0" t="str">
        <f aca="false">IF(J$1="","",IF(INDEX(Responses!$A$414:$AZ$414,1,J$1)="","",INDEX(Responses!$A$414:$AZ$414,1,J$1)))</f>
        <v/>
      </c>
      <c r="K414" s="0" t="str">
        <f aca="false">IF(K$1="","",IF(INDEX(Responses!$A$414:$AZ$414,1,K$1)="","",INDEX(Responses!$A$414:$AZ$414,1,K$1)))</f>
        <v/>
      </c>
      <c r="L414" s="0" t="str">
        <f aca="false">IF(L$1="","",IF(INDEX(Responses!$A$414:$AZ$414,1,L$1)="","",INDEX(Responses!$A$414:$AZ$414,1,L$1)))</f>
        <v/>
      </c>
      <c r="M414" s="0" t="str">
        <f aca="false">IF(M$1="","",IF(INDEX(Responses!$A$414:$AZ$414,1,M$1)="","",INDEX(Responses!$A$414:$AZ$414,1,M$1)))</f>
        <v/>
      </c>
      <c r="N414" s="0" t="str">
        <f aca="false">IF(N$1="","",IF(INDEX(Responses!$A$414:$AZ$414,1,N$1)="","",INDEX(Responses!$A$414:$AZ$414,1,N$1)))</f>
        <v/>
      </c>
      <c r="O414" s="0" t="str">
        <f aca="false">IF(O$1="","",IF(INDEX(Responses!$A$414:$AZ$414,1,O$1)="","",INDEX(Responses!$A$414:$AZ$414,1,O$1)))</f>
        <v/>
      </c>
      <c r="P414" s="0" t="str">
        <f aca="false">IF(P$1="","",IF(INDEX(Responses!$A$414:$AZ$414,1,P$1)="","",INDEX(Responses!$A$414:$AZ$414,1,P$1)))</f>
        <v/>
      </c>
      <c r="Q414" s="0" t="str">
        <f aca="false">IF(Q$1="","",IF(INDEX(Responses!$A$414:$AZ$414,1,Q$1)="","",INDEX(Responses!$A$414:$AZ$414,1,Q$1)))</f>
        <v/>
      </c>
      <c r="R414" s="0" t="str">
        <f aca="false">IF(R$1="","",IF(INDEX(Responses!$A$414:$AZ$414,1,R$1)="","",INDEX(Responses!$A$414:$AZ$414,1,R$1)))</f>
        <v/>
      </c>
      <c r="S414" s="0" t="str">
        <f aca="false">IF(S$1="","",IF(INDEX(Responses!$A$414:$AZ$414,1,S$1)="","",INDEX(Responses!$A$414:$AZ$414,1,S$1)))</f>
        <v/>
      </c>
      <c r="T414" s="0" t="n">
        <f aca="false">IF(LEN(A414&amp;B414&amp;C414&amp;D414&amp;E414&amp;F414&amp;G414&amp;H414&amp;I414&amp;J414&amp;K414&amp;L414&amp;M414&amp;N414&amp;O414&amp;P414&amp;Q414&amp;R414&amp;S414)&gt;0,1,0)</f>
        <v>0</v>
      </c>
    </row>
    <row r="415" customFormat="false" ht="15" hidden="false" customHeight="false" outlineLevel="0" collapsed="false">
      <c r="A415" s="0" t="str">
        <f aca="false">IF(A$1="","",IF(INDEX(Responses!$A$415:$AZ$415,1,A$1)="","",INDEX(Responses!$A$415:$AZ$415,1,A$1)))</f>
        <v/>
      </c>
      <c r="B415" s="0" t="str">
        <f aca="false">IF(B$1="","",IF(INDEX(Responses!$A$415:$AZ$415,1,B$1)="","",INDEX(Responses!$A$415:$AZ$415,1,B$1)))</f>
        <v/>
      </c>
      <c r="C415" s="0" t="str">
        <f aca="false">IF(C$1="","",IF(INDEX(Responses!$A$415:$AZ$415,1,C$1)="","",INDEX(Responses!$A$415:$AZ$415,1,C$1)))</f>
        <v/>
      </c>
      <c r="D415" s="0" t="str">
        <f aca="false">IF(D$1="","",IF(INDEX(Responses!$A$415:$AZ$415,1,D$1)="","",INDEX(Responses!$A$415:$AZ$415,1,D$1)))</f>
        <v/>
      </c>
      <c r="E415" s="0" t="str">
        <f aca="false">IF(E$1="","",IF(INDEX(Responses!$A$415:$AZ$415,1,E$1)="","",INDEX(Responses!$A$415:$AZ$415,1,E$1)))</f>
        <v/>
      </c>
      <c r="F415" s="0" t="str">
        <f aca="false">IF(F$1="","",IF(INDEX(Responses!$A$415:$AZ$415,1,F$1)="","",INDEX(Responses!$A$415:$AZ$415,1,F$1)))</f>
        <v/>
      </c>
      <c r="G415" s="0" t="str">
        <f aca="false">IF(G$1="","",IF(INDEX(Responses!$A$415:$AZ$415,1,G$1)="","",INDEX(Responses!$A$415:$AZ$415,1,G$1)))</f>
        <v/>
      </c>
      <c r="H415" s="0" t="str">
        <f aca="false">IF(H$1="","",IF(INDEX(Responses!$A$415:$AZ$415,1,H$1)="","",INDEX(Responses!$A$415:$AZ$415,1,H$1)))</f>
        <v/>
      </c>
      <c r="I415" s="0" t="str">
        <f aca="false">IF(I$1="","",IF(INDEX(Responses!$A$415:$AZ$415,1,I$1)="","",INDEX(Responses!$A$415:$AZ$415,1,I$1)))</f>
        <v/>
      </c>
      <c r="J415" s="0" t="str">
        <f aca="false">IF(J$1="","",IF(INDEX(Responses!$A$415:$AZ$415,1,J$1)="","",INDEX(Responses!$A$415:$AZ$415,1,J$1)))</f>
        <v/>
      </c>
      <c r="K415" s="0" t="str">
        <f aca="false">IF(K$1="","",IF(INDEX(Responses!$A$415:$AZ$415,1,K$1)="","",INDEX(Responses!$A$415:$AZ$415,1,K$1)))</f>
        <v/>
      </c>
      <c r="L415" s="0" t="str">
        <f aca="false">IF(L$1="","",IF(INDEX(Responses!$A$415:$AZ$415,1,L$1)="","",INDEX(Responses!$A$415:$AZ$415,1,L$1)))</f>
        <v/>
      </c>
      <c r="M415" s="0" t="str">
        <f aca="false">IF(M$1="","",IF(INDEX(Responses!$A$415:$AZ$415,1,M$1)="","",INDEX(Responses!$A$415:$AZ$415,1,M$1)))</f>
        <v/>
      </c>
      <c r="N415" s="0" t="str">
        <f aca="false">IF(N$1="","",IF(INDEX(Responses!$A$415:$AZ$415,1,N$1)="","",INDEX(Responses!$A$415:$AZ$415,1,N$1)))</f>
        <v/>
      </c>
      <c r="O415" s="0" t="str">
        <f aca="false">IF(O$1="","",IF(INDEX(Responses!$A$415:$AZ$415,1,O$1)="","",INDEX(Responses!$A$415:$AZ$415,1,O$1)))</f>
        <v/>
      </c>
      <c r="P415" s="0" t="str">
        <f aca="false">IF(P$1="","",IF(INDEX(Responses!$A$415:$AZ$415,1,P$1)="","",INDEX(Responses!$A$415:$AZ$415,1,P$1)))</f>
        <v/>
      </c>
      <c r="Q415" s="0" t="str">
        <f aca="false">IF(Q$1="","",IF(INDEX(Responses!$A$415:$AZ$415,1,Q$1)="","",INDEX(Responses!$A$415:$AZ$415,1,Q$1)))</f>
        <v/>
      </c>
      <c r="R415" s="0" t="str">
        <f aca="false">IF(R$1="","",IF(INDEX(Responses!$A$415:$AZ$415,1,R$1)="","",INDEX(Responses!$A$415:$AZ$415,1,R$1)))</f>
        <v/>
      </c>
      <c r="S415" s="0" t="str">
        <f aca="false">IF(S$1="","",IF(INDEX(Responses!$A$415:$AZ$415,1,S$1)="","",INDEX(Responses!$A$415:$AZ$415,1,S$1)))</f>
        <v/>
      </c>
      <c r="T415" s="0" t="n">
        <f aca="false">IF(LEN(A415&amp;B415&amp;C415&amp;D415&amp;E415&amp;F415&amp;G415&amp;H415&amp;I415&amp;J415&amp;K415&amp;L415&amp;M415&amp;N415&amp;O415&amp;P415&amp;Q415&amp;R415&amp;S415)&gt;0,1,0)</f>
        <v>0</v>
      </c>
    </row>
    <row r="416" customFormat="false" ht="15" hidden="false" customHeight="false" outlineLevel="0" collapsed="false">
      <c r="A416" s="0" t="str">
        <f aca="false">IF(A$1="","",IF(INDEX(Responses!$A$416:$AZ$416,1,A$1)="","",INDEX(Responses!$A$416:$AZ$416,1,A$1)))</f>
        <v/>
      </c>
      <c r="B416" s="0" t="str">
        <f aca="false">IF(B$1="","",IF(INDEX(Responses!$A$416:$AZ$416,1,B$1)="","",INDEX(Responses!$A$416:$AZ$416,1,B$1)))</f>
        <v/>
      </c>
      <c r="C416" s="0" t="str">
        <f aca="false">IF(C$1="","",IF(INDEX(Responses!$A$416:$AZ$416,1,C$1)="","",INDEX(Responses!$A$416:$AZ$416,1,C$1)))</f>
        <v/>
      </c>
      <c r="D416" s="0" t="str">
        <f aca="false">IF(D$1="","",IF(INDEX(Responses!$A$416:$AZ$416,1,D$1)="","",INDEX(Responses!$A$416:$AZ$416,1,D$1)))</f>
        <v/>
      </c>
      <c r="E416" s="0" t="str">
        <f aca="false">IF(E$1="","",IF(INDEX(Responses!$A$416:$AZ$416,1,E$1)="","",INDEX(Responses!$A$416:$AZ$416,1,E$1)))</f>
        <v/>
      </c>
      <c r="F416" s="0" t="str">
        <f aca="false">IF(F$1="","",IF(INDEX(Responses!$A$416:$AZ$416,1,F$1)="","",INDEX(Responses!$A$416:$AZ$416,1,F$1)))</f>
        <v/>
      </c>
      <c r="G416" s="0" t="str">
        <f aca="false">IF(G$1="","",IF(INDEX(Responses!$A$416:$AZ$416,1,G$1)="","",INDEX(Responses!$A$416:$AZ$416,1,G$1)))</f>
        <v/>
      </c>
      <c r="H416" s="0" t="str">
        <f aca="false">IF(H$1="","",IF(INDEX(Responses!$A$416:$AZ$416,1,H$1)="","",INDEX(Responses!$A$416:$AZ$416,1,H$1)))</f>
        <v/>
      </c>
      <c r="I416" s="0" t="str">
        <f aca="false">IF(I$1="","",IF(INDEX(Responses!$A$416:$AZ$416,1,I$1)="","",INDEX(Responses!$A$416:$AZ$416,1,I$1)))</f>
        <v/>
      </c>
      <c r="J416" s="0" t="str">
        <f aca="false">IF(J$1="","",IF(INDEX(Responses!$A$416:$AZ$416,1,J$1)="","",INDEX(Responses!$A$416:$AZ$416,1,J$1)))</f>
        <v/>
      </c>
      <c r="K416" s="0" t="str">
        <f aca="false">IF(K$1="","",IF(INDEX(Responses!$A$416:$AZ$416,1,K$1)="","",INDEX(Responses!$A$416:$AZ$416,1,K$1)))</f>
        <v/>
      </c>
      <c r="L416" s="0" t="str">
        <f aca="false">IF(L$1="","",IF(INDEX(Responses!$A$416:$AZ$416,1,L$1)="","",INDEX(Responses!$A$416:$AZ$416,1,L$1)))</f>
        <v/>
      </c>
      <c r="M416" s="0" t="str">
        <f aca="false">IF(M$1="","",IF(INDEX(Responses!$A$416:$AZ$416,1,M$1)="","",INDEX(Responses!$A$416:$AZ$416,1,M$1)))</f>
        <v/>
      </c>
      <c r="N416" s="0" t="str">
        <f aca="false">IF(N$1="","",IF(INDEX(Responses!$A$416:$AZ$416,1,N$1)="","",INDEX(Responses!$A$416:$AZ$416,1,N$1)))</f>
        <v/>
      </c>
      <c r="O416" s="0" t="str">
        <f aca="false">IF(O$1="","",IF(INDEX(Responses!$A$416:$AZ$416,1,O$1)="","",INDEX(Responses!$A$416:$AZ$416,1,O$1)))</f>
        <v/>
      </c>
      <c r="P416" s="0" t="str">
        <f aca="false">IF(P$1="","",IF(INDEX(Responses!$A$416:$AZ$416,1,P$1)="","",INDEX(Responses!$A$416:$AZ$416,1,P$1)))</f>
        <v/>
      </c>
      <c r="Q416" s="0" t="str">
        <f aca="false">IF(Q$1="","",IF(INDEX(Responses!$A$416:$AZ$416,1,Q$1)="","",INDEX(Responses!$A$416:$AZ$416,1,Q$1)))</f>
        <v/>
      </c>
      <c r="R416" s="0" t="str">
        <f aca="false">IF(R$1="","",IF(INDEX(Responses!$A$416:$AZ$416,1,R$1)="","",INDEX(Responses!$A$416:$AZ$416,1,R$1)))</f>
        <v/>
      </c>
      <c r="S416" s="0" t="str">
        <f aca="false">IF(S$1="","",IF(INDEX(Responses!$A$416:$AZ$416,1,S$1)="","",INDEX(Responses!$A$416:$AZ$416,1,S$1)))</f>
        <v/>
      </c>
      <c r="T416" s="0" t="n">
        <f aca="false">IF(LEN(A416&amp;B416&amp;C416&amp;D416&amp;E416&amp;F416&amp;G416&amp;H416&amp;I416&amp;J416&amp;K416&amp;L416&amp;M416&amp;N416&amp;O416&amp;P416&amp;Q416&amp;R416&amp;S416)&gt;0,1,0)</f>
        <v>0</v>
      </c>
    </row>
    <row r="417" customFormat="false" ht="15" hidden="false" customHeight="false" outlineLevel="0" collapsed="false">
      <c r="A417" s="0" t="str">
        <f aca="false">IF(A$1="","",IF(INDEX(Responses!$A$417:$AZ$417,1,A$1)="","",INDEX(Responses!$A$417:$AZ$417,1,A$1)))</f>
        <v/>
      </c>
      <c r="B417" s="0" t="str">
        <f aca="false">IF(B$1="","",IF(INDEX(Responses!$A$417:$AZ$417,1,B$1)="","",INDEX(Responses!$A$417:$AZ$417,1,B$1)))</f>
        <v/>
      </c>
      <c r="C417" s="0" t="str">
        <f aca="false">IF(C$1="","",IF(INDEX(Responses!$A$417:$AZ$417,1,C$1)="","",INDEX(Responses!$A$417:$AZ$417,1,C$1)))</f>
        <v/>
      </c>
      <c r="D417" s="0" t="str">
        <f aca="false">IF(D$1="","",IF(INDEX(Responses!$A$417:$AZ$417,1,D$1)="","",INDEX(Responses!$A$417:$AZ$417,1,D$1)))</f>
        <v/>
      </c>
      <c r="E417" s="0" t="str">
        <f aca="false">IF(E$1="","",IF(INDEX(Responses!$A$417:$AZ$417,1,E$1)="","",INDEX(Responses!$A$417:$AZ$417,1,E$1)))</f>
        <v/>
      </c>
      <c r="F417" s="0" t="str">
        <f aca="false">IF(F$1="","",IF(INDEX(Responses!$A$417:$AZ$417,1,F$1)="","",INDEX(Responses!$A$417:$AZ$417,1,F$1)))</f>
        <v/>
      </c>
      <c r="G417" s="0" t="str">
        <f aca="false">IF(G$1="","",IF(INDEX(Responses!$A$417:$AZ$417,1,G$1)="","",INDEX(Responses!$A$417:$AZ$417,1,G$1)))</f>
        <v/>
      </c>
      <c r="H417" s="0" t="str">
        <f aca="false">IF(H$1="","",IF(INDEX(Responses!$A$417:$AZ$417,1,H$1)="","",INDEX(Responses!$A$417:$AZ$417,1,H$1)))</f>
        <v/>
      </c>
      <c r="I417" s="0" t="str">
        <f aca="false">IF(I$1="","",IF(INDEX(Responses!$A$417:$AZ$417,1,I$1)="","",INDEX(Responses!$A$417:$AZ$417,1,I$1)))</f>
        <v/>
      </c>
      <c r="J417" s="0" t="str">
        <f aca="false">IF(J$1="","",IF(INDEX(Responses!$A$417:$AZ$417,1,J$1)="","",INDEX(Responses!$A$417:$AZ$417,1,J$1)))</f>
        <v/>
      </c>
      <c r="K417" s="0" t="str">
        <f aca="false">IF(K$1="","",IF(INDEX(Responses!$A$417:$AZ$417,1,K$1)="","",INDEX(Responses!$A$417:$AZ$417,1,K$1)))</f>
        <v/>
      </c>
      <c r="L417" s="0" t="str">
        <f aca="false">IF(L$1="","",IF(INDEX(Responses!$A$417:$AZ$417,1,L$1)="","",INDEX(Responses!$A$417:$AZ$417,1,L$1)))</f>
        <v/>
      </c>
      <c r="M417" s="0" t="str">
        <f aca="false">IF(M$1="","",IF(INDEX(Responses!$A$417:$AZ$417,1,M$1)="","",INDEX(Responses!$A$417:$AZ$417,1,M$1)))</f>
        <v/>
      </c>
      <c r="N417" s="0" t="str">
        <f aca="false">IF(N$1="","",IF(INDEX(Responses!$A$417:$AZ$417,1,N$1)="","",INDEX(Responses!$A$417:$AZ$417,1,N$1)))</f>
        <v/>
      </c>
      <c r="O417" s="0" t="str">
        <f aca="false">IF(O$1="","",IF(INDEX(Responses!$A$417:$AZ$417,1,O$1)="","",INDEX(Responses!$A$417:$AZ$417,1,O$1)))</f>
        <v/>
      </c>
      <c r="P417" s="0" t="str">
        <f aca="false">IF(P$1="","",IF(INDEX(Responses!$A$417:$AZ$417,1,P$1)="","",INDEX(Responses!$A$417:$AZ$417,1,P$1)))</f>
        <v/>
      </c>
      <c r="Q417" s="0" t="str">
        <f aca="false">IF(Q$1="","",IF(INDEX(Responses!$A$417:$AZ$417,1,Q$1)="","",INDEX(Responses!$A$417:$AZ$417,1,Q$1)))</f>
        <v/>
      </c>
      <c r="R417" s="0" t="str">
        <f aca="false">IF(R$1="","",IF(INDEX(Responses!$A$417:$AZ$417,1,R$1)="","",INDEX(Responses!$A$417:$AZ$417,1,R$1)))</f>
        <v/>
      </c>
      <c r="S417" s="0" t="str">
        <f aca="false">IF(S$1="","",IF(INDEX(Responses!$A$417:$AZ$417,1,S$1)="","",INDEX(Responses!$A$417:$AZ$417,1,S$1)))</f>
        <v/>
      </c>
      <c r="T417" s="0" t="n">
        <f aca="false">IF(LEN(A417&amp;B417&amp;C417&amp;D417&amp;E417&amp;F417&amp;G417&amp;H417&amp;I417&amp;J417&amp;K417&amp;L417&amp;M417&amp;N417&amp;O417&amp;P417&amp;Q417&amp;R417&amp;S417)&gt;0,1,0)</f>
        <v>0</v>
      </c>
    </row>
    <row r="418" customFormat="false" ht="15" hidden="false" customHeight="false" outlineLevel="0" collapsed="false">
      <c r="A418" s="0" t="str">
        <f aca="false">IF(A$1="","",IF(INDEX(Responses!$A$418:$AZ$418,1,A$1)="","",INDEX(Responses!$A$418:$AZ$418,1,A$1)))</f>
        <v/>
      </c>
      <c r="B418" s="0" t="str">
        <f aca="false">IF(B$1="","",IF(INDEX(Responses!$A$418:$AZ$418,1,B$1)="","",INDEX(Responses!$A$418:$AZ$418,1,B$1)))</f>
        <v/>
      </c>
      <c r="C418" s="0" t="str">
        <f aca="false">IF(C$1="","",IF(INDEX(Responses!$A$418:$AZ$418,1,C$1)="","",INDEX(Responses!$A$418:$AZ$418,1,C$1)))</f>
        <v/>
      </c>
      <c r="D418" s="0" t="str">
        <f aca="false">IF(D$1="","",IF(INDEX(Responses!$A$418:$AZ$418,1,D$1)="","",INDEX(Responses!$A$418:$AZ$418,1,D$1)))</f>
        <v/>
      </c>
      <c r="E418" s="0" t="str">
        <f aca="false">IF(E$1="","",IF(INDEX(Responses!$A$418:$AZ$418,1,E$1)="","",INDEX(Responses!$A$418:$AZ$418,1,E$1)))</f>
        <v/>
      </c>
      <c r="F418" s="0" t="str">
        <f aca="false">IF(F$1="","",IF(INDEX(Responses!$A$418:$AZ$418,1,F$1)="","",INDEX(Responses!$A$418:$AZ$418,1,F$1)))</f>
        <v/>
      </c>
      <c r="G418" s="0" t="str">
        <f aca="false">IF(G$1="","",IF(INDEX(Responses!$A$418:$AZ$418,1,G$1)="","",INDEX(Responses!$A$418:$AZ$418,1,G$1)))</f>
        <v/>
      </c>
      <c r="H418" s="0" t="str">
        <f aca="false">IF(H$1="","",IF(INDEX(Responses!$A$418:$AZ$418,1,H$1)="","",INDEX(Responses!$A$418:$AZ$418,1,H$1)))</f>
        <v/>
      </c>
      <c r="I418" s="0" t="str">
        <f aca="false">IF(I$1="","",IF(INDEX(Responses!$A$418:$AZ$418,1,I$1)="","",INDEX(Responses!$A$418:$AZ$418,1,I$1)))</f>
        <v/>
      </c>
      <c r="J418" s="0" t="str">
        <f aca="false">IF(J$1="","",IF(INDEX(Responses!$A$418:$AZ$418,1,J$1)="","",INDEX(Responses!$A$418:$AZ$418,1,J$1)))</f>
        <v/>
      </c>
      <c r="K418" s="0" t="str">
        <f aca="false">IF(K$1="","",IF(INDEX(Responses!$A$418:$AZ$418,1,K$1)="","",INDEX(Responses!$A$418:$AZ$418,1,K$1)))</f>
        <v/>
      </c>
      <c r="L418" s="0" t="str">
        <f aca="false">IF(L$1="","",IF(INDEX(Responses!$A$418:$AZ$418,1,L$1)="","",INDEX(Responses!$A$418:$AZ$418,1,L$1)))</f>
        <v/>
      </c>
      <c r="M418" s="0" t="str">
        <f aca="false">IF(M$1="","",IF(INDEX(Responses!$A$418:$AZ$418,1,M$1)="","",INDEX(Responses!$A$418:$AZ$418,1,M$1)))</f>
        <v/>
      </c>
      <c r="N418" s="0" t="str">
        <f aca="false">IF(N$1="","",IF(INDEX(Responses!$A$418:$AZ$418,1,N$1)="","",INDEX(Responses!$A$418:$AZ$418,1,N$1)))</f>
        <v/>
      </c>
      <c r="O418" s="0" t="str">
        <f aca="false">IF(O$1="","",IF(INDEX(Responses!$A$418:$AZ$418,1,O$1)="","",INDEX(Responses!$A$418:$AZ$418,1,O$1)))</f>
        <v/>
      </c>
      <c r="P418" s="0" t="str">
        <f aca="false">IF(P$1="","",IF(INDEX(Responses!$A$418:$AZ$418,1,P$1)="","",INDEX(Responses!$A$418:$AZ$418,1,P$1)))</f>
        <v/>
      </c>
      <c r="Q418" s="0" t="str">
        <f aca="false">IF(Q$1="","",IF(INDEX(Responses!$A$418:$AZ$418,1,Q$1)="","",INDEX(Responses!$A$418:$AZ$418,1,Q$1)))</f>
        <v/>
      </c>
      <c r="R418" s="0" t="str">
        <f aca="false">IF(R$1="","",IF(INDEX(Responses!$A$418:$AZ$418,1,R$1)="","",INDEX(Responses!$A$418:$AZ$418,1,R$1)))</f>
        <v/>
      </c>
      <c r="S418" s="0" t="str">
        <f aca="false">IF(S$1="","",IF(INDEX(Responses!$A$418:$AZ$418,1,S$1)="","",INDEX(Responses!$A$418:$AZ$418,1,S$1)))</f>
        <v/>
      </c>
      <c r="T418" s="0" t="n">
        <f aca="false">IF(LEN(A418&amp;B418&amp;C418&amp;D418&amp;E418&amp;F418&amp;G418&amp;H418&amp;I418&amp;J418&amp;K418&amp;L418&amp;M418&amp;N418&amp;O418&amp;P418&amp;Q418&amp;R418&amp;S418)&gt;0,1,0)</f>
        <v>0</v>
      </c>
    </row>
    <row r="419" customFormat="false" ht="15" hidden="false" customHeight="false" outlineLevel="0" collapsed="false">
      <c r="A419" s="0" t="str">
        <f aca="false">IF(A$1="","",IF(INDEX(Responses!$A$419:$AZ$419,1,A$1)="","",INDEX(Responses!$A$419:$AZ$419,1,A$1)))</f>
        <v/>
      </c>
      <c r="B419" s="0" t="str">
        <f aca="false">IF(B$1="","",IF(INDEX(Responses!$A$419:$AZ$419,1,B$1)="","",INDEX(Responses!$A$419:$AZ$419,1,B$1)))</f>
        <v/>
      </c>
      <c r="C419" s="0" t="str">
        <f aca="false">IF(C$1="","",IF(INDEX(Responses!$A$419:$AZ$419,1,C$1)="","",INDEX(Responses!$A$419:$AZ$419,1,C$1)))</f>
        <v/>
      </c>
      <c r="D419" s="0" t="str">
        <f aca="false">IF(D$1="","",IF(INDEX(Responses!$A$419:$AZ$419,1,D$1)="","",INDEX(Responses!$A$419:$AZ$419,1,D$1)))</f>
        <v/>
      </c>
      <c r="E419" s="0" t="str">
        <f aca="false">IF(E$1="","",IF(INDEX(Responses!$A$419:$AZ$419,1,E$1)="","",INDEX(Responses!$A$419:$AZ$419,1,E$1)))</f>
        <v/>
      </c>
      <c r="F419" s="0" t="str">
        <f aca="false">IF(F$1="","",IF(INDEX(Responses!$A$419:$AZ$419,1,F$1)="","",INDEX(Responses!$A$419:$AZ$419,1,F$1)))</f>
        <v/>
      </c>
      <c r="G419" s="0" t="str">
        <f aca="false">IF(G$1="","",IF(INDEX(Responses!$A$419:$AZ$419,1,G$1)="","",INDEX(Responses!$A$419:$AZ$419,1,G$1)))</f>
        <v/>
      </c>
      <c r="H419" s="0" t="str">
        <f aca="false">IF(H$1="","",IF(INDEX(Responses!$A$419:$AZ$419,1,H$1)="","",INDEX(Responses!$A$419:$AZ$419,1,H$1)))</f>
        <v/>
      </c>
      <c r="I419" s="0" t="str">
        <f aca="false">IF(I$1="","",IF(INDEX(Responses!$A$419:$AZ$419,1,I$1)="","",INDEX(Responses!$A$419:$AZ$419,1,I$1)))</f>
        <v/>
      </c>
      <c r="J419" s="0" t="str">
        <f aca="false">IF(J$1="","",IF(INDEX(Responses!$A$419:$AZ$419,1,J$1)="","",INDEX(Responses!$A$419:$AZ$419,1,J$1)))</f>
        <v/>
      </c>
      <c r="K419" s="0" t="str">
        <f aca="false">IF(K$1="","",IF(INDEX(Responses!$A$419:$AZ$419,1,K$1)="","",INDEX(Responses!$A$419:$AZ$419,1,K$1)))</f>
        <v/>
      </c>
      <c r="L419" s="0" t="str">
        <f aca="false">IF(L$1="","",IF(INDEX(Responses!$A$419:$AZ$419,1,L$1)="","",INDEX(Responses!$A$419:$AZ$419,1,L$1)))</f>
        <v/>
      </c>
      <c r="M419" s="0" t="str">
        <f aca="false">IF(M$1="","",IF(INDEX(Responses!$A$419:$AZ$419,1,M$1)="","",INDEX(Responses!$A$419:$AZ$419,1,M$1)))</f>
        <v/>
      </c>
      <c r="N419" s="0" t="str">
        <f aca="false">IF(N$1="","",IF(INDEX(Responses!$A$419:$AZ$419,1,N$1)="","",INDEX(Responses!$A$419:$AZ$419,1,N$1)))</f>
        <v/>
      </c>
      <c r="O419" s="0" t="str">
        <f aca="false">IF(O$1="","",IF(INDEX(Responses!$A$419:$AZ$419,1,O$1)="","",INDEX(Responses!$A$419:$AZ$419,1,O$1)))</f>
        <v/>
      </c>
      <c r="P419" s="0" t="str">
        <f aca="false">IF(P$1="","",IF(INDEX(Responses!$A$419:$AZ$419,1,P$1)="","",INDEX(Responses!$A$419:$AZ$419,1,P$1)))</f>
        <v/>
      </c>
      <c r="Q419" s="0" t="str">
        <f aca="false">IF(Q$1="","",IF(INDEX(Responses!$A$419:$AZ$419,1,Q$1)="","",INDEX(Responses!$A$419:$AZ$419,1,Q$1)))</f>
        <v/>
      </c>
      <c r="R419" s="0" t="str">
        <f aca="false">IF(R$1="","",IF(INDEX(Responses!$A$419:$AZ$419,1,R$1)="","",INDEX(Responses!$A$419:$AZ$419,1,R$1)))</f>
        <v/>
      </c>
      <c r="S419" s="0" t="str">
        <f aca="false">IF(S$1="","",IF(INDEX(Responses!$A$419:$AZ$419,1,S$1)="","",INDEX(Responses!$A$419:$AZ$419,1,S$1)))</f>
        <v/>
      </c>
      <c r="T419" s="0" t="n">
        <f aca="false">IF(LEN(A419&amp;B419&amp;C419&amp;D419&amp;E419&amp;F419&amp;G419&amp;H419&amp;I419&amp;J419&amp;K419&amp;L419&amp;M419&amp;N419&amp;O419&amp;P419&amp;Q419&amp;R419&amp;S419)&gt;0,1,0)</f>
        <v>0</v>
      </c>
    </row>
    <row r="420" customFormat="false" ht="15" hidden="false" customHeight="false" outlineLevel="0" collapsed="false">
      <c r="A420" s="0" t="str">
        <f aca="false">IF(A$1="","",IF(INDEX(Responses!$A$420:$AZ$420,1,A$1)="","",INDEX(Responses!$A$420:$AZ$420,1,A$1)))</f>
        <v/>
      </c>
      <c r="B420" s="0" t="str">
        <f aca="false">IF(B$1="","",IF(INDEX(Responses!$A$420:$AZ$420,1,B$1)="","",INDEX(Responses!$A$420:$AZ$420,1,B$1)))</f>
        <v/>
      </c>
      <c r="C420" s="0" t="str">
        <f aca="false">IF(C$1="","",IF(INDEX(Responses!$A$420:$AZ$420,1,C$1)="","",INDEX(Responses!$A$420:$AZ$420,1,C$1)))</f>
        <v/>
      </c>
      <c r="D420" s="0" t="str">
        <f aca="false">IF(D$1="","",IF(INDEX(Responses!$A$420:$AZ$420,1,D$1)="","",INDEX(Responses!$A$420:$AZ$420,1,D$1)))</f>
        <v/>
      </c>
      <c r="E420" s="0" t="str">
        <f aca="false">IF(E$1="","",IF(INDEX(Responses!$A$420:$AZ$420,1,E$1)="","",INDEX(Responses!$A$420:$AZ$420,1,E$1)))</f>
        <v/>
      </c>
      <c r="F420" s="0" t="str">
        <f aca="false">IF(F$1="","",IF(INDEX(Responses!$A$420:$AZ$420,1,F$1)="","",INDEX(Responses!$A$420:$AZ$420,1,F$1)))</f>
        <v/>
      </c>
      <c r="G420" s="0" t="str">
        <f aca="false">IF(G$1="","",IF(INDEX(Responses!$A$420:$AZ$420,1,G$1)="","",INDEX(Responses!$A$420:$AZ$420,1,G$1)))</f>
        <v/>
      </c>
      <c r="H420" s="0" t="str">
        <f aca="false">IF(H$1="","",IF(INDEX(Responses!$A$420:$AZ$420,1,H$1)="","",INDEX(Responses!$A$420:$AZ$420,1,H$1)))</f>
        <v/>
      </c>
      <c r="I420" s="0" t="str">
        <f aca="false">IF(I$1="","",IF(INDEX(Responses!$A$420:$AZ$420,1,I$1)="","",INDEX(Responses!$A$420:$AZ$420,1,I$1)))</f>
        <v/>
      </c>
      <c r="J420" s="0" t="str">
        <f aca="false">IF(J$1="","",IF(INDEX(Responses!$A$420:$AZ$420,1,J$1)="","",INDEX(Responses!$A$420:$AZ$420,1,J$1)))</f>
        <v/>
      </c>
      <c r="K420" s="0" t="str">
        <f aca="false">IF(K$1="","",IF(INDEX(Responses!$A$420:$AZ$420,1,K$1)="","",INDEX(Responses!$A$420:$AZ$420,1,K$1)))</f>
        <v/>
      </c>
      <c r="L420" s="0" t="str">
        <f aca="false">IF(L$1="","",IF(INDEX(Responses!$A$420:$AZ$420,1,L$1)="","",INDEX(Responses!$A$420:$AZ$420,1,L$1)))</f>
        <v/>
      </c>
      <c r="M420" s="0" t="str">
        <f aca="false">IF(M$1="","",IF(INDEX(Responses!$A$420:$AZ$420,1,M$1)="","",INDEX(Responses!$A$420:$AZ$420,1,M$1)))</f>
        <v/>
      </c>
      <c r="N420" s="0" t="str">
        <f aca="false">IF(N$1="","",IF(INDEX(Responses!$A$420:$AZ$420,1,N$1)="","",INDEX(Responses!$A$420:$AZ$420,1,N$1)))</f>
        <v/>
      </c>
      <c r="O420" s="0" t="str">
        <f aca="false">IF(O$1="","",IF(INDEX(Responses!$A$420:$AZ$420,1,O$1)="","",INDEX(Responses!$A$420:$AZ$420,1,O$1)))</f>
        <v/>
      </c>
      <c r="P420" s="0" t="str">
        <f aca="false">IF(P$1="","",IF(INDEX(Responses!$A$420:$AZ$420,1,P$1)="","",INDEX(Responses!$A$420:$AZ$420,1,P$1)))</f>
        <v/>
      </c>
      <c r="Q420" s="0" t="str">
        <f aca="false">IF(Q$1="","",IF(INDEX(Responses!$A$420:$AZ$420,1,Q$1)="","",INDEX(Responses!$A$420:$AZ$420,1,Q$1)))</f>
        <v/>
      </c>
      <c r="R420" s="0" t="str">
        <f aca="false">IF(R$1="","",IF(INDEX(Responses!$A$420:$AZ$420,1,R$1)="","",INDEX(Responses!$A$420:$AZ$420,1,R$1)))</f>
        <v/>
      </c>
      <c r="S420" s="0" t="str">
        <f aca="false">IF(S$1="","",IF(INDEX(Responses!$A$420:$AZ$420,1,S$1)="","",INDEX(Responses!$A$420:$AZ$420,1,S$1)))</f>
        <v/>
      </c>
      <c r="T420" s="0" t="n">
        <f aca="false">IF(LEN(A420&amp;B420&amp;C420&amp;D420&amp;E420&amp;F420&amp;G420&amp;H420&amp;I420&amp;J420&amp;K420&amp;L420&amp;M420&amp;N420&amp;O420&amp;P420&amp;Q420&amp;R420&amp;S420)&gt;0,1,0)</f>
        <v>0</v>
      </c>
    </row>
    <row r="421" customFormat="false" ht="15" hidden="false" customHeight="false" outlineLevel="0" collapsed="false">
      <c r="A421" s="0" t="str">
        <f aca="false">IF(A$1="","",IF(INDEX(Responses!$A$421:$AZ$421,1,A$1)="","",INDEX(Responses!$A$421:$AZ$421,1,A$1)))</f>
        <v/>
      </c>
      <c r="B421" s="0" t="str">
        <f aca="false">IF(B$1="","",IF(INDEX(Responses!$A$421:$AZ$421,1,B$1)="","",INDEX(Responses!$A$421:$AZ$421,1,B$1)))</f>
        <v/>
      </c>
      <c r="C421" s="0" t="str">
        <f aca="false">IF(C$1="","",IF(INDEX(Responses!$A$421:$AZ$421,1,C$1)="","",INDEX(Responses!$A$421:$AZ$421,1,C$1)))</f>
        <v/>
      </c>
      <c r="D421" s="0" t="str">
        <f aca="false">IF(D$1="","",IF(INDEX(Responses!$A$421:$AZ$421,1,D$1)="","",INDEX(Responses!$A$421:$AZ$421,1,D$1)))</f>
        <v/>
      </c>
      <c r="E421" s="0" t="str">
        <f aca="false">IF(E$1="","",IF(INDEX(Responses!$A$421:$AZ$421,1,E$1)="","",INDEX(Responses!$A$421:$AZ$421,1,E$1)))</f>
        <v/>
      </c>
      <c r="F421" s="0" t="str">
        <f aca="false">IF(F$1="","",IF(INDEX(Responses!$A$421:$AZ$421,1,F$1)="","",INDEX(Responses!$A$421:$AZ$421,1,F$1)))</f>
        <v/>
      </c>
      <c r="G421" s="0" t="str">
        <f aca="false">IF(G$1="","",IF(INDEX(Responses!$A$421:$AZ$421,1,G$1)="","",INDEX(Responses!$A$421:$AZ$421,1,G$1)))</f>
        <v/>
      </c>
      <c r="H421" s="0" t="str">
        <f aca="false">IF(H$1="","",IF(INDEX(Responses!$A$421:$AZ$421,1,H$1)="","",INDEX(Responses!$A$421:$AZ$421,1,H$1)))</f>
        <v/>
      </c>
      <c r="I421" s="0" t="str">
        <f aca="false">IF(I$1="","",IF(INDEX(Responses!$A$421:$AZ$421,1,I$1)="","",INDEX(Responses!$A$421:$AZ$421,1,I$1)))</f>
        <v/>
      </c>
      <c r="J421" s="0" t="str">
        <f aca="false">IF(J$1="","",IF(INDEX(Responses!$A$421:$AZ$421,1,J$1)="","",INDEX(Responses!$A$421:$AZ$421,1,J$1)))</f>
        <v/>
      </c>
      <c r="K421" s="0" t="str">
        <f aca="false">IF(K$1="","",IF(INDEX(Responses!$A$421:$AZ$421,1,K$1)="","",INDEX(Responses!$A$421:$AZ$421,1,K$1)))</f>
        <v/>
      </c>
      <c r="L421" s="0" t="str">
        <f aca="false">IF(L$1="","",IF(INDEX(Responses!$A$421:$AZ$421,1,L$1)="","",INDEX(Responses!$A$421:$AZ$421,1,L$1)))</f>
        <v/>
      </c>
      <c r="M421" s="0" t="str">
        <f aca="false">IF(M$1="","",IF(INDEX(Responses!$A$421:$AZ$421,1,M$1)="","",INDEX(Responses!$A$421:$AZ$421,1,M$1)))</f>
        <v/>
      </c>
      <c r="N421" s="0" t="str">
        <f aca="false">IF(N$1="","",IF(INDEX(Responses!$A$421:$AZ$421,1,N$1)="","",INDEX(Responses!$A$421:$AZ$421,1,N$1)))</f>
        <v/>
      </c>
      <c r="O421" s="0" t="str">
        <f aca="false">IF(O$1="","",IF(INDEX(Responses!$A$421:$AZ$421,1,O$1)="","",INDEX(Responses!$A$421:$AZ$421,1,O$1)))</f>
        <v/>
      </c>
      <c r="P421" s="0" t="str">
        <f aca="false">IF(P$1="","",IF(INDEX(Responses!$A$421:$AZ$421,1,P$1)="","",INDEX(Responses!$A$421:$AZ$421,1,P$1)))</f>
        <v/>
      </c>
      <c r="Q421" s="0" t="str">
        <f aca="false">IF(Q$1="","",IF(INDEX(Responses!$A$421:$AZ$421,1,Q$1)="","",INDEX(Responses!$A$421:$AZ$421,1,Q$1)))</f>
        <v/>
      </c>
      <c r="R421" s="0" t="str">
        <f aca="false">IF(R$1="","",IF(INDEX(Responses!$A$421:$AZ$421,1,R$1)="","",INDEX(Responses!$A$421:$AZ$421,1,R$1)))</f>
        <v/>
      </c>
      <c r="S421" s="0" t="str">
        <f aca="false">IF(S$1="","",IF(INDEX(Responses!$A$421:$AZ$421,1,S$1)="","",INDEX(Responses!$A$421:$AZ$421,1,S$1)))</f>
        <v/>
      </c>
      <c r="T421" s="0" t="n">
        <f aca="false">IF(LEN(A421&amp;B421&amp;C421&amp;D421&amp;E421&amp;F421&amp;G421&amp;H421&amp;I421&amp;J421&amp;K421&amp;L421&amp;M421&amp;N421&amp;O421&amp;P421&amp;Q421&amp;R421&amp;S421)&gt;0,1,0)</f>
        <v>0</v>
      </c>
    </row>
    <row r="422" customFormat="false" ht="15" hidden="false" customHeight="false" outlineLevel="0" collapsed="false">
      <c r="A422" s="0" t="str">
        <f aca="false">IF(A$1="","",IF(INDEX(Responses!$A$422:$AZ$422,1,A$1)="","",INDEX(Responses!$A$422:$AZ$422,1,A$1)))</f>
        <v/>
      </c>
      <c r="B422" s="0" t="str">
        <f aca="false">IF(B$1="","",IF(INDEX(Responses!$A$422:$AZ$422,1,B$1)="","",INDEX(Responses!$A$422:$AZ$422,1,B$1)))</f>
        <v/>
      </c>
      <c r="C422" s="0" t="str">
        <f aca="false">IF(C$1="","",IF(INDEX(Responses!$A$422:$AZ$422,1,C$1)="","",INDEX(Responses!$A$422:$AZ$422,1,C$1)))</f>
        <v/>
      </c>
      <c r="D422" s="0" t="str">
        <f aca="false">IF(D$1="","",IF(INDEX(Responses!$A$422:$AZ$422,1,D$1)="","",INDEX(Responses!$A$422:$AZ$422,1,D$1)))</f>
        <v/>
      </c>
      <c r="E422" s="0" t="str">
        <f aca="false">IF(E$1="","",IF(INDEX(Responses!$A$422:$AZ$422,1,E$1)="","",INDEX(Responses!$A$422:$AZ$422,1,E$1)))</f>
        <v/>
      </c>
      <c r="F422" s="0" t="str">
        <f aca="false">IF(F$1="","",IF(INDEX(Responses!$A$422:$AZ$422,1,F$1)="","",INDEX(Responses!$A$422:$AZ$422,1,F$1)))</f>
        <v/>
      </c>
      <c r="G422" s="0" t="str">
        <f aca="false">IF(G$1="","",IF(INDEX(Responses!$A$422:$AZ$422,1,G$1)="","",INDEX(Responses!$A$422:$AZ$422,1,G$1)))</f>
        <v/>
      </c>
      <c r="H422" s="0" t="str">
        <f aca="false">IF(H$1="","",IF(INDEX(Responses!$A$422:$AZ$422,1,H$1)="","",INDEX(Responses!$A$422:$AZ$422,1,H$1)))</f>
        <v/>
      </c>
      <c r="I422" s="0" t="str">
        <f aca="false">IF(I$1="","",IF(INDEX(Responses!$A$422:$AZ$422,1,I$1)="","",INDEX(Responses!$A$422:$AZ$422,1,I$1)))</f>
        <v/>
      </c>
      <c r="J422" s="0" t="str">
        <f aca="false">IF(J$1="","",IF(INDEX(Responses!$A$422:$AZ$422,1,J$1)="","",INDEX(Responses!$A$422:$AZ$422,1,J$1)))</f>
        <v/>
      </c>
      <c r="K422" s="0" t="str">
        <f aca="false">IF(K$1="","",IF(INDEX(Responses!$A$422:$AZ$422,1,K$1)="","",INDEX(Responses!$A$422:$AZ$422,1,K$1)))</f>
        <v/>
      </c>
      <c r="L422" s="0" t="str">
        <f aca="false">IF(L$1="","",IF(INDEX(Responses!$A$422:$AZ$422,1,L$1)="","",INDEX(Responses!$A$422:$AZ$422,1,L$1)))</f>
        <v/>
      </c>
      <c r="M422" s="0" t="str">
        <f aca="false">IF(M$1="","",IF(INDEX(Responses!$A$422:$AZ$422,1,M$1)="","",INDEX(Responses!$A$422:$AZ$422,1,M$1)))</f>
        <v/>
      </c>
      <c r="N422" s="0" t="str">
        <f aca="false">IF(N$1="","",IF(INDEX(Responses!$A$422:$AZ$422,1,N$1)="","",INDEX(Responses!$A$422:$AZ$422,1,N$1)))</f>
        <v/>
      </c>
      <c r="O422" s="0" t="str">
        <f aca="false">IF(O$1="","",IF(INDEX(Responses!$A$422:$AZ$422,1,O$1)="","",INDEX(Responses!$A$422:$AZ$422,1,O$1)))</f>
        <v/>
      </c>
      <c r="P422" s="0" t="str">
        <f aca="false">IF(P$1="","",IF(INDEX(Responses!$A$422:$AZ$422,1,P$1)="","",INDEX(Responses!$A$422:$AZ$422,1,P$1)))</f>
        <v/>
      </c>
      <c r="Q422" s="0" t="str">
        <f aca="false">IF(Q$1="","",IF(INDEX(Responses!$A$422:$AZ$422,1,Q$1)="","",INDEX(Responses!$A$422:$AZ$422,1,Q$1)))</f>
        <v/>
      </c>
      <c r="R422" s="0" t="str">
        <f aca="false">IF(R$1="","",IF(INDEX(Responses!$A$422:$AZ$422,1,R$1)="","",INDEX(Responses!$A$422:$AZ$422,1,R$1)))</f>
        <v/>
      </c>
      <c r="S422" s="0" t="str">
        <f aca="false">IF(S$1="","",IF(INDEX(Responses!$A$422:$AZ$422,1,S$1)="","",INDEX(Responses!$A$422:$AZ$422,1,S$1)))</f>
        <v/>
      </c>
      <c r="T422" s="0" t="n">
        <f aca="false">IF(LEN(A422&amp;B422&amp;C422&amp;D422&amp;E422&amp;F422&amp;G422&amp;H422&amp;I422&amp;J422&amp;K422&amp;L422&amp;M422&amp;N422&amp;O422&amp;P422&amp;Q422&amp;R422&amp;S422)&gt;0,1,0)</f>
        <v>0</v>
      </c>
    </row>
    <row r="423" customFormat="false" ht="15" hidden="false" customHeight="false" outlineLevel="0" collapsed="false">
      <c r="A423" s="0" t="str">
        <f aca="false">IF(A$1="","",IF(INDEX(Responses!$A$423:$AZ$423,1,A$1)="","",INDEX(Responses!$A$423:$AZ$423,1,A$1)))</f>
        <v/>
      </c>
      <c r="B423" s="0" t="str">
        <f aca="false">IF(B$1="","",IF(INDEX(Responses!$A$423:$AZ$423,1,B$1)="","",INDEX(Responses!$A$423:$AZ$423,1,B$1)))</f>
        <v/>
      </c>
      <c r="C423" s="0" t="str">
        <f aca="false">IF(C$1="","",IF(INDEX(Responses!$A$423:$AZ$423,1,C$1)="","",INDEX(Responses!$A$423:$AZ$423,1,C$1)))</f>
        <v/>
      </c>
      <c r="D423" s="0" t="str">
        <f aca="false">IF(D$1="","",IF(INDEX(Responses!$A$423:$AZ$423,1,D$1)="","",INDEX(Responses!$A$423:$AZ$423,1,D$1)))</f>
        <v/>
      </c>
      <c r="E423" s="0" t="str">
        <f aca="false">IF(E$1="","",IF(INDEX(Responses!$A$423:$AZ$423,1,E$1)="","",INDEX(Responses!$A$423:$AZ$423,1,E$1)))</f>
        <v/>
      </c>
      <c r="F423" s="0" t="str">
        <f aca="false">IF(F$1="","",IF(INDEX(Responses!$A$423:$AZ$423,1,F$1)="","",INDEX(Responses!$A$423:$AZ$423,1,F$1)))</f>
        <v/>
      </c>
      <c r="G423" s="0" t="str">
        <f aca="false">IF(G$1="","",IF(INDEX(Responses!$A$423:$AZ$423,1,G$1)="","",INDEX(Responses!$A$423:$AZ$423,1,G$1)))</f>
        <v/>
      </c>
      <c r="H423" s="0" t="str">
        <f aca="false">IF(H$1="","",IF(INDEX(Responses!$A$423:$AZ$423,1,H$1)="","",INDEX(Responses!$A$423:$AZ$423,1,H$1)))</f>
        <v/>
      </c>
      <c r="I423" s="0" t="str">
        <f aca="false">IF(I$1="","",IF(INDEX(Responses!$A$423:$AZ$423,1,I$1)="","",INDEX(Responses!$A$423:$AZ$423,1,I$1)))</f>
        <v/>
      </c>
      <c r="J423" s="0" t="str">
        <f aca="false">IF(J$1="","",IF(INDEX(Responses!$A$423:$AZ$423,1,J$1)="","",INDEX(Responses!$A$423:$AZ$423,1,J$1)))</f>
        <v/>
      </c>
      <c r="K423" s="0" t="str">
        <f aca="false">IF(K$1="","",IF(INDEX(Responses!$A$423:$AZ$423,1,K$1)="","",INDEX(Responses!$A$423:$AZ$423,1,K$1)))</f>
        <v/>
      </c>
      <c r="L423" s="0" t="str">
        <f aca="false">IF(L$1="","",IF(INDEX(Responses!$A$423:$AZ$423,1,L$1)="","",INDEX(Responses!$A$423:$AZ$423,1,L$1)))</f>
        <v/>
      </c>
      <c r="M423" s="0" t="str">
        <f aca="false">IF(M$1="","",IF(INDEX(Responses!$A$423:$AZ$423,1,M$1)="","",INDEX(Responses!$A$423:$AZ$423,1,M$1)))</f>
        <v/>
      </c>
      <c r="N423" s="0" t="str">
        <f aca="false">IF(N$1="","",IF(INDEX(Responses!$A$423:$AZ$423,1,N$1)="","",INDEX(Responses!$A$423:$AZ$423,1,N$1)))</f>
        <v/>
      </c>
      <c r="O423" s="0" t="str">
        <f aca="false">IF(O$1="","",IF(INDEX(Responses!$A$423:$AZ$423,1,O$1)="","",INDEX(Responses!$A$423:$AZ$423,1,O$1)))</f>
        <v/>
      </c>
      <c r="P423" s="0" t="str">
        <f aca="false">IF(P$1="","",IF(INDEX(Responses!$A$423:$AZ$423,1,P$1)="","",INDEX(Responses!$A$423:$AZ$423,1,P$1)))</f>
        <v/>
      </c>
      <c r="Q423" s="0" t="str">
        <f aca="false">IF(Q$1="","",IF(INDEX(Responses!$A$423:$AZ$423,1,Q$1)="","",INDEX(Responses!$A$423:$AZ$423,1,Q$1)))</f>
        <v/>
      </c>
      <c r="R423" s="0" t="str">
        <f aca="false">IF(R$1="","",IF(INDEX(Responses!$A$423:$AZ$423,1,R$1)="","",INDEX(Responses!$A$423:$AZ$423,1,R$1)))</f>
        <v/>
      </c>
      <c r="S423" s="0" t="str">
        <f aca="false">IF(S$1="","",IF(INDEX(Responses!$A$423:$AZ$423,1,S$1)="","",INDEX(Responses!$A$423:$AZ$423,1,S$1)))</f>
        <v/>
      </c>
      <c r="T423" s="0" t="n">
        <f aca="false">IF(LEN(A423&amp;B423&amp;C423&amp;D423&amp;E423&amp;F423&amp;G423&amp;H423&amp;I423&amp;J423&amp;K423&amp;L423&amp;M423&amp;N423&amp;O423&amp;P423&amp;Q423&amp;R423&amp;S423)&gt;0,1,0)</f>
        <v>0</v>
      </c>
    </row>
    <row r="424" customFormat="false" ht="15" hidden="false" customHeight="false" outlineLevel="0" collapsed="false">
      <c r="A424" s="0" t="str">
        <f aca="false">IF(A$1="","",IF(INDEX(Responses!$A$424:$AZ$424,1,A$1)="","",INDEX(Responses!$A$424:$AZ$424,1,A$1)))</f>
        <v/>
      </c>
      <c r="B424" s="0" t="str">
        <f aca="false">IF(B$1="","",IF(INDEX(Responses!$A$424:$AZ$424,1,B$1)="","",INDEX(Responses!$A$424:$AZ$424,1,B$1)))</f>
        <v/>
      </c>
      <c r="C424" s="0" t="str">
        <f aca="false">IF(C$1="","",IF(INDEX(Responses!$A$424:$AZ$424,1,C$1)="","",INDEX(Responses!$A$424:$AZ$424,1,C$1)))</f>
        <v/>
      </c>
      <c r="D424" s="0" t="str">
        <f aca="false">IF(D$1="","",IF(INDEX(Responses!$A$424:$AZ$424,1,D$1)="","",INDEX(Responses!$A$424:$AZ$424,1,D$1)))</f>
        <v/>
      </c>
      <c r="E424" s="0" t="str">
        <f aca="false">IF(E$1="","",IF(INDEX(Responses!$A$424:$AZ$424,1,E$1)="","",INDEX(Responses!$A$424:$AZ$424,1,E$1)))</f>
        <v/>
      </c>
      <c r="F424" s="0" t="str">
        <f aca="false">IF(F$1="","",IF(INDEX(Responses!$A$424:$AZ$424,1,F$1)="","",INDEX(Responses!$A$424:$AZ$424,1,F$1)))</f>
        <v/>
      </c>
      <c r="G424" s="0" t="str">
        <f aca="false">IF(G$1="","",IF(INDEX(Responses!$A$424:$AZ$424,1,G$1)="","",INDEX(Responses!$A$424:$AZ$424,1,G$1)))</f>
        <v/>
      </c>
      <c r="H424" s="0" t="str">
        <f aca="false">IF(H$1="","",IF(INDEX(Responses!$A$424:$AZ$424,1,H$1)="","",INDEX(Responses!$A$424:$AZ$424,1,H$1)))</f>
        <v/>
      </c>
      <c r="I424" s="0" t="str">
        <f aca="false">IF(I$1="","",IF(INDEX(Responses!$A$424:$AZ$424,1,I$1)="","",INDEX(Responses!$A$424:$AZ$424,1,I$1)))</f>
        <v/>
      </c>
      <c r="J424" s="0" t="str">
        <f aca="false">IF(J$1="","",IF(INDEX(Responses!$A$424:$AZ$424,1,J$1)="","",INDEX(Responses!$A$424:$AZ$424,1,J$1)))</f>
        <v/>
      </c>
      <c r="K424" s="0" t="str">
        <f aca="false">IF(K$1="","",IF(INDEX(Responses!$A$424:$AZ$424,1,K$1)="","",INDEX(Responses!$A$424:$AZ$424,1,K$1)))</f>
        <v/>
      </c>
      <c r="L424" s="0" t="str">
        <f aca="false">IF(L$1="","",IF(INDEX(Responses!$A$424:$AZ$424,1,L$1)="","",INDEX(Responses!$A$424:$AZ$424,1,L$1)))</f>
        <v/>
      </c>
      <c r="M424" s="0" t="str">
        <f aca="false">IF(M$1="","",IF(INDEX(Responses!$A$424:$AZ$424,1,M$1)="","",INDEX(Responses!$A$424:$AZ$424,1,M$1)))</f>
        <v/>
      </c>
      <c r="N424" s="0" t="str">
        <f aca="false">IF(N$1="","",IF(INDEX(Responses!$A$424:$AZ$424,1,N$1)="","",INDEX(Responses!$A$424:$AZ$424,1,N$1)))</f>
        <v/>
      </c>
      <c r="O424" s="0" t="str">
        <f aca="false">IF(O$1="","",IF(INDEX(Responses!$A$424:$AZ$424,1,O$1)="","",INDEX(Responses!$A$424:$AZ$424,1,O$1)))</f>
        <v/>
      </c>
      <c r="P424" s="0" t="str">
        <f aca="false">IF(P$1="","",IF(INDEX(Responses!$A$424:$AZ$424,1,P$1)="","",INDEX(Responses!$A$424:$AZ$424,1,P$1)))</f>
        <v/>
      </c>
      <c r="Q424" s="0" t="str">
        <f aca="false">IF(Q$1="","",IF(INDEX(Responses!$A$424:$AZ$424,1,Q$1)="","",INDEX(Responses!$A$424:$AZ$424,1,Q$1)))</f>
        <v/>
      </c>
      <c r="R424" s="0" t="str">
        <f aca="false">IF(R$1="","",IF(INDEX(Responses!$A$424:$AZ$424,1,R$1)="","",INDEX(Responses!$A$424:$AZ$424,1,R$1)))</f>
        <v/>
      </c>
      <c r="S424" s="0" t="str">
        <f aca="false">IF(S$1="","",IF(INDEX(Responses!$A$424:$AZ$424,1,S$1)="","",INDEX(Responses!$A$424:$AZ$424,1,S$1)))</f>
        <v/>
      </c>
      <c r="T424" s="0" t="n">
        <f aca="false">IF(LEN(A424&amp;B424&amp;C424&amp;D424&amp;E424&amp;F424&amp;G424&amp;H424&amp;I424&amp;J424&amp;K424&amp;L424&amp;M424&amp;N424&amp;O424&amp;P424&amp;Q424&amp;R424&amp;S424)&gt;0,1,0)</f>
        <v>0</v>
      </c>
    </row>
    <row r="425" customFormat="false" ht="15" hidden="false" customHeight="false" outlineLevel="0" collapsed="false">
      <c r="A425" s="0" t="str">
        <f aca="false">IF(A$1="","",IF(INDEX(Responses!$A$425:$AZ$425,1,A$1)="","",INDEX(Responses!$A$425:$AZ$425,1,A$1)))</f>
        <v/>
      </c>
      <c r="B425" s="0" t="str">
        <f aca="false">IF(B$1="","",IF(INDEX(Responses!$A$425:$AZ$425,1,B$1)="","",INDEX(Responses!$A$425:$AZ$425,1,B$1)))</f>
        <v/>
      </c>
      <c r="C425" s="0" t="str">
        <f aca="false">IF(C$1="","",IF(INDEX(Responses!$A$425:$AZ$425,1,C$1)="","",INDEX(Responses!$A$425:$AZ$425,1,C$1)))</f>
        <v/>
      </c>
      <c r="D425" s="0" t="str">
        <f aca="false">IF(D$1="","",IF(INDEX(Responses!$A$425:$AZ$425,1,D$1)="","",INDEX(Responses!$A$425:$AZ$425,1,D$1)))</f>
        <v/>
      </c>
      <c r="E425" s="0" t="str">
        <f aca="false">IF(E$1="","",IF(INDEX(Responses!$A$425:$AZ$425,1,E$1)="","",INDEX(Responses!$A$425:$AZ$425,1,E$1)))</f>
        <v/>
      </c>
      <c r="F425" s="0" t="str">
        <f aca="false">IF(F$1="","",IF(INDEX(Responses!$A$425:$AZ$425,1,F$1)="","",INDEX(Responses!$A$425:$AZ$425,1,F$1)))</f>
        <v/>
      </c>
      <c r="G425" s="0" t="str">
        <f aca="false">IF(G$1="","",IF(INDEX(Responses!$A$425:$AZ$425,1,G$1)="","",INDEX(Responses!$A$425:$AZ$425,1,G$1)))</f>
        <v/>
      </c>
      <c r="H425" s="0" t="str">
        <f aca="false">IF(H$1="","",IF(INDEX(Responses!$A$425:$AZ$425,1,H$1)="","",INDEX(Responses!$A$425:$AZ$425,1,H$1)))</f>
        <v/>
      </c>
      <c r="I425" s="0" t="str">
        <f aca="false">IF(I$1="","",IF(INDEX(Responses!$A$425:$AZ$425,1,I$1)="","",INDEX(Responses!$A$425:$AZ$425,1,I$1)))</f>
        <v/>
      </c>
      <c r="J425" s="0" t="str">
        <f aca="false">IF(J$1="","",IF(INDEX(Responses!$A$425:$AZ$425,1,J$1)="","",INDEX(Responses!$A$425:$AZ$425,1,J$1)))</f>
        <v/>
      </c>
      <c r="K425" s="0" t="str">
        <f aca="false">IF(K$1="","",IF(INDEX(Responses!$A$425:$AZ$425,1,K$1)="","",INDEX(Responses!$A$425:$AZ$425,1,K$1)))</f>
        <v/>
      </c>
      <c r="L425" s="0" t="str">
        <f aca="false">IF(L$1="","",IF(INDEX(Responses!$A$425:$AZ$425,1,L$1)="","",INDEX(Responses!$A$425:$AZ$425,1,L$1)))</f>
        <v/>
      </c>
      <c r="M425" s="0" t="str">
        <f aca="false">IF(M$1="","",IF(INDEX(Responses!$A$425:$AZ$425,1,M$1)="","",INDEX(Responses!$A$425:$AZ$425,1,M$1)))</f>
        <v/>
      </c>
      <c r="N425" s="0" t="str">
        <f aca="false">IF(N$1="","",IF(INDEX(Responses!$A$425:$AZ$425,1,N$1)="","",INDEX(Responses!$A$425:$AZ$425,1,N$1)))</f>
        <v/>
      </c>
      <c r="O425" s="0" t="str">
        <f aca="false">IF(O$1="","",IF(INDEX(Responses!$A$425:$AZ$425,1,O$1)="","",INDEX(Responses!$A$425:$AZ$425,1,O$1)))</f>
        <v/>
      </c>
      <c r="P425" s="0" t="str">
        <f aca="false">IF(P$1="","",IF(INDEX(Responses!$A$425:$AZ$425,1,P$1)="","",INDEX(Responses!$A$425:$AZ$425,1,P$1)))</f>
        <v/>
      </c>
      <c r="Q425" s="0" t="str">
        <f aca="false">IF(Q$1="","",IF(INDEX(Responses!$A$425:$AZ$425,1,Q$1)="","",INDEX(Responses!$A$425:$AZ$425,1,Q$1)))</f>
        <v/>
      </c>
      <c r="R425" s="0" t="str">
        <f aca="false">IF(R$1="","",IF(INDEX(Responses!$A$425:$AZ$425,1,R$1)="","",INDEX(Responses!$A$425:$AZ$425,1,R$1)))</f>
        <v/>
      </c>
      <c r="S425" s="0" t="str">
        <f aca="false">IF(S$1="","",IF(INDEX(Responses!$A$425:$AZ$425,1,S$1)="","",INDEX(Responses!$A$425:$AZ$425,1,S$1)))</f>
        <v/>
      </c>
      <c r="T425" s="0" t="n">
        <f aca="false">IF(LEN(A425&amp;B425&amp;C425&amp;D425&amp;E425&amp;F425&amp;G425&amp;H425&amp;I425&amp;J425&amp;K425&amp;L425&amp;M425&amp;N425&amp;O425&amp;P425&amp;Q425&amp;R425&amp;S425)&gt;0,1,0)</f>
        <v>0</v>
      </c>
    </row>
    <row r="426" customFormat="false" ht="15" hidden="false" customHeight="false" outlineLevel="0" collapsed="false">
      <c r="A426" s="0" t="str">
        <f aca="false">IF(A$1="","",IF(INDEX(Responses!$A$426:$AZ$426,1,A$1)="","",INDEX(Responses!$A$426:$AZ$426,1,A$1)))</f>
        <v/>
      </c>
      <c r="B426" s="0" t="str">
        <f aca="false">IF(B$1="","",IF(INDEX(Responses!$A$426:$AZ$426,1,B$1)="","",INDEX(Responses!$A$426:$AZ$426,1,B$1)))</f>
        <v/>
      </c>
      <c r="C426" s="0" t="str">
        <f aca="false">IF(C$1="","",IF(INDEX(Responses!$A$426:$AZ$426,1,C$1)="","",INDEX(Responses!$A$426:$AZ$426,1,C$1)))</f>
        <v/>
      </c>
      <c r="D426" s="0" t="str">
        <f aca="false">IF(D$1="","",IF(INDEX(Responses!$A$426:$AZ$426,1,D$1)="","",INDEX(Responses!$A$426:$AZ$426,1,D$1)))</f>
        <v/>
      </c>
      <c r="E426" s="0" t="str">
        <f aca="false">IF(E$1="","",IF(INDEX(Responses!$A$426:$AZ$426,1,E$1)="","",INDEX(Responses!$A$426:$AZ$426,1,E$1)))</f>
        <v/>
      </c>
      <c r="F426" s="0" t="str">
        <f aca="false">IF(F$1="","",IF(INDEX(Responses!$A$426:$AZ$426,1,F$1)="","",INDEX(Responses!$A$426:$AZ$426,1,F$1)))</f>
        <v/>
      </c>
      <c r="G426" s="0" t="str">
        <f aca="false">IF(G$1="","",IF(INDEX(Responses!$A$426:$AZ$426,1,G$1)="","",INDEX(Responses!$A$426:$AZ$426,1,G$1)))</f>
        <v/>
      </c>
      <c r="H426" s="0" t="str">
        <f aca="false">IF(H$1="","",IF(INDEX(Responses!$A$426:$AZ$426,1,H$1)="","",INDEX(Responses!$A$426:$AZ$426,1,H$1)))</f>
        <v/>
      </c>
      <c r="I426" s="0" t="str">
        <f aca="false">IF(I$1="","",IF(INDEX(Responses!$A$426:$AZ$426,1,I$1)="","",INDEX(Responses!$A$426:$AZ$426,1,I$1)))</f>
        <v/>
      </c>
      <c r="J426" s="0" t="str">
        <f aca="false">IF(J$1="","",IF(INDEX(Responses!$A$426:$AZ$426,1,J$1)="","",INDEX(Responses!$A$426:$AZ$426,1,J$1)))</f>
        <v/>
      </c>
      <c r="K426" s="0" t="str">
        <f aca="false">IF(K$1="","",IF(INDEX(Responses!$A$426:$AZ$426,1,K$1)="","",INDEX(Responses!$A$426:$AZ$426,1,K$1)))</f>
        <v/>
      </c>
      <c r="L426" s="0" t="str">
        <f aca="false">IF(L$1="","",IF(INDEX(Responses!$A$426:$AZ$426,1,L$1)="","",INDEX(Responses!$A$426:$AZ$426,1,L$1)))</f>
        <v/>
      </c>
      <c r="M426" s="0" t="str">
        <f aca="false">IF(M$1="","",IF(INDEX(Responses!$A$426:$AZ$426,1,M$1)="","",INDEX(Responses!$A$426:$AZ$426,1,M$1)))</f>
        <v/>
      </c>
      <c r="N426" s="0" t="str">
        <f aca="false">IF(N$1="","",IF(INDEX(Responses!$A$426:$AZ$426,1,N$1)="","",INDEX(Responses!$A$426:$AZ$426,1,N$1)))</f>
        <v/>
      </c>
      <c r="O426" s="0" t="str">
        <f aca="false">IF(O$1="","",IF(INDEX(Responses!$A$426:$AZ$426,1,O$1)="","",INDEX(Responses!$A$426:$AZ$426,1,O$1)))</f>
        <v/>
      </c>
      <c r="P426" s="0" t="str">
        <f aca="false">IF(P$1="","",IF(INDEX(Responses!$A$426:$AZ$426,1,P$1)="","",INDEX(Responses!$A$426:$AZ$426,1,P$1)))</f>
        <v/>
      </c>
      <c r="Q426" s="0" t="str">
        <f aca="false">IF(Q$1="","",IF(INDEX(Responses!$A$426:$AZ$426,1,Q$1)="","",INDEX(Responses!$A$426:$AZ$426,1,Q$1)))</f>
        <v/>
      </c>
      <c r="R426" s="0" t="str">
        <f aca="false">IF(R$1="","",IF(INDEX(Responses!$A$426:$AZ$426,1,R$1)="","",INDEX(Responses!$A$426:$AZ$426,1,R$1)))</f>
        <v/>
      </c>
      <c r="S426" s="0" t="str">
        <f aca="false">IF(S$1="","",IF(INDEX(Responses!$A$426:$AZ$426,1,S$1)="","",INDEX(Responses!$A$426:$AZ$426,1,S$1)))</f>
        <v/>
      </c>
      <c r="T426" s="0" t="n">
        <f aca="false">IF(LEN(A426&amp;B426&amp;C426&amp;D426&amp;E426&amp;F426&amp;G426&amp;H426&amp;I426&amp;J426&amp;K426&amp;L426&amp;M426&amp;N426&amp;O426&amp;P426&amp;Q426&amp;R426&amp;S426)&gt;0,1,0)</f>
        <v>0</v>
      </c>
    </row>
    <row r="427" customFormat="false" ht="15" hidden="false" customHeight="false" outlineLevel="0" collapsed="false">
      <c r="A427" s="0" t="str">
        <f aca="false">IF(A$1="","",IF(INDEX(Responses!$A$427:$AZ$427,1,A$1)="","",INDEX(Responses!$A$427:$AZ$427,1,A$1)))</f>
        <v/>
      </c>
      <c r="B427" s="0" t="str">
        <f aca="false">IF(B$1="","",IF(INDEX(Responses!$A$427:$AZ$427,1,B$1)="","",INDEX(Responses!$A$427:$AZ$427,1,B$1)))</f>
        <v/>
      </c>
      <c r="C427" s="0" t="str">
        <f aca="false">IF(C$1="","",IF(INDEX(Responses!$A$427:$AZ$427,1,C$1)="","",INDEX(Responses!$A$427:$AZ$427,1,C$1)))</f>
        <v/>
      </c>
      <c r="D427" s="0" t="str">
        <f aca="false">IF(D$1="","",IF(INDEX(Responses!$A$427:$AZ$427,1,D$1)="","",INDEX(Responses!$A$427:$AZ$427,1,D$1)))</f>
        <v/>
      </c>
      <c r="E427" s="0" t="str">
        <f aca="false">IF(E$1="","",IF(INDEX(Responses!$A$427:$AZ$427,1,E$1)="","",INDEX(Responses!$A$427:$AZ$427,1,E$1)))</f>
        <v/>
      </c>
      <c r="F427" s="0" t="str">
        <f aca="false">IF(F$1="","",IF(INDEX(Responses!$A$427:$AZ$427,1,F$1)="","",INDEX(Responses!$A$427:$AZ$427,1,F$1)))</f>
        <v/>
      </c>
      <c r="G427" s="0" t="str">
        <f aca="false">IF(G$1="","",IF(INDEX(Responses!$A$427:$AZ$427,1,G$1)="","",INDEX(Responses!$A$427:$AZ$427,1,G$1)))</f>
        <v/>
      </c>
      <c r="H427" s="0" t="str">
        <f aca="false">IF(H$1="","",IF(INDEX(Responses!$A$427:$AZ$427,1,H$1)="","",INDEX(Responses!$A$427:$AZ$427,1,H$1)))</f>
        <v/>
      </c>
      <c r="I427" s="0" t="str">
        <f aca="false">IF(I$1="","",IF(INDEX(Responses!$A$427:$AZ$427,1,I$1)="","",INDEX(Responses!$A$427:$AZ$427,1,I$1)))</f>
        <v/>
      </c>
      <c r="J427" s="0" t="str">
        <f aca="false">IF(J$1="","",IF(INDEX(Responses!$A$427:$AZ$427,1,J$1)="","",INDEX(Responses!$A$427:$AZ$427,1,J$1)))</f>
        <v/>
      </c>
      <c r="K427" s="0" t="str">
        <f aca="false">IF(K$1="","",IF(INDEX(Responses!$A$427:$AZ$427,1,K$1)="","",INDEX(Responses!$A$427:$AZ$427,1,K$1)))</f>
        <v/>
      </c>
      <c r="L427" s="0" t="str">
        <f aca="false">IF(L$1="","",IF(INDEX(Responses!$A$427:$AZ$427,1,L$1)="","",INDEX(Responses!$A$427:$AZ$427,1,L$1)))</f>
        <v/>
      </c>
      <c r="M427" s="0" t="str">
        <f aca="false">IF(M$1="","",IF(INDEX(Responses!$A$427:$AZ$427,1,M$1)="","",INDEX(Responses!$A$427:$AZ$427,1,M$1)))</f>
        <v/>
      </c>
      <c r="N427" s="0" t="str">
        <f aca="false">IF(N$1="","",IF(INDEX(Responses!$A$427:$AZ$427,1,N$1)="","",INDEX(Responses!$A$427:$AZ$427,1,N$1)))</f>
        <v/>
      </c>
      <c r="O427" s="0" t="str">
        <f aca="false">IF(O$1="","",IF(INDEX(Responses!$A$427:$AZ$427,1,O$1)="","",INDEX(Responses!$A$427:$AZ$427,1,O$1)))</f>
        <v/>
      </c>
      <c r="P427" s="0" t="str">
        <f aca="false">IF(P$1="","",IF(INDEX(Responses!$A$427:$AZ$427,1,P$1)="","",INDEX(Responses!$A$427:$AZ$427,1,P$1)))</f>
        <v/>
      </c>
      <c r="Q427" s="0" t="str">
        <f aca="false">IF(Q$1="","",IF(INDEX(Responses!$A$427:$AZ$427,1,Q$1)="","",INDEX(Responses!$A$427:$AZ$427,1,Q$1)))</f>
        <v/>
      </c>
      <c r="R427" s="0" t="str">
        <f aca="false">IF(R$1="","",IF(INDEX(Responses!$A$427:$AZ$427,1,R$1)="","",INDEX(Responses!$A$427:$AZ$427,1,R$1)))</f>
        <v/>
      </c>
      <c r="S427" s="0" t="str">
        <f aca="false">IF(S$1="","",IF(INDEX(Responses!$A$427:$AZ$427,1,S$1)="","",INDEX(Responses!$A$427:$AZ$427,1,S$1)))</f>
        <v/>
      </c>
      <c r="T427" s="0" t="n">
        <f aca="false">IF(LEN(A427&amp;B427&amp;C427&amp;D427&amp;E427&amp;F427&amp;G427&amp;H427&amp;I427&amp;J427&amp;K427&amp;L427&amp;M427&amp;N427&amp;O427&amp;P427&amp;Q427&amp;R427&amp;S427)&gt;0,1,0)</f>
        <v>0</v>
      </c>
    </row>
    <row r="428" customFormat="false" ht="15" hidden="false" customHeight="false" outlineLevel="0" collapsed="false">
      <c r="A428" s="0" t="str">
        <f aca="false">IF(A$1="","",IF(INDEX(Responses!$A$428:$AZ$428,1,A$1)="","",INDEX(Responses!$A$428:$AZ$428,1,A$1)))</f>
        <v/>
      </c>
      <c r="B428" s="0" t="str">
        <f aca="false">IF(B$1="","",IF(INDEX(Responses!$A$428:$AZ$428,1,B$1)="","",INDEX(Responses!$A$428:$AZ$428,1,B$1)))</f>
        <v/>
      </c>
      <c r="C428" s="0" t="str">
        <f aca="false">IF(C$1="","",IF(INDEX(Responses!$A$428:$AZ$428,1,C$1)="","",INDEX(Responses!$A$428:$AZ$428,1,C$1)))</f>
        <v/>
      </c>
      <c r="D428" s="0" t="str">
        <f aca="false">IF(D$1="","",IF(INDEX(Responses!$A$428:$AZ$428,1,D$1)="","",INDEX(Responses!$A$428:$AZ$428,1,D$1)))</f>
        <v/>
      </c>
      <c r="E428" s="0" t="str">
        <f aca="false">IF(E$1="","",IF(INDEX(Responses!$A$428:$AZ$428,1,E$1)="","",INDEX(Responses!$A$428:$AZ$428,1,E$1)))</f>
        <v/>
      </c>
      <c r="F428" s="0" t="str">
        <f aca="false">IF(F$1="","",IF(INDEX(Responses!$A$428:$AZ$428,1,F$1)="","",INDEX(Responses!$A$428:$AZ$428,1,F$1)))</f>
        <v/>
      </c>
      <c r="G428" s="0" t="str">
        <f aca="false">IF(G$1="","",IF(INDEX(Responses!$A$428:$AZ$428,1,G$1)="","",INDEX(Responses!$A$428:$AZ$428,1,G$1)))</f>
        <v/>
      </c>
      <c r="H428" s="0" t="str">
        <f aca="false">IF(H$1="","",IF(INDEX(Responses!$A$428:$AZ$428,1,H$1)="","",INDEX(Responses!$A$428:$AZ$428,1,H$1)))</f>
        <v/>
      </c>
      <c r="I428" s="0" t="str">
        <f aca="false">IF(I$1="","",IF(INDEX(Responses!$A$428:$AZ$428,1,I$1)="","",INDEX(Responses!$A$428:$AZ$428,1,I$1)))</f>
        <v/>
      </c>
      <c r="J428" s="0" t="str">
        <f aca="false">IF(J$1="","",IF(INDEX(Responses!$A$428:$AZ$428,1,J$1)="","",INDEX(Responses!$A$428:$AZ$428,1,J$1)))</f>
        <v/>
      </c>
      <c r="K428" s="0" t="str">
        <f aca="false">IF(K$1="","",IF(INDEX(Responses!$A$428:$AZ$428,1,K$1)="","",INDEX(Responses!$A$428:$AZ$428,1,K$1)))</f>
        <v/>
      </c>
      <c r="L428" s="0" t="str">
        <f aca="false">IF(L$1="","",IF(INDEX(Responses!$A$428:$AZ$428,1,L$1)="","",INDEX(Responses!$A$428:$AZ$428,1,L$1)))</f>
        <v/>
      </c>
      <c r="M428" s="0" t="str">
        <f aca="false">IF(M$1="","",IF(INDEX(Responses!$A$428:$AZ$428,1,M$1)="","",INDEX(Responses!$A$428:$AZ$428,1,M$1)))</f>
        <v/>
      </c>
      <c r="N428" s="0" t="str">
        <f aca="false">IF(N$1="","",IF(INDEX(Responses!$A$428:$AZ$428,1,N$1)="","",INDEX(Responses!$A$428:$AZ$428,1,N$1)))</f>
        <v/>
      </c>
      <c r="O428" s="0" t="str">
        <f aca="false">IF(O$1="","",IF(INDEX(Responses!$A$428:$AZ$428,1,O$1)="","",INDEX(Responses!$A$428:$AZ$428,1,O$1)))</f>
        <v/>
      </c>
      <c r="P428" s="0" t="str">
        <f aca="false">IF(P$1="","",IF(INDEX(Responses!$A$428:$AZ$428,1,P$1)="","",INDEX(Responses!$A$428:$AZ$428,1,P$1)))</f>
        <v/>
      </c>
      <c r="Q428" s="0" t="str">
        <f aca="false">IF(Q$1="","",IF(INDEX(Responses!$A$428:$AZ$428,1,Q$1)="","",INDEX(Responses!$A$428:$AZ$428,1,Q$1)))</f>
        <v/>
      </c>
      <c r="R428" s="0" t="str">
        <f aca="false">IF(R$1="","",IF(INDEX(Responses!$A$428:$AZ$428,1,R$1)="","",INDEX(Responses!$A$428:$AZ$428,1,R$1)))</f>
        <v/>
      </c>
      <c r="S428" s="0" t="str">
        <f aca="false">IF(S$1="","",IF(INDEX(Responses!$A$428:$AZ$428,1,S$1)="","",INDEX(Responses!$A$428:$AZ$428,1,S$1)))</f>
        <v/>
      </c>
      <c r="T428" s="0" t="n">
        <f aca="false">IF(LEN(A428&amp;B428&amp;C428&amp;D428&amp;E428&amp;F428&amp;G428&amp;H428&amp;I428&amp;J428&amp;K428&amp;L428&amp;M428&amp;N428&amp;O428&amp;P428&amp;Q428&amp;R428&amp;S428)&gt;0,1,0)</f>
        <v>0</v>
      </c>
    </row>
    <row r="429" customFormat="false" ht="15" hidden="false" customHeight="false" outlineLevel="0" collapsed="false">
      <c r="A429" s="0" t="str">
        <f aca="false">IF(A$1="","",IF(INDEX(Responses!$A$429:$AZ$429,1,A$1)="","",INDEX(Responses!$A$429:$AZ$429,1,A$1)))</f>
        <v/>
      </c>
      <c r="B429" s="0" t="str">
        <f aca="false">IF(B$1="","",IF(INDEX(Responses!$A$429:$AZ$429,1,B$1)="","",INDEX(Responses!$A$429:$AZ$429,1,B$1)))</f>
        <v/>
      </c>
      <c r="C429" s="0" t="str">
        <f aca="false">IF(C$1="","",IF(INDEX(Responses!$A$429:$AZ$429,1,C$1)="","",INDEX(Responses!$A$429:$AZ$429,1,C$1)))</f>
        <v/>
      </c>
      <c r="D429" s="0" t="str">
        <f aca="false">IF(D$1="","",IF(INDEX(Responses!$A$429:$AZ$429,1,D$1)="","",INDEX(Responses!$A$429:$AZ$429,1,D$1)))</f>
        <v/>
      </c>
      <c r="E429" s="0" t="str">
        <f aca="false">IF(E$1="","",IF(INDEX(Responses!$A$429:$AZ$429,1,E$1)="","",INDEX(Responses!$A$429:$AZ$429,1,E$1)))</f>
        <v/>
      </c>
      <c r="F429" s="0" t="str">
        <f aca="false">IF(F$1="","",IF(INDEX(Responses!$A$429:$AZ$429,1,F$1)="","",INDEX(Responses!$A$429:$AZ$429,1,F$1)))</f>
        <v/>
      </c>
      <c r="G429" s="0" t="str">
        <f aca="false">IF(G$1="","",IF(INDEX(Responses!$A$429:$AZ$429,1,G$1)="","",INDEX(Responses!$A$429:$AZ$429,1,G$1)))</f>
        <v/>
      </c>
      <c r="H429" s="0" t="str">
        <f aca="false">IF(H$1="","",IF(INDEX(Responses!$A$429:$AZ$429,1,H$1)="","",INDEX(Responses!$A$429:$AZ$429,1,H$1)))</f>
        <v/>
      </c>
      <c r="I429" s="0" t="str">
        <f aca="false">IF(I$1="","",IF(INDEX(Responses!$A$429:$AZ$429,1,I$1)="","",INDEX(Responses!$A$429:$AZ$429,1,I$1)))</f>
        <v/>
      </c>
      <c r="J429" s="0" t="str">
        <f aca="false">IF(J$1="","",IF(INDEX(Responses!$A$429:$AZ$429,1,J$1)="","",INDEX(Responses!$A$429:$AZ$429,1,J$1)))</f>
        <v/>
      </c>
      <c r="K429" s="0" t="str">
        <f aca="false">IF(K$1="","",IF(INDEX(Responses!$A$429:$AZ$429,1,K$1)="","",INDEX(Responses!$A$429:$AZ$429,1,K$1)))</f>
        <v/>
      </c>
      <c r="L429" s="0" t="str">
        <f aca="false">IF(L$1="","",IF(INDEX(Responses!$A$429:$AZ$429,1,L$1)="","",INDEX(Responses!$A$429:$AZ$429,1,L$1)))</f>
        <v/>
      </c>
      <c r="M429" s="0" t="str">
        <f aca="false">IF(M$1="","",IF(INDEX(Responses!$A$429:$AZ$429,1,M$1)="","",INDEX(Responses!$A$429:$AZ$429,1,M$1)))</f>
        <v/>
      </c>
      <c r="N429" s="0" t="str">
        <f aca="false">IF(N$1="","",IF(INDEX(Responses!$A$429:$AZ$429,1,N$1)="","",INDEX(Responses!$A$429:$AZ$429,1,N$1)))</f>
        <v/>
      </c>
      <c r="O429" s="0" t="str">
        <f aca="false">IF(O$1="","",IF(INDEX(Responses!$A$429:$AZ$429,1,O$1)="","",INDEX(Responses!$A$429:$AZ$429,1,O$1)))</f>
        <v/>
      </c>
      <c r="P429" s="0" t="str">
        <f aca="false">IF(P$1="","",IF(INDEX(Responses!$A$429:$AZ$429,1,P$1)="","",INDEX(Responses!$A$429:$AZ$429,1,P$1)))</f>
        <v/>
      </c>
      <c r="Q429" s="0" t="str">
        <f aca="false">IF(Q$1="","",IF(INDEX(Responses!$A$429:$AZ$429,1,Q$1)="","",INDEX(Responses!$A$429:$AZ$429,1,Q$1)))</f>
        <v/>
      </c>
      <c r="R429" s="0" t="str">
        <f aca="false">IF(R$1="","",IF(INDEX(Responses!$A$429:$AZ$429,1,R$1)="","",INDEX(Responses!$A$429:$AZ$429,1,R$1)))</f>
        <v/>
      </c>
      <c r="S429" s="0" t="str">
        <f aca="false">IF(S$1="","",IF(INDEX(Responses!$A$429:$AZ$429,1,S$1)="","",INDEX(Responses!$A$429:$AZ$429,1,S$1)))</f>
        <v/>
      </c>
      <c r="T429" s="0" t="n">
        <f aca="false">IF(LEN(A429&amp;B429&amp;C429&amp;D429&amp;E429&amp;F429&amp;G429&amp;H429&amp;I429&amp;J429&amp;K429&amp;L429&amp;M429&amp;N429&amp;O429&amp;P429&amp;Q429&amp;R429&amp;S429)&gt;0,1,0)</f>
        <v>0</v>
      </c>
    </row>
    <row r="430" customFormat="false" ht="15" hidden="false" customHeight="false" outlineLevel="0" collapsed="false">
      <c r="A430" s="0" t="str">
        <f aca="false">IF(A$1="","",IF(INDEX(Responses!$A$430:$AZ$430,1,A$1)="","",INDEX(Responses!$A$430:$AZ$430,1,A$1)))</f>
        <v/>
      </c>
      <c r="B430" s="0" t="str">
        <f aca="false">IF(B$1="","",IF(INDEX(Responses!$A$430:$AZ$430,1,B$1)="","",INDEX(Responses!$A$430:$AZ$430,1,B$1)))</f>
        <v/>
      </c>
      <c r="C430" s="0" t="str">
        <f aca="false">IF(C$1="","",IF(INDEX(Responses!$A$430:$AZ$430,1,C$1)="","",INDEX(Responses!$A$430:$AZ$430,1,C$1)))</f>
        <v/>
      </c>
      <c r="D430" s="0" t="str">
        <f aca="false">IF(D$1="","",IF(INDEX(Responses!$A$430:$AZ$430,1,D$1)="","",INDEX(Responses!$A$430:$AZ$430,1,D$1)))</f>
        <v/>
      </c>
      <c r="E430" s="0" t="str">
        <f aca="false">IF(E$1="","",IF(INDEX(Responses!$A$430:$AZ$430,1,E$1)="","",INDEX(Responses!$A$430:$AZ$430,1,E$1)))</f>
        <v/>
      </c>
      <c r="F430" s="0" t="str">
        <f aca="false">IF(F$1="","",IF(INDEX(Responses!$A$430:$AZ$430,1,F$1)="","",INDEX(Responses!$A$430:$AZ$430,1,F$1)))</f>
        <v/>
      </c>
      <c r="G430" s="0" t="str">
        <f aca="false">IF(G$1="","",IF(INDEX(Responses!$A$430:$AZ$430,1,G$1)="","",INDEX(Responses!$A$430:$AZ$430,1,G$1)))</f>
        <v/>
      </c>
      <c r="H430" s="0" t="str">
        <f aca="false">IF(H$1="","",IF(INDEX(Responses!$A$430:$AZ$430,1,H$1)="","",INDEX(Responses!$A$430:$AZ$430,1,H$1)))</f>
        <v/>
      </c>
      <c r="I430" s="0" t="str">
        <f aca="false">IF(I$1="","",IF(INDEX(Responses!$A$430:$AZ$430,1,I$1)="","",INDEX(Responses!$A$430:$AZ$430,1,I$1)))</f>
        <v/>
      </c>
      <c r="J430" s="0" t="str">
        <f aca="false">IF(J$1="","",IF(INDEX(Responses!$A$430:$AZ$430,1,J$1)="","",INDEX(Responses!$A$430:$AZ$430,1,J$1)))</f>
        <v/>
      </c>
      <c r="K430" s="0" t="str">
        <f aca="false">IF(K$1="","",IF(INDEX(Responses!$A$430:$AZ$430,1,K$1)="","",INDEX(Responses!$A$430:$AZ$430,1,K$1)))</f>
        <v/>
      </c>
      <c r="L430" s="0" t="str">
        <f aca="false">IF(L$1="","",IF(INDEX(Responses!$A$430:$AZ$430,1,L$1)="","",INDEX(Responses!$A$430:$AZ$430,1,L$1)))</f>
        <v/>
      </c>
      <c r="M430" s="0" t="str">
        <f aca="false">IF(M$1="","",IF(INDEX(Responses!$A$430:$AZ$430,1,M$1)="","",INDEX(Responses!$A$430:$AZ$430,1,M$1)))</f>
        <v/>
      </c>
      <c r="N430" s="0" t="str">
        <f aca="false">IF(N$1="","",IF(INDEX(Responses!$A$430:$AZ$430,1,N$1)="","",INDEX(Responses!$A$430:$AZ$430,1,N$1)))</f>
        <v/>
      </c>
      <c r="O430" s="0" t="str">
        <f aca="false">IF(O$1="","",IF(INDEX(Responses!$A$430:$AZ$430,1,O$1)="","",INDEX(Responses!$A$430:$AZ$430,1,O$1)))</f>
        <v/>
      </c>
      <c r="P430" s="0" t="str">
        <f aca="false">IF(P$1="","",IF(INDEX(Responses!$A$430:$AZ$430,1,P$1)="","",INDEX(Responses!$A$430:$AZ$430,1,P$1)))</f>
        <v/>
      </c>
      <c r="Q430" s="0" t="str">
        <f aca="false">IF(Q$1="","",IF(INDEX(Responses!$A$430:$AZ$430,1,Q$1)="","",INDEX(Responses!$A$430:$AZ$430,1,Q$1)))</f>
        <v/>
      </c>
      <c r="R430" s="0" t="str">
        <f aca="false">IF(R$1="","",IF(INDEX(Responses!$A$430:$AZ$430,1,R$1)="","",INDEX(Responses!$A$430:$AZ$430,1,R$1)))</f>
        <v/>
      </c>
      <c r="S430" s="0" t="str">
        <f aca="false">IF(S$1="","",IF(INDEX(Responses!$A$430:$AZ$430,1,S$1)="","",INDEX(Responses!$A$430:$AZ$430,1,S$1)))</f>
        <v/>
      </c>
      <c r="T430" s="0" t="n">
        <f aca="false">IF(LEN(A430&amp;B430&amp;C430&amp;D430&amp;E430&amp;F430&amp;G430&amp;H430&amp;I430&amp;J430&amp;K430&amp;L430&amp;M430&amp;N430&amp;O430&amp;P430&amp;Q430&amp;R430&amp;S430)&gt;0,1,0)</f>
        <v>0</v>
      </c>
    </row>
    <row r="431" customFormat="false" ht="15" hidden="false" customHeight="false" outlineLevel="0" collapsed="false">
      <c r="A431" s="0" t="str">
        <f aca="false">IF(A$1="","",IF(INDEX(Responses!$A$431:$AZ$431,1,A$1)="","",INDEX(Responses!$A$431:$AZ$431,1,A$1)))</f>
        <v/>
      </c>
      <c r="B431" s="0" t="str">
        <f aca="false">IF(B$1="","",IF(INDEX(Responses!$A$431:$AZ$431,1,B$1)="","",INDEX(Responses!$A$431:$AZ$431,1,B$1)))</f>
        <v/>
      </c>
      <c r="C431" s="0" t="str">
        <f aca="false">IF(C$1="","",IF(INDEX(Responses!$A$431:$AZ$431,1,C$1)="","",INDEX(Responses!$A$431:$AZ$431,1,C$1)))</f>
        <v/>
      </c>
      <c r="D431" s="0" t="str">
        <f aca="false">IF(D$1="","",IF(INDEX(Responses!$A$431:$AZ$431,1,D$1)="","",INDEX(Responses!$A$431:$AZ$431,1,D$1)))</f>
        <v/>
      </c>
      <c r="E431" s="0" t="str">
        <f aca="false">IF(E$1="","",IF(INDEX(Responses!$A$431:$AZ$431,1,E$1)="","",INDEX(Responses!$A$431:$AZ$431,1,E$1)))</f>
        <v/>
      </c>
      <c r="F431" s="0" t="str">
        <f aca="false">IF(F$1="","",IF(INDEX(Responses!$A$431:$AZ$431,1,F$1)="","",INDEX(Responses!$A$431:$AZ$431,1,F$1)))</f>
        <v/>
      </c>
      <c r="G431" s="0" t="str">
        <f aca="false">IF(G$1="","",IF(INDEX(Responses!$A$431:$AZ$431,1,G$1)="","",INDEX(Responses!$A$431:$AZ$431,1,G$1)))</f>
        <v/>
      </c>
      <c r="H431" s="0" t="str">
        <f aca="false">IF(H$1="","",IF(INDEX(Responses!$A$431:$AZ$431,1,H$1)="","",INDEX(Responses!$A$431:$AZ$431,1,H$1)))</f>
        <v/>
      </c>
      <c r="I431" s="0" t="str">
        <f aca="false">IF(I$1="","",IF(INDEX(Responses!$A$431:$AZ$431,1,I$1)="","",INDEX(Responses!$A$431:$AZ$431,1,I$1)))</f>
        <v/>
      </c>
      <c r="J431" s="0" t="str">
        <f aca="false">IF(J$1="","",IF(INDEX(Responses!$A$431:$AZ$431,1,J$1)="","",INDEX(Responses!$A$431:$AZ$431,1,J$1)))</f>
        <v/>
      </c>
      <c r="K431" s="0" t="str">
        <f aca="false">IF(K$1="","",IF(INDEX(Responses!$A$431:$AZ$431,1,K$1)="","",INDEX(Responses!$A$431:$AZ$431,1,K$1)))</f>
        <v/>
      </c>
      <c r="L431" s="0" t="str">
        <f aca="false">IF(L$1="","",IF(INDEX(Responses!$A$431:$AZ$431,1,L$1)="","",INDEX(Responses!$A$431:$AZ$431,1,L$1)))</f>
        <v/>
      </c>
      <c r="M431" s="0" t="str">
        <f aca="false">IF(M$1="","",IF(INDEX(Responses!$A$431:$AZ$431,1,M$1)="","",INDEX(Responses!$A$431:$AZ$431,1,M$1)))</f>
        <v/>
      </c>
      <c r="N431" s="0" t="str">
        <f aca="false">IF(N$1="","",IF(INDEX(Responses!$A$431:$AZ$431,1,N$1)="","",INDEX(Responses!$A$431:$AZ$431,1,N$1)))</f>
        <v/>
      </c>
      <c r="O431" s="0" t="str">
        <f aca="false">IF(O$1="","",IF(INDEX(Responses!$A$431:$AZ$431,1,O$1)="","",INDEX(Responses!$A$431:$AZ$431,1,O$1)))</f>
        <v/>
      </c>
      <c r="P431" s="0" t="str">
        <f aca="false">IF(P$1="","",IF(INDEX(Responses!$A$431:$AZ$431,1,P$1)="","",INDEX(Responses!$A$431:$AZ$431,1,P$1)))</f>
        <v/>
      </c>
      <c r="Q431" s="0" t="str">
        <f aca="false">IF(Q$1="","",IF(INDEX(Responses!$A$431:$AZ$431,1,Q$1)="","",INDEX(Responses!$A$431:$AZ$431,1,Q$1)))</f>
        <v/>
      </c>
      <c r="R431" s="0" t="str">
        <f aca="false">IF(R$1="","",IF(INDEX(Responses!$A$431:$AZ$431,1,R$1)="","",INDEX(Responses!$A$431:$AZ$431,1,R$1)))</f>
        <v/>
      </c>
      <c r="S431" s="0" t="str">
        <f aca="false">IF(S$1="","",IF(INDEX(Responses!$A$431:$AZ$431,1,S$1)="","",INDEX(Responses!$A$431:$AZ$431,1,S$1)))</f>
        <v/>
      </c>
      <c r="T431" s="0" t="n">
        <f aca="false">IF(LEN(A431&amp;B431&amp;C431&amp;D431&amp;E431&amp;F431&amp;G431&amp;H431&amp;I431&amp;J431&amp;K431&amp;L431&amp;M431&amp;N431&amp;O431&amp;P431&amp;Q431&amp;R431&amp;S431)&gt;0,1,0)</f>
        <v>0</v>
      </c>
    </row>
    <row r="432" customFormat="false" ht="15" hidden="false" customHeight="false" outlineLevel="0" collapsed="false">
      <c r="A432" s="0" t="str">
        <f aca="false">IF(A$1="","",IF(INDEX(Responses!$A$432:$AZ$432,1,A$1)="","",INDEX(Responses!$A$432:$AZ$432,1,A$1)))</f>
        <v/>
      </c>
      <c r="B432" s="0" t="str">
        <f aca="false">IF(B$1="","",IF(INDEX(Responses!$A$432:$AZ$432,1,B$1)="","",INDEX(Responses!$A$432:$AZ$432,1,B$1)))</f>
        <v/>
      </c>
      <c r="C432" s="0" t="str">
        <f aca="false">IF(C$1="","",IF(INDEX(Responses!$A$432:$AZ$432,1,C$1)="","",INDEX(Responses!$A$432:$AZ$432,1,C$1)))</f>
        <v/>
      </c>
      <c r="D432" s="0" t="str">
        <f aca="false">IF(D$1="","",IF(INDEX(Responses!$A$432:$AZ$432,1,D$1)="","",INDEX(Responses!$A$432:$AZ$432,1,D$1)))</f>
        <v/>
      </c>
      <c r="E432" s="0" t="str">
        <f aca="false">IF(E$1="","",IF(INDEX(Responses!$A$432:$AZ$432,1,E$1)="","",INDEX(Responses!$A$432:$AZ$432,1,E$1)))</f>
        <v/>
      </c>
      <c r="F432" s="0" t="str">
        <f aca="false">IF(F$1="","",IF(INDEX(Responses!$A$432:$AZ$432,1,F$1)="","",INDEX(Responses!$A$432:$AZ$432,1,F$1)))</f>
        <v/>
      </c>
      <c r="G432" s="0" t="str">
        <f aca="false">IF(G$1="","",IF(INDEX(Responses!$A$432:$AZ$432,1,G$1)="","",INDEX(Responses!$A$432:$AZ$432,1,G$1)))</f>
        <v/>
      </c>
      <c r="H432" s="0" t="str">
        <f aca="false">IF(H$1="","",IF(INDEX(Responses!$A$432:$AZ$432,1,H$1)="","",INDEX(Responses!$A$432:$AZ$432,1,H$1)))</f>
        <v/>
      </c>
      <c r="I432" s="0" t="str">
        <f aca="false">IF(I$1="","",IF(INDEX(Responses!$A$432:$AZ$432,1,I$1)="","",INDEX(Responses!$A$432:$AZ$432,1,I$1)))</f>
        <v/>
      </c>
      <c r="J432" s="0" t="str">
        <f aca="false">IF(J$1="","",IF(INDEX(Responses!$A$432:$AZ$432,1,J$1)="","",INDEX(Responses!$A$432:$AZ$432,1,J$1)))</f>
        <v/>
      </c>
      <c r="K432" s="0" t="str">
        <f aca="false">IF(K$1="","",IF(INDEX(Responses!$A$432:$AZ$432,1,K$1)="","",INDEX(Responses!$A$432:$AZ$432,1,K$1)))</f>
        <v/>
      </c>
      <c r="L432" s="0" t="str">
        <f aca="false">IF(L$1="","",IF(INDEX(Responses!$A$432:$AZ$432,1,L$1)="","",INDEX(Responses!$A$432:$AZ$432,1,L$1)))</f>
        <v/>
      </c>
      <c r="M432" s="0" t="str">
        <f aca="false">IF(M$1="","",IF(INDEX(Responses!$A$432:$AZ$432,1,M$1)="","",INDEX(Responses!$A$432:$AZ$432,1,M$1)))</f>
        <v/>
      </c>
      <c r="N432" s="0" t="str">
        <f aca="false">IF(N$1="","",IF(INDEX(Responses!$A$432:$AZ$432,1,N$1)="","",INDEX(Responses!$A$432:$AZ$432,1,N$1)))</f>
        <v/>
      </c>
      <c r="O432" s="0" t="str">
        <f aca="false">IF(O$1="","",IF(INDEX(Responses!$A$432:$AZ$432,1,O$1)="","",INDEX(Responses!$A$432:$AZ$432,1,O$1)))</f>
        <v/>
      </c>
      <c r="P432" s="0" t="str">
        <f aca="false">IF(P$1="","",IF(INDEX(Responses!$A$432:$AZ$432,1,P$1)="","",INDEX(Responses!$A$432:$AZ$432,1,P$1)))</f>
        <v/>
      </c>
      <c r="Q432" s="0" t="str">
        <f aca="false">IF(Q$1="","",IF(INDEX(Responses!$A$432:$AZ$432,1,Q$1)="","",INDEX(Responses!$A$432:$AZ$432,1,Q$1)))</f>
        <v/>
      </c>
      <c r="R432" s="0" t="str">
        <f aca="false">IF(R$1="","",IF(INDEX(Responses!$A$432:$AZ$432,1,R$1)="","",INDEX(Responses!$A$432:$AZ$432,1,R$1)))</f>
        <v/>
      </c>
      <c r="S432" s="0" t="str">
        <f aca="false">IF(S$1="","",IF(INDEX(Responses!$A$432:$AZ$432,1,S$1)="","",INDEX(Responses!$A$432:$AZ$432,1,S$1)))</f>
        <v/>
      </c>
      <c r="T432" s="0" t="n">
        <f aca="false">IF(LEN(A432&amp;B432&amp;C432&amp;D432&amp;E432&amp;F432&amp;G432&amp;H432&amp;I432&amp;J432&amp;K432&amp;L432&amp;M432&amp;N432&amp;O432&amp;P432&amp;Q432&amp;R432&amp;S432)&gt;0,1,0)</f>
        <v>0</v>
      </c>
    </row>
    <row r="433" customFormat="false" ht="15" hidden="false" customHeight="false" outlineLevel="0" collapsed="false">
      <c r="A433" s="0" t="str">
        <f aca="false">IF(A$1="","",IF(INDEX(Responses!$A$433:$AZ$433,1,A$1)="","",INDEX(Responses!$A$433:$AZ$433,1,A$1)))</f>
        <v/>
      </c>
      <c r="B433" s="0" t="str">
        <f aca="false">IF(B$1="","",IF(INDEX(Responses!$A$433:$AZ$433,1,B$1)="","",INDEX(Responses!$A$433:$AZ$433,1,B$1)))</f>
        <v/>
      </c>
      <c r="C433" s="0" t="str">
        <f aca="false">IF(C$1="","",IF(INDEX(Responses!$A$433:$AZ$433,1,C$1)="","",INDEX(Responses!$A$433:$AZ$433,1,C$1)))</f>
        <v/>
      </c>
      <c r="D433" s="0" t="str">
        <f aca="false">IF(D$1="","",IF(INDEX(Responses!$A$433:$AZ$433,1,D$1)="","",INDEX(Responses!$A$433:$AZ$433,1,D$1)))</f>
        <v/>
      </c>
      <c r="E433" s="0" t="str">
        <f aca="false">IF(E$1="","",IF(INDEX(Responses!$A$433:$AZ$433,1,E$1)="","",INDEX(Responses!$A$433:$AZ$433,1,E$1)))</f>
        <v/>
      </c>
      <c r="F433" s="0" t="str">
        <f aca="false">IF(F$1="","",IF(INDEX(Responses!$A$433:$AZ$433,1,F$1)="","",INDEX(Responses!$A$433:$AZ$433,1,F$1)))</f>
        <v/>
      </c>
      <c r="G433" s="0" t="str">
        <f aca="false">IF(G$1="","",IF(INDEX(Responses!$A$433:$AZ$433,1,G$1)="","",INDEX(Responses!$A$433:$AZ$433,1,G$1)))</f>
        <v/>
      </c>
      <c r="H433" s="0" t="str">
        <f aca="false">IF(H$1="","",IF(INDEX(Responses!$A$433:$AZ$433,1,H$1)="","",INDEX(Responses!$A$433:$AZ$433,1,H$1)))</f>
        <v/>
      </c>
      <c r="I433" s="0" t="str">
        <f aca="false">IF(I$1="","",IF(INDEX(Responses!$A$433:$AZ$433,1,I$1)="","",INDEX(Responses!$A$433:$AZ$433,1,I$1)))</f>
        <v/>
      </c>
      <c r="J433" s="0" t="str">
        <f aca="false">IF(J$1="","",IF(INDEX(Responses!$A$433:$AZ$433,1,J$1)="","",INDEX(Responses!$A$433:$AZ$433,1,J$1)))</f>
        <v/>
      </c>
      <c r="K433" s="0" t="str">
        <f aca="false">IF(K$1="","",IF(INDEX(Responses!$A$433:$AZ$433,1,K$1)="","",INDEX(Responses!$A$433:$AZ$433,1,K$1)))</f>
        <v/>
      </c>
      <c r="L433" s="0" t="str">
        <f aca="false">IF(L$1="","",IF(INDEX(Responses!$A$433:$AZ$433,1,L$1)="","",INDEX(Responses!$A$433:$AZ$433,1,L$1)))</f>
        <v/>
      </c>
      <c r="M433" s="0" t="str">
        <f aca="false">IF(M$1="","",IF(INDEX(Responses!$A$433:$AZ$433,1,M$1)="","",INDEX(Responses!$A$433:$AZ$433,1,M$1)))</f>
        <v/>
      </c>
      <c r="N433" s="0" t="str">
        <f aca="false">IF(N$1="","",IF(INDEX(Responses!$A$433:$AZ$433,1,N$1)="","",INDEX(Responses!$A$433:$AZ$433,1,N$1)))</f>
        <v/>
      </c>
      <c r="O433" s="0" t="str">
        <f aca="false">IF(O$1="","",IF(INDEX(Responses!$A$433:$AZ$433,1,O$1)="","",INDEX(Responses!$A$433:$AZ$433,1,O$1)))</f>
        <v/>
      </c>
      <c r="P433" s="0" t="str">
        <f aca="false">IF(P$1="","",IF(INDEX(Responses!$A$433:$AZ$433,1,P$1)="","",INDEX(Responses!$A$433:$AZ$433,1,P$1)))</f>
        <v/>
      </c>
      <c r="Q433" s="0" t="str">
        <f aca="false">IF(Q$1="","",IF(INDEX(Responses!$A$433:$AZ$433,1,Q$1)="","",INDEX(Responses!$A$433:$AZ$433,1,Q$1)))</f>
        <v/>
      </c>
      <c r="R433" s="0" t="str">
        <f aca="false">IF(R$1="","",IF(INDEX(Responses!$A$433:$AZ$433,1,R$1)="","",INDEX(Responses!$A$433:$AZ$433,1,R$1)))</f>
        <v/>
      </c>
      <c r="S433" s="0" t="str">
        <f aca="false">IF(S$1="","",IF(INDEX(Responses!$A$433:$AZ$433,1,S$1)="","",INDEX(Responses!$A$433:$AZ$433,1,S$1)))</f>
        <v/>
      </c>
      <c r="T433" s="0" t="n">
        <f aca="false">IF(LEN(A433&amp;B433&amp;C433&amp;D433&amp;E433&amp;F433&amp;G433&amp;H433&amp;I433&amp;J433&amp;K433&amp;L433&amp;M433&amp;N433&amp;O433&amp;P433&amp;Q433&amp;R433&amp;S433)&gt;0,1,0)</f>
        <v>0</v>
      </c>
    </row>
    <row r="434" customFormat="false" ht="15" hidden="false" customHeight="false" outlineLevel="0" collapsed="false">
      <c r="A434" s="0" t="str">
        <f aca="false">IF(A$1="","",IF(INDEX(Responses!$A$434:$AZ$434,1,A$1)="","",INDEX(Responses!$A$434:$AZ$434,1,A$1)))</f>
        <v/>
      </c>
      <c r="B434" s="0" t="str">
        <f aca="false">IF(B$1="","",IF(INDEX(Responses!$A$434:$AZ$434,1,B$1)="","",INDEX(Responses!$A$434:$AZ$434,1,B$1)))</f>
        <v/>
      </c>
      <c r="C434" s="0" t="str">
        <f aca="false">IF(C$1="","",IF(INDEX(Responses!$A$434:$AZ$434,1,C$1)="","",INDEX(Responses!$A$434:$AZ$434,1,C$1)))</f>
        <v/>
      </c>
      <c r="D434" s="0" t="str">
        <f aca="false">IF(D$1="","",IF(INDEX(Responses!$A$434:$AZ$434,1,D$1)="","",INDEX(Responses!$A$434:$AZ$434,1,D$1)))</f>
        <v/>
      </c>
      <c r="E434" s="0" t="str">
        <f aca="false">IF(E$1="","",IF(INDEX(Responses!$A$434:$AZ$434,1,E$1)="","",INDEX(Responses!$A$434:$AZ$434,1,E$1)))</f>
        <v/>
      </c>
      <c r="F434" s="0" t="str">
        <f aca="false">IF(F$1="","",IF(INDEX(Responses!$A$434:$AZ$434,1,F$1)="","",INDEX(Responses!$A$434:$AZ$434,1,F$1)))</f>
        <v/>
      </c>
      <c r="G434" s="0" t="str">
        <f aca="false">IF(G$1="","",IF(INDEX(Responses!$A$434:$AZ$434,1,G$1)="","",INDEX(Responses!$A$434:$AZ$434,1,G$1)))</f>
        <v/>
      </c>
      <c r="H434" s="0" t="str">
        <f aca="false">IF(H$1="","",IF(INDEX(Responses!$A$434:$AZ$434,1,H$1)="","",INDEX(Responses!$A$434:$AZ$434,1,H$1)))</f>
        <v/>
      </c>
      <c r="I434" s="0" t="str">
        <f aca="false">IF(I$1="","",IF(INDEX(Responses!$A$434:$AZ$434,1,I$1)="","",INDEX(Responses!$A$434:$AZ$434,1,I$1)))</f>
        <v/>
      </c>
      <c r="J434" s="0" t="str">
        <f aca="false">IF(J$1="","",IF(INDEX(Responses!$A$434:$AZ$434,1,J$1)="","",INDEX(Responses!$A$434:$AZ$434,1,J$1)))</f>
        <v/>
      </c>
      <c r="K434" s="0" t="str">
        <f aca="false">IF(K$1="","",IF(INDEX(Responses!$A$434:$AZ$434,1,K$1)="","",INDEX(Responses!$A$434:$AZ$434,1,K$1)))</f>
        <v/>
      </c>
      <c r="L434" s="0" t="str">
        <f aca="false">IF(L$1="","",IF(INDEX(Responses!$A$434:$AZ$434,1,L$1)="","",INDEX(Responses!$A$434:$AZ$434,1,L$1)))</f>
        <v/>
      </c>
      <c r="M434" s="0" t="str">
        <f aca="false">IF(M$1="","",IF(INDEX(Responses!$A$434:$AZ$434,1,M$1)="","",INDEX(Responses!$A$434:$AZ$434,1,M$1)))</f>
        <v/>
      </c>
      <c r="N434" s="0" t="str">
        <f aca="false">IF(N$1="","",IF(INDEX(Responses!$A$434:$AZ$434,1,N$1)="","",INDEX(Responses!$A$434:$AZ$434,1,N$1)))</f>
        <v/>
      </c>
      <c r="O434" s="0" t="str">
        <f aca="false">IF(O$1="","",IF(INDEX(Responses!$A$434:$AZ$434,1,O$1)="","",INDEX(Responses!$A$434:$AZ$434,1,O$1)))</f>
        <v/>
      </c>
      <c r="P434" s="0" t="str">
        <f aca="false">IF(P$1="","",IF(INDEX(Responses!$A$434:$AZ$434,1,P$1)="","",INDEX(Responses!$A$434:$AZ$434,1,P$1)))</f>
        <v/>
      </c>
      <c r="Q434" s="0" t="str">
        <f aca="false">IF(Q$1="","",IF(INDEX(Responses!$A$434:$AZ$434,1,Q$1)="","",INDEX(Responses!$A$434:$AZ$434,1,Q$1)))</f>
        <v/>
      </c>
      <c r="R434" s="0" t="str">
        <f aca="false">IF(R$1="","",IF(INDEX(Responses!$A$434:$AZ$434,1,R$1)="","",INDEX(Responses!$A$434:$AZ$434,1,R$1)))</f>
        <v/>
      </c>
      <c r="S434" s="0" t="str">
        <f aca="false">IF(S$1="","",IF(INDEX(Responses!$A$434:$AZ$434,1,S$1)="","",INDEX(Responses!$A$434:$AZ$434,1,S$1)))</f>
        <v/>
      </c>
      <c r="T434" s="0" t="n">
        <f aca="false">IF(LEN(A434&amp;B434&amp;C434&amp;D434&amp;E434&amp;F434&amp;G434&amp;H434&amp;I434&amp;J434&amp;K434&amp;L434&amp;M434&amp;N434&amp;O434&amp;P434&amp;Q434&amp;R434&amp;S434)&gt;0,1,0)</f>
        <v>0</v>
      </c>
    </row>
    <row r="435" customFormat="false" ht="15" hidden="false" customHeight="false" outlineLevel="0" collapsed="false">
      <c r="A435" s="0" t="str">
        <f aca="false">IF(A$1="","",IF(INDEX(Responses!$A$435:$AZ$435,1,A$1)="","",INDEX(Responses!$A$435:$AZ$435,1,A$1)))</f>
        <v/>
      </c>
      <c r="B435" s="0" t="str">
        <f aca="false">IF(B$1="","",IF(INDEX(Responses!$A$435:$AZ$435,1,B$1)="","",INDEX(Responses!$A$435:$AZ$435,1,B$1)))</f>
        <v/>
      </c>
      <c r="C435" s="0" t="str">
        <f aca="false">IF(C$1="","",IF(INDEX(Responses!$A$435:$AZ$435,1,C$1)="","",INDEX(Responses!$A$435:$AZ$435,1,C$1)))</f>
        <v/>
      </c>
      <c r="D435" s="0" t="str">
        <f aca="false">IF(D$1="","",IF(INDEX(Responses!$A$435:$AZ$435,1,D$1)="","",INDEX(Responses!$A$435:$AZ$435,1,D$1)))</f>
        <v/>
      </c>
      <c r="E435" s="0" t="str">
        <f aca="false">IF(E$1="","",IF(INDEX(Responses!$A$435:$AZ$435,1,E$1)="","",INDEX(Responses!$A$435:$AZ$435,1,E$1)))</f>
        <v/>
      </c>
      <c r="F435" s="0" t="str">
        <f aca="false">IF(F$1="","",IF(INDEX(Responses!$A$435:$AZ$435,1,F$1)="","",INDEX(Responses!$A$435:$AZ$435,1,F$1)))</f>
        <v/>
      </c>
      <c r="G435" s="0" t="str">
        <f aca="false">IF(G$1="","",IF(INDEX(Responses!$A$435:$AZ$435,1,G$1)="","",INDEX(Responses!$A$435:$AZ$435,1,G$1)))</f>
        <v/>
      </c>
      <c r="H435" s="0" t="str">
        <f aca="false">IF(H$1="","",IF(INDEX(Responses!$A$435:$AZ$435,1,H$1)="","",INDEX(Responses!$A$435:$AZ$435,1,H$1)))</f>
        <v/>
      </c>
      <c r="I435" s="0" t="str">
        <f aca="false">IF(I$1="","",IF(INDEX(Responses!$A$435:$AZ$435,1,I$1)="","",INDEX(Responses!$A$435:$AZ$435,1,I$1)))</f>
        <v/>
      </c>
      <c r="J435" s="0" t="str">
        <f aca="false">IF(J$1="","",IF(INDEX(Responses!$A$435:$AZ$435,1,J$1)="","",INDEX(Responses!$A$435:$AZ$435,1,J$1)))</f>
        <v/>
      </c>
      <c r="K435" s="0" t="str">
        <f aca="false">IF(K$1="","",IF(INDEX(Responses!$A$435:$AZ$435,1,K$1)="","",INDEX(Responses!$A$435:$AZ$435,1,K$1)))</f>
        <v/>
      </c>
      <c r="L435" s="0" t="str">
        <f aca="false">IF(L$1="","",IF(INDEX(Responses!$A$435:$AZ$435,1,L$1)="","",INDEX(Responses!$A$435:$AZ$435,1,L$1)))</f>
        <v/>
      </c>
      <c r="M435" s="0" t="str">
        <f aca="false">IF(M$1="","",IF(INDEX(Responses!$A$435:$AZ$435,1,M$1)="","",INDEX(Responses!$A$435:$AZ$435,1,M$1)))</f>
        <v/>
      </c>
      <c r="N435" s="0" t="str">
        <f aca="false">IF(N$1="","",IF(INDEX(Responses!$A$435:$AZ$435,1,N$1)="","",INDEX(Responses!$A$435:$AZ$435,1,N$1)))</f>
        <v/>
      </c>
      <c r="O435" s="0" t="str">
        <f aca="false">IF(O$1="","",IF(INDEX(Responses!$A$435:$AZ$435,1,O$1)="","",INDEX(Responses!$A$435:$AZ$435,1,O$1)))</f>
        <v/>
      </c>
      <c r="P435" s="0" t="str">
        <f aca="false">IF(P$1="","",IF(INDEX(Responses!$A$435:$AZ$435,1,P$1)="","",INDEX(Responses!$A$435:$AZ$435,1,P$1)))</f>
        <v/>
      </c>
      <c r="Q435" s="0" t="str">
        <f aca="false">IF(Q$1="","",IF(INDEX(Responses!$A$435:$AZ$435,1,Q$1)="","",INDEX(Responses!$A$435:$AZ$435,1,Q$1)))</f>
        <v/>
      </c>
      <c r="R435" s="0" t="str">
        <f aca="false">IF(R$1="","",IF(INDEX(Responses!$A$435:$AZ$435,1,R$1)="","",INDEX(Responses!$A$435:$AZ$435,1,R$1)))</f>
        <v/>
      </c>
      <c r="S435" s="0" t="str">
        <f aca="false">IF(S$1="","",IF(INDEX(Responses!$A$435:$AZ$435,1,S$1)="","",INDEX(Responses!$A$435:$AZ$435,1,S$1)))</f>
        <v/>
      </c>
      <c r="T435" s="0" t="n">
        <f aca="false">IF(LEN(A435&amp;B435&amp;C435&amp;D435&amp;E435&amp;F435&amp;G435&amp;H435&amp;I435&amp;J435&amp;K435&amp;L435&amp;M435&amp;N435&amp;O435&amp;P435&amp;Q435&amp;R435&amp;S435)&gt;0,1,0)</f>
        <v>0</v>
      </c>
    </row>
    <row r="436" customFormat="false" ht="15" hidden="false" customHeight="false" outlineLevel="0" collapsed="false">
      <c r="A436" s="0" t="str">
        <f aca="false">IF(A$1="","",IF(INDEX(Responses!$A$436:$AZ$436,1,A$1)="","",INDEX(Responses!$A$436:$AZ$436,1,A$1)))</f>
        <v/>
      </c>
      <c r="B436" s="0" t="str">
        <f aca="false">IF(B$1="","",IF(INDEX(Responses!$A$436:$AZ$436,1,B$1)="","",INDEX(Responses!$A$436:$AZ$436,1,B$1)))</f>
        <v/>
      </c>
      <c r="C436" s="0" t="str">
        <f aca="false">IF(C$1="","",IF(INDEX(Responses!$A$436:$AZ$436,1,C$1)="","",INDEX(Responses!$A$436:$AZ$436,1,C$1)))</f>
        <v/>
      </c>
      <c r="D436" s="0" t="str">
        <f aca="false">IF(D$1="","",IF(INDEX(Responses!$A$436:$AZ$436,1,D$1)="","",INDEX(Responses!$A$436:$AZ$436,1,D$1)))</f>
        <v/>
      </c>
      <c r="E436" s="0" t="str">
        <f aca="false">IF(E$1="","",IF(INDEX(Responses!$A$436:$AZ$436,1,E$1)="","",INDEX(Responses!$A$436:$AZ$436,1,E$1)))</f>
        <v/>
      </c>
      <c r="F436" s="0" t="str">
        <f aca="false">IF(F$1="","",IF(INDEX(Responses!$A$436:$AZ$436,1,F$1)="","",INDEX(Responses!$A$436:$AZ$436,1,F$1)))</f>
        <v/>
      </c>
      <c r="G436" s="0" t="str">
        <f aca="false">IF(G$1="","",IF(INDEX(Responses!$A$436:$AZ$436,1,G$1)="","",INDEX(Responses!$A$436:$AZ$436,1,G$1)))</f>
        <v/>
      </c>
      <c r="H436" s="0" t="str">
        <f aca="false">IF(H$1="","",IF(INDEX(Responses!$A$436:$AZ$436,1,H$1)="","",INDEX(Responses!$A$436:$AZ$436,1,H$1)))</f>
        <v/>
      </c>
      <c r="I436" s="0" t="str">
        <f aca="false">IF(I$1="","",IF(INDEX(Responses!$A$436:$AZ$436,1,I$1)="","",INDEX(Responses!$A$436:$AZ$436,1,I$1)))</f>
        <v/>
      </c>
      <c r="J436" s="0" t="str">
        <f aca="false">IF(J$1="","",IF(INDEX(Responses!$A$436:$AZ$436,1,J$1)="","",INDEX(Responses!$A$436:$AZ$436,1,J$1)))</f>
        <v/>
      </c>
      <c r="K436" s="0" t="str">
        <f aca="false">IF(K$1="","",IF(INDEX(Responses!$A$436:$AZ$436,1,K$1)="","",INDEX(Responses!$A$436:$AZ$436,1,K$1)))</f>
        <v/>
      </c>
      <c r="L436" s="0" t="str">
        <f aca="false">IF(L$1="","",IF(INDEX(Responses!$A$436:$AZ$436,1,L$1)="","",INDEX(Responses!$A$436:$AZ$436,1,L$1)))</f>
        <v/>
      </c>
      <c r="M436" s="0" t="str">
        <f aca="false">IF(M$1="","",IF(INDEX(Responses!$A$436:$AZ$436,1,M$1)="","",INDEX(Responses!$A$436:$AZ$436,1,M$1)))</f>
        <v/>
      </c>
      <c r="N436" s="0" t="str">
        <f aca="false">IF(N$1="","",IF(INDEX(Responses!$A$436:$AZ$436,1,N$1)="","",INDEX(Responses!$A$436:$AZ$436,1,N$1)))</f>
        <v/>
      </c>
      <c r="O436" s="0" t="str">
        <f aca="false">IF(O$1="","",IF(INDEX(Responses!$A$436:$AZ$436,1,O$1)="","",INDEX(Responses!$A$436:$AZ$436,1,O$1)))</f>
        <v/>
      </c>
      <c r="P436" s="0" t="str">
        <f aca="false">IF(P$1="","",IF(INDEX(Responses!$A$436:$AZ$436,1,P$1)="","",INDEX(Responses!$A$436:$AZ$436,1,P$1)))</f>
        <v/>
      </c>
      <c r="Q436" s="0" t="str">
        <f aca="false">IF(Q$1="","",IF(INDEX(Responses!$A$436:$AZ$436,1,Q$1)="","",INDEX(Responses!$A$436:$AZ$436,1,Q$1)))</f>
        <v/>
      </c>
      <c r="R436" s="0" t="str">
        <f aca="false">IF(R$1="","",IF(INDEX(Responses!$A$436:$AZ$436,1,R$1)="","",INDEX(Responses!$A$436:$AZ$436,1,R$1)))</f>
        <v/>
      </c>
      <c r="S436" s="0" t="str">
        <f aca="false">IF(S$1="","",IF(INDEX(Responses!$A$436:$AZ$436,1,S$1)="","",INDEX(Responses!$A$436:$AZ$436,1,S$1)))</f>
        <v/>
      </c>
      <c r="T436" s="0" t="n">
        <f aca="false">IF(LEN(A436&amp;B436&amp;C436&amp;D436&amp;E436&amp;F436&amp;G436&amp;H436&amp;I436&amp;J436&amp;K436&amp;L436&amp;M436&amp;N436&amp;O436&amp;P436&amp;Q436&amp;R436&amp;S436)&gt;0,1,0)</f>
        <v>0</v>
      </c>
    </row>
    <row r="437" customFormat="false" ht="15" hidden="false" customHeight="false" outlineLevel="0" collapsed="false">
      <c r="A437" s="0" t="str">
        <f aca="false">IF(A$1="","",IF(INDEX(Responses!$A$437:$AZ$437,1,A$1)="","",INDEX(Responses!$A$437:$AZ$437,1,A$1)))</f>
        <v/>
      </c>
      <c r="B437" s="0" t="str">
        <f aca="false">IF(B$1="","",IF(INDEX(Responses!$A$437:$AZ$437,1,B$1)="","",INDEX(Responses!$A$437:$AZ$437,1,B$1)))</f>
        <v/>
      </c>
      <c r="C437" s="0" t="str">
        <f aca="false">IF(C$1="","",IF(INDEX(Responses!$A$437:$AZ$437,1,C$1)="","",INDEX(Responses!$A$437:$AZ$437,1,C$1)))</f>
        <v/>
      </c>
      <c r="D437" s="0" t="str">
        <f aca="false">IF(D$1="","",IF(INDEX(Responses!$A$437:$AZ$437,1,D$1)="","",INDEX(Responses!$A$437:$AZ$437,1,D$1)))</f>
        <v/>
      </c>
      <c r="E437" s="0" t="str">
        <f aca="false">IF(E$1="","",IF(INDEX(Responses!$A$437:$AZ$437,1,E$1)="","",INDEX(Responses!$A$437:$AZ$437,1,E$1)))</f>
        <v/>
      </c>
      <c r="F437" s="0" t="str">
        <f aca="false">IF(F$1="","",IF(INDEX(Responses!$A$437:$AZ$437,1,F$1)="","",INDEX(Responses!$A$437:$AZ$437,1,F$1)))</f>
        <v/>
      </c>
      <c r="G437" s="0" t="str">
        <f aca="false">IF(G$1="","",IF(INDEX(Responses!$A$437:$AZ$437,1,G$1)="","",INDEX(Responses!$A$437:$AZ$437,1,G$1)))</f>
        <v/>
      </c>
      <c r="H437" s="0" t="str">
        <f aca="false">IF(H$1="","",IF(INDEX(Responses!$A$437:$AZ$437,1,H$1)="","",INDEX(Responses!$A$437:$AZ$437,1,H$1)))</f>
        <v/>
      </c>
      <c r="I437" s="0" t="str">
        <f aca="false">IF(I$1="","",IF(INDEX(Responses!$A$437:$AZ$437,1,I$1)="","",INDEX(Responses!$A$437:$AZ$437,1,I$1)))</f>
        <v/>
      </c>
      <c r="J437" s="0" t="str">
        <f aca="false">IF(J$1="","",IF(INDEX(Responses!$A$437:$AZ$437,1,J$1)="","",INDEX(Responses!$A$437:$AZ$437,1,J$1)))</f>
        <v/>
      </c>
      <c r="K437" s="0" t="str">
        <f aca="false">IF(K$1="","",IF(INDEX(Responses!$A$437:$AZ$437,1,K$1)="","",INDEX(Responses!$A$437:$AZ$437,1,K$1)))</f>
        <v/>
      </c>
      <c r="L437" s="0" t="str">
        <f aca="false">IF(L$1="","",IF(INDEX(Responses!$A$437:$AZ$437,1,L$1)="","",INDEX(Responses!$A$437:$AZ$437,1,L$1)))</f>
        <v/>
      </c>
      <c r="M437" s="0" t="str">
        <f aca="false">IF(M$1="","",IF(INDEX(Responses!$A$437:$AZ$437,1,M$1)="","",INDEX(Responses!$A$437:$AZ$437,1,M$1)))</f>
        <v/>
      </c>
      <c r="N437" s="0" t="str">
        <f aca="false">IF(N$1="","",IF(INDEX(Responses!$A$437:$AZ$437,1,N$1)="","",INDEX(Responses!$A$437:$AZ$437,1,N$1)))</f>
        <v/>
      </c>
      <c r="O437" s="0" t="str">
        <f aca="false">IF(O$1="","",IF(INDEX(Responses!$A$437:$AZ$437,1,O$1)="","",INDEX(Responses!$A$437:$AZ$437,1,O$1)))</f>
        <v/>
      </c>
      <c r="P437" s="0" t="str">
        <f aca="false">IF(P$1="","",IF(INDEX(Responses!$A$437:$AZ$437,1,P$1)="","",INDEX(Responses!$A$437:$AZ$437,1,P$1)))</f>
        <v/>
      </c>
      <c r="Q437" s="0" t="str">
        <f aca="false">IF(Q$1="","",IF(INDEX(Responses!$A$437:$AZ$437,1,Q$1)="","",INDEX(Responses!$A$437:$AZ$437,1,Q$1)))</f>
        <v/>
      </c>
      <c r="R437" s="0" t="str">
        <f aca="false">IF(R$1="","",IF(INDEX(Responses!$A$437:$AZ$437,1,R$1)="","",INDEX(Responses!$A$437:$AZ$437,1,R$1)))</f>
        <v/>
      </c>
      <c r="S437" s="0" t="str">
        <f aca="false">IF(S$1="","",IF(INDEX(Responses!$A$437:$AZ$437,1,S$1)="","",INDEX(Responses!$A$437:$AZ$437,1,S$1)))</f>
        <v/>
      </c>
      <c r="T437" s="0" t="n">
        <f aca="false">IF(LEN(A437&amp;B437&amp;C437&amp;D437&amp;E437&amp;F437&amp;G437&amp;H437&amp;I437&amp;J437&amp;K437&amp;L437&amp;M437&amp;N437&amp;O437&amp;P437&amp;Q437&amp;R437&amp;S437)&gt;0,1,0)</f>
        <v>0</v>
      </c>
    </row>
    <row r="438" customFormat="false" ht="15" hidden="false" customHeight="false" outlineLevel="0" collapsed="false">
      <c r="A438" s="0" t="str">
        <f aca="false">IF(A$1="","",IF(INDEX(Responses!$A$438:$AZ$438,1,A$1)="","",INDEX(Responses!$A$438:$AZ$438,1,A$1)))</f>
        <v/>
      </c>
      <c r="B438" s="0" t="str">
        <f aca="false">IF(B$1="","",IF(INDEX(Responses!$A$438:$AZ$438,1,B$1)="","",INDEX(Responses!$A$438:$AZ$438,1,B$1)))</f>
        <v/>
      </c>
      <c r="C438" s="0" t="str">
        <f aca="false">IF(C$1="","",IF(INDEX(Responses!$A$438:$AZ$438,1,C$1)="","",INDEX(Responses!$A$438:$AZ$438,1,C$1)))</f>
        <v/>
      </c>
      <c r="D438" s="0" t="str">
        <f aca="false">IF(D$1="","",IF(INDEX(Responses!$A$438:$AZ$438,1,D$1)="","",INDEX(Responses!$A$438:$AZ$438,1,D$1)))</f>
        <v/>
      </c>
      <c r="E438" s="0" t="str">
        <f aca="false">IF(E$1="","",IF(INDEX(Responses!$A$438:$AZ$438,1,E$1)="","",INDEX(Responses!$A$438:$AZ$438,1,E$1)))</f>
        <v/>
      </c>
      <c r="F438" s="0" t="str">
        <f aca="false">IF(F$1="","",IF(INDEX(Responses!$A$438:$AZ$438,1,F$1)="","",INDEX(Responses!$A$438:$AZ$438,1,F$1)))</f>
        <v/>
      </c>
      <c r="G438" s="0" t="str">
        <f aca="false">IF(G$1="","",IF(INDEX(Responses!$A$438:$AZ$438,1,G$1)="","",INDEX(Responses!$A$438:$AZ$438,1,G$1)))</f>
        <v/>
      </c>
      <c r="H438" s="0" t="str">
        <f aca="false">IF(H$1="","",IF(INDEX(Responses!$A$438:$AZ$438,1,H$1)="","",INDEX(Responses!$A$438:$AZ$438,1,H$1)))</f>
        <v/>
      </c>
      <c r="I438" s="0" t="str">
        <f aca="false">IF(I$1="","",IF(INDEX(Responses!$A$438:$AZ$438,1,I$1)="","",INDEX(Responses!$A$438:$AZ$438,1,I$1)))</f>
        <v/>
      </c>
      <c r="J438" s="0" t="str">
        <f aca="false">IF(J$1="","",IF(INDEX(Responses!$A$438:$AZ$438,1,J$1)="","",INDEX(Responses!$A$438:$AZ$438,1,J$1)))</f>
        <v/>
      </c>
      <c r="K438" s="0" t="str">
        <f aca="false">IF(K$1="","",IF(INDEX(Responses!$A$438:$AZ$438,1,K$1)="","",INDEX(Responses!$A$438:$AZ$438,1,K$1)))</f>
        <v/>
      </c>
      <c r="L438" s="0" t="str">
        <f aca="false">IF(L$1="","",IF(INDEX(Responses!$A$438:$AZ$438,1,L$1)="","",INDEX(Responses!$A$438:$AZ$438,1,L$1)))</f>
        <v/>
      </c>
      <c r="M438" s="0" t="str">
        <f aca="false">IF(M$1="","",IF(INDEX(Responses!$A$438:$AZ$438,1,M$1)="","",INDEX(Responses!$A$438:$AZ$438,1,M$1)))</f>
        <v/>
      </c>
      <c r="N438" s="0" t="str">
        <f aca="false">IF(N$1="","",IF(INDEX(Responses!$A$438:$AZ$438,1,N$1)="","",INDEX(Responses!$A$438:$AZ$438,1,N$1)))</f>
        <v/>
      </c>
      <c r="O438" s="0" t="str">
        <f aca="false">IF(O$1="","",IF(INDEX(Responses!$A$438:$AZ$438,1,O$1)="","",INDEX(Responses!$A$438:$AZ$438,1,O$1)))</f>
        <v/>
      </c>
      <c r="P438" s="0" t="str">
        <f aca="false">IF(P$1="","",IF(INDEX(Responses!$A$438:$AZ$438,1,P$1)="","",INDEX(Responses!$A$438:$AZ$438,1,P$1)))</f>
        <v/>
      </c>
      <c r="Q438" s="0" t="str">
        <f aca="false">IF(Q$1="","",IF(INDEX(Responses!$A$438:$AZ$438,1,Q$1)="","",INDEX(Responses!$A$438:$AZ$438,1,Q$1)))</f>
        <v/>
      </c>
      <c r="R438" s="0" t="str">
        <f aca="false">IF(R$1="","",IF(INDEX(Responses!$A$438:$AZ$438,1,R$1)="","",INDEX(Responses!$A$438:$AZ$438,1,R$1)))</f>
        <v/>
      </c>
      <c r="S438" s="0" t="str">
        <f aca="false">IF(S$1="","",IF(INDEX(Responses!$A$438:$AZ$438,1,S$1)="","",INDEX(Responses!$A$438:$AZ$438,1,S$1)))</f>
        <v/>
      </c>
      <c r="T438" s="0" t="n">
        <f aca="false">IF(LEN(A438&amp;B438&amp;C438&amp;D438&amp;E438&amp;F438&amp;G438&amp;H438&amp;I438&amp;J438&amp;K438&amp;L438&amp;M438&amp;N438&amp;O438&amp;P438&amp;Q438&amp;R438&amp;S438)&gt;0,1,0)</f>
        <v>0</v>
      </c>
    </row>
    <row r="439" customFormat="false" ht="15" hidden="false" customHeight="false" outlineLevel="0" collapsed="false">
      <c r="A439" s="0" t="str">
        <f aca="false">IF(A$1="","",IF(INDEX(Responses!$A$439:$AZ$439,1,A$1)="","",INDEX(Responses!$A$439:$AZ$439,1,A$1)))</f>
        <v/>
      </c>
      <c r="B439" s="0" t="str">
        <f aca="false">IF(B$1="","",IF(INDEX(Responses!$A$439:$AZ$439,1,B$1)="","",INDEX(Responses!$A$439:$AZ$439,1,B$1)))</f>
        <v/>
      </c>
      <c r="C439" s="0" t="str">
        <f aca="false">IF(C$1="","",IF(INDEX(Responses!$A$439:$AZ$439,1,C$1)="","",INDEX(Responses!$A$439:$AZ$439,1,C$1)))</f>
        <v/>
      </c>
      <c r="D439" s="0" t="str">
        <f aca="false">IF(D$1="","",IF(INDEX(Responses!$A$439:$AZ$439,1,D$1)="","",INDEX(Responses!$A$439:$AZ$439,1,D$1)))</f>
        <v/>
      </c>
      <c r="E439" s="0" t="str">
        <f aca="false">IF(E$1="","",IF(INDEX(Responses!$A$439:$AZ$439,1,E$1)="","",INDEX(Responses!$A$439:$AZ$439,1,E$1)))</f>
        <v/>
      </c>
      <c r="F439" s="0" t="str">
        <f aca="false">IF(F$1="","",IF(INDEX(Responses!$A$439:$AZ$439,1,F$1)="","",INDEX(Responses!$A$439:$AZ$439,1,F$1)))</f>
        <v/>
      </c>
      <c r="G439" s="0" t="str">
        <f aca="false">IF(G$1="","",IF(INDEX(Responses!$A$439:$AZ$439,1,G$1)="","",INDEX(Responses!$A$439:$AZ$439,1,G$1)))</f>
        <v/>
      </c>
      <c r="H439" s="0" t="str">
        <f aca="false">IF(H$1="","",IF(INDEX(Responses!$A$439:$AZ$439,1,H$1)="","",INDEX(Responses!$A$439:$AZ$439,1,H$1)))</f>
        <v/>
      </c>
      <c r="I439" s="0" t="str">
        <f aca="false">IF(I$1="","",IF(INDEX(Responses!$A$439:$AZ$439,1,I$1)="","",INDEX(Responses!$A$439:$AZ$439,1,I$1)))</f>
        <v/>
      </c>
      <c r="J439" s="0" t="str">
        <f aca="false">IF(J$1="","",IF(INDEX(Responses!$A$439:$AZ$439,1,J$1)="","",INDEX(Responses!$A$439:$AZ$439,1,J$1)))</f>
        <v/>
      </c>
      <c r="K439" s="0" t="str">
        <f aca="false">IF(K$1="","",IF(INDEX(Responses!$A$439:$AZ$439,1,K$1)="","",INDEX(Responses!$A$439:$AZ$439,1,K$1)))</f>
        <v/>
      </c>
      <c r="L439" s="0" t="str">
        <f aca="false">IF(L$1="","",IF(INDEX(Responses!$A$439:$AZ$439,1,L$1)="","",INDEX(Responses!$A$439:$AZ$439,1,L$1)))</f>
        <v/>
      </c>
      <c r="M439" s="0" t="str">
        <f aca="false">IF(M$1="","",IF(INDEX(Responses!$A$439:$AZ$439,1,M$1)="","",INDEX(Responses!$A$439:$AZ$439,1,M$1)))</f>
        <v/>
      </c>
      <c r="N439" s="0" t="str">
        <f aca="false">IF(N$1="","",IF(INDEX(Responses!$A$439:$AZ$439,1,N$1)="","",INDEX(Responses!$A$439:$AZ$439,1,N$1)))</f>
        <v/>
      </c>
      <c r="O439" s="0" t="str">
        <f aca="false">IF(O$1="","",IF(INDEX(Responses!$A$439:$AZ$439,1,O$1)="","",INDEX(Responses!$A$439:$AZ$439,1,O$1)))</f>
        <v/>
      </c>
      <c r="P439" s="0" t="str">
        <f aca="false">IF(P$1="","",IF(INDEX(Responses!$A$439:$AZ$439,1,P$1)="","",INDEX(Responses!$A$439:$AZ$439,1,P$1)))</f>
        <v/>
      </c>
      <c r="Q439" s="0" t="str">
        <f aca="false">IF(Q$1="","",IF(INDEX(Responses!$A$439:$AZ$439,1,Q$1)="","",INDEX(Responses!$A$439:$AZ$439,1,Q$1)))</f>
        <v/>
      </c>
      <c r="R439" s="0" t="str">
        <f aca="false">IF(R$1="","",IF(INDEX(Responses!$A$439:$AZ$439,1,R$1)="","",INDEX(Responses!$A$439:$AZ$439,1,R$1)))</f>
        <v/>
      </c>
      <c r="S439" s="0" t="str">
        <f aca="false">IF(S$1="","",IF(INDEX(Responses!$A$439:$AZ$439,1,S$1)="","",INDEX(Responses!$A$439:$AZ$439,1,S$1)))</f>
        <v/>
      </c>
      <c r="T439" s="0" t="n">
        <f aca="false">IF(LEN(A439&amp;B439&amp;C439&amp;D439&amp;E439&amp;F439&amp;G439&amp;H439&amp;I439&amp;J439&amp;K439&amp;L439&amp;M439&amp;N439&amp;O439&amp;P439&amp;Q439&amp;R439&amp;S439)&gt;0,1,0)</f>
        <v>0</v>
      </c>
    </row>
    <row r="440" customFormat="false" ht="15" hidden="false" customHeight="false" outlineLevel="0" collapsed="false">
      <c r="A440" s="0" t="str">
        <f aca="false">IF(A$1="","",IF(INDEX(Responses!$A$440:$AZ$440,1,A$1)="","",INDEX(Responses!$A$440:$AZ$440,1,A$1)))</f>
        <v/>
      </c>
      <c r="B440" s="0" t="str">
        <f aca="false">IF(B$1="","",IF(INDEX(Responses!$A$440:$AZ$440,1,B$1)="","",INDEX(Responses!$A$440:$AZ$440,1,B$1)))</f>
        <v/>
      </c>
      <c r="C440" s="0" t="str">
        <f aca="false">IF(C$1="","",IF(INDEX(Responses!$A$440:$AZ$440,1,C$1)="","",INDEX(Responses!$A$440:$AZ$440,1,C$1)))</f>
        <v/>
      </c>
      <c r="D440" s="0" t="str">
        <f aca="false">IF(D$1="","",IF(INDEX(Responses!$A$440:$AZ$440,1,D$1)="","",INDEX(Responses!$A$440:$AZ$440,1,D$1)))</f>
        <v/>
      </c>
      <c r="E440" s="0" t="str">
        <f aca="false">IF(E$1="","",IF(INDEX(Responses!$A$440:$AZ$440,1,E$1)="","",INDEX(Responses!$A$440:$AZ$440,1,E$1)))</f>
        <v/>
      </c>
      <c r="F440" s="0" t="str">
        <f aca="false">IF(F$1="","",IF(INDEX(Responses!$A$440:$AZ$440,1,F$1)="","",INDEX(Responses!$A$440:$AZ$440,1,F$1)))</f>
        <v/>
      </c>
      <c r="G440" s="0" t="str">
        <f aca="false">IF(G$1="","",IF(INDEX(Responses!$A$440:$AZ$440,1,G$1)="","",INDEX(Responses!$A$440:$AZ$440,1,G$1)))</f>
        <v/>
      </c>
      <c r="H440" s="0" t="str">
        <f aca="false">IF(H$1="","",IF(INDEX(Responses!$A$440:$AZ$440,1,H$1)="","",INDEX(Responses!$A$440:$AZ$440,1,H$1)))</f>
        <v/>
      </c>
      <c r="I440" s="0" t="str">
        <f aca="false">IF(I$1="","",IF(INDEX(Responses!$A$440:$AZ$440,1,I$1)="","",INDEX(Responses!$A$440:$AZ$440,1,I$1)))</f>
        <v/>
      </c>
      <c r="J440" s="0" t="str">
        <f aca="false">IF(J$1="","",IF(INDEX(Responses!$A$440:$AZ$440,1,J$1)="","",INDEX(Responses!$A$440:$AZ$440,1,J$1)))</f>
        <v/>
      </c>
      <c r="K440" s="0" t="str">
        <f aca="false">IF(K$1="","",IF(INDEX(Responses!$A$440:$AZ$440,1,K$1)="","",INDEX(Responses!$A$440:$AZ$440,1,K$1)))</f>
        <v/>
      </c>
      <c r="L440" s="0" t="str">
        <f aca="false">IF(L$1="","",IF(INDEX(Responses!$A$440:$AZ$440,1,L$1)="","",INDEX(Responses!$A$440:$AZ$440,1,L$1)))</f>
        <v/>
      </c>
      <c r="M440" s="0" t="str">
        <f aca="false">IF(M$1="","",IF(INDEX(Responses!$A$440:$AZ$440,1,M$1)="","",INDEX(Responses!$A$440:$AZ$440,1,M$1)))</f>
        <v/>
      </c>
      <c r="N440" s="0" t="str">
        <f aca="false">IF(N$1="","",IF(INDEX(Responses!$A$440:$AZ$440,1,N$1)="","",INDEX(Responses!$A$440:$AZ$440,1,N$1)))</f>
        <v/>
      </c>
      <c r="O440" s="0" t="str">
        <f aca="false">IF(O$1="","",IF(INDEX(Responses!$A$440:$AZ$440,1,O$1)="","",INDEX(Responses!$A$440:$AZ$440,1,O$1)))</f>
        <v/>
      </c>
      <c r="P440" s="0" t="str">
        <f aca="false">IF(P$1="","",IF(INDEX(Responses!$A$440:$AZ$440,1,P$1)="","",INDEX(Responses!$A$440:$AZ$440,1,P$1)))</f>
        <v/>
      </c>
      <c r="Q440" s="0" t="str">
        <f aca="false">IF(Q$1="","",IF(INDEX(Responses!$A$440:$AZ$440,1,Q$1)="","",INDEX(Responses!$A$440:$AZ$440,1,Q$1)))</f>
        <v/>
      </c>
      <c r="R440" s="0" t="str">
        <f aca="false">IF(R$1="","",IF(INDEX(Responses!$A$440:$AZ$440,1,R$1)="","",INDEX(Responses!$A$440:$AZ$440,1,R$1)))</f>
        <v/>
      </c>
      <c r="S440" s="0" t="str">
        <f aca="false">IF(S$1="","",IF(INDEX(Responses!$A$440:$AZ$440,1,S$1)="","",INDEX(Responses!$A$440:$AZ$440,1,S$1)))</f>
        <v/>
      </c>
      <c r="T440" s="0" t="n">
        <f aca="false">IF(LEN(A440&amp;B440&amp;C440&amp;D440&amp;E440&amp;F440&amp;G440&amp;H440&amp;I440&amp;J440&amp;K440&amp;L440&amp;M440&amp;N440&amp;O440&amp;P440&amp;Q440&amp;R440&amp;S440)&gt;0,1,0)</f>
        <v>0</v>
      </c>
    </row>
    <row r="441" customFormat="false" ht="15" hidden="false" customHeight="false" outlineLevel="0" collapsed="false">
      <c r="A441" s="0" t="str">
        <f aca="false">IF(A$1="","",IF(INDEX(Responses!$A$441:$AZ$441,1,A$1)="","",INDEX(Responses!$A$441:$AZ$441,1,A$1)))</f>
        <v/>
      </c>
      <c r="B441" s="0" t="str">
        <f aca="false">IF(B$1="","",IF(INDEX(Responses!$A$441:$AZ$441,1,B$1)="","",INDEX(Responses!$A$441:$AZ$441,1,B$1)))</f>
        <v/>
      </c>
      <c r="C441" s="0" t="str">
        <f aca="false">IF(C$1="","",IF(INDEX(Responses!$A$441:$AZ$441,1,C$1)="","",INDEX(Responses!$A$441:$AZ$441,1,C$1)))</f>
        <v/>
      </c>
      <c r="D441" s="0" t="str">
        <f aca="false">IF(D$1="","",IF(INDEX(Responses!$A$441:$AZ$441,1,D$1)="","",INDEX(Responses!$A$441:$AZ$441,1,D$1)))</f>
        <v/>
      </c>
      <c r="E441" s="0" t="str">
        <f aca="false">IF(E$1="","",IF(INDEX(Responses!$A$441:$AZ$441,1,E$1)="","",INDEX(Responses!$A$441:$AZ$441,1,E$1)))</f>
        <v/>
      </c>
      <c r="F441" s="0" t="str">
        <f aca="false">IF(F$1="","",IF(INDEX(Responses!$A$441:$AZ$441,1,F$1)="","",INDEX(Responses!$A$441:$AZ$441,1,F$1)))</f>
        <v/>
      </c>
      <c r="G441" s="0" t="str">
        <f aca="false">IF(G$1="","",IF(INDEX(Responses!$A$441:$AZ$441,1,G$1)="","",INDEX(Responses!$A$441:$AZ$441,1,G$1)))</f>
        <v/>
      </c>
      <c r="H441" s="0" t="str">
        <f aca="false">IF(H$1="","",IF(INDEX(Responses!$A$441:$AZ$441,1,H$1)="","",INDEX(Responses!$A$441:$AZ$441,1,H$1)))</f>
        <v/>
      </c>
      <c r="I441" s="0" t="str">
        <f aca="false">IF(I$1="","",IF(INDEX(Responses!$A$441:$AZ$441,1,I$1)="","",INDEX(Responses!$A$441:$AZ$441,1,I$1)))</f>
        <v/>
      </c>
      <c r="J441" s="0" t="str">
        <f aca="false">IF(J$1="","",IF(INDEX(Responses!$A$441:$AZ$441,1,J$1)="","",INDEX(Responses!$A$441:$AZ$441,1,J$1)))</f>
        <v/>
      </c>
      <c r="K441" s="0" t="str">
        <f aca="false">IF(K$1="","",IF(INDEX(Responses!$A$441:$AZ$441,1,K$1)="","",INDEX(Responses!$A$441:$AZ$441,1,K$1)))</f>
        <v/>
      </c>
      <c r="L441" s="0" t="str">
        <f aca="false">IF(L$1="","",IF(INDEX(Responses!$A$441:$AZ$441,1,L$1)="","",INDEX(Responses!$A$441:$AZ$441,1,L$1)))</f>
        <v/>
      </c>
      <c r="M441" s="0" t="str">
        <f aca="false">IF(M$1="","",IF(INDEX(Responses!$A$441:$AZ$441,1,M$1)="","",INDEX(Responses!$A$441:$AZ$441,1,M$1)))</f>
        <v/>
      </c>
      <c r="N441" s="0" t="str">
        <f aca="false">IF(N$1="","",IF(INDEX(Responses!$A$441:$AZ$441,1,N$1)="","",INDEX(Responses!$A$441:$AZ$441,1,N$1)))</f>
        <v/>
      </c>
      <c r="O441" s="0" t="str">
        <f aca="false">IF(O$1="","",IF(INDEX(Responses!$A$441:$AZ$441,1,O$1)="","",INDEX(Responses!$A$441:$AZ$441,1,O$1)))</f>
        <v/>
      </c>
      <c r="P441" s="0" t="str">
        <f aca="false">IF(P$1="","",IF(INDEX(Responses!$A$441:$AZ$441,1,P$1)="","",INDEX(Responses!$A$441:$AZ$441,1,P$1)))</f>
        <v/>
      </c>
      <c r="Q441" s="0" t="str">
        <f aca="false">IF(Q$1="","",IF(INDEX(Responses!$A$441:$AZ$441,1,Q$1)="","",INDEX(Responses!$A$441:$AZ$441,1,Q$1)))</f>
        <v/>
      </c>
      <c r="R441" s="0" t="str">
        <f aca="false">IF(R$1="","",IF(INDEX(Responses!$A$441:$AZ$441,1,R$1)="","",INDEX(Responses!$A$441:$AZ$441,1,R$1)))</f>
        <v/>
      </c>
      <c r="S441" s="0" t="str">
        <f aca="false">IF(S$1="","",IF(INDEX(Responses!$A$441:$AZ$441,1,S$1)="","",INDEX(Responses!$A$441:$AZ$441,1,S$1)))</f>
        <v/>
      </c>
      <c r="T441" s="0" t="n">
        <f aca="false">IF(LEN(A441&amp;B441&amp;C441&amp;D441&amp;E441&amp;F441&amp;G441&amp;H441&amp;I441&amp;J441&amp;K441&amp;L441&amp;M441&amp;N441&amp;O441&amp;P441&amp;Q441&amp;R441&amp;S441)&gt;0,1,0)</f>
        <v>0</v>
      </c>
    </row>
    <row r="442" customFormat="false" ht="15" hidden="false" customHeight="false" outlineLevel="0" collapsed="false">
      <c r="A442" s="0" t="str">
        <f aca="false">IF(A$1="","",IF(INDEX(Responses!$A$442:$AZ$442,1,A$1)="","",INDEX(Responses!$A$442:$AZ$442,1,A$1)))</f>
        <v/>
      </c>
      <c r="B442" s="0" t="str">
        <f aca="false">IF(B$1="","",IF(INDEX(Responses!$A$442:$AZ$442,1,B$1)="","",INDEX(Responses!$A$442:$AZ$442,1,B$1)))</f>
        <v/>
      </c>
      <c r="C442" s="0" t="str">
        <f aca="false">IF(C$1="","",IF(INDEX(Responses!$A$442:$AZ$442,1,C$1)="","",INDEX(Responses!$A$442:$AZ$442,1,C$1)))</f>
        <v/>
      </c>
      <c r="D442" s="0" t="str">
        <f aca="false">IF(D$1="","",IF(INDEX(Responses!$A$442:$AZ$442,1,D$1)="","",INDEX(Responses!$A$442:$AZ$442,1,D$1)))</f>
        <v/>
      </c>
      <c r="E442" s="0" t="str">
        <f aca="false">IF(E$1="","",IF(INDEX(Responses!$A$442:$AZ$442,1,E$1)="","",INDEX(Responses!$A$442:$AZ$442,1,E$1)))</f>
        <v/>
      </c>
      <c r="F442" s="0" t="str">
        <f aca="false">IF(F$1="","",IF(INDEX(Responses!$A$442:$AZ$442,1,F$1)="","",INDEX(Responses!$A$442:$AZ$442,1,F$1)))</f>
        <v/>
      </c>
      <c r="G442" s="0" t="str">
        <f aca="false">IF(G$1="","",IF(INDEX(Responses!$A$442:$AZ$442,1,G$1)="","",INDEX(Responses!$A$442:$AZ$442,1,G$1)))</f>
        <v/>
      </c>
      <c r="H442" s="0" t="str">
        <f aca="false">IF(H$1="","",IF(INDEX(Responses!$A$442:$AZ$442,1,H$1)="","",INDEX(Responses!$A$442:$AZ$442,1,H$1)))</f>
        <v/>
      </c>
      <c r="I442" s="0" t="str">
        <f aca="false">IF(I$1="","",IF(INDEX(Responses!$A$442:$AZ$442,1,I$1)="","",INDEX(Responses!$A$442:$AZ$442,1,I$1)))</f>
        <v/>
      </c>
      <c r="J442" s="0" t="str">
        <f aca="false">IF(J$1="","",IF(INDEX(Responses!$A$442:$AZ$442,1,J$1)="","",INDEX(Responses!$A$442:$AZ$442,1,J$1)))</f>
        <v/>
      </c>
      <c r="K442" s="0" t="str">
        <f aca="false">IF(K$1="","",IF(INDEX(Responses!$A$442:$AZ$442,1,K$1)="","",INDEX(Responses!$A$442:$AZ$442,1,K$1)))</f>
        <v/>
      </c>
      <c r="L442" s="0" t="str">
        <f aca="false">IF(L$1="","",IF(INDEX(Responses!$A$442:$AZ$442,1,L$1)="","",INDEX(Responses!$A$442:$AZ$442,1,L$1)))</f>
        <v/>
      </c>
      <c r="M442" s="0" t="str">
        <f aca="false">IF(M$1="","",IF(INDEX(Responses!$A$442:$AZ$442,1,M$1)="","",INDEX(Responses!$A$442:$AZ$442,1,M$1)))</f>
        <v/>
      </c>
      <c r="N442" s="0" t="str">
        <f aca="false">IF(N$1="","",IF(INDEX(Responses!$A$442:$AZ$442,1,N$1)="","",INDEX(Responses!$A$442:$AZ$442,1,N$1)))</f>
        <v/>
      </c>
      <c r="O442" s="0" t="str">
        <f aca="false">IF(O$1="","",IF(INDEX(Responses!$A$442:$AZ$442,1,O$1)="","",INDEX(Responses!$A$442:$AZ$442,1,O$1)))</f>
        <v/>
      </c>
      <c r="P442" s="0" t="str">
        <f aca="false">IF(P$1="","",IF(INDEX(Responses!$A$442:$AZ$442,1,P$1)="","",INDEX(Responses!$A$442:$AZ$442,1,P$1)))</f>
        <v/>
      </c>
      <c r="Q442" s="0" t="str">
        <f aca="false">IF(Q$1="","",IF(INDEX(Responses!$A$442:$AZ$442,1,Q$1)="","",INDEX(Responses!$A$442:$AZ$442,1,Q$1)))</f>
        <v/>
      </c>
      <c r="R442" s="0" t="str">
        <f aca="false">IF(R$1="","",IF(INDEX(Responses!$A$442:$AZ$442,1,R$1)="","",INDEX(Responses!$A$442:$AZ$442,1,R$1)))</f>
        <v/>
      </c>
      <c r="S442" s="0" t="str">
        <f aca="false">IF(S$1="","",IF(INDEX(Responses!$A$442:$AZ$442,1,S$1)="","",INDEX(Responses!$A$442:$AZ$442,1,S$1)))</f>
        <v/>
      </c>
      <c r="T442" s="0" t="n">
        <f aca="false">IF(LEN(A442&amp;B442&amp;C442&amp;D442&amp;E442&amp;F442&amp;G442&amp;H442&amp;I442&amp;J442&amp;K442&amp;L442&amp;M442&amp;N442&amp;O442&amp;P442&amp;Q442&amp;R442&amp;S442)&gt;0,1,0)</f>
        <v>0</v>
      </c>
    </row>
    <row r="443" customFormat="false" ht="15" hidden="false" customHeight="false" outlineLevel="0" collapsed="false">
      <c r="A443" s="0" t="str">
        <f aca="false">IF(A$1="","",IF(INDEX(Responses!$A$443:$AZ$443,1,A$1)="","",INDEX(Responses!$A$443:$AZ$443,1,A$1)))</f>
        <v/>
      </c>
      <c r="B443" s="0" t="str">
        <f aca="false">IF(B$1="","",IF(INDEX(Responses!$A$443:$AZ$443,1,B$1)="","",INDEX(Responses!$A$443:$AZ$443,1,B$1)))</f>
        <v/>
      </c>
      <c r="C443" s="0" t="str">
        <f aca="false">IF(C$1="","",IF(INDEX(Responses!$A$443:$AZ$443,1,C$1)="","",INDEX(Responses!$A$443:$AZ$443,1,C$1)))</f>
        <v/>
      </c>
      <c r="D443" s="0" t="str">
        <f aca="false">IF(D$1="","",IF(INDEX(Responses!$A$443:$AZ$443,1,D$1)="","",INDEX(Responses!$A$443:$AZ$443,1,D$1)))</f>
        <v/>
      </c>
      <c r="E443" s="0" t="str">
        <f aca="false">IF(E$1="","",IF(INDEX(Responses!$A$443:$AZ$443,1,E$1)="","",INDEX(Responses!$A$443:$AZ$443,1,E$1)))</f>
        <v/>
      </c>
      <c r="F443" s="0" t="str">
        <f aca="false">IF(F$1="","",IF(INDEX(Responses!$A$443:$AZ$443,1,F$1)="","",INDEX(Responses!$A$443:$AZ$443,1,F$1)))</f>
        <v/>
      </c>
      <c r="G443" s="0" t="str">
        <f aca="false">IF(G$1="","",IF(INDEX(Responses!$A$443:$AZ$443,1,G$1)="","",INDEX(Responses!$A$443:$AZ$443,1,G$1)))</f>
        <v/>
      </c>
      <c r="H443" s="0" t="str">
        <f aca="false">IF(H$1="","",IF(INDEX(Responses!$A$443:$AZ$443,1,H$1)="","",INDEX(Responses!$A$443:$AZ$443,1,H$1)))</f>
        <v/>
      </c>
      <c r="I443" s="0" t="str">
        <f aca="false">IF(I$1="","",IF(INDEX(Responses!$A$443:$AZ$443,1,I$1)="","",INDEX(Responses!$A$443:$AZ$443,1,I$1)))</f>
        <v/>
      </c>
      <c r="J443" s="0" t="str">
        <f aca="false">IF(J$1="","",IF(INDEX(Responses!$A$443:$AZ$443,1,J$1)="","",INDEX(Responses!$A$443:$AZ$443,1,J$1)))</f>
        <v/>
      </c>
      <c r="K443" s="0" t="str">
        <f aca="false">IF(K$1="","",IF(INDEX(Responses!$A$443:$AZ$443,1,K$1)="","",INDEX(Responses!$A$443:$AZ$443,1,K$1)))</f>
        <v/>
      </c>
      <c r="L443" s="0" t="str">
        <f aca="false">IF(L$1="","",IF(INDEX(Responses!$A$443:$AZ$443,1,L$1)="","",INDEX(Responses!$A$443:$AZ$443,1,L$1)))</f>
        <v/>
      </c>
      <c r="M443" s="0" t="str">
        <f aca="false">IF(M$1="","",IF(INDEX(Responses!$A$443:$AZ$443,1,M$1)="","",INDEX(Responses!$A$443:$AZ$443,1,M$1)))</f>
        <v/>
      </c>
      <c r="N443" s="0" t="str">
        <f aca="false">IF(N$1="","",IF(INDEX(Responses!$A$443:$AZ$443,1,N$1)="","",INDEX(Responses!$A$443:$AZ$443,1,N$1)))</f>
        <v/>
      </c>
      <c r="O443" s="0" t="str">
        <f aca="false">IF(O$1="","",IF(INDEX(Responses!$A$443:$AZ$443,1,O$1)="","",INDEX(Responses!$A$443:$AZ$443,1,O$1)))</f>
        <v/>
      </c>
      <c r="P443" s="0" t="str">
        <f aca="false">IF(P$1="","",IF(INDEX(Responses!$A$443:$AZ$443,1,P$1)="","",INDEX(Responses!$A$443:$AZ$443,1,P$1)))</f>
        <v/>
      </c>
      <c r="Q443" s="0" t="str">
        <f aca="false">IF(Q$1="","",IF(INDEX(Responses!$A$443:$AZ$443,1,Q$1)="","",INDEX(Responses!$A$443:$AZ$443,1,Q$1)))</f>
        <v/>
      </c>
      <c r="R443" s="0" t="str">
        <f aca="false">IF(R$1="","",IF(INDEX(Responses!$A$443:$AZ$443,1,R$1)="","",INDEX(Responses!$A$443:$AZ$443,1,R$1)))</f>
        <v/>
      </c>
      <c r="S443" s="0" t="str">
        <f aca="false">IF(S$1="","",IF(INDEX(Responses!$A$443:$AZ$443,1,S$1)="","",INDEX(Responses!$A$443:$AZ$443,1,S$1)))</f>
        <v/>
      </c>
      <c r="T443" s="0" t="n">
        <f aca="false">IF(LEN(A443&amp;B443&amp;C443&amp;D443&amp;E443&amp;F443&amp;G443&amp;H443&amp;I443&amp;J443&amp;K443&amp;L443&amp;M443&amp;N443&amp;O443&amp;P443&amp;Q443&amp;R443&amp;S443)&gt;0,1,0)</f>
        <v>0</v>
      </c>
    </row>
    <row r="444" customFormat="false" ht="15" hidden="false" customHeight="false" outlineLevel="0" collapsed="false">
      <c r="A444" s="0" t="str">
        <f aca="false">IF(A$1="","",IF(INDEX(Responses!$A$444:$AZ$444,1,A$1)="","",INDEX(Responses!$A$444:$AZ$444,1,A$1)))</f>
        <v/>
      </c>
      <c r="B444" s="0" t="str">
        <f aca="false">IF(B$1="","",IF(INDEX(Responses!$A$444:$AZ$444,1,B$1)="","",INDEX(Responses!$A$444:$AZ$444,1,B$1)))</f>
        <v/>
      </c>
      <c r="C444" s="0" t="str">
        <f aca="false">IF(C$1="","",IF(INDEX(Responses!$A$444:$AZ$444,1,C$1)="","",INDEX(Responses!$A$444:$AZ$444,1,C$1)))</f>
        <v/>
      </c>
      <c r="D444" s="0" t="str">
        <f aca="false">IF(D$1="","",IF(INDEX(Responses!$A$444:$AZ$444,1,D$1)="","",INDEX(Responses!$A$444:$AZ$444,1,D$1)))</f>
        <v/>
      </c>
      <c r="E444" s="0" t="str">
        <f aca="false">IF(E$1="","",IF(INDEX(Responses!$A$444:$AZ$444,1,E$1)="","",INDEX(Responses!$A$444:$AZ$444,1,E$1)))</f>
        <v/>
      </c>
      <c r="F444" s="0" t="str">
        <f aca="false">IF(F$1="","",IF(INDEX(Responses!$A$444:$AZ$444,1,F$1)="","",INDEX(Responses!$A$444:$AZ$444,1,F$1)))</f>
        <v/>
      </c>
      <c r="G444" s="0" t="str">
        <f aca="false">IF(G$1="","",IF(INDEX(Responses!$A$444:$AZ$444,1,G$1)="","",INDEX(Responses!$A$444:$AZ$444,1,G$1)))</f>
        <v/>
      </c>
      <c r="H444" s="0" t="str">
        <f aca="false">IF(H$1="","",IF(INDEX(Responses!$A$444:$AZ$444,1,H$1)="","",INDEX(Responses!$A$444:$AZ$444,1,H$1)))</f>
        <v/>
      </c>
      <c r="I444" s="0" t="str">
        <f aca="false">IF(I$1="","",IF(INDEX(Responses!$A$444:$AZ$444,1,I$1)="","",INDEX(Responses!$A$444:$AZ$444,1,I$1)))</f>
        <v/>
      </c>
      <c r="J444" s="0" t="str">
        <f aca="false">IF(J$1="","",IF(INDEX(Responses!$A$444:$AZ$444,1,J$1)="","",INDEX(Responses!$A$444:$AZ$444,1,J$1)))</f>
        <v/>
      </c>
      <c r="K444" s="0" t="str">
        <f aca="false">IF(K$1="","",IF(INDEX(Responses!$A$444:$AZ$444,1,K$1)="","",INDEX(Responses!$A$444:$AZ$444,1,K$1)))</f>
        <v/>
      </c>
      <c r="L444" s="0" t="str">
        <f aca="false">IF(L$1="","",IF(INDEX(Responses!$A$444:$AZ$444,1,L$1)="","",INDEX(Responses!$A$444:$AZ$444,1,L$1)))</f>
        <v/>
      </c>
      <c r="M444" s="0" t="str">
        <f aca="false">IF(M$1="","",IF(INDEX(Responses!$A$444:$AZ$444,1,M$1)="","",INDEX(Responses!$A$444:$AZ$444,1,M$1)))</f>
        <v/>
      </c>
      <c r="N444" s="0" t="str">
        <f aca="false">IF(N$1="","",IF(INDEX(Responses!$A$444:$AZ$444,1,N$1)="","",INDEX(Responses!$A$444:$AZ$444,1,N$1)))</f>
        <v/>
      </c>
      <c r="O444" s="0" t="str">
        <f aca="false">IF(O$1="","",IF(INDEX(Responses!$A$444:$AZ$444,1,O$1)="","",INDEX(Responses!$A$444:$AZ$444,1,O$1)))</f>
        <v/>
      </c>
      <c r="P444" s="0" t="str">
        <f aca="false">IF(P$1="","",IF(INDEX(Responses!$A$444:$AZ$444,1,P$1)="","",INDEX(Responses!$A$444:$AZ$444,1,P$1)))</f>
        <v/>
      </c>
      <c r="Q444" s="0" t="str">
        <f aca="false">IF(Q$1="","",IF(INDEX(Responses!$A$444:$AZ$444,1,Q$1)="","",INDEX(Responses!$A$444:$AZ$444,1,Q$1)))</f>
        <v/>
      </c>
      <c r="R444" s="0" t="str">
        <f aca="false">IF(R$1="","",IF(INDEX(Responses!$A$444:$AZ$444,1,R$1)="","",INDEX(Responses!$A$444:$AZ$444,1,R$1)))</f>
        <v/>
      </c>
      <c r="S444" s="0" t="str">
        <f aca="false">IF(S$1="","",IF(INDEX(Responses!$A$444:$AZ$444,1,S$1)="","",INDEX(Responses!$A$444:$AZ$444,1,S$1)))</f>
        <v/>
      </c>
      <c r="T444" s="0" t="n">
        <f aca="false">IF(LEN(A444&amp;B444&amp;C444&amp;D444&amp;E444&amp;F444&amp;G444&amp;H444&amp;I444&amp;J444&amp;K444&amp;L444&amp;M444&amp;N444&amp;O444&amp;P444&amp;Q444&amp;R444&amp;S444)&gt;0,1,0)</f>
        <v>0</v>
      </c>
    </row>
    <row r="445" customFormat="false" ht="15" hidden="false" customHeight="false" outlineLevel="0" collapsed="false">
      <c r="A445" s="0" t="str">
        <f aca="false">IF(A$1="","",IF(INDEX(Responses!$A$445:$AZ$445,1,A$1)="","",INDEX(Responses!$A$445:$AZ$445,1,A$1)))</f>
        <v/>
      </c>
      <c r="B445" s="0" t="str">
        <f aca="false">IF(B$1="","",IF(INDEX(Responses!$A$445:$AZ$445,1,B$1)="","",INDEX(Responses!$A$445:$AZ$445,1,B$1)))</f>
        <v/>
      </c>
      <c r="C445" s="0" t="str">
        <f aca="false">IF(C$1="","",IF(INDEX(Responses!$A$445:$AZ$445,1,C$1)="","",INDEX(Responses!$A$445:$AZ$445,1,C$1)))</f>
        <v/>
      </c>
      <c r="D445" s="0" t="str">
        <f aca="false">IF(D$1="","",IF(INDEX(Responses!$A$445:$AZ$445,1,D$1)="","",INDEX(Responses!$A$445:$AZ$445,1,D$1)))</f>
        <v/>
      </c>
      <c r="E445" s="0" t="str">
        <f aca="false">IF(E$1="","",IF(INDEX(Responses!$A$445:$AZ$445,1,E$1)="","",INDEX(Responses!$A$445:$AZ$445,1,E$1)))</f>
        <v/>
      </c>
      <c r="F445" s="0" t="str">
        <f aca="false">IF(F$1="","",IF(INDEX(Responses!$A$445:$AZ$445,1,F$1)="","",INDEX(Responses!$A$445:$AZ$445,1,F$1)))</f>
        <v/>
      </c>
      <c r="G445" s="0" t="str">
        <f aca="false">IF(G$1="","",IF(INDEX(Responses!$A$445:$AZ$445,1,G$1)="","",INDEX(Responses!$A$445:$AZ$445,1,G$1)))</f>
        <v/>
      </c>
      <c r="H445" s="0" t="str">
        <f aca="false">IF(H$1="","",IF(INDEX(Responses!$A$445:$AZ$445,1,H$1)="","",INDEX(Responses!$A$445:$AZ$445,1,H$1)))</f>
        <v/>
      </c>
      <c r="I445" s="0" t="str">
        <f aca="false">IF(I$1="","",IF(INDEX(Responses!$A$445:$AZ$445,1,I$1)="","",INDEX(Responses!$A$445:$AZ$445,1,I$1)))</f>
        <v/>
      </c>
      <c r="J445" s="0" t="str">
        <f aca="false">IF(J$1="","",IF(INDEX(Responses!$A$445:$AZ$445,1,J$1)="","",INDEX(Responses!$A$445:$AZ$445,1,J$1)))</f>
        <v/>
      </c>
      <c r="K445" s="0" t="str">
        <f aca="false">IF(K$1="","",IF(INDEX(Responses!$A$445:$AZ$445,1,K$1)="","",INDEX(Responses!$A$445:$AZ$445,1,K$1)))</f>
        <v/>
      </c>
      <c r="L445" s="0" t="str">
        <f aca="false">IF(L$1="","",IF(INDEX(Responses!$A$445:$AZ$445,1,L$1)="","",INDEX(Responses!$A$445:$AZ$445,1,L$1)))</f>
        <v/>
      </c>
      <c r="M445" s="0" t="str">
        <f aca="false">IF(M$1="","",IF(INDEX(Responses!$A$445:$AZ$445,1,M$1)="","",INDEX(Responses!$A$445:$AZ$445,1,M$1)))</f>
        <v/>
      </c>
      <c r="N445" s="0" t="str">
        <f aca="false">IF(N$1="","",IF(INDEX(Responses!$A$445:$AZ$445,1,N$1)="","",INDEX(Responses!$A$445:$AZ$445,1,N$1)))</f>
        <v/>
      </c>
      <c r="O445" s="0" t="str">
        <f aca="false">IF(O$1="","",IF(INDEX(Responses!$A$445:$AZ$445,1,O$1)="","",INDEX(Responses!$A$445:$AZ$445,1,O$1)))</f>
        <v/>
      </c>
      <c r="P445" s="0" t="str">
        <f aca="false">IF(P$1="","",IF(INDEX(Responses!$A$445:$AZ$445,1,P$1)="","",INDEX(Responses!$A$445:$AZ$445,1,P$1)))</f>
        <v/>
      </c>
      <c r="Q445" s="0" t="str">
        <f aca="false">IF(Q$1="","",IF(INDEX(Responses!$A$445:$AZ$445,1,Q$1)="","",INDEX(Responses!$A$445:$AZ$445,1,Q$1)))</f>
        <v/>
      </c>
      <c r="R445" s="0" t="str">
        <f aca="false">IF(R$1="","",IF(INDEX(Responses!$A$445:$AZ$445,1,R$1)="","",INDEX(Responses!$A$445:$AZ$445,1,R$1)))</f>
        <v/>
      </c>
      <c r="S445" s="0" t="str">
        <f aca="false">IF(S$1="","",IF(INDEX(Responses!$A$445:$AZ$445,1,S$1)="","",INDEX(Responses!$A$445:$AZ$445,1,S$1)))</f>
        <v/>
      </c>
      <c r="T445" s="0" t="n">
        <f aca="false">IF(LEN(A445&amp;B445&amp;C445&amp;D445&amp;E445&amp;F445&amp;G445&amp;H445&amp;I445&amp;J445&amp;K445&amp;L445&amp;M445&amp;N445&amp;O445&amp;P445&amp;Q445&amp;R445&amp;S445)&gt;0,1,0)</f>
        <v>0</v>
      </c>
    </row>
    <row r="446" customFormat="false" ht="15" hidden="false" customHeight="false" outlineLevel="0" collapsed="false">
      <c r="A446" s="0" t="str">
        <f aca="false">IF(A$1="","",IF(INDEX(Responses!$A$446:$AZ$446,1,A$1)="","",INDEX(Responses!$A$446:$AZ$446,1,A$1)))</f>
        <v/>
      </c>
      <c r="B446" s="0" t="str">
        <f aca="false">IF(B$1="","",IF(INDEX(Responses!$A$446:$AZ$446,1,B$1)="","",INDEX(Responses!$A$446:$AZ$446,1,B$1)))</f>
        <v/>
      </c>
      <c r="C446" s="0" t="str">
        <f aca="false">IF(C$1="","",IF(INDEX(Responses!$A$446:$AZ$446,1,C$1)="","",INDEX(Responses!$A$446:$AZ$446,1,C$1)))</f>
        <v/>
      </c>
      <c r="D446" s="0" t="str">
        <f aca="false">IF(D$1="","",IF(INDEX(Responses!$A$446:$AZ$446,1,D$1)="","",INDEX(Responses!$A$446:$AZ$446,1,D$1)))</f>
        <v/>
      </c>
      <c r="E446" s="0" t="str">
        <f aca="false">IF(E$1="","",IF(INDEX(Responses!$A$446:$AZ$446,1,E$1)="","",INDEX(Responses!$A$446:$AZ$446,1,E$1)))</f>
        <v/>
      </c>
      <c r="F446" s="0" t="str">
        <f aca="false">IF(F$1="","",IF(INDEX(Responses!$A$446:$AZ$446,1,F$1)="","",INDEX(Responses!$A$446:$AZ$446,1,F$1)))</f>
        <v/>
      </c>
      <c r="G446" s="0" t="str">
        <f aca="false">IF(G$1="","",IF(INDEX(Responses!$A$446:$AZ$446,1,G$1)="","",INDEX(Responses!$A$446:$AZ$446,1,G$1)))</f>
        <v/>
      </c>
      <c r="H446" s="0" t="str">
        <f aca="false">IF(H$1="","",IF(INDEX(Responses!$A$446:$AZ$446,1,H$1)="","",INDEX(Responses!$A$446:$AZ$446,1,H$1)))</f>
        <v/>
      </c>
      <c r="I446" s="0" t="str">
        <f aca="false">IF(I$1="","",IF(INDEX(Responses!$A$446:$AZ$446,1,I$1)="","",INDEX(Responses!$A$446:$AZ$446,1,I$1)))</f>
        <v/>
      </c>
      <c r="J446" s="0" t="str">
        <f aca="false">IF(J$1="","",IF(INDEX(Responses!$A$446:$AZ$446,1,J$1)="","",INDEX(Responses!$A$446:$AZ$446,1,J$1)))</f>
        <v/>
      </c>
      <c r="K446" s="0" t="str">
        <f aca="false">IF(K$1="","",IF(INDEX(Responses!$A$446:$AZ$446,1,K$1)="","",INDEX(Responses!$A$446:$AZ$446,1,K$1)))</f>
        <v/>
      </c>
      <c r="L446" s="0" t="str">
        <f aca="false">IF(L$1="","",IF(INDEX(Responses!$A$446:$AZ$446,1,L$1)="","",INDEX(Responses!$A$446:$AZ$446,1,L$1)))</f>
        <v/>
      </c>
      <c r="M446" s="0" t="str">
        <f aca="false">IF(M$1="","",IF(INDEX(Responses!$A$446:$AZ$446,1,M$1)="","",INDEX(Responses!$A$446:$AZ$446,1,M$1)))</f>
        <v/>
      </c>
      <c r="N446" s="0" t="str">
        <f aca="false">IF(N$1="","",IF(INDEX(Responses!$A$446:$AZ$446,1,N$1)="","",INDEX(Responses!$A$446:$AZ$446,1,N$1)))</f>
        <v/>
      </c>
      <c r="O446" s="0" t="str">
        <f aca="false">IF(O$1="","",IF(INDEX(Responses!$A$446:$AZ$446,1,O$1)="","",INDEX(Responses!$A$446:$AZ$446,1,O$1)))</f>
        <v/>
      </c>
      <c r="P446" s="0" t="str">
        <f aca="false">IF(P$1="","",IF(INDEX(Responses!$A$446:$AZ$446,1,P$1)="","",INDEX(Responses!$A$446:$AZ$446,1,P$1)))</f>
        <v/>
      </c>
      <c r="Q446" s="0" t="str">
        <f aca="false">IF(Q$1="","",IF(INDEX(Responses!$A$446:$AZ$446,1,Q$1)="","",INDEX(Responses!$A$446:$AZ$446,1,Q$1)))</f>
        <v/>
      </c>
      <c r="R446" s="0" t="str">
        <f aca="false">IF(R$1="","",IF(INDEX(Responses!$A$446:$AZ$446,1,R$1)="","",INDEX(Responses!$A$446:$AZ$446,1,R$1)))</f>
        <v/>
      </c>
      <c r="S446" s="0" t="str">
        <f aca="false">IF(S$1="","",IF(INDEX(Responses!$A$446:$AZ$446,1,S$1)="","",INDEX(Responses!$A$446:$AZ$446,1,S$1)))</f>
        <v/>
      </c>
      <c r="T446" s="0" t="n">
        <f aca="false">IF(LEN(A446&amp;B446&amp;C446&amp;D446&amp;E446&amp;F446&amp;G446&amp;H446&amp;I446&amp;J446&amp;K446&amp;L446&amp;M446&amp;N446&amp;O446&amp;P446&amp;Q446&amp;R446&amp;S446)&gt;0,1,0)</f>
        <v>0</v>
      </c>
    </row>
    <row r="447" customFormat="false" ht="15" hidden="false" customHeight="false" outlineLevel="0" collapsed="false">
      <c r="A447" s="0" t="str">
        <f aca="false">IF(A$1="","",IF(INDEX(Responses!$A$447:$AZ$447,1,A$1)="","",INDEX(Responses!$A$447:$AZ$447,1,A$1)))</f>
        <v/>
      </c>
      <c r="B447" s="0" t="str">
        <f aca="false">IF(B$1="","",IF(INDEX(Responses!$A$447:$AZ$447,1,B$1)="","",INDEX(Responses!$A$447:$AZ$447,1,B$1)))</f>
        <v/>
      </c>
      <c r="C447" s="0" t="str">
        <f aca="false">IF(C$1="","",IF(INDEX(Responses!$A$447:$AZ$447,1,C$1)="","",INDEX(Responses!$A$447:$AZ$447,1,C$1)))</f>
        <v/>
      </c>
      <c r="D447" s="0" t="str">
        <f aca="false">IF(D$1="","",IF(INDEX(Responses!$A$447:$AZ$447,1,D$1)="","",INDEX(Responses!$A$447:$AZ$447,1,D$1)))</f>
        <v/>
      </c>
      <c r="E447" s="0" t="str">
        <f aca="false">IF(E$1="","",IF(INDEX(Responses!$A$447:$AZ$447,1,E$1)="","",INDEX(Responses!$A$447:$AZ$447,1,E$1)))</f>
        <v/>
      </c>
      <c r="F447" s="0" t="str">
        <f aca="false">IF(F$1="","",IF(INDEX(Responses!$A$447:$AZ$447,1,F$1)="","",INDEX(Responses!$A$447:$AZ$447,1,F$1)))</f>
        <v/>
      </c>
      <c r="G447" s="0" t="str">
        <f aca="false">IF(G$1="","",IF(INDEX(Responses!$A$447:$AZ$447,1,G$1)="","",INDEX(Responses!$A$447:$AZ$447,1,G$1)))</f>
        <v/>
      </c>
      <c r="H447" s="0" t="str">
        <f aca="false">IF(H$1="","",IF(INDEX(Responses!$A$447:$AZ$447,1,H$1)="","",INDEX(Responses!$A$447:$AZ$447,1,H$1)))</f>
        <v/>
      </c>
      <c r="I447" s="0" t="str">
        <f aca="false">IF(I$1="","",IF(INDEX(Responses!$A$447:$AZ$447,1,I$1)="","",INDEX(Responses!$A$447:$AZ$447,1,I$1)))</f>
        <v/>
      </c>
      <c r="J447" s="0" t="str">
        <f aca="false">IF(J$1="","",IF(INDEX(Responses!$A$447:$AZ$447,1,J$1)="","",INDEX(Responses!$A$447:$AZ$447,1,J$1)))</f>
        <v/>
      </c>
      <c r="K447" s="0" t="str">
        <f aca="false">IF(K$1="","",IF(INDEX(Responses!$A$447:$AZ$447,1,K$1)="","",INDEX(Responses!$A$447:$AZ$447,1,K$1)))</f>
        <v/>
      </c>
      <c r="L447" s="0" t="str">
        <f aca="false">IF(L$1="","",IF(INDEX(Responses!$A$447:$AZ$447,1,L$1)="","",INDEX(Responses!$A$447:$AZ$447,1,L$1)))</f>
        <v/>
      </c>
      <c r="M447" s="0" t="str">
        <f aca="false">IF(M$1="","",IF(INDEX(Responses!$A$447:$AZ$447,1,M$1)="","",INDEX(Responses!$A$447:$AZ$447,1,M$1)))</f>
        <v/>
      </c>
      <c r="N447" s="0" t="str">
        <f aca="false">IF(N$1="","",IF(INDEX(Responses!$A$447:$AZ$447,1,N$1)="","",INDEX(Responses!$A$447:$AZ$447,1,N$1)))</f>
        <v/>
      </c>
      <c r="O447" s="0" t="str">
        <f aca="false">IF(O$1="","",IF(INDEX(Responses!$A$447:$AZ$447,1,O$1)="","",INDEX(Responses!$A$447:$AZ$447,1,O$1)))</f>
        <v/>
      </c>
      <c r="P447" s="0" t="str">
        <f aca="false">IF(P$1="","",IF(INDEX(Responses!$A$447:$AZ$447,1,P$1)="","",INDEX(Responses!$A$447:$AZ$447,1,P$1)))</f>
        <v/>
      </c>
      <c r="Q447" s="0" t="str">
        <f aca="false">IF(Q$1="","",IF(INDEX(Responses!$A$447:$AZ$447,1,Q$1)="","",INDEX(Responses!$A$447:$AZ$447,1,Q$1)))</f>
        <v/>
      </c>
      <c r="R447" s="0" t="str">
        <f aca="false">IF(R$1="","",IF(INDEX(Responses!$A$447:$AZ$447,1,R$1)="","",INDEX(Responses!$A$447:$AZ$447,1,R$1)))</f>
        <v/>
      </c>
      <c r="S447" s="0" t="str">
        <f aca="false">IF(S$1="","",IF(INDEX(Responses!$A$447:$AZ$447,1,S$1)="","",INDEX(Responses!$A$447:$AZ$447,1,S$1)))</f>
        <v/>
      </c>
      <c r="T447" s="0" t="n">
        <f aca="false">IF(LEN(A447&amp;B447&amp;C447&amp;D447&amp;E447&amp;F447&amp;G447&amp;H447&amp;I447&amp;J447&amp;K447&amp;L447&amp;M447&amp;N447&amp;O447&amp;P447&amp;Q447&amp;R447&amp;S447)&gt;0,1,0)</f>
        <v>0</v>
      </c>
    </row>
    <row r="448" customFormat="false" ht="15" hidden="false" customHeight="false" outlineLevel="0" collapsed="false">
      <c r="A448" s="0" t="str">
        <f aca="false">IF(A$1="","",IF(INDEX(Responses!$A$448:$AZ$448,1,A$1)="","",INDEX(Responses!$A$448:$AZ$448,1,A$1)))</f>
        <v/>
      </c>
      <c r="B448" s="0" t="str">
        <f aca="false">IF(B$1="","",IF(INDEX(Responses!$A$448:$AZ$448,1,B$1)="","",INDEX(Responses!$A$448:$AZ$448,1,B$1)))</f>
        <v/>
      </c>
      <c r="C448" s="0" t="str">
        <f aca="false">IF(C$1="","",IF(INDEX(Responses!$A$448:$AZ$448,1,C$1)="","",INDEX(Responses!$A$448:$AZ$448,1,C$1)))</f>
        <v/>
      </c>
      <c r="D448" s="0" t="str">
        <f aca="false">IF(D$1="","",IF(INDEX(Responses!$A$448:$AZ$448,1,D$1)="","",INDEX(Responses!$A$448:$AZ$448,1,D$1)))</f>
        <v/>
      </c>
      <c r="E448" s="0" t="str">
        <f aca="false">IF(E$1="","",IF(INDEX(Responses!$A$448:$AZ$448,1,E$1)="","",INDEX(Responses!$A$448:$AZ$448,1,E$1)))</f>
        <v/>
      </c>
      <c r="F448" s="0" t="str">
        <f aca="false">IF(F$1="","",IF(INDEX(Responses!$A$448:$AZ$448,1,F$1)="","",INDEX(Responses!$A$448:$AZ$448,1,F$1)))</f>
        <v/>
      </c>
      <c r="G448" s="0" t="str">
        <f aca="false">IF(G$1="","",IF(INDEX(Responses!$A$448:$AZ$448,1,G$1)="","",INDEX(Responses!$A$448:$AZ$448,1,G$1)))</f>
        <v/>
      </c>
      <c r="H448" s="0" t="str">
        <f aca="false">IF(H$1="","",IF(INDEX(Responses!$A$448:$AZ$448,1,H$1)="","",INDEX(Responses!$A$448:$AZ$448,1,H$1)))</f>
        <v/>
      </c>
      <c r="I448" s="0" t="str">
        <f aca="false">IF(I$1="","",IF(INDEX(Responses!$A$448:$AZ$448,1,I$1)="","",INDEX(Responses!$A$448:$AZ$448,1,I$1)))</f>
        <v/>
      </c>
      <c r="J448" s="0" t="str">
        <f aca="false">IF(J$1="","",IF(INDEX(Responses!$A$448:$AZ$448,1,J$1)="","",INDEX(Responses!$A$448:$AZ$448,1,J$1)))</f>
        <v/>
      </c>
      <c r="K448" s="0" t="str">
        <f aca="false">IF(K$1="","",IF(INDEX(Responses!$A$448:$AZ$448,1,K$1)="","",INDEX(Responses!$A$448:$AZ$448,1,K$1)))</f>
        <v/>
      </c>
      <c r="L448" s="0" t="str">
        <f aca="false">IF(L$1="","",IF(INDEX(Responses!$A$448:$AZ$448,1,L$1)="","",INDEX(Responses!$A$448:$AZ$448,1,L$1)))</f>
        <v/>
      </c>
      <c r="M448" s="0" t="str">
        <f aca="false">IF(M$1="","",IF(INDEX(Responses!$A$448:$AZ$448,1,M$1)="","",INDEX(Responses!$A$448:$AZ$448,1,M$1)))</f>
        <v/>
      </c>
      <c r="N448" s="0" t="str">
        <f aca="false">IF(N$1="","",IF(INDEX(Responses!$A$448:$AZ$448,1,N$1)="","",INDEX(Responses!$A$448:$AZ$448,1,N$1)))</f>
        <v/>
      </c>
      <c r="O448" s="0" t="str">
        <f aca="false">IF(O$1="","",IF(INDEX(Responses!$A$448:$AZ$448,1,O$1)="","",INDEX(Responses!$A$448:$AZ$448,1,O$1)))</f>
        <v/>
      </c>
      <c r="P448" s="0" t="str">
        <f aca="false">IF(P$1="","",IF(INDEX(Responses!$A$448:$AZ$448,1,P$1)="","",INDEX(Responses!$A$448:$AZ$448,1,P$1)))</f>
        <v/>
      </c>
      <c r="Q448" s="0" t="str">
        <f aca="false">IF(Q$1="","",IF(INDEX(Responses!$A$448:$AZ$448,1,Q$1)="","",INDEX(Responses!$A$448:$AZ$448,1,Q$1)))</f>
        <v/>
      </c>
      <c r="R448" s="0" t="str">
        <f aca="false">IF(R$1="","",IF(INDEX(Responses!$A$448:$AZ$448,1,R$1)="","",INDEX(Responses!$A$448:$AZ$448,1,R$1)))</f>
        <v/>
      </c>
      <c r="S448" s="0" t="str">
        <f aca="false">IF(S$1="","",IF(INDEX(Responses!$A$448:$AZ$448,1,S$1)="","",INDEX(Responses!$A$448:$AZ$448,1,S$1)))</f>
        <v/>
      </c>
      <c r="T448" s="0" t="n">
        <f aca="false">IF(LEN(A448&amp;B448&amp;C448&amp;D448&amp;E448&amp;F448&amp;G448&amp;H448&amp;I448&amp;J448&amp;K448&amp;L448&amp;M448&amp;N448&amp;O448&amp;P448&amp;Q448&amp;R448&amp;S448)&gt;0,1,0)</f>
        <v>0</v>
      </c>
    </row>
    <row r="449" customFormat="false" ht="15" hidden="false" customHeight="false" outlineLevel="0" collapsed="false">
      <c r="A449" s="0" t="str">
        <f aca="false">IF(A$1="","",IF(INDEX(Responses!$A$449:$AZ$449,1,A$1)="","",INDEX(Responses!$A$449:$AZ$449,1,A$1)))</f>
        <v/>
      </c>
      <c r="B449" s="0" t="str">
        <f aca="false">IF(B$1="","",IF(INDEX(Responses!$A$449:$AZ$449,1,B$1)="","",INDEX(Responses!$A$449:$AZ$449,1,B$1)))</f>
        <v/>
      </c>
      <c r="C449" s="0" t="str">
        <f aca="false">IF(C$1="","",IF(INDEX(Responses!$A$449:$AZ$449,1,C$1)="","",INDEX(Responses!$A$449:$AZ$449,1,C$1)))</f>
        <v/>
      </c>
      <c r="D449" s="0" t="str">
        <f aca="false">IF(D$1="","",IF(INDEX(Responses!$A$449:$AZ$449,1,D$1)="","",INDEX(Responses!$A$449:$AZ$449,1,D$1)))</f>
        <v/>
      </c>
      <c r="E449" s="0" t="str">
        <f aca="false">IF(E$1="","",IF(INDEX(Responses!$A$449:$AZ$449,1,E$1)="","",INDEX(Responses!$A$449:$AZ$449,1,E$1)))</f>
        <v/>
      </c>
      <c r="F449" s="0" t="str">
        <f aca="false">IF(F$1="","",IF(INDEX(Responses!$A$449:$AZ$449,1,F$1)="","",INDEX(Responses!$A$449:$AZ$449,1,F$1)))</f>
        <v/>
      </c>
      <c r="G449" s="0" t="str">
        <f aca="false">IF(G$1="","",IF(INDEX(Responses!$A$449:$AZ$449,1,G$1)="","",INDEX(Responses!$A$449:$AZ$449,1,G$1)))</f>
        <v/>
      </c>
      <c r="H449" s="0" t="str">
        <f aca="false">IF(H$1="","",IF(INDEX(Responses!$A$449:$AZ$449,1,H$1)="","",INDEX(Responses!$A$449:$AZ$449,1,H$1)))</f>
        <v/>
      </c>
      <c r="I449" s="0" t="str">
        <f aca="false">IF(I$1="","",IF(INDEX(Responses!$A$449:$AZ$449,1,I$1)="","",INDEX(Responses!$A$449:$AZ$449,1,I$1)))</f>
        <v/>
      </c>
      <c r="J449" s="0" t="str">
        <f aca="false">IF(J$1="","",IF(INDEX(Responses!$A$449:$AZ$449,1,J$1)="","",INDEX(Responses!$A$449:$AZ$449,1,J$1)))</f>
        <v/>
      </c>
      <c r="K449" s="0" t="str">
        <f aca="false">IF(K$1="","",IF(INDEX(Responses!$A$449:$AZ$449,1,K$1)="","",INDEX(Responses!$A$449:$AZ$449,1,K$1)))</f>
        <v/>
      </c>
      <c r="L449" s="0" t="str">
        <f aca="false">IF(L$1="","",IF(INDEX(Responses!$A$449:$AZ$449,1,L$1)="","",INDEX(Responses!$A$449:$AZ$449,1,L$1)))</f>
        <v/>
      </c>
      <c r="M449" s="0" t="str">
        <f aca="false">IF(M$1="","",IF(INDEX(Responses!$A$449:$AZ$449,1,M$1)="","",INDEX(Responses!$A$449:$AZ$449,1,M$1)))</f>
        <v/>
      </c>
      <c r="N449" s="0" t="str">
        <f aca="false">IF(N$1="","",IF(INDEX(Responses!$A$449:$AZ$449,1,N$1)="","",INDEX(Responses!$A$449:$AZ$449,1,N$1)))</f>
        <v/>
      </c>
      <c r="O449" s="0" t="str">
        <f aca="false">IF(O$1="","",IF(INDEX(Responses!$A$449:$AZ$449,1,O$1)="","",INDEX(Responses!$A$449:$AZ$449,1,O$1)))</f>
        <v/>
      </c>
      <c r="P449" s="0" t="str">
        <f aca="false">IF(P$1="","",IF(INDEX(Responses!$A$449:$AZ$449,1,P$1)="","",INDEX(Responses!$A$449:$AZ$449,1,P$1)))</f>
        <v/>
      </c>
      <c r="Q449" s="0" t="str">
        <f aca="false">IF(Q$1="","",IF(INDEX(Responses!$A$449:$AZ$449,1,Q$1)="","",INDEX(Responses!$A$449:$AZ$449,1,Q$1)))</f>
        <v/>
      </c>
      <c r="R449" s="0" t="str">
        <f aca="false">IF(R$1="","",IF(INDEX(Responses!$A$449:$AZ$449,1,R$1)="","",INDEX(Responses!$A$449:$AZ$449,1,R$1)))</f>
        <v/>
      </c>
      <c r="S449" s="0" t="str">
        <f aca="false">IF(S$1="","",IF(INDEX(Responses!$A$449:$AZ$449,1,S$1)="","",INDEX(Responses!$A$449:$AZ$449,1,S$1)))</f>
        <v/>
      </c>
      <c r="T449" s="0" t="n">
        <f aca="false">IF(LEN(A449&amp;B449&amp;C449&amp;D449&amp;E449&amp;F449&amp;G449&amp;H449&amp;I449&amp;J449&amp;K449&amp;L449&amp;M449&amp;N449&amp;O449&amp;P449&amp;Q449&amp;R449&amp;S449)&gt;0,1,0)</f>
        <v>0</v>
      </c>
    </row>
    <row r="450" customFormat="false" ht="15" hidden="false" customHeight="false" outlineLevel="0" collapsed="false">
      <c r="A450" s="0" t="str">
        <f aca="false">IF(A$1="","",IF(INDEX(Responses!$A$450:$AZ$450,1,A$1)="","",INDEX(Responses!$A$450:$AZ$450,1,A$1)))</f>
        <v/>
      </c>
      <c r="B450" s="0" t="str">
        <f aca="false">IF(B$1="","",IF(INDEX(Responses!$A$450:$AZ$450,1,B$1)="","",INDEX(Responses!$A$450:$AZ$450,1,B$1)))</f>
        <v/>
      </c>
      <c r="C450" s="0" t="str">
        <f aca="false">IF(C$1="","",IF(INDEX(Responses!$A$450:$AZ$450,1,C$1)="","",INDEX(Responses!$A$450:$AZ$450,1,C$1)))</f>
        <v/>
      </c>
      <c r="D450" s="0" t="str">
        <f aca="false">IF(D$1="","",IF(INDEX(Responses!$A$450:$AZ$450,1,D$1)="","",INDEX(Responses!$A$450:$AZ$450,1,D$1)))</f>
        <v/>
      </c>
      <c r="E450" s="0" t="str">
        <f aca="false">IF(E$1="","",IF(INDEX(Responses!$A$450:$AZ$450,1,E$1)="","",INDEX(Responses!$A$450:$AZ$450,1,E$1)))</f>
        <v/>
      </c>
      <c r="F450" s="0" t="str">
        <f aca="false">IF(F$1="","",IF(INDEX(Responses!$A$450:$AZ$450,1,F$1)="","",INDEX(Responses!$A$450:$AZ$450,1,F$1)))</f>
        <v/>
      </c>
      <c r="G450" s="0" t="str">
        <f aca="false">IF(G$1="","",IF(INDEX(Responses!$A$450:$AZ$450,1,G$1)="","",INDEX(Responses!$A$450:$AZ$450,1,G$1)))</f>
        <v/>
      </c>
      <c r="H450" s="0" t="str">
        <f aca="false">IF(H$1="","",IF(INDEX(Responses!$A$450:$AZ$450,1,H$1)="","",INDEX(Responses!$A$450:$AZ$450,1,H$1)))</f>
        <v/>
      </c>
      <c r="I450" s="0" t="str">
        <f aca="false">IF(I$1="","",IF(INDEX(Responses!$A$450:$AZ$450,1,I$1)="","",INDEX(Responses!$A$450:$AZ$450,1,I$1)))</f>
        <v/>
      </c>
      <c r="J450" s="0" t="str">
        <f aca="false">IF(J$1="","",IF(INDEX(Responses!$A$450:$AZ$450,1,J$1)="","",INDEX(Responses!$A$450:$AZ$450,1,J$1)))</f>
        <v/>
      </c>
      <c r="K450" s="0" t="str">
        <f aca="false">IF(K$1="","",IF(INDEX(Responses!$A$450:$AZ$450,1,K$1)="","",INDEX(Responses!$A$450:$AZ$450,1,K$1)))</f>
        <v/>
      </c>
      <c r="L450" s="0" t="str">
        <f aca="false">IF(L$1="","",IF(INDEX(Responses!$A$450:$AZ$450,1,L$1)="","",INDEX(Responses!$A$450:$AZ$450,1,L$1)))</f>
        <v/>
      </c>
      <c r="M450" s="0" t="str">
        <f aca="false">IF(M$1="","",IF(INDEX(Responses!$A$450:$AZ$450,1,M$1)="","",INDEX(Responses!$A$450:$AZ$450,1,M$1)))</f>
        <v/>
      </c>
      <c r="N450" s="0" t="str">
        <f aca="false">IF(N$1="","",IF(INDEX(Responses!$A$450:$AZ$450,1,N$1)="","",INDEX(Responses!$A$450:$AZ$450,1,N$1)))</f>
        <v/>
      </c>
      <c r="O450" s="0" t="str">
        <f aca="false">IF(O$1="","",IF(INDEX(Responses!$A$450:$AZ$450,1,O$1)="","",INDEX(Responses!$A$450:$AZ$450,1,O$1)))</f>
        <v/>
      </c>
      <c r="P450" s="0" t="str">
        <f aca="false">IF(P$1="","",IF(INDEX(Responses!$A$450:$AZ$450,1,P$1)="","",INDEX(Responses!$A$450:$AZ$450,1,P$1)))</f>
        <v/>
      </c>
      <c r="Q450" s="0" t="str">
        <f aca="false">IF(Q$1="","",IF(INDEX(Responses!$A$450:$AZ$450,1,Q$1)="","",INDEX(Responses!$A$450:$AZ$450,1,Q$1)))</f>
        <v/>
      </c>
      <c r="R450" s="0" t="str">
        <f aca="false">IF(R$1="","",IF(INDEX(Responses!$A$450:$AZ$450,1,R$1)="","",INDEX(Responses!$A$450:$AZ$450,1,R$1)))</f>
        <v/>
      </c>
      <c r="S450" s="0" t="str">
        <f aca="false">IF(S$1="","",IF(INDEX(Responses!$A$450:$AZ$450,1,S$1)="","",INDEX(Responses!$A$450:$AZ$450,1,S$1)))</f>
        <v/>
      </c>
      <c r="T450" s="0" t="n">
        <f aca="false">IF(LEN(A450&amp;B450&amp;C450&amp;D450&amp;E450&amp;F450&amp;G450&amp;H450&amp;I450&amp;J450&amp;K450&amp;L450&amp;M450&amp;N450&amp;O450&amp;P450&amp;Q450&amp;R450&amp;S450)&gt;0,1,0)</f>
        <v>0</v>
      </c>
    </row>
    <row r="451" customFormat="false" ht="15" hidden="false" customHeight="false" outlineLevel="0" collapsed="false">
      <c r="A451" s="0" t="str">
        <f aca="false">IF(A$1="","",IF(INDEX(Responses!$A$451:$AZ$451,1,A$1)="","",INDEX(Responses!$A$451:$AZ$451,1,A$1)))</f>
        <v/>
      </c>
      <c r="B451" s="0" t="str">
        <f aca="false">IF(B$1="","",IF(INDEX(Responses!$A$451:$AZ$451,1,B$1)="","",INDEX(Responses!$A$451:$AZ$451,1,B$1)))</f>
        <v/>
      </c>
      <c r="C451" s="0" t="str">
        <f aca="false">IF(C$1="","",IF(INDEX(Responses!$A$451:$AZ$451,1,C$1)="","",INDEX(Responses!$A$451:$AZ$451,1,C$1)))</f>
        <v/>
      </c>
      <c r="D451" s="0" t="str">
        <f aca="false">IF(D$1="","",IF(INDEX(Responses!$A$451:$AZ$451,1,D$1)="","",INDEX(Responses!$A$451:$AZ$451,1,D$1)))</f>
        <v/>
      </c>
      <c r="E451" s="0" t="str">
        <f aca="false">IF(E$1="","",IF(INDEX(Responses!$A$451:$AZ$451,1,E$1)="","",INDEX(Responses!$A$451:$AZ$451,1,E$1)))</f>
        <v/>
      </c>
      <c r="F451" s="0" t="str">
        <f aca="false">IF(F$1="","",IF(INDEX(Responses!$A$451:$AZ$451,1,F$1)="","",INDEX(Responses!$A$451:$AZ$451,1,F$1)))</f>
        <v/>
      </c>
      <c r="G451" s="0" t="str">
        <f aca="false">IF(G$1="","",IF(INDEX(Responses!$A$451:$AZ$451,1,G$1)="","",INDEX(Responses!$A$451:$AZ$451,1,G$1)))</f>
        <v/>
      </c>
      <c r="H451" s="0" t="str">
        <f aca="false">IF(H$1="","",IF(INDEX(Responses!$A$451:$AZ$451,1,H$1)="","",INDEX(Responses!$A$451:$AZ$451,1,H$1)))</f>
        <v/>
      </c>
      <c r="I451" s="0" t="str">
        <f aca="false">IF(I$1="","",IF(INDEX(Responses!$A$451:$AZ$451,1,I$1)="","",INDEX(Responses!$A$451:$AZ$451,1,I$1)))</f>
        <v/>
      </c>
      <c r="J451" s="0" t="str">
        <f aca="false">IF(J$1="","",IF(INDEX(Responses!$A$451:$AZ$451,1,J$1)="","",INDEX(Responses!$A$451:$AZ$451,1,J$1)))</f>
        <v/>
      </c>
      <c r="K451" s="0" t="str">
        <f aca="false">IF(K$1="","",IF(INDEX(Responses!$A$451:$AZ$451,1,K$1)="","",INDEX(Responses!$A$451:$AZ$451,1,K$1)))</f>
        <v/>
      </c>
      <c r="L451" s="0" t="str">
        <f aca="false">IF(L$1="","",IF(INDEX(Responses!$A$451:$AZ$451,1,L$1)="","",INDEX(Responses!$A$451:$AZ$451,1,L$1)))</f>
        <v/>
      </c>
      <c r="M451" s="0" t="str">
        <f aca="false">IF(M$1="","",IF(INDEX(Responses!$A$451:$AZ$451,1,M$1)="","",INDEX(Responses!$A$451:$AZ$451,1,M$1)))</f>
        <v/>
      </c>
      <c r="N451" s="0" t="str">
        <f aca="false">IF(N$1="","",IF(INDEX(Responses!$A$451:$AZ$451,1,N$1)="","",INDEX(Responses!$A$451:$AZ$451,1,N$1)))</f>
        <v/>
      </c>
      <c r="O451" s="0" t="str">
        <f aca="false">IF(O$1="","",IF(INDEX(Responses!$A$451:$AZ$451,1,O$1)="","",INDEX(Responses!$A$451:$AZ$451,1,O$1)))</f>
        <v/>
      </c>
      <c r="P451" s="0" t="str">
        <f aca="false">IF(P$1="","",IF(INDEX(Responses!$A$451:$AZ$451,1,P$1)="","",INDEX(Responses!$A$451:$AZ$451,1,P$1)))</f>
        <v/>
      </c>
      <c r="Q451" s="0" t="str">
        <f aca="false">IF(Q$1="","",IF(INDEX(Responses!$A$451:$AZ$451,1,Q$1)="","",INDEX(Responses!$A$451:$AZ$451,1,Q$1)))</f>
        <v/>
      </c>
      <c r="R451" s="0" t="str">
        <f aca="false">IF(R$1="","",IF(INDEX(Responses!$A$451:$AZ$451,1,R$1)="","",INDEX(Responses!$A$451:$AZ$451,1,R$1)))</f>
        <v/>
      </c>
      <c r="S451" s="0" t="str">
        <f aca="false">IF(S$1="","",IF(INDEX(Responses!$A$451:$AZ$451,1,S$1)="","",INDEX(Responses!$A$451:$AZ$451,1,S$1)))</f>
        <v/>
      </c>
      <c r="T451" s="0" t="n">
        <f aca="false">IF(LEN(A451&amp;B451&amp;C451&amp;D451&amp;E451&amp;F451&amp;G451&amp;H451&amp;I451&amp;J451&amp;K451&amp;L451&amp;M451&amp;N451&amp;O451&amp;P451&amp;Q451&amp;R451&amp;S451)&gt;0,1,0)</f>
        <v>0</v>
      </c>
    </row>
    <row r="452" customFormat="false" ht="15" hidden="false" customHeight="false" outlineLevel="0" collapsed="false">
      <c r="A452" s="0" t="str">
        <f aca="false">IF(A$1="","",IF(INDEX(Responses!$A$452:$AZ$452,1,A$1)="","",INDEX(Responses!$A$452:$AZ$452,1,A$1)))</f>
        <v/>
      </c>
      <c r="B452" s="0" t="str">
        <f aca="false">IF(B$1="","",IF(INDEX(Responses!$A$452:$AZ$452,1,B$1)="","",INDEX(Responses!$A$452:$AZ$452,1,B$1)))</f>
        <v/>
      </c>
      <c r="C452" s="0" t="str">
        <f aca="false">IF(C$1="","",IF(INDEX(Responses!$A$452:$AZ$452,1,C$1)="","",INDEX(Responses!$A$452:$AZ$452,1,C$1)))</f>
        <v/>
      </c>
      <c r="D452" s="0" t="str">
        <f aca="false">IF(D$1="","",IF(INDEX(Responses!$A$452:$AZ$452,1,D$1)="","",INDEX(Responses!$A$452:$AZ$452,1,D$1)))</f>
        <v/>
      </c>
      <c r="E452" s="0" t="str">
        <f aca="false">IF(E$1="","",IF(INDEX(Responses!$A$452:$AZ$452,1,E$1)="","",INDEX(Responses!$A$452:$AZ$452,1,E$1)))</f>
        <v/>
      </c>
      <c r="F452" s="0" t="str">
        <f aca="false">IF(F$1="","",IF(INDEX(Responses!$A$452:$AZ$452,1,F$1)="","",INDEX(Responses!$A$452:$AZ$452,1,F$1)))</f>
        <v/>
      </c>
      <c r="G452" s="0" t="str">
        <f aca="false">IF(G$1="","",IF(INDEX(Responses!$A$452:$AZ$452,1,G$1)="","",INDEX(Responses!$A$452:$AZ$452,1,G$1)))</f>
        <v/>
      </c>
      <c r="H452" s="0" t="str">
        <f aca="false">IF(H$1="","",IF(INDEX(Responses!$A$452:$AZ$452,1,H$1)="","",INDEX(Responses!$A$452:$AZ$452,1,H$1)))</f>
        <v/>
      </c>
      <c r="I452" s="0" t="str">
        <f aca="false">IF(I$1="","",IF(INDEX(Responses!$A$452:$AZ$452,1,I$1)="","",INDEX(Responses!$A$452:$AZ$452,1,I$1)))</f>
        <v/>
      </c>
      <c r="J452" s="0" t="str">
        <f aca="false">IF(J$1="","",IF(INDEX(Responses!$A$452:$AZ$452,1,J$1)="","",INDEX(Responses!$A$452:$AZ$452,1,J$1)))</f>
        <v/>
      </c>
      <c r="K452" s="0" t="str">
        <f aca="false">IF(K$1="","",IF(INDEX(Responses!$A$452:$AZ$452,1,K$1)="","",INDEX(Responses!$A$452:$AZ$452,1,K$1)))</f>
        <v/>
      </c>
      <c r="L452" s="0" t="str">
        <f aca="false">IF(L$1="","",IF(INDEX(Responses!$A$452:$AZ$452,1,L$1)="","",INDEX(Responses!$A$452:$AZ$452,1,L$1)))</f>
        <v/>
      </c>
      <c r="M452" s="0" t="str">
        <f aca="false">IF(M$1="","",IF(INDEX(Responses!$A$452:$AZ$452,1,M$1)="","",INDEX(Responses!$A$452:$AZ$452,1,M$1)))</f>
        <v/>
      </c>
      <c r="N452" s="0" t="str">
        <f aca="false">IF(N$1="","",IF(INDEX(Responses!$A$452:$AZ$452,1,N$1)="","",INDEX(Responses!$A$452:$AZ$452,1,N$1)))</f>
        <v/>
      </c>
      <c r="O452" s="0" t="str">
        <f aca="false">IF(O$1="","",IF(INDEX(Responses!$A$452:$AZ$452,1,O$1)="","",INDEX(Responses!$A$452:$AZ$452,1,O$1)))</f>
        <v/>
      </c>
      <c r="P452" s="0" t="str">
        <f aca="false">IF(P$1="","",IF(INDEX(Responses!$A$452:$AZ$452,1,P$1)="","",INDEX(Responses!$A$452:$AZ$452,1,P$1)))</f>
        <v/>
      </c>
      <c r="Q452" s="0" t="str">
        <f aca="false">IF(Q$1="","",IF(INDEX(Responses!$A$452:$AZ$452,1,Q$1)="","",INDEX(Responses!$A$452:$AZ$452,1,Q$1)))</f>
        <v/>
      </c>
      <c r="R452" s="0" t="str">
        <f aca="false">IF(R$1="","",IF(INDEX(Responses!$A$452:$AZ$452,1,R$1)="","",INDEX(Responses!$A$452:$AZ$452,1,R$1)))</f>
        <v/>
      </c>
      <c r="S452" s="0" t="str">
        <f aca="false">IF(S$1="","",IF(INDEX(Responses!$A$452:$AZ$452,1,S$1)="","",INDEX(Responses!$A$452:$AZ$452,1,S$1)))</f>
        <v/>
      </c>
      <c r="T452" s="0" t="n">
        <f aca="false">IF(LEN(A452&amp;B452&amp;C452&amp;D452&amp;E452&amp;F452&amp;G452&amp;H452&amp;I452&amp;J452&amp;K452&amp;L452&amp;M452&amp;N452&amp;O452&amp;P452&amp;Q452&amp;R452&amp;S452)&gt;0,1,0)</f>
        <v>0</v>
      </c>
    </row>
    <row r="453" customFormat="false" ht="15" hidden="false" customHeight="false" outlineLevel="0" collapsed="false">
      <c r="A453" s="0" t="str">
        <f aca="false">IF(A$1="","",IF(INDEX(Responses!$A$453:$AZ$453,1,A$1)="","",INDEX(Responses!$A$453:$AZ$453,1,A$1)))</f>
        <v/>
      </c>
      <c r="B453" s="0" t="str">
        <f aca="false">IF(B$1="","",IF(INDEX(Responses!$A$453:$AZ$453,1,B$1)="","",INDEX(Responses!$A$453:$AZ$453,1,B$1)))</f>
        <v/>
      </c>
      <c r="C453" s="0" t="str">
        <f aca="false">IF(C$1="","",IF(INDEX(Responses!$A$453:$AZ$453,1,C$1)="","",INDEX(Responses!$A$453:$AZ$453,1,C$1)))</f>
        <v/>
      </c>
      <c r="D453" s="0" t="str">
        <f aca="false">IF(D$1="","",IF(INDEX(Responses!$A$453:$AZ$453,1,D$1)="","",INDEX(Responses!$A$453:$AZ$453,1,D$1)))</f>
        <v/>
      </c>
      <c r="E453" s="0" t="str">
        <f aca="false">IF(E$1="","",IF(INDEX(Responses!$A$453:$AZ$453,1,E$1)="","",INDEX(Responses!$A$453:$AZ$453,1,E$1)))</f>
        <v/>
      </c>
      <c r="F453" s="0" t="str">
        <f aca="false">IF(F$1="","",IF(INDEX(Responses!$A$453:$AZ$453,1,F$1)="","",INDEX(Responses!$A$453:$AZ$453,1,F$1)))</f>
        <v/>
      </c>
      <c r="G453" s="0" t="str">
        <f aca="false">IF(G$1="","",IF(INDEX(Responses!$A$453:$AZ$453,1,G$1)="","",INDEX(Responses!$A$453:$AZ$453,1,G$1)))</f>
        <v/>
      </c>
      <c r="H453" s="0" t="str">
        <f aca="false">IF(H$1="","",IF(INDEX(Responses!$A$453:$AZ$453,1,H$1)="","",INDEX(Responses!$A$453:$AZ$453,1,H$1)))</f>
        <v/>
      </c>
      <c r="I453" s="0" t="str">
        <f aca="false">IF(I$1="","",IF(INDEX(Responses!$A$453:$AZ$453,1,I$1)="","",INDEX(Responses!$A$453:$AZ$453,1,I$1)))</f>
        <v/>
      </c>
      <c r="J453" s="0" t="str">
        <f aca="false">IF(J$1="","",IF(INDEX(Responses!$A$453:$AZ$453,1,J$1)="","",INDEX(Responses!$A$453:$AZ$453,1,J$1)))</f>
        <v/>
      </c>
      <c r="K453" s="0" t="str">
        <f aca="false">IF(K$1="","",IF(INDEX(Responses!$A$453:$AZ$453,1,K$1)="","",INDEX(Responses!$A$453:$AZ$453,1,K$1)))</f>
        <v/>
      </c>
      <c r="L453" s="0" t="str">
        <f aca="false">IF(L$1="","",IF(INDEX(Responses!$A$453:$AZ$453,1,L$1)="","",INDEX(Responses!$A$453:$AZ$453,1,L$1)))</f>
        <v/>
      </c>
      <c r="M453" s="0" t="str">
        <f aca="false">IF(M$1="","",IF(INDEX(Responses!$A$453:$AZ$453,1,M$1)="","",INDEX(Responses!$A$453:$AZ$453,1,M$1)))</f>
        <v/>
      </c>
      <c r="N453" s="0" t="str">
        <f aca="false">IF(N$1="","",IF(INDEX(Responses!$A$453:$AZ$453,1,N$1)="","",INDEX(Responses!$A$453:$AZ$453,1,N$1)))</f>
        <v/>
      </c>
      <c r="O453" s="0" t="str">
        <f aca="false">IF(O$1="","",IF(INDEX(Responses!$A$453:$AZ$453,1,O$1)="","",INDEX(Responses!$A$453:$AZ$453,1,O$1)))</f>
        <v/>
      </c>
      <c r="P453" s="0" t="str">
        <f aca="false">IF(P$1="","",IF(INDEX(Responses!$A$453:$AZ$453,1,P$1)="","",INDEX(Responses!$A$453:$AZ$453,1,P$1)))</f>
        <v/>
      </c>
      <c r="Q453" s="0" t="str">
        <f aca="false">IF(Q$1="","",IF(INDEX(Responses!$A$453:$AZ$453,1,Q$1)="","",INDEX(Responses!$A$453:$AZ$453,1,Q$1)))</f>
        <v/>
      </c>
      <c r="R453" s="0" t="str">
        <f aca="false">IF(R$1="","",IF(INDEX(Responses!$A$453:$AZ$453,1,R$1)="","",INDEX(Responses!$A$453:$AZ$453,1,R$1)))</f>
        <v/>
      </c>
      <c r="S453" s="0" t="str">
        <f aca="false">IF(S$1="","",IF(INDEX(Responses!$A$453:$AZ$453,1,S$1)="","",INDEX(Responses!$A$453:$AZ$453,1,S$1)))</f>
        <v/>
      </c>
      <c r="T453" s="0" t="n">
        <f aca="false">IF(LEN(A453&amp;B453&amp;C453&amp;D453&amp;E453&amp;F453&amp;G453&amp;H453&amp;I453&amp;J453&amp;K453&amp;L453&amp;M453&amp;N453&amp;O453&amp;P453&amp;Q453&amp;R453&amp;S453)&gt;0,1,0)</f>
        <v>0</v>
      </c>
    </row>
    <row r="454" customFormat="false" ht="15" hidden="false" customHeight="false" outlineLevel="0" collapsed="false">
      <c r="A454" s="0" t="str">
        <f aca="false">IF(A$1="","",IF(INDEX(Responses!$A$454:$AZ$454,1,A$1)="","",INDEX(Responses!$A$454:$AZ$454,1,A$1)))</f>
        <v/>
      </c>
      <c r="B454" s="0" t="str">
        <f aca="false">IF(B$1="","",IF(INDEX(Responses!$A$454:$AZ$454,1,B$1)="","",INDEX(Responses!$A$454:$AZ$454,1,B$1)))</f>
        <v/>
      </c>
      <c r="C454" s="0" t="str">
        <f aca="false">IF(C$1="","",IF(INDEX(Responses!$A$454:$AZ$454,1,C$1)="","",INDEX(Responses!$A$454:$AZ$454,1,C$1)))</f>
        <v/>
      </c>
      <c r="D454" s="0" t="str">
        <f aca="false">IF(D$1="","",IF(INDEX(Responses!$A$454:$AZ$454,1,D$1)="","",INDEX(Responses!$A$454:$AZ$454,1,D$1)))</f>
        <v/>
      </c>
      <c r="E454" s="0" t="str">
        <f aca="false">IF(E$1="","",IF(INDEX(Responses!$A$454:$AZ$454,1,E$1)="","",INDEX(Responses!$A$454:$AZ$454,1,E$1)))</f>
        <v/>
      </c>
      <c r="F454" s="0" t="str">
        <f aca="false">IF(F$1="","",IF(INDEX(Responses!$A$454:$AZ$454,1,F$1)="","",INDEX(Responses!$A$454:$AZ$454,1,F$1)))</f>
        <v/>
      </c>
      <c r="G454" s="0" t="str">
        <f aca="false">IF(G$1="","",IF(INDEX(Responses!$A$454:$AZ$454,1,G$1)="","",INDEX(Responses!$A$454:$AZ$454,1,G$1)))</f>
        <v/>
      </c>
      <c r="H454" s="0" t="str">
        <f aca="false">IF(H$1="","",IF(INDEX(Responses!$A$454:$AZ$454,1,H$1)="","",INDEX(Responses!$A$454:$AZ$454,1,H$1)))</f>
        <v/>
      </c>
      <c r="I454" s="0" t="str">
        <f aca="false">IF(I$1="","",IF(INDEX(Responses!$A$454:$AZ$454,1,I$1)="","",INDEX(Responses!$A$454:$AZ$454,1,I$1)))</f>
        <v/>
      </c>
      <c r="J454" s="0" t="str">
        <f aca="false">IF(J$1="","",IF(INDEX(Responses!$A$454:$AZ$454,1,J$1)="","",INDEX(Responses!$A$454:$AZ$454,1,J$1)))</f>
        <v/>
      </c>
      <c r="K454" s="0" t="str">
        <f aca="false">IF(K$1="","",IF(INDEX(Responses!$A$454:$AZ$454,1,K$1)="","",INDEX(Responses!$A$454:$AZ$454,1,K$1)))</f>
        <v/>
      </c>
      <c r="L454" s="0" t="str">
        <f aca="false">IF(L$1="","",IF(INDEX(Responses!$A$454:$AZ$454,1,L$1)="","",INDEX(Responses!$A$454:$AZ$454,1,L$1)))</f>
        <v/>
      </c>
      <c r="M454" s="0" t="str">
        <f aca="false">IF(M$1="","",IF(INDEX(Responses!$A$454:$AZ$454,1,M$1)="","",INDEX(Responses!$A$454:$AZ$454,1,M$1)))</f>
        <v/>
      </c>
      <c r="N454" s="0" t="str">
        <f aca="false">IF(N$1="","",IF(INDEX(Responses!$A$454:$AZ$454,1,N$1)="","",INDEX(Responses!$A$454:$AZ$454,1,N$1)))</f>
        <v/>
      </c>
      <c r="O454" s="0" t="str">
        <f aca="false">IF(O$1="","",IF(INDEX(Responses!$A$454:$AZ$454,1,O$1)="","",INDEX(Responses!$A$454:$AZ$454,1,O$1)))</f>
        <v/>
      </c>
      <c r="P454" s="0" t="str">
        <f aca="false">IF(P$1="","",IF(INDEX(Responses!$A$454:$AZ$454,1,P$1)="","",INDEX(Responses!$A$454:$AZ$454,1,P$1)))</f>
        <v/>
      </c>
      <c r="Q454" s="0" t="str">
        <f aca="false">IF(Q$1="","",IF(INDEX(Responses!$A$454:$AZ$454,1,Q$1)="","",INDEX(Responses!$A$454:$AZ$454,1,Q$1)))</f>
        <v/>
      </c>
      <c r="R454" s="0" t="str">
        <f aca="false">IF(R$1="","",IF(INDEX(Responses!$A$454:$AZ$454,1,R$1)="","",INDEX(Responses!$A$454:$AZ$454,1,R$1)))</f>
        <v/>
      </c>
      <c r="S454" s="0" t="str">
        <f aca="false">IF(S$1="","",IF(INDEX(Responses!$A$454:$AZ$454,1,S$1)="","",INDEX(Responses!$A$454:$AZ$454,1,S$1)))</f>
        <v/>
      </c>
      <c r="T454" s="0" t="n">
        <f aca="false">IF(LEN(A454&amp;B454&amp;C454&amp;D454&amp;E454&amp;F454&amp;G454&amp;H454&amp;I454&amp;J454&amp;K454&amp;L454&amp;M454&amp;N454&amp;O454&amp;P454&amp;Q454&amp;R454&amp;S454)&gt;0,1,0)</f>
        <v>0</v>
      </c>
    </row>
    <row r="455" customFormat="false" ht="15" hidden="false" customHeight="false" outlineLevel="0" collapsed="false">
      <c r="A455" s="0" t="str">
        <f aca="false">IF(A$1="","",IF(INDEX(Responses!$A$455:$AZ$455,1,A$1)="","",INDEX(Responses!$A$455:$AZ$455,1,A$1)))</f>
        <v/>
      </c>
      <c r="B455" s="0" t="str">
        <f aca="false">IF(B$1="","",IF(INDEX(Responses!$A$455:$AZ$455,1,B$1)="","",INDEX(Responses!$A$455:$AZ$455,1,B$1)))</f>
        <v/>
      </c>
      <c r="C455" s="0" t="str">
        <f aca="false">IF(C$1="","",IF(INDEX(Responses!$A$455:$AZ$455,1,C$1)="","",INDEX(Responses!$A$455:$AZ$455,1,C$1)))</f>
        <v/>
      </c>
      <c r="D455" s="0" t="str">
        <f aca="false">IF(D$1="","",IF(INDEX(Responses!$A$455:$AZ$455,1,D$1)="","",INDEX(Responses!$A$455:$AZ$455,1,D$1)))</f>
        <v/>
      </c>
      <c r="E455" s="0" t="str">
        <f aca="false">IF(E$1="","",IF(INDEX(Responses!$A$455:$AZ$455,1,E$1)="","",INDEX(Responses!$A$455:$AZ$455,1,E$1)))</f>
        <v/>
      </c>
      <c r="F455" s="0" t="str">
        <f aca="false">IF(F$1="","",IF(INDEX(Responses!$A$455:$AZ$455,1,F$1)="","",INDEX(Responses!$A$455:$AZ$455,1,F$1)))</f>
        <v/>
      </c>
      <c r="G455" s="0" t="str">
        <f aca="false">IF(G$1="","",IF(INDEX(Responses!$A$455:$AZ$455,1,G$1)="","",INDEX(Responses!$A$455:$AZ$455,1,G$1)))</f>
        <v/>
      </c>
      <c r="H455" s="0" t="str">
        <f aca="false">IF(H$1="","",IF(INDEX(Responses!$A$455:$AZ$455,1,H$1)="","",INDEX(Responses!$A$455:$AZ$455,1,H$1)))</f>
        <v/>
      </c>
      <c r="I455" s="0" t="str">
        <f aca="false">IF(I$1="","",IF(INDEX(Responses!$A$455:$AZ$455,1,I$1)="","",INDEX(Responses!$A$455:$AZ$455,1,I$1)))</f>
        <v/>
      </c>
      <c r="J455" s="0" t="str">
        <f aca="false">IF(J$1="","",IF(INDEX(Responses!$A$455:$AZ$455,1,J$1)="","",INDEX(Responses!$A$455:$AZ$455,1,J$1)))</f>
        <v/>
      </c>
      <c r="K455" s="0" t="str">
        <f aca="false">IF(K$1="","",IF(INDEX(Responses!$A$455:$AZ$455,1,K$1)="","",INDEX(Responses!$A$455:$AZ$455,1,K$1)))</f>
        <v/>
      </c>
      <c r="L455" s="0" t="str">
        <f aca="false">IF(L$1="","",IF(INDEX(Responses!$A$455:$AZ$455,1,L$1)="","",INDEX(Responses!$A$455:$AZ$455,1,L$1)))</f>
        <v/>
      </c>
      <c r="M455" s="0" t="str">
        <f aca="false">IF(M$1="","",IF(INDEX(Responses!$A$455:$AZ$455,1,M$1)="","",INDEX(Responses!$A$455:$AZ$455,1,M$1)))</f>
        <v/>
      </c>
      <c r="N455" s="0" t="str">
        <f aca="false">IF(N$1="","",IF(INDEX(Responses!$A$455:$AZ$455,1,N$1)="","",INDEX(Responses!$A$455:$AZ$455,1,N$1)))</f>
        <v/>
      </c>
      <c r="O455" s="0" t="str">
        <f aca="false">IF(O$1="","",IF(INDEX(Responses!$A$455:$AZ$455,1,O$1)="","",INDEX(Responses!$A$455:$AZ$455,1,O$1)))</f>
        <v/>
      </c>
      <c r="P455" s="0" t="str">
        <f aca="false">IF(P$1="","",IF(INDEX(Responses!$A$455:$AZ$455,1,P$1)="","",INDEX(Responses!$A$455:$AZ$455,1,P$1)))</f>
        <v/>
      </c>
      <c r="Q455" s="0" t="str">
        <f aca="false">IF(Q$1="","",IF(INDEX(Responses!$A$455:$AZ$455,1,Q$1)="","",INDEX(Responses!$A$455:$AZ$455,1,Q$1)))</f>
        <v/>
      </c>
      <c r="R455" s="0" t="str">
        <f aca="false">IF(R$1="","",IF(INDEX(Responses!$A$455:$AZ$455,1,R$1)="","",INDEX(Responses!$A$455:$AZ$455,1,R$1)))</f>
        <v/>
      </c>
      <c r="S455" s="0" t="str">
        <f aca="false">IF(S$1="","",IF(INDEX(Responses!$A$455:$AZ$455,1,S$1)="","",INDEX(Responses!$A$455:$AZ$455,1,S$1)))</f>
        <v/>
      </c>
      <c r="T455" s="0" t="n">
        <f aca="false">IF(LEN(A455&amp;B455&amp;C455&amp;D455&amp;E455&amp;F455&amp;G455&amp;H455&amp;I455&amp;J455&amp;K455&amp;L455&amp;M455&amp;N455&amp;O455&amp;P455&amp;Q455&amp;R455&amp;S455)&gt;0,1,0)</f>
        <v>0</v>
      </c>
    </row>
    <row r="456" customFormat="false" ht="15" hidden="false" customHeight="false" outlineLevel="0" collapsed="false">
      <c r="A456" s="0" t="str">
        <f aca="false">IF(A$1="","",IF(INDEX(Responses!$A$456:$AZ$456,1,A$1)="","",INDEX(Responses!$A$456:$AZ$456,1,A$1)))</f>
        <v/>
      </c>
      <c r="B456" s="0" t="str">
        <f aca="false">IF(B$1="","",IF(INDEX(Responses!$A$456:$AZ$456,1,B$1)="","",INDEX(Responses!$A$456:$AZ$456,1,B$1)))</f>
        <v/>
      </c>
      <c r="C456" s="0" t="str">
        <f aca="false">IF(C$1="","",IF(INDEX(Responses!$A$456:$AZ$456,1,C$1)="","",INDEX(Responses!$A$456:$AZ$456,1,C$1)))</f>
        <v/>
      </c>
      <c r="D456" s="0" t="str">
        <f aca="false">IF(D$1="","",IF(INDEX(Responses!$A$456:$AZ$456,1,D$1)="","",INDEX(Responses!$A$456:$AZ$456,1,D$1)))</f>
        <v/>
      </c>
      <c r="E456" s="0" t="str">
        <f aca="false">IF(E$1="","",IF(INDEX(Responses!$A$456:$AZ$456,1,E$1)="","",INDEX(Responses!$A$456:$AZ$456,1,E$1)))</f>
        <v/>
      </c>
      <c r="F456" s="0" t="str">
        <f aca="false">IF(F$1="","",IF(INDEX(Responses!$A$456:$AZ$456,1,F$1)="","",INDEX(Responses!$A$456:$AZ$456,1,F$1)))</f>
        <v/>
      </c>
      <c r="G456" s="0" t="str">
        <f aca="false">IF(G$1="","",IF(INDEX(Responses!$A$456:$AZ$456,1,G$1)="","",INDEX(Responses!$A$456:$AZ$456,1,G$1)))</f>
        <v/>
      </c>
      <c r="H456" s="0" t="str">
        <f aca="false">IF(H$1="","",IF(INDEX(Responses!$A$456:$AZ$456,1,H$1)="","",INDEX(Responses!$A$456:$AZ$456,1,H$1)))</f>
        <v/>
      </c>
      <c r="I456" s="0" t="str">
        <f aca="false">IF(I$1="","",IF(INDEX(Responses!$A$456:$AZ$456,1,I$1)="","",INDEX(Responses!$A$456:$AZ$456,1,I$1)))</f>
        <v/>
      </c>
      <c r="J456" s="0" t="str">
        <f aca="false">IF(J$1="","",IF(INDEX(Responses!$A$456:$AZ$456,1,J$1)="","",INDEX(Responses!$A$456:$AZ$456,1,J$1)))</f>
        <v/>
      </c>
      <c r="K456" s="0" t="str">
        <f aca="false">IF(K$1="","",IF(INDEX(Responses!$A$456:$AZ$456,1,K$1)="","",INDEX(Responses!$A$456:$AZ$456,1,K$1)))</f>
        <v/>
      </c>
      <c r="L456" s="0" t="str">
        <f aca="false">IF(L$1="","",IF(INDEX(Responses!$A$456:$AZ$456,1,L$1)="","",INDEX(Responses!$A$456:$AZ$456,1,L$1)))</f>
        <v/>
      </c>
      <c r="M456" s="0" t="str">
        <f aca="false">IF(M$1="","",IF(INDEX(Responses!$A$456:$AZ$456,1,M$1)="","",INDEX(Responses!$A$456:$AZ$456,1,M$1)))</f>
        <v/>
      </c>
      <c r="N456" s="0" t="str">
        <f aca="false">IF(N$1="","",IF(INDEX(Responses!$A$456:$AZ$456,1,N$1)="","",INDEX(Responses!$A$456:$AZ$456,1,N$1)))</f>
        <v/>
      </c>
      <c r="O456" s="0" t="str">
        <f aca="false">IF(O$1="","",IF(INDEX(Responses!$A$456:$AZ$456,1,O$1)="","",INDEX(Responses!$A$456:$AZ$456,1,O$1)))</f>
        <v/>
      </c>
      <c r="P456" s="0" t="str">
        <f aca="false">IF(P$1="","",IF(INDEX(Responses!$A$456:$AZ$456,1,P$1)="","",INDEX(Responses!$A$456:$AZ$456,1,P$1)))</f>
        <v/>
      </c>
      <c r="Q456" s="0" t="str">
        <f aca="false">IF(Q$1="","",IF(INDEX(Responses!$A$456:$AZ$456,1,Q$1)="","",INDEX(Responses!$A$456:$AZ$456,1,Q$1)))</f>
        <v/>
      </c>
      <c r="R456" s="0" t="str">
        <f aca="false">IF(R$1="","",IF(INDEX(Responses!$A$456:$AZ$456,1,R$1)="","",INDEX(Responses!$A$456:$AZ$456,1,R$1)))</f>
        <v/>
      </c>
      <c r="S456" s="0" t="str">
        <f aca="false">IF(S$1="","",IF(INDEX(Responses!$A$456:$AZ$456,1,S$1)="","",INDEX(Responses!$A$456:$AZ$456,1,S$1)))</f>
        <v/>
      </c>
      <c r="T456" s="0" t="n">
        <f aca="false">IF(LEN(A456&amp;B456&amp;C456&amp;D456&amp;E456&amp;F456&amp;G456&amp;H456&amp;I456&amp;J456&amp;K456&amp;L456&amp;M456&amp;N456&amp;O456&amp;P456&amp;Q456&amp;R456&amp;S456)&gt;0,1,0)</f>
        <v>0</v>
      </c>
    </row>
    <row r="457" customFormat="false" ht="15" hidden="false" customHeight="false" outlineLevel="0" collapsed="false">
      <c r="A457" s="0" t="str">
        <f aca="false">IF(A$1="","",IF(INDEX(Responses!$A$457:$AZ$457,1,A$1)="","",INDEX(Responses!$A$457:$AZ$457,1,A$1)))</f>
        <v/>
      </c>
      <c r="B457" s="0" t="str">
        <f aca="false">IF(B$1="","",IF(INDEX(Responses!$A$457:$AZ$457,1,B$1)="","",INDEX(Responses!$A$457:$AZ$457,1,B$1)))</f>
        <v/>
      </c>
      <c r="C457" s="0" t="str">
        <f aca="false">IF(C$1="","",IF(INDEX(Responses!$A$457:$AZ$457,1,C$1)="","",INDEX(Responses!$A$457:$AZ$457,1,C$1)))</f>
        <v/>
      </c>
      <c r="D457" s="0" t="str">
        <f aca="false">IF(D$1="","",IF(INDEX(Responses!$A$457:$AZ$457,1,D$1)="","",INDEX(Responses!$A$457:$AZ$457,1,D$1)))</f>
        <v/>
      </c>
      <c r="E457" s="0" t="str">
        <f aca="false">IF(E$1="","",IF(INDEX(Responses!$A$457:$AZ$457,1,E$1)="","",INDEX(Responses!$A$457:$AZ$457,1,E$1)))</f>
        <v/>
      </c>
      <c r="F457" s="0" t="str">
        <f aca="false">IF(F$1="","",IF(INDEX(Responses!$A$457:$AZ$457,1,F$1)="","",INDEX(Responses!$A$457:$AZ$457,1,F$1)))</f>
        <v/>
      </c>
      <c r="G457" s="0" t="str">
        <f aca="false">IF(G$1="","",IF(INDEX(Responses!$A$457:$AZ$457,1,G$1)="","",INDEX(Responses!$A$457:$AZ$457,1,G$1)))</f>
        <v/>
      </c>
      <c r="H457" s="0" t="str">
        <f aca="false">IF(H$1="","",IF(INDEX(Responses!$A$457:$AZ$457,1,H$1)="","",INDEX(Responses!$A$457:$AZ$457,1,H$1)))</f>
        <v/>
      </c>
      <c r="I457" s="0" t="str">
        <f aca="false">IF(I$1="","",IF(INDEX(Responses!$A$457:$AZ$457,1,I$1)="","",INDEX(Responses!$A$457:$AZ$457,1,I$1)))</f>
        <v/>
      </c>
      <c r="J457" s="0" t="str">
        <f aca="false">IF(J$1="","",IF(INDEX(Responses!$A$457:$AZ$457,1,J$1)="","",INDEX(Responses!$A$457:$AZ$457,1,J$1)))</f>
        <v/>
      </c>
      <c r="K457" s="0" t="str">
        <f aca="false">IF(K$1="","",IF(INDEX(Responses!$A$457:$AZ$457,1,K$1)="","",INDEX(Responses!$A$457:$AZ$457,1,K$1)))</f>
        <v/>
      </c>
      <c r="L457" s="0" t="str">
        <f aca="false">IF(L$1="","",IF(INDEX(Responses!$A$457:$AZ$457,1,L$1)="","",INDEX(Responses!$A$457:$AZ$457,1,L$1)))</f>
        <v/>
      </c>
      <c r="M457" s="0" t="str">
        <f aca="false">IF(M$1="","",IF(INDEX(Responses!$A$457:$AZ$457,1,M$1)="","",INDEX(Responses!$A$457:$AZ$457,1,M$1)))</f>
        <v/>
      </c>
      <c r="N457" s="0" t="str">
        <f aca="false">IF(N$1="","",IF(INDEX(Responses!$A$457:$AZ$457,1,N$1)="","",INDEX(Responses!$A$457:$AZ$457,1,N$1)))</f>
        <v/>
      </c>
      <c r="O457" s="0" t="str">
        <f aca="false">IF(O$1="","",IF(INDEX(Responses!$A$457:$AZ$457,1,O$1)="","",INDEX(Responses!$A$457:$AZ$457,1,O$1)))</f>
        <v/>
      </c>
      <c r="P457" s="0" t="str">
        <f aca="false">IF(P$1="","",IF(INDEX(Responses!$A$457:$AZ$457,1,P$1)="","",INDEX(Responses!$A$457:$AZ$457,1,P$1)))</f>
        <v/>
      </c>
      <c r="Q457" s="0" t="str">
        <f aca="false">IF(Q$1="","",IF(INDEX(Responses!$A$457:$AZ$457,1,Q$1)="","",INDEX(Responses!$A$457:$AZ$457,1,Q$1)))</f>
        <v/>
      </c>
      <c r="R457" s="0" t="str">
        <f aca="false">IF(R$1="","",IF(INDEX(Responses!$A$457:$AZ$457,1,R$1)="","",INDEX(Responses!$A$457:$AZ$457,1,R$1)))</f>
        <v/>
      </c>
      <c r="S457" s="0" t="str">
        <f aca="false">IF(S$1="","",IF(INDEX(Responses!$A$457:$AZ$457,1,S$1)="","",INDEX(Responses!$A$457:$AZ$457,1,S$1)))</f>
        <v/>
      </c>
      <c r="T457" s="0" t="n">
        <f aca="false">IF(LEN(A457&amp;B457&amp;C457&amp;D457&amp;E457&amp;F457&amp;G457&amp;H457&amp;I457&amp;J457&amp;K457&amp;L457&amp;M457&amp;N457&amp;O457&amp;P457&amp;Q457&amp;R457&amp;S457)&gt;0,1,0)</f>
        <v>0</v>
      </c>
    </row>
    <row r="458" customFormat="false" ht="15" hidden="false" customHeight="false" outlineLevel="0" collapsed="false">
      <c r="A458" s="0" t="str">
        <f aca="false">IF(A$1="","",IF(INDEX(Responses!$A$458:$AZ$458,1,A$1)="","",INDEX(Responses!$A$458:$AZ$458,1,A$1)))</f>
        <v/>
      </c>
      <c r="B458" s="0" t="str">
        <f aca="false">IF(B$1="","",IF(INDEX(Responses!$A$458:$AZ$458,1,B$1)="","",INDEX(Responses!$A$458:$AZ$458,1,B$1)))</f>
        <v/>
      </c>
      <c r="C458" s="0" t="str">
        <f aca="false">IF(C$1="","",IF(INDEX(Responses!$A$458:$AZ$458,1,C$1)="","",INDEX(Responses!$A$458:$AZ$458,1,C$1)))</f>
        <v/>
      </c>
      <c r="D458" s="0" t="str">
        <f aca="false">IF(D$1="","",IF(INDEX(Responses!$A$458:$AZ$458,1,D$1)="","",INDEX(Responses!$A$458:$AZ$458,1,D$1)))</f>
        <v/>
      </c>
      <c r="E458" s="0" t="str">
        <f aca="false">IF(E$1="","",IF(INDEX(Responses!$A$458:$AZ$458,1,E$1)="","",INDEX(Responses!$A$458:$AZ$458,1,E$1)))</f>
        <v/>
      </c>
      <c r="F458" s="0" t="str">
        <f aca="false">IF(F$1="","",IF(INDEX(Responses!$A$458:$AZ$458,1,F$1)="","",INDEX(Responses!$A$458:$AZ$458,1,F$1)))</f>
        <v/>
      </c>
      <c r="G458" s="0" t="str">
        <f aca="false">IF(G$1="","",IF(INDEX(Responses!$A$458:$AZ$458,1,G$1)="","",INDEX(Responses!$A$458:$AZ$458,1,G$1)))</f>
        <v/>
      </c>
      <c r="H458" s="0" t="str">
        <f aca="false">IF(H$1="","",IF(INDEX(Responses!$A$458:$AZ$458,1,H$1)="","",INDEX(Responses!$A$458:$AZ$458,1,H$1)))</f>
        <v/>
      </c>
      <c r="I458" s="0" t="str">
        <f aca="false">IF(I$1="","",IF(INDEX(Responses!$A$458:$AZ$458,1,I$1)="","",INDEX(Responses!$A$458:$AZ$458,1,I$1)))</f>
        <v/>
      </c>
      <c r="J458" s="0" t="str">
        <f aca="false">IF(J$1="","",IF(INDEX(Responses!$A$458:$AZ$458,1,J$1)="","",INDEX(Responses!$A$458:$AZ$458,1,J$1)))</f>
        <v/>
      </c>
      <c r="K458" s="0" t="str">
        <f aca="false">IF(K$1="","",IF(INDEX(Responses!$A$458:$AZ$458,1,K$1)="","",INDEX(Responses!$A$458:$AZ$458,1,K$1)))</f>
        <v/>
      </c>
      <c r="L458" s="0" t="str">
        <f aca="false">IF(L$1="","",IF(INDEX(Responses!$A$458:$AZ$458,1,L$1)="","",INDEX(Responses!$A$458:$AZ$458,1,L$1)))</f>
        <v/>
      </c>
      <c r="M458" s="0" t="str">
        <f aca="false">IF(M$1="","",IF(INDEX(Responses!$A$458:$AZ$458,1,M$1)="","",INDEX(Responses!$A$458:$AZ$458,1,M$1)))</f>
        <v/>
      </c>
      <c r="N458" s="0" t="str">
        <f aca="false">IF(N$1="","",IF(INDEX(Responses!$A$458:$AZ$458,1,N$1)="","",INDEX(Responses!$A$458:$AZ$458,1,N$1)))</f>
        <v/>
      </c>
      <c r="O458" s="0" t="str">
        <f aca="false">IF(O$1="","",IF(INDEX(Responses!$A$458:$AZ$458,1,O$1)="","",INDEX(Responses!$A$458:$AZ$458,1,O$1)))</f>
        <v/>
      </c>
      <c r="P458" s="0" t="str">
        <f aca="false">IF(P$1="","",IF(INDEX(Responses!$A$458:$AZ$458,1,P$1)="","",INDEX(Responses!$A$458:$AZ$458,1,P$1)))</f>
        <v/>
      </c>
      <c r="Q458" s="0" t="str">
        <f aca="false">IF(Q$1="","",IF(INDEX(Responses!$A$458:$AZ$458,1,Q$1)="","",INDEX(Responses!$A$458:$AZ$458,1,Q$1)))</f>
        <v/>
      </c>
      <c r="R458" s="0" t="str">
        <f aca="false">IF(R$1="","",IF(INDEX(Responses!$A$458:$AZ$458,1,R$1)="","",INDEX(Responses!$A$458:$AZ$458,1,R$1)))</f>
        <v/>
      </c>
      <c r="S458" s="0" t="str">
        <f aca="false">IF(S$1="","",IF(INDEX(Responses!$A$458:$AZ$458,1,S$1)="","",INDEX(Responses!$A$458:$AZ$458,1,S$1)))</f>
        <v/>
      </c>
      <c r="T458" s="0" t="n">
        <f aca="false">IF(LEN(A458&amp;B458&amp;C458&amp;D458&amp;E458&amp;F458&amp;G458&amp;H458&amp;I458&amp;J458&amp;K458&amp;L458&amp;M458&amp;N458&amp;O458&amp;P458&amp;Q458&amp;R458&amp;S458)&gt;0,1,0)</f>
        <v>0</v>
      </c>
    </row>
    <row r="459" customFormat="false" ht="15" hidden="false" customHeight="false" outlineLevel="0" collapsed="false">
      <c r="A459" s="0" t="str">
        <f aca="false">IF(A$1="","",IF(INDEX(Responses!$A$459:$AZ$459,1,A$1)="","",INDEX(Responses!$A$459:$AZ$459,1,A$1)))</f>
        <v/>
      </c>
      <c r="B459" s="0" t="str">
        <f aca="false">IF(B$1="","",IF(INDEX(Responses!$A$459:$AZ$459,1,B$1)="","",INDEX(Responses!$A$459:$AZ$459,1,B$1)))</f>
        <v/>
      </c>
      <c r="C459" s="0" t="str">
        <f aca="false">IF(C$1="","",IF(INDEX(Responses!$A$459:$AZ$459,1,C$1)="","",INDEX(Responses!$A$459:$AZ$459,1,C$1)))</f>
        <v/>
      </c>
      <c r="D459" s="0" t="str">
        <f aca="false">IF(D$1="","",IF(INDEX(Responses!$A$459:$AZ$459,1,D$1)="","",INDEX(Responses!$A$459:$AZ$459,1,D$1)))</f>
        <v/>
      </c>
      <c r="E459" s="0" t="str">
        <f aca="false">IF(E$1="","",IF(INDEX(Responses!$A$459:$AZ$459,1,E$1)="","",INDEX(Responses!$A$459:$AZ$459,1,E$1)))</f>
        <v/>
      </c>
      <c r="F459" s="0" t="str">
        <f aca="false">IF(F$1="","",IF(INDEX(Responses!$A$459:$AZ$459,1,F$1)="","",INDEX(Responses!$A$459:$AZ$459,1,F$1)))</f>
        <v/>
      </c>
      <c r="G459" s="0" t="str">
        <f aca="false">IF(G$1="","",IF(INDEX(Responses!$A$459:$AZ$459,1,G$1)="","",INDEX(Responses!$A$459:$AZ$459,1,G$1)))</f>
        <v/>
      </c>
      <c r="H459" s="0" t="str">
        <f aca="false">IF(H$1="","",IF(INDEX(Responses!$A$459:$AZ$459,1,H$1)="","",INDEX(Responses!$A$459:$AZ$459,1,H$1)))</f>
        <v/>
      </c>
      <c r="I459" s="0" t="str">
        <f aca="false">IF(I$1="","",IF(INDEX(Responses!$A$459:$AZ$459,1,I$1)="","",INDEX(Responses!$A$459:$AZ$459,1,I$1)))</f>
        <v/>
      </c>
      <c r="J459" s="0" t="str">
        <f aca="false">IF(J$1="","",IF(INDEX(Responses!$A$459:$AZ$459,1,J$1)="","",INDEX(Responses!$A$459:$AZ$459,1,J$1)))</f>
        <v/>
      </c>
      <c r="K459" s="0" t="str">
        <f aca="false">IF(K$1="","",IF(INDEX(Responses!$A$459:$AZ$459,1,K$1)="","",INDEX(Responses!$A$459:$AZ$459,1,K$1)))</f>
        <v/>
      </c>
      <c r="L459" s="0" t="str">
        <f aca="false">IF(L$1="","",IF(INDEX(Responses!$A$459:$AZ$459,1,L$1)="","",INDEX(Responses!$A$459:$AZ$459,1,L$1)))</f>
        <v/>
      </c>
      <c r="M459" s="0" t="str">
        <f aca="false">IF(M$1="","",IF(INDEX(Responses!$A$459:$AZ$459,1,M$1)="","",INDEX(Responses!$A$459:$AZ$459,1,M$1)))</f>
        <v/>
      </c>
      <c r="N459" s="0" t="str">
        <f aca="false">IF(N$1="","",IF(INDEX(Responses!$A$459:$AZ$459,1,N$1)="","",INDEX(Responses!$A$459:$AZ$459,1,N$1)))</f>
        <v/>
      </c>
      <c r="O459" s="0" t="str">
        <f aca="false">IF(O$1="","",IF(INDEX(Responses!$A$459:$AZ$459,1,O$1)="","",INDEX(Responses!$A$459:$AZ$459,1,O$1)))</f>
        <v/>
      </c>
      <c r="P459" s="0" t="str">
        <f aca="false">IF(P$1="","",IF(INDEX(Responses!$A$459:$AZ$459,1,P$1)="","",INDEX(Responses!$A$459:$AZ$459,1,P$1)))</f>
        <v/>
      </c>
      <c r="Q459" s="0" t="str">
        <f aca="false">IF(Q$1="","",IF(INDEX(Responses!$A$459:$AZ$459,1,Q$1)="","",INDEX(Responses!$A$459:$AZ$459,1,Q$1)))</f>
        <v/>
      </c>
      <c r="R459" s="0" t="str">
        <f aca="false">IF(R$1="","",IF(INDEX(Responses!$A$459:$AZ$459,1,R$1)="","",INDEX(Responses!$A$459:$AZ$459,1,R$1)))</f>
        <v/>
      </c>
      <c r="S459" s="0" t="str">
        <f aca="false">IF(S$1="","",IF(INDEX(Responses!$A$459:$AZ$459,1,S$1)="","",INDEX(Responses!$A$459:$AZ$459,1,S$1)))</f>
        <v/>
      </c>
      <c r="T459" s="0" t="n">
        <f aca="false">IF(LEN(A459&amp;B459&amp;C459&amp;D459&amp;E459&amp;F459&amp;G459&amp;H459&amp;I459&amp;J459&amp;K459&amp;L459&amp;M459&amp;N459&amp;O459&amp;P459&amp;Q459&amp;R459&amp;S459)&gt;0,1,0)</f>
        <v>0</v>
      </c>
    </row>
    <row r="460" customFormat="false" ht="15" hidden="false" customHeight="false" outlineLevel="0" collapsed="false">
      <c r="A460" s="0" t="str">
        <f aca="false">IF(A$1="","",IF(INDEX(Responses!$A$460:$AZ$460,1,A$1)="","",INDEX(Responses!$A$460:$AZ$460,1,A$1)))</f>
        <v/>
      </c>
      <c r="B460" s="0" t="str">
        <f aca="false">IF(B$1="","",IF(INDEX(Responses!$A$460:$AZ$460,1,B$1)="","",INDEX(Responses!$A$460:$AZ$460,1,B$1)))</f>
        <v/>
      </c>
      <c r="C460" s="0" t="str">
        <f aca="false">IF(C$1="","",IF(INDEX(Responses!$A$460:$AZ$460,1,C$1)="","",INDEX(Responses!$A$460:$AZ$460,1,C$1)))</f>
        <v/>
      </c>
      <c r="D460" s="0" t="str">
        <f aca="false">IF(D$1="","",IF(INDEX(Responses!$A$460:$AZ$460,1,D$1)="","",INDEX(Responses!$A$460:$AZ$460,1,D$1)))</f>
        <v/>
      </c>
      <c r="E460" s="0" t="str">
        <f aca="false">IF(E$1="","",IF(INDEX(Responses!$A$460:$AZ$460,1,E$1)="","",INDEX(Responses!$A$460:$AZ$460,1,E$1)))</f>
        <v/>
      </c>
      <c r="F460" s="0" t="str">
        <f aca="false">IF(F$1="","",IF(INDEX(Responses!$A$460:$AZ$460,1,F$1)="","",INDEX(Responses!$A$460:$AZ$460,1,F$1)))</f>
        <v/>
      </c>
      <c r="G460" s="0" t="str">
        <f aca="false">IF(G$1="","",IF(INDEX(Responses!$A$460:$AZ$460,1,G$1)="","",INDEX(Responses!$A$460:$AZ$460,1,G$1)))</f>
        <v/>
      </c>
      <c r="H460" s="0" t="str">
        <f aca="false">IF(H$1="","",IF(INDEX(Responses!$A$460:$AZ$460,1,H$1)="","",INDEX(Responses!$A$460:$AZ$460,1,H$1)))</f>
        <v/>
      </c>
      <c r="I460" s="0" t="str">
        <f aca="false">IF(I$1="","",IF(INDEX(Responses!$A$460:$AZ$460,1,I$1)="","",INDEX(Responses!$A$460:$AZ$460,1,I$1)))</f>
        <v/>
      </c>
      <c r="J460" s="0" t="str">
        <f aca="false">IF(J$1="","",IF(INDEX(Responses!$A$460:$AZ$460,1,J$1)="","",INDEX(Responses!$A$460:$AZ$460,1,J$1)))</f>
        <v/>
      </c>
      <c r="K460" s="0" t="str">
        <f aca="false">IF(K$1="","",IF(INDEX(Responses!$A$460:$AZ$460,1,K$1)="","",INDEX(Responses!$A$460:$AZ$460,1,K$1)))</f>
        <v/>
      </c>
      <c r="L460" s="0" t="str">
        <f aca="false">IF(L$1="","",IF(INDEX(Responses!$A$460:$AZ$460,1,L$1)="","",INDEX(Responses!$A$460:$AZ$460,1,L$1)))</f>
        <v/>
      </c>
      <c r="M460" s="0" t="str">
        <f aca="false">IF(M$1="","",IF(INDEX(Responses!$A$460:$AZ$460,1,M$1)="","",INDEX(Responses!$A$460:$AZ$460,1,M$1)))</f>
        <v/>
      </c>
      <c r="N460" s="0" t="str">
        <f aca="false">IF(N$1="","",IF(INDEX(Responses!$A$460:$AZ$460,1,N$1)="","",INDEX(Responses!$A$460:$AZ$460,1,N$1)))</f>
        <v/>
      </c>
      <c r="O460" s="0" t="str">
        <f aca="false">IF(O$1="","",IF(INDEX(Responses!$A$460:$AZ$460,1,O$1)="","",INDEX(Responses!$A$460:$AZ$460,1,O$1)))</f>
        <v/>
      </c>
      <c r="P460" s="0" t="str">
        <f aca="false">IF(P$1="","",IF(INDEX(Responses!$A$460:$AZ$460,1,P$1)="","",INDEX(Responses!$A$460:$AZ$460,1,P$1)))</f>
        <v/>
      </c>
      <c r="Q460" s="0" t="str">
        <f aca="false">IF(Q$1="","",IF(INDEX(Responses!$A$460:$AZ$460,1,Q$1)="","",INDEX(Responses!$A$460:$AZ$460,1,Q$1)))</f>
        <v/>
      </c>
      <c r="R460" s="0" t="str">
        <f aca="false">IF(R$1="","",IF(INDEX(Responses!$A$460:$AZ$460,1,R$1)="","",INDEX(Responses!$A$460:$AZ$460,1,R$1)))</f>
        <v/>
      </c>
      <c r="S460" s="0" t="str">
        <f aca="false">IF(S$1="","",IF(INDEX(Responses!$A$460:$AZ$460,1,S$1)="","",INDEX(Responses!$A$460:$AZ$460,1,S$1)))</f>
        <v/>
      </c>
      <c r="T460" s="0" t="n">
        <f aca="false">IF(LEN(A460&amp;B460&amp;C460&amp;D460&amp;E460&amp;F460&amp;G460&amp;H460&amp;I460&amp;J460&amp;K460&amp;L460&amp;M460&amp;N460&amp;O460&amp;P460&amp;Q460&amp;R460&amp;S460)&gt;0,1,0)</f>
        <v>0</v>
      </c>
    </row>
    <row r="461" customFormat="false" ht="15" hidden="false" customHeight="false" outlineLevel="0" collapsed="false">
      <c r="A461" s="0" t="str">
        <f aca="false">IF(A$1="","",IF(INDEX(Responses!$A$461:$AZ$461,1,A$1)="","",INDEX(Responses!$A$461:$AZ$461,1,A$1)))</f>
        <v/>
      </c>
      <c r="B461" s="0" t="str">
        <f aca="false">IF(B$1="","",IF(INDEX(Responses!$A$461:$AZ$461,1,B$1)="","",INDEX(Responses!$A$461:$AZ$461,1,B$1)))</f>
        <v/>
      </c>
      <c r="C461" s="0" t="str">
        <f aca="false">IF(C$1="","",IF(INDEX(Responses!$A$461:$AZ$461,1,C$1)="","",INDEX(Responses!$A$461:$AZ$461,1,C$1)))</f>
        <v/>
      </c>
      <c r="D461" s="0" t="str">
        <f aca="false">IF(D$1="","",IF(INDEX(Responses!$A$461:$AZ$461,1,D$1)="","",INDEX(Responses!$A$461:$AZ$461,1,D$1)))</f>
        <v/>
      </c>
      <c r="E461" s="0" t="str">
        <f aca="false">IF(E$1="","",IF(INDEX(Responses!$A$461:$AZ$461,1,E$1)="","",INDEX(Responses!$A$461:$AZ$461,1,E$1)))</f>
        <v/>
      </c>
      <c r="F461" s="0" t="str">
        <f aca="false">IF(F$1="","",IF(INDEX(Responses!$A$461:$AZ$461,1,F$1)="","",INDEX(Responses!$A$461:$AZ$461,1,F$1)))</f>
        <v/>
      </c>
      <c r="G461" s="0" t="str">
        <f aca="false">IF(G$1="","",IF(INDEX(Responses!$A$461:$AZ$461,1,G$1)="","",INDEX(Responses!$A$461:$AZ$461,1,G$1)))</f>
        <v/>
      </c>
      <c r="H461" s="0" t="str">
        <f aca="false">IF(H$1="","",IF(INDEX(Responses!$A$461:$AZ$461,1,H$1)="","",INDEX(Responses!$A$461:$AZ$461,1,H$1)))</f>
        <v/>
      </c>
      <c r="I461" s="0" t="str">
        <f aca="false">IF(I$1="","",IF(INDEX(Responses!$A$461:$AZ$461,1,I$1)="","",INDEX(Responses!$A$461:$AZ$461,1,I$1)))</f>
        <v/>
      </c>
      <c r="J461" s="0" t="str">
        <f aca="false">IF(J$1="","",IF(INDEX(Responses!$A$461:$AZ$461,1,J$1)="","",INDEX(Responses!$A$461:$AZ$461,1,J$1)))</f>
        <v/>
      </c>
      <c r="K461" s="0" t="str">
        <f aca="false">IF(K$1="","",IF(INDEX(Responses!$A$461:$AZ$461,1,K$1)="","",INDEX(Responses!$A$461:$AZ$461,1,K$1)))</f>
        <v/>
      </c>
      <c r="L461" s="0" t="str">
        <f aca="false">IF(L$1="","",IF(INDEX(Responses!$A$461:$AZ$461,1,L$1)="","",INDEX(Responses!$A$461:$AZ$461,1,L$1)))</f>
        <v/>
      </c>
      <c r="M461" s="0" t="str">
        <f aca="false">IF(M$1="","",IF(INDEX(Responses!$A$461:$AZ$461,1,M$1)="","",INDEX(Responses!$A$461:$AZ$461,1,M$1)))</f>
        <v/>
      </c>
      <c r="N461" s="0" t="str">
        <f aca="false">IF(N$1="","",IF(INDEX(Responses!$A$461:$AZ$461,1,N$1)="","",INDEX(Responses!$A$461:$AZ$461,1,N$1)))</f>
        <v/>
      </c>
      <c r="O461" s="0" t="str">
        <f aca="false">IF(O$1="","",IF(INDEX(Responses!$A$461:$AZ$461,1,O$1)="","",INDEX(Responses!$A$461:$AZ$461,1,O$1)))</f>
        <v/>
      </c>
      <c r="P461" s="0" t="str">
        <f aca="false">IF(P$1="","",IF(INDEX(Responses!$A$461:$AZ$461,1,P$1)="","",INDEX(Responses!$A$461:$AZ$461,1,P$1)))</f>
        <v/>
      </c>
      <c r="Q461" s="0" t="str">
        <f aca="false">IF(Q$1="","",IF(INDEX(Responses!$A$461:$AZ$461,1,Q$1)="","",INDEX(Responses!$A$461:$AZ$461,1,Q$1)))</f>
        <v/>
      </c>
      <c r="R461" s="0" t="str">
        <f aca="false">IF(R$1="","",IF(INDEX(Responses!$A$461:$AZ$461,1,R$1)="","",INDEX(Responses!$A$461:$AZ$461,1,R$1)))</f>
        <v/>
      </c>
      <c r="S461" s="0" t="str">
        <f aca="false">IF(S$1="","",IF(INDEX(Responses!$A$461:$AZ$461,1,S$1)="","",INDEX(Responses!$A$461:$AZ$461,1,S$1)))</f>
        <v/>
      </c>
      <c r="T461" s="0" t="n">
        <f aca="false">IF(LEN(A461&amp;B461&amp;C461&amp;D461&amp;E461&amp;F461&amp;G461&amp;H461&amp;I461&amp;J461&amp;K461&amp;L461&amp;M461&amp;N461&amp;O461&amp;P461&amp;Q461&amp;R461&amp;S461)&gt;0,1,0)</f>
        <v>0</v>
      </c>
    </row>
    <row r="462" customFormat="false" ht="15" hidden="false" customHeight="false" outlineLevel="0" collapsed="false">
      <c r="A462" s="0" t="str">
        <f aca="false">IF(A$1="","",IF(INDEX(Responses!$A$462:$AZ$462,1,A$1)="","",INDEX(Responses!$A$462:$AZ$462,1,A$1)))</f>
        <v/>
      </c>
      <c r="B462" s="0" t="str">
        <f aca="false">IF(B$1="","",IF(INDEX(Responses!$A$462:$AZ$462,1,B$1)="","",INDEX(Responses!$A$462:$AZ$462,1,B$1)))</f>
        <v/>
      </c>
      <c r="C462" s="0" t="str">
        <f aca="false">IF(C$1="","",IF(INDEX(Responses!$A$462:$AZ$462,1,C$1)="","",INDEX(Responses!$A$462:$AZ$462,1,C$1)))</f>
        <v/>
      </c>
      <c r="D462" s="0" t="str">
        <f aca="false">IF(D$1="","",IF(INDEX(Responses!$A$462:$AZ$462,1,D$1)="","",INDEX(Responses!$A$462:$AZ$462,1,D$1)))</f>
        <v/>
      </c>
      <c r="E462" s="0" t="str">
        <f aca="false">IF(E$1="","",IF(INDEX(Responses!$A$462:$AZ$462,1,E$1)="","",INDEX(Responses!$A$462:$AZ$462,1,E$1)))</f>
        <v/>
      </c>
      <c r="F462" s="0" t="str">
        <f aca="false">IF(F$1="","",IF(INDEX(Responses!$A$462:$AZ$462,1,F$1)="","",INDEX(Responses!$A$462:$AZ$462,1,F$1)))</f>
        <v/>
      </c>
      <c r="G462" s="0" t="str">
        <f aca="false">IF(G$1="","",IF(INDEX(Responses!$A$462:$AZ$462,1,G$1)="","",INDEX(Responses!$A$462:$AZ$462,1,G$1)))</f>
        <v/>
      </c>
      <c r="H462" s="0" t="str">
        <f aca="false">IF(H$1="","",IF(INDEX(Responses!$A$462:$AZ$462,1,H$1)="","",INDEX(Responses!$A$462:$AZ$462,1,H$1)))</f>
        <v/>
      </c>
      <c r="I462" s="0" t="str">
        <f aca="false">IF(I$1="","",IF(INDEX(Responses!$A$462:$AZ$462,1,I$1)="","",INDEX(Responses!$A$462:$AZ$462,1,I$1)))</f>
        <v/>
      </c>
      <c r="J462" s="0" t="str">
        <f aca="false">IF(J$1="","",IF(INDEX(Responses!$A$462:$AZ$462,1,J$1)="","",INDEX(Responses!$A$462:$AZ$462,1,J$1)))</f>
        <v/>
      </c>
      <c r="K462" s="0" t="str">
        <f aca="false">IF(K$1="","",IF(INDEX(Responses!$A$462:$AZ$462,1,K$1)="","",INDEX(Responses!$A$462:$AZ$462,1,K$1)))</f>
        <v/>
      </c>
      <c r="L462" s="0" t="str">
        <f aca="false">IF(L$1="","",IF(INDEX(Responses!$A$462:$AZ$462,1,L$1)="","",INDEX(Responses!$A$462:$AZ$462,1,L$1)))</f>
        <v/>
      </c>
      <c r="M462" s="0" t="str">
        <f aca="false">IF(M$1="","",IF(INDEX(Responses!$A$462:$AZ$462,1,M$1)="","",INDEX(Responses!$A$462:$AZ$462,1,M$1)))</f>
        <v/>
      </c>
      <c r="N462" s="0" t="str">
        <f aca="false">IF(N$1="","",IF(INDEX(Responses!$A$462:$AZ$462,1,N$1)="","",INDEX(Responses!$A$462:$AZ$462,1,N$1)))</f>
        <v/>
      </c>
      <c r="O462" s="0" t="str">
        <f aca="false">IF(O$1="","",IF(INDEX(Responses!$A$462:$AZ$462,1,O$1)="","",INDEX(Responses!$A$462:$AZ$462,1,O$1)))</f>
        <v/>
      </c>
      <c r="P462" s="0" t="str">
        <f aca="false">IF(P$1="","",IF(INDEX(Responses!$A$462:$AZ$462,1,P$1)="","",INDEX(Responses!$A$462:$AZ$462,1,P$1)))</f>
        <v/>
      </c>
      <c r="Q462" s="0" t="str">
        <f aca="false">IF(Q$1="","",IF(INDEX(Responses!$A$462:$AZ$462,1,Q$1)="","",INDEX(Responses!$A$462:$AZ$462,1,Q$1)))</f>
        <v/>
      </c>
      <c r="R462" s="0" t="str">
        <f aca="false">IF(R$1="","",IF(INDEX(Responses!$A$462:$AZ$462,1,R$1)="","",INDEX(Responses!$A$462:$AZ$462,1,R$1)))</f>
        <v/>
      </c>
      <c r="S462" s="0" t="str">
        <f aca="false">IF(S$1="","",IF(INDEX(Responses!$A$462:$AZ$462,1,S$1)="","",INDEX(Responses!$A$462:$AZ$462,1,S$1)))</f>
        <v/>
      </c>
      <c r="T462" s="0" t="n">
        <f aca="false">IF(LEN(A462&amp;B462&amp;C462&amp;D462&amp;E462&amp;F462&amp;G462&amp;H462&amp;I462&amp;J462&amp;K462&amp;L462&amp;M462&amp;N462&amp;O462&amp;P462&amp;Q462&amp;R462&amp;S462)&gt;0,1,0)</f>
        <v>0</v>
      </c>
    </row>
    <row r="463" customFormat="false" ht="15" hidden="false" customHeight="false" outlineLevel="0" collapsed="false">
      <c r="A463" s="0" t="str">
        <f aca="false">IF(A$1="","",IF(INDEX(Responses!$A$463:$AZ$463,1,A$1)="","",INDEX(Responses!$A$463:$AZ$463,1,A$1)))</f>
        <v/>
      </c>
      <c r="B463" s="0" t="str">
        <f aca="false">IF(B$1="","",IF(INDEX(Responses!$A$463:$AZ$463,1,B$1)="","",INDEX(Responses!$A$463:$AZ$463,1,B$1)))</f>
        <v/>
      </c>
      <c r="C463" s="0" t="str">
        <f aca="false">IF(C$1="","",IF(INDEX(Responses!$A$463:$AZ$463,1,C$1)="","",INDEX(Responses!$A$463:$AZ$463,1,C$1)))</f>
        <v/>
      </c>
      <c r="D463" s="0" t="str">
        <f aca="false">IF(D$1="","",IF(INDEX(Responses!$A$463:$AZ$463,1,D$1)="","",INDEX(Responses!$A$463:$AZ$463,1,D$1)))</f>
        <v/>
      </c>
      <c r="E463" s="0" t="str">
        <f aca="false">IF(E$1="","",IF(INDEX(Responses!$A$463:$AZ$463,1,E$1)="","",INDEX(Responses!$A$463:$AZ$463,1,E$1)))</f>
        <v/>
      </c>
      <c r="F463" s="0" t="str">
        <f aca="false">IF(F$1="","",IF(INDEX(Responses!$A$463:$AZ$463,1,F$1)="","",INDEX(Responses!$A$463:$AZ$463,1,F$1)))</f>
        <v/>
      </c>
      <c r="G463" s="0" t="str">
        <f aca="false">IF(G$1="","",IF(INDEX(Responses!$A$463:$AZ$463,1,G$1)="","",INDEX(Responses!$A$463:$AZ$463,1,G$1)))</f>
        <v/>
      </c>
      <c r="H463" s="0" t="str">
        <f aca="false">IF(H$1="","",IF(INDEX(Responses!$A$463:$AZ$463,1,H$1)="","",INDEX(Responses!$A$463:$AZ$463,1,H$1)))</f>
        <v/>
      </c>
      <c r="I463" s="0" t="str">
        <f aca="false">IF(I$1="","",IF(INDEX(Responses!$A$463:$AZ$463,1,I$1)="","",INDEX(Responses!$A$463:$AZ$463,1,I$1)))</f>
        <v/>
      </c>
      <c r="J463" s="0" t="str">
        <f aca="false">IF(J$1="","",IF(INDEX(Responses!$A$463:$AZ$463,1,J$1)="","",INDEX(Responses!$A$463:$AZ$463,1,J$1)))</f>
        <v/>
      </c>
      <c r="K463" s="0" t="str">
        <f aca="false">IF(K$1="","",IF(INDEX(Responses!$A$463:$AZ$463,1,K$1)="","",INDEX(Responses!$A$463:$AZ$463,1,K$1)))</f>
        <v/>
      </c>
      <c r="L463" s="0" t="str">
        <f aca="false">IF(L$1="","",IF(INDEX(Responses!$A$463:$AZ$463,1,L$1)="","",INDEX(Responses!$A$463:$AZ$463,1,L$1)))</f>
        <v/>
      </c>
      <c r="M463" s="0" t="str">
        <f aca="false">IF(M$1="","",IF(INDEX(Responses!$A$463:$AZ$463,1,M$1)="","",INDEX(Responses!$A$463:$AZ$463,1,M$1)))</f>
        <v/>
      </c>
      <c r="N463" s="0" t="str">
        <f aca="false">IF(N$1="","",IF(INDEX(Responses!$A$463:$AZ$463,1,N$1)="","",INDEX(Responses!$A$463:$AZ$463,1,N$1)))</f>
        <v/>
      </c>
      <c r="O463" s="0" t="str">
        <f aca="false">IF(O$1="","",IF(INDEX(Responses!$A$463:$AZ$463,1,O$1)="","",INDEX(Responses!$A$463:$AZ$463,1,O$1)))</f>
        <v/>
      </c>
      <c r="P463" s="0" t="str">
        <f aca="false">IF(P$1="","",IF(INDEX(Responses!$A$463:$AZ$463,1,P$1)="","",INDEX(Responses!$A$463:$AZ$463,1,P$1)))</f>
        <v/>
      </c>
      <c r="Q463" s="0" t="str">
        <f aca="false">IF(Q$1="","",IF(INDEX(Responses!$A$463:$AZ$463,1,Q$1)="","",INDEX(Responses!$A$463:$AZ$463,1,Q$1)))</f>
        <v/>
      </c>
      <c r="R463" s="0" t="str">
        <f aca="false">IF(R$1="","",IF(INDEX(Responses!$A$463:$AZ$463,1,R$1)="","",INDEX(Responses!$A$463:$AZ$463,1,R$1)))</f>
        <v/>
      </c>
      <c r="S463" s="0" t="str">
        <f aca="false">IF(S$1="","",IF(INDEX(Responses!$A$463:$AZ$463,1,S$1)="","",INDEX(Responses!$A$463:$AZ$463,1,S$1)))</f>
        <v/>
      </c>
      <c r="T463" s="0" t="n">
        <f aca="false">IF(LEN(A463&amp;B463&amp;C463&amp;D463&amp;E463&amp;F463&amp;G463&amp;H463&amp;I463&amp;J463&amp;K463&amp;L463&amp;M463&amp;N463&amp;O463&amp;P463&amp;Q463&amp;R463&amp;S463)&gt;0,1,0)</f>
        <v>0</v>
      </c>
    </row>
    <row r="464" customFormat="false" ht="15" hidden="false" customHeight="false" outlineLevel="0" collapsed="false">
      <c r="A464" s="0" t="str">
        <f aca="false">IF(A$1="","",IF(INDEX(Responses!$A$464:$AZ$464,1,A$1)="","",INDEX(Responses!$A$464:$AZ$464,1,A$1)))</f>
        <v/>
      </c>
      <c r="B464" s="0" t="str">
        <f aca="false">IF(B$1="","",IF(INDEX(Responses!$A$464:$AZ$464,1,B$1)="","",INDEX(Responses!$A$464:$AZ$464,1,B$1)))</f>
        <v/>
      </c>
      <c r="C464" s="0" t="str">
        <f aca="false">IF(C$1="","",IF(INDEX(Responses!$A$464:$AZ$464,1,C$1)="","",INDEX(Responses!$A$464:$AZ$464,1,C$1)))</f>
        <v/>
      </c>
      <c r="D464" s="0" t="str">
        <f aca="false">IF(D$1="","",IF(INDEX(Responses!$A$464:$AZ$464,1,D$1)="","",INDEX(Responses!$A$464:$AZ$464,1,D$1)))</f>
        <v/>
      </c>
      <c r="E464" s="0" t="str">
        <f aca="false">IF(E$1="","",IF(INDEX(Responses!$A$464:$AZ$464,1,E$1)="","",INDEX(Responses!$A$464:$AZ$464,1,E$1)))</f>
        <v/>
      </c>
      <c r="F464" s="0" t="str">
        <f aca="false">IF(F$1="","",IF(INDEX(Responses!$A$464:$AZ$464,1,F$1)="","",INDEX(Responses!$A$464:$AZ$464,1,F$1)))</f>
        <v/>
      </c>
      <c r="G464" s="0" t="str">
        <f aca="false">IF(G$1="","",IF(INDEX(Responses!$A$464:$AZ$464,1,G$1)="","",INDEX(Responses!$A$464:$AZ$464,1,G$1)))</f>
        <v/>
      </c>
      <c r="H464" s="0" t="str">
        <f aca="false">IF(H$1="","",IF(INDEX(Responses!$A$464:$AZ$464,1,H$1)="","",INDEX(Responses!$A$464:$AZ$464,1,H$1)))</f>
        <v/>
      </c>
      <c r="I464" s="0" t="str">
        <f aca="false">IF(I$1="","",IF(INDEX(Responses!$A$464:$AZ$464,1,I$1)="","",INDEX(Responses!$A$464:$AZ$464,1,I$1)))</f>
        <v/>
      </c>
      <c r="J464" s="0" t="str">
        <f aca="false">IF(J$1="","",IF(INDEX(Responses!$A$464:$AZ$464,1,J$1)="","",INDEX(Responses!$A$464:$AZ$464,1,J$1)))</f>
        <v/>
      </c>
      <c r="K464" s="0" t="str">
        <f aca="false">IF(K$1="","",IF(INDEX(Responses!$A$464:$AZ$464,1,K$1)="","",INDEX(Responses!$A$464:$AZ$464,1,K$1)))</f>
        <v/>
      </c>
      <c r="L464" s="0" t="str">
        <f aca="false">IF(L$1="","",IF(INDEX(Responses!$A$464:$AZ$464,1,L$1)="","",INDEX(Responses!$A$464:$AZ$464,1,L$1)))</f>
        <v/>
      </c>
      <c r="M464" s="0" t="str">
        <f aca="false">IF(M$1="","",IF(INDEX(Responses!$A$464:$AZ$464,1,M$1)="","",INDEX(Responses!$A$464:$AZ$464,1,M$1)))</f>
        <v/>
      </c>
      <c r="N464" s="0" t="str">
        <f aca="false">IF(N$1="","",IF(INDEX(Responses!$A$464:$AZ$464,1,N$1)="","",INDEX(Responses!$A$464:$AZ$464,1,N$1)))</f>
        <v/>
      </c>
      <c r="O464" s="0" t="str">
        <f aca="false">IF(O$1="","",IF(INDEX(Responses!$A$464:$AZ$464,1,O$1)="","",INDEX(Responses!$A$464:$AZ$464,1,O$1)))</f>
        <v/>
      </c>
      <c r="P464" s="0" t="str">
        <f aca="false">IF(P$1="","",IF(INDEX(Responses!$A$464:$AZ$464,1,P$1)="","",INDEX(Responses!$A$464:$AZ$464,1,P$1)))</f>
        <v/>
      </c>
      <c r="Q464" s="0" t="str">
        <f aca="false">IF(Q$1="","",IF(INDEX(Responses!$A$464:$AZ$464,1,Q$1)="","",INDEX(Responses!$A$464:$AZ$464,1,Q$1)))</f>
        <v/>
      </c>
      <c r="R464" s="0" t="str">
        <f aca="false">IF(R$1="","",IF(INDEX(Responses!$A$464:$AZ$464,1,R$1)="","",INDEX(Responses!$A$464:$AZ$464,1,R$1)))</f>
        <v/>
      </c>
      <c r="S464" s="0" t="str">
        <f aca="false">IF(S$1="","",IF(INDEX(Responses!$A$464:$AZ$464,1,S$1)="","",INDEX(Responses!$A$464:$AZ$464,1,S$1)))</f>
        <v/>
      </c>
      <c r="T464" s="0" t="n">
        <f aca="false">IF(LEN(A464&amp;B464&amp;C464&amp;D464&amp;E464&amp;F464&amp;G464&amp;H464&amp;I464&amp;J464&amp;K464&amp;L464&amp;M464&amp;N464&amp;O464&amp;P464&amp;Q464&amp;R464&amp;S464)&gt;0,1,0)</f>
        <v>0</v>
      </c>
    </row>
    <row r="465" customFormat="false" ht="15" hidden="false" customHeight="false" outlineLevel="0" collapsed="false">
      <c r="A465" s="0" t="str">
        <f aca="false">IF(A$1="","",IF(INDEX(Responses!$A$465:$AZ$465,1,A$1)="","",INDEX(Responses!$A$465:$AZ$465,1,A$1)))</f>
        <v/>
      </c>
      <c r="B465" s="0" t="str">
        <f aca="false">IF(B$1="","",IF(INDEX(Responses!$A$465:$AZ$465,1,B$1)="","",INDEX(Responses!$A$465:$AZ$465,1,B$1)))</f>
        <v/>
      </c>
      <c r="C465" s="0" t="str">
        <f aca="false">IF(C$1="","",IF(INDEX(Responses!$A$465:$AZ$465,1,C$1)="","",INDEX(Responses!$A$465:$AZ$465,1,C$1)))</f>
        <v/>
      </c>
      <c r="D465" s="0" t="str">
        <f aca="false">IF(D$1="","",IF(INDEX(Responses!$A$465:$AZ$465,1,D$1)="","",INDEX(Responses!$A$465:$AZ$465,1,D$1)))</f>
        <v/>
      </c>
      <c r="E465" s="0" t="str">
        <f aca="false">IF(E$1="","",IF(INDEX(Responses!$A$465:$AZ$465,1,E$1)="","",INDEX(Responses!$A$465:$AZ$465,1,E$1)))</f>
        <v/>
      </c>
      <c r="F465" s="0" t="str">
        <f aca="false">IF(F$1="","",IF(INDEX(Responses!$A$465:$AZ$465,1,F$1)="","",INDEX(Responses!$A$465:$AZ$465,1,F$1)))</f>
        <v/>
      </c>
      <c r="G465" s="0" t="str">
        <f aca="false">IF(G$1="","",IF(INDEX(Responses!$A$465:$AZ$465,1,G$1)="","",INDEX(Responses!$A$465:$AZ$465,1,G$1)))</f>
        <v/>
      </c>
      <c r="H465" s="0" t="str">
        <f aca="false">IF(H$1="","",IF(INDEX(Responses!$A$465:$AZ$465,1,H$1)="","",INDEX(Responses!$A$465:$AZ$465,1,H$1)))</f>
        <v/>
      </c>
      <c r="I465" s="0" t="str">
        <f aca="false">IF(I$1="","",IF(INDEX(Responses!$A$465:$AZ$465,1,I$1)="","",INDEX(Responses!$A$465:$AZ$465,1,I$1)))</f>
        <v/>
      </c>
      <c r="J465" s="0" t="str">
        <f aca="false">IF(J$1="","",IF(INDEX(Responses!$A$465:$AZ$465,1,J$1)="","",INDEX(Responses!$A$465:$AZ$465,1,J$1)))</f>
        <v/>
      </c>
      <c r="K465" s="0" t="str">
        <f aca="false">IF(K$1="","",IF(INDEX(Responses!$A$465:$AZ$465,1,K$1)="","",INDEX(Responses!$A$465:$AZ$465,1,K$1)))</f>
        <v/>
      </c>
      <c r="L465" s="0" t="str">
        <f aca="false">IF(L$1="","",IF(INDEX(Responses!$A$465:$AZ$465,1,L$1)="","",INDEX(Responses!$A$465:$AZ$465,1,L$1)))</f>
        <v/>
      </c>
      <c r="M465" s="0" t="str">
        <f aca="false">IF(M$1="","",IF(INDEX(Responses!$A$465:$AZ$465,1,M$1)="","",INDEX(Responses!$A$465:$AZ$465,1,M$1)))</f>
        <v/>
      </c>
      <c r="N465" s="0" t="str">
        <f aca="false">IF(N$1="","",IF(INDEX(Responses!$A$465:$AZ$465,1,N$1)="","",INDEX(Responses!$A$465:$AZ$465,1,N$1)))</f>
        <v/>
      </c>
      <c r="O465" s="0" t="str">
        <f aca="false">IF(O$1="","",IF(INDEX(Responses!$A$465:$AZ$465,1,O$1)="","",INDEX(Responses!$A$465:$AZ$465,1,O$1)))</f>
        <v/>
      </c>
      <c r="P465" s="0" t="str">
        <f aca="false">IF(P$1="","",IF(INDEX(Responses!$A$465:$AZ$465,1,P$1)="","",INDEX(Responses!$A$465:$AZ$465,1,P$1)))</f>
        <v/>
      </c>
      <c r="Q465" s="0" t="str">
        <f aca="false">IF(Q$1="","",IF(INDEX(Responses!$A$465:$AZ$465,1,Q$1)="","",INDEX(Responses!$A$465:$AZ$465,1,Q$1)))</f>
        <v/>
      </c>
      <c r="R465" s="0" t="str">
        <f aca="false">IF(R$1="","",IF(INDEX(Responses!$A$465:$AZ$465,1,R$1)="","",INDEX(Responses!$A$465:$AZ$465,1,R$1)))</f>
        <v/>
      </c>
      <c r="S465" s="0" t="str">
        <f aca="false">IF(S$1="","",IF(INDEX(Responses!$A$465:$AZ$465,1,S$1)="","",INDEX(Responses!$A$465:$AZ$465,1,S$1)))</f>
        <v/>
      </c>
      <c r="T465" s="0" t="n">
        <f aca="false">IF(LEN(A465&amp;B465&amp;C465&amp;D465&amp;E465&amp;F465&amp;G465&amp;H465&amp;I465&amp;J465&amp;K465&amp;L465&amp;M465&amp;N465&amp;O465&amp;P465&amp;Q465&amp;R465&amp;S465)&gt;0,1,0)</f>
        <v>0</v>
      </c>
    </row>
    <row r="466" customFormat="false" ht="15" hidden="false" customHeight="false" outlineLevel="0" collapsed="false">
      <c r="A466" s="0" t="str">
        <f aca="false">IF(A$1="","",IF(INDEX(Responses!$A$466:$AZ$466,1,A$1)="","",INDEX(Responses!$A$466:$AZ$466,1,A$1)))</f>
        <v/>
      </c>
      <c r="B466" s="0" t="str">
        <f aca="false">IF(B$1="","",IF(INDEX(Responses!$A$466:$AZ$466,1,B$1)="","",INDEX(Responses!$A$466:$AZ$466,1,B$1)))</f>
        <v/>
      </c>
      <c r="C466" s="0" t="str">
        <f aca="false">IF(C$1="","",IF(INDEX(Responses!$A$466:$AZ$466,1,C$1)="","",INDEX(Responses!$A$466:$AZ$466,1,C$1)))</f>
        <v/>
      </c>
      <c r="D466" s="0" t="str">
        <f aca="false">IF(D$1="","",IF(INDEX(Responses!$A$466:$AZ$466,1,D$1)="","",INDEX(Responses!$A$466:$AZ$466,1,D$1)))</f>
        <v/>
      </c>
      <c r="E466" s="0" t="str">
        <f aca="false">IF(E$1="","",IF(INDEX(Responses!$A$466:$AZ$466,1,E$1)="","",INDEX(Responses!$A$466:$AZ$466,1,E$1)))</f>
        <v/>
      </c>
      <c r="F466" s="0" t="str">
        <f aca="false">IF(F$1="","",IF(INDEX(Responses!$A$466:$AZ$466,1,F$1)="","",INDEX(Responses!$A$466:$AZ$466,1,F$1)))</f>
        <v/>
      </c>
      <c r="G466" s="0" t="str">
        <f aca="false">IF(G$1="","",IF(INDEX(Responses!$A$466:$AZ$466,1,G$1)="","",INDEX(Responses!$A$466:$AZ$466,1,G$1)))</f>
        <v/>
      </c>
      <c r="H466" s="0" t="str">
        <f aca="false">IF(H$1="","",IF(INDEX(Responses!$A$466:$AZ$466,1,H$1)="","",INDEX(Responses!$A$466:$AZ$466,1,H$1)))</f>
        <v/>
      </c>
      <c r="I466" s="0" t="str">
        <f aca="false">IF(I$1="","",IF(INDEX(Responses!$A$466:$AZ$466,1,I$1)="","",INDEX(Responses!$A$466:$AZ$466,1,I$1)))</f>
        <v/>
      </c>
      <c r="J466" s="0" t="str">
        <f aca="false">IF(J$1="","",IF(INDEX(Responses!$A$466:$AZ$466,1,J$1)="","",INDEX(Responses!$A$466:$AZ$466,1,J$1)))</f>
        <v/>
      </c>
      <c r="K466" s="0" t="str">
        <f aca="false">IF(K$1="","",IF(INDEX(Responses!$A$466:$AZ$466,1,K$1)="","",INDEX(Responses!$A$466:$AZ$466,1,K$1)))</f>
        <v/>
      </c>
      <c r="L466" s="0" t="str">
        <f aca="false">IF(L$1="","",IF(INDEX(Responses!$A$466:$AZ$466,1,L$1)="","",INDEX(Responses!$A$466:$AZ$466,1,L$1)))</f>
        <v/>
      </c>
      <c r="M466" s="0" t="str">
        <f aca="false">IF(M$1="","",IF(INDEX(Responses!$A$466:$AZ$466,1,M$1)="","",INDEX(Responses!$A$466:$AZ$466,1,M$1)))</f>
        <v/>
      </c>
      <c r="N466" s="0" t="str">
        <f aca="false">IF(N$1="","",IF(INDEX(Responses!$A$466:$AZ$466,1,N$1)="","",INDEX(Responses!$A$466:$AZ$466,1,N$1)))</f>
        <v/>
      </c>
      <c r="O466" s="0" t="str">
        <f aca="false">IF(O$1="","",IF(INDEX(Responses!$A$466:$AZ$466,1,O$1)="","",INDEX(Responses!$A$466:$AZ$466,1,O$1)))</f>
        <v/>
      </c>
      <c r="P466" s="0" t="str">
        <f aca="false">IF(P$1="","",IF(INDEX(Responses!$A$466:$AZ$466,1,P$1)="","",INDEX(Responses!$A$466:$AZ$466,1,P$1)))</f>
        <v/>
      </c>
      <c r="Q466" s="0" t="str">
        <f aca="false">IF(Q$1="","",IF(INDEX(Responses!$A$466:$AZ$466,1,Q$1)="","",INDEX(Responses!$A$466:$AZ$466,1,Q$1)))</f>
        <v/>
      </c>
      <c r="R466" s="0" t="str">
        <f aca="false">IF(R$1="","",IF(INDEX(Responses!$A$466:$AZ$466,1,R$1)="","",INDEX(Responses!$A$466:$AZ$466,1,R$1)))</f>
        <v/>
      </c>
      <c r="S466" s="0" t="str">
        <f aca="false">IF(S$1="","",IF(INDEX(Responses!$A$466:$AZ$466,1,S$1)="","",INDEX(Responses!$A$466:$AZ$466,1,S$1)))</f>
        <v/>
      </c>
      <c r="T466" s="0" t="n">
        <f aca="false">IF(LEN(A466&amp;B466&amp;C466&amp;D466&amp;E466&amp;F466&amp;G466&amp;H466&amp;I466&amp;J466&amp;K466&amp;L466&amp;M466&amp;N466&amp;O466&amp;P466&amp;Q466&amp;R466&amp;S466)&gt;0,1,0)</f>
        <v>0</v>
      </c>
    </row>
    <row r="467" customFormat="false" ht="15" hidden="false" customHeight="false" outlineLevel="0" collapsed="false">
      <c r="A467" s="0" t="str">
        <f aca="false">IF(A$1="","",IF(INDEX(Responses!$A$467:$AZ$467,1,A$1)="","",INDEX(Responses!$A$467:$AZ$467,1,A$1)))</f>
        <v/>
      </c>
      <c r="B467" s="0" t="str">
        <f aca="false">IF(B$1="","",IF(INDEX(Responses!$A$467:$AZ$467,1,B$1)="","",INDEX(Responses!$A$467:$AZ$467,1,B$1)))</f>
        <v/>
      </c>
      <c r="C467" s="0" t="str">
        <f aca="false">IF(C$1="","",IF(INDEX(Responses!$A$467:$AZ$467,1,C$1)="","",INDEX(Responses!$A$467:$AZ$467,1,C$1)))</f>
        <v/>
      </c>
      <c r="D467" s="0" t="str">
        <f aca="false">IF(D$1="","",IF(INDEX(Responses!$A$467:$AZ$467,1,D$1)="","",INDEX(Responses!$A$467:$AZ$467,1,D$1)))</f>
        <v/>
      </c>
      <c r="E467" s="0" t="str">
        <f aca="false">IF(E$1="","",IF(INDEX(Responses!$A$467:$AZ$467,1,E$1)="","",INDEX(Responses!$A$467:$AZ$467,1,E$1)))</f>
        <v/>
      </c>
      <c r="F467" s="0" t="str">
        <f aca="false">IF(F$1="","",IF(INDEX(Responses!$A$467:$AZ$467,1,F$1)="","",INDEX(Responses!$A$467:$AZ$467,1,F$1)))</f>
        <v/>
      </c>
      <c r="G467" s="0" t="str">
        <f aca="false">IF(G$1="","",IF(INDEX(Responses!$A$467:$AZ$467,1,G$1)="","",INDEX(Responses!$A$467:$AZ$467,1,G$1)))</f>
        <v/>
      </c>
      <c r="H467" s="0" t="str">
        <f aca="false">IF(H$1="","",IF(INDEX(Responses!$A$467:$AZ$467,1,H$1)="","",INDEX(Responses!$A$467:$AZ$467,1,H$1)))</f>
        <v/>
      </c>
      <c r="I467" s="0" t="str">
        <f aca="false">IF(I$1="","",IF(INDEX(Responses!$A$467:$AZ$467,1,I$1)="","",INDEX(Responses!$A$467:$AZ$467,1,I$1)))</f>
        <v/>
      </c>
      <c r="J467" s="0" t="str">
        <f aca="false">IF(J$1="","",IF(INDEX(Responses!$A$467:$AZ$467,1,J$1)="","",INDEX(Responses!$A$467:$AZ$467,1,J$1)))</f>
        <v/>
      </c>
      <c r="K467" s="0" t="str">
        <f aca="false">IF(K$1="","",IF(INDEX(Responses!$A$467:$AZ$467,1,K$1)="","",INDEX(Responses!$A$467:$AZ$467,1,K$1)))</f>
        <v/>
      </c>
      <c r="L467" s="0" t="str">
        <f aca="false">IF(L$1="","",IF(INDEX(Responses!$A$467:$AZ$467,1,L$1)="","",INDEX(Responses!$A$467:$AZ$467,1,L$1)))</f>
        <v/>
      </c>
      <c r="M467" s="0" t="str">
        <f aca="false">IF(M$1="","",IF(INDEX(Responses!$A$467:$AZ$467,1,M$1)="","",INDEX(Responses!$A$467:$AZ$467,1,M$1)))</f>
        <v/>
      </c>
      <c r="N467" s="0" t="str">
        <f aca="false">IF(N$1="","",IF(INDEX(Responses!$A$467:$AZ$467,1,N$1)="","",INDEX(Responses!$A$467:$AZ$467,1,N$1)))</f>
        <v/>
      </c>
      <c r="O467" s="0" t="str">
        <f aca="false">IF(O$1="","",IF(INDEX(Responses!$A$467:$AZ$467,1,O$1)="","",INDEX(Responses!$A$467:$AZ$467,1,O$1)))</f>
        <v/>
      </c>
      <c r="P467" s="0" t="str">
        <f aca="false">IF(P$1="","",IF(INDEX(Responses!$A$467:$AZ$467,1,P$1)="","",INDEX(Responses!$A$467:$AZ$467,1,P$1)))</f>
        <v/>
      </c>
      <c r="Q467" s="0" t="str">
        <f aca="false">IF(Q$1="","",IF(INDEX(Responses!$A$467:$AZ$467,1,Q$1)="","",INDEX(Responses!$A$467:$AZ$467,1,Q$1)))</f>
        <v/>
      </c>
      <c r="R467" s="0" t="str">
        <f aca="false">IF(R$1="","",IF(INDEX(Responses!$A$467:$AZ$467,1,R$1)="","",INDEX(Responses!$A$467:$AZ$467,1,R$1)))</f>
        <v/>
      </c>
      <c r="S467" s="0" t="str">
        <f aca="false">IF(S$1="","",IF(INDEX(Responses!$A$467:$AZ$467,1,S$1)="","",INDEX(Responses!$A$467:$AZ$467,1,S$1)))</f>
        <v/>
      </c>
      <c r="T467" s="0" t="n">
        <f aca="false">IF(LEN(A467&amp;B467&amp;C467&amp;D467&amp;E467&amp;F467&amp;G467&amp;H467&amp;I467&amp;J467&amp;K467&amp;L467&amp;M467&amp;N467&amp;O467&amp;P467&amp;Q467&amp;R467&amp;S467)&gt;0,1,0)</f>
        <v>0</v>
      </c>
    </row>
    <row r="468" customFormat="false" ht="15" hidden="false" customHeight="false" outlineLevel="0" collapsed="false">
      <c r="A468" s="0" t="str">
        <f aca="false">IF(A$1="","",IF(INDEX(Responses!$A$468:$AZ$468,1,A$1)="","",INDEX(Responses!$A$468:$AZ$468,1,A$1)))</f>
        <v/>
      </c>
      <c r="B468" s="0" t="str">
        <f aca="false">IF(B$1="","",IF(INDEX(Responses!$A$468:$AZ$468,1,B$1)="","",INDEX(Responses!$A$468:$AZ$468,1,B$1)))</f>
        <v/>
      </c>
      <c r="C468" s="0" t="str">
        <f aca="false">IF(C$1="","",IF(INDEX(Responses!$A$468:$AZ$468,1,C$1)="","",INDEX(Responses!$A$468:$AZ$468,1,C$1)))</f>
        <v/>
      </c>
      <c r="D468" s="0" t="str">
        <f aca="false">IF(D$1="","",IF(INDEX(Responses!$A$468:$AZ$468,1,D$1)="","",INDEX(Responses!$A$468:$AZ$468,1,D$1)))</f>
        <v/>
      </c>
      <c r="E468" s="0" t="str">
        <f aca="false">IF(E$1="","",IF(INDEX(Responses!$A$468:$AZ$468,1,E$1)="","",INDEX(Responses!$A$468:$AZ$468,1,E$1)))</f>
        <v/>
      </c>
      <c r="F468" s="0" t="str">
        <f aca="false">IF(F$1="","",IF(INDEX(Responses!$A$468:$AZ$468,1,F$1)="","",INDEX(Responses!$A$468:$AZ$468,1,F$1)))</f>
        <v/>
      </c>
      <c r="G468" s="0" t="str">
        <f aca="false">IF(G$1="","",IF(INDEX(Responses!$A$468:$AZ$468,1,G$1)="","",INDEX(Responses!$A$468:$AZ$468,1,G$1)))</f>
        <v/>
      </c>
      <c r="H468" s="0" t="str">
        <f aca="false">IF(H$1="","",IF(INDEX(Responses!$A$468:$AZ$468,1,H$1)="","",INDEX(Responses!$A$468:$AZ$468,1,H$1)))</f>
        <v/>
      </c>
      <c r="I468" s="0" t="str">
        <f aca="false">IF(I$1="","",IF(INDEX(Responses!$A$468:$AZ$468,1,I$1)="","",INDEX(Responses!$A$468:$AZ$468,1,I$1)))</f>
        <v/>
      </c>
      <c r="J468" s="0" t="str">
        <f aca="false">IF(J$1="","",IF(INDEX(Responses!$A$468:$AZ$468,1,J$1)="","",INDEX(Responses!$A$468:$AZ$468,1,J$1)))</f>
        <v/>
      </c>
      <c r="K468" s="0" t="str">
        <f aca="false">IF(K$1="","",IF(INDEX(Responses!$A$468:$AZ$468,1,K$1)="","",INDEX(Responses!$A$468:$AZ$468,1,K$1)))</f>
        <v/>
      </c>
      <c r="L468" s="0" t="str">
        <f aca="false">IF(L$1="","",IF(INDEX(Responses!$A$468:$AZ$468,1,L$1)="","",INDEX(Responses!$A$468:$AZ$468,1,L$1)))</f>
        <v/>
      </c>
      <c r="M468" s="0" t="str">
        <f aca="false">IF(M$1="","",IF(INDEX(Responses!$A$468:$AZ$468,1,M$1)="","",INDEX(Responses!$A$468:$AZ$468,1,M$1)))</f>
        <v/>
      </c>
      <c r="N468" s="0" t="str">
        <f aca="false">IF(N$1="","",IF(INDEX(Responses!$A$468:$AZ$468,1,N$1)="","",INDEX(Responses!$A$468:$AZ$468,1,N$1)))</f>
        <v/>
      </c>
      <c r="O468" s="0" t="str">
        <f aca="false">IF(O$1="","",IF(INDEX(Responses!$A$468:$AZ$468,1,O$1)="","",INDEX(Responses!$A$468:$AZ$468,1,O$1)))</f>
        <v/>
      </c>
      <c r="P468" s="0" t="str">
        <f aca="false">IF(P$1="","",IF(INDEX(Responses!$A$468:$AZ$468,1,P$1)="","",INDEX(Responses!$A$468:$AZ$468,1,P$1)))</f>
        <v/>
      </c>
      <c r="Q468" s="0" t="str">
        <f aca="false">IF(Q$1="","",IF(INDEX(Responses!$A$468:$AZ$468,1,Q$1)="","",INDEX(Responses!$A$468:$AZ$468,1,Q$1)))</f>
        <v/>
      </c>
      <c r="R468" s="0" t="str">
        <f aca="false">IF(R$1="","",IF(INDEX(Responses!$A$468:$AZ$468,1,R$1)="","",INDEX(Responses!$A$468:$AZ$468,1,R$1)))</f>
        <v/>
      </c>
      <c r="S468" s="0" t="str">
        <f aca="false">IF(S$1="","",IF(INDEX(Responses!$A$468:$AZ$468,1,S$1)="","",INDEX(Responses!$A$468:$AZ$468,1,S$1)))</f>
        <v/>
      </c>
      <c r="T468" s="0" t="n">
        <f aca="false">IF(LEN(A468&amp;B468&amp;C468&amp;D468&amp;E468&amp;F468&amp;G468&amp;H468&amp;I468&amp;J468&amp;K468&amp;L468&amp;M468&amp;N468&amp;O468&amp;P468&amp;Q468&amp;R468&amp;S468)&gt;0,1,0)</f>
        <v>0</v>
      </c>
    </row>
    <row r="469" customFormat="false" ht="15" hidden="false" customHeight="false" outlineLevel="0" collapsed="false">
      <c r="A469" s="0" t="str">
        <f aca="false">IF(A$1="","",IF(INDEX(Responses!$A$469:$AZ$469,1,A$1)="","",INDEX(Responses!$A$469:$AZ$469,1,A$1)))</f>
        <v/>
      </c>
      <c r="B469" s="0" t="str">
        <f aca="false">IF(B$1="","",IF(INDEX(Responses!$A$469:$AZ$469,1,B$1)="","",INDEX(Responses!$A$469:$AZ$469,1,B$1)))</f>
        <v/>
      </c>
      <c r="C469" s="0" t="str">
        <f aca="false">IF(C$1="","",IF(INDEX(Responses!$A$469:$AZ$469,1,C$1)="","",INDEX(Responses!$A$469:$AZ$469,1,C$1)))</f>
        <v/>
      </c>
      <c r="D469" s="0" t="str">
        <f aca="false">IF(D$1="","",IF(INDEX(Responses!$A$469:$AZ$469,1,D$1)="","",INDEX(Responses!$A$469:$AZ$469,1,D$1)))</f>
        <v/>
      </c>
      <c r="E469" s="0" t="str">
        <f aca="false">IF(E$1="","",IF(INDEX(Responses!$A$469:$AZ$469,1,E$1)="","",INDEX(Responses!$A$469:$AZ$469,1,E$1)))</f>
        <v/>
      </c>
      <c r="F469" s="0" t="str">
        <f aca="false">IF(F$1="","",IF(INDEX(Responses!$A$469:$AZ$469,1,F$1)="","",INDEX(Responses!$A$469:$AZ$469,1,F$1)))</f>
        <v/>
      </c>
      <c r="G469" s="0" t="str">
        <f aca="false">IF(G$1="","",IF(INDEX(Responses!$A$469:$AZ$469,1,G$1)="","",INDEX(Responses!$A$469:$AZ$469,1,G$1)))</f>
        <v/>
      </c>
      <c r="H469" s="0" t="str">
        <f aca="false">IF(H$1="","",IF(INDEX(Responses!$A$469:$AZ$469,1,H$1)="","",INDEX(Responses!$A$469:$AZ$469,1,H$1)))</f>
        <v/>
      </c>
      <c r="I469" s="0" t="str">
        <f aca="false">IF(I$1="","",IF(INDEX(Responses!$A$469:$AZ$469,1,I$1)="","",INDEX(Responses!$A$469:$AZ$469,1,I$1)))</f>
        <v/>
      </c>
      <c r="J469" s="0" t="str">
        <f aca="false">IF(J$1="","",IF(INDEX(Responses!$A$469:$AZ$469,1,J$1)="","",INDEX(Responses!$A$469:$AZ$469,1,J$1)))</f>
        <v/>
      </c>
      <c r="K469" s="0" t="str">
        <f aca="false">IF(K$1="","",IF(INDEX(Responses!$A$469:$AZ$469,1,K$1)="","",INDEX(Responses!$A$469:$AZ$469,1,K$1)))</f>
        <v/>
      </c>
      <c r="L469" s="0" t="str">
        <f aca="false">IF(L$1="","",IF(INDEX(Responses!$A$469:$AZ$469,1,L$1)="","",INDEX(Responses!$A$469:$AZ$469,1,L$1)))</f>
        <v/>
      </c>
      <c r="M469" s="0" t="str">
        <f aca="false">IF(M$1="","",IF(INDEX(Responses!$A$469:$AZ$469,1,M$1)="","",INDEX(Responses!$A$469:$AZ$469,1,M$1)))</f>
        <v/>
      </c>
      <c r="N469" s="0" t="str">
        <f aca="false">IF(N$1="","",IF(INDEX(Responses!$A$469:$AZ$469,1,N$1)="","",INDEX(Responses!$A$469:$AZ$469,1,N$1)))</f>
        <v/>
      </c>
      <c r="O469" s="0" t="str">
        <f aca="false">IF(O$1="","",IF(INDEX(Responses!$A$469:$AZ$469,1,O$1)="","",INDEX(Responses!$A$469:$AZ$469,1,O$1)))</f>
        <v/>
      </c>
      <c r="P469" s="0" t="str">
        <f aca="false">IF(P$1="","",IF(INDEX(Responses!$A$469:$AZ$469,1,P$1)="","",INDEX(Responses!$A$469:$AZ$469,1,P$1)))</f>
        <v/>
      </c>
      <c r="Q469" s="0" t="str">
        <f aca="false">IF(Q$1="","",IF(INDEX(Responses!$A$469:$AZ$469,1,Q$1)="","",INDEX(Responses!$A$469:$AZ$469,1,Q$1)))</f>
        <v/>
      </c>
      <c r="R469" s="0" t="str">
        <f aca="false">IF(R$1="","",IF(INDEX(Responses!$A$469:$AZ$469,1,R$1)="","",INDEX(Responses!$A$469:$AZ$469,1,R$1)))</f>
        <v/>
      </c>
      <c r="S469" s="0" t="str">
        <f aca="false">IF(S$1="","",IF(INDEX(Responses!$A$469:$AZ$469,1,S$1)="","",INDEX(Responses!$A$469:$AZ$469,1,S$1)))</f>
        <v/>
      </c>
      <c r="T469" s="0" t="n">
        <f aca="false">IF(LEN(A469&amp;B469&amp;C469&amp;D469&amp;E469&amp;F469&amp;G469&amp;H469&amp;I469&amp;J469&amp;K469&amp;L469&amp;M469&amp;N469&amp;O469&amp;P469&amp;Q469&amp;R469&amp;S469)&gt;0,1,0)</f>
        <v>0</v>
      </c>
    </row>
    <row r="470" customFormat="false" ht="15" hidden="false" customHeight="false" outlineLevel="0" collapsed="false">
      <c r="A470" s="0" t="str">
        <f aca="false">IF(A$1="","",IF(INDEX(Responses!$A$470:$AZ$470,1,A$1)="","",INDEX(Responses!$A$470:$AZ$470,1,A$1)))</f>
        <v/>
      </c>
      <c r="B470" s="0" t="str">
        <f aca="false">IF(B$1="","",IF(INDEX(Responses!$A$470:$AZ$470,1,B$1)="","",INDEX(Responses!$A$470:$AZ$470,1,B$1)))</f>
        <v/>
      </c>
      <c r="C470" s="0" t="str">
        <f aca="false">IF(C$1="","",IF(INDEX(Responses!$A$470:$AZ$470,1,C$1)="","",INDEX(Responses!$A$470:$AZ$470,1,C$1)))</f>
        <v/>
      </c>
      <c r="D470" s="0" t="str">
        <f aca="false">IF(D$1="","",IF(INDEX(Responses!$A$470:$AZ$470,1,D$1)="","",INDEX(Responses!$A$470:$AZ$470,1,D$1)))</f>
        <v/>
      </c>
      <c r="E470" s="0" t="str">
        <f aca="false">IF(E$1="","",IF(INDEX(Responses!$A$470:$AZ$470,1,E$1)="","",INDEX(Responses!$A$470:$AZ$470,1,E$1)))</f>
        <v/>
      </c>
      <c r="F470" s="0" t="str">
        <f aca="false">IF(F$1="","",IF(INDEX(Responses!$A$470:$AZ$470,1,F$1)="","",INDEX(Responses!$A$470:$AZ$470,1,F$1)))</f>
        <v/>
      </c>
      <c r="G470" s="0" t="str">
        <f aca="false">IF(G$1="","",IF(INDEX(Responses!$A$470:$AZ$470,1,G$1)="","",INDEX(Responses!$A$470:$AZ$470,1,G$1)))</f>
        <v/>
      </c>
      <c r="H470" s="0" t="str">
        <f aca="false">IF(H$1="","",IF(INDEX(Responses!$A$470:$AZ$470,1,H$1)="","",INDEX(Responses!$A$470:$AZ$470,1,H$1)))</f>
        <v/>
      </c>
      <c r="I470" s="0" t="str">
        <f aca="false">IF(I$1="","",IF(INDEX(Responses!$A$470:$AZ$470,1,I$1)="","",INDEX(Responses!$A$470:$AZ$470,1,I$1)))</f>
        <v/>
      </c>
      <c r="J470" s="0" t="str">
        <f aca="false">IF(J$1="","",IF(INDEX(Responses!$A$470:$AZ$470,1,J$1)="","",INDEX(Responses!$A$470:$AZ$470,1,J$1)))</f>
        <v/>
      </c>
      <c r="K470" s="0" t="str">
        <f aca="false">IF(K$1="","",IF(INDEX(Responses!$A$470:$AZ$470,1,K$1)="","",INDEX(Responses!$A$470:$AZ$470,1,K$1)))</f>
        <v/>
      </c>
      <c r="L470" s="0" t="str">
        <f aca="false">IF(L$1="","",IF(INDEX(Responses!$A$470:$AZ$470,1,L$1)="","",INDEX(Responses!$A$470:$AZ$470,1,L$1)))</f>
        <v/>
      </c>
      <c r="M470" s="0" t="str">
        <f aca="false">IF(M$1="","",IF(INDEX(Responses!$A$470:$AZ$470,1,M$1)="","",INDEX(Responses!$A$470:$AZ$470,1,M$1)))</f>
        <v/>
      </c>
      <c r="N470" s="0" t="str">
        <f aca="false">IF(N$1="","",IF(INDEX(Responses!$A$470:$AZ$470,1,N$1)="","",INDEX(Responses!$A$470:$AZ$470,1,N$1)))</f>
        <v/>
      </c>
      <c r="O470" s="0" t="str">
        <f aca="false">IF(O$1="","",IF(INDEX(Responses!$A$470:$AZ$470,1,O$1)="","",INDEX(Responses!$A$470:$AZ$470,1,O$1)))</f>
        <v/>
      </c>
      <c r="P470" s="0" t="str">
        <f aca="false">IF(P$1="","",IF(INDEX(Responses!$A$470:$AZ$470,1,P$1)="","",INDEX(Responses!$A$470:$AZ$470,1,P$1)))</f>
        <v/>
      </c>
      <c r="Q470" s="0" t="str">
        <f aca="false">IF(Q$1="","",IF(INDEX(Responses!$A$470:$AZ$470,1,Q$1)="","",INDEX(Responses!$A$470:$AZ$470,1,Q$1)))</f>
        <v/>
      </c>
      <c r="R470" s="0" t="str">
        <f aca="false">IF(R$1="","",IF(INDEX(Responses!$A$470:$AZ$470,1,R$1)="","",INDEX(Responses!$A$470:$AZ$470,1,R$1)))</f>
        <v/>
      </c>
      <c r="S470" s="0" t="str">
        <f aca="false">IF(S$1="","",IF(INDEX(Responses!$A$470:$AZ$470,1,S$1)="","",INDEX(Responses!$A$470:$AZ$470,1,S$1)))</f>
        <v/>
      </c>
      <c r="T470" s="0" t="n">
        <f aca="false">IF(LEN(A470&amp;B470&amp;C470&amp;D470&amp;E470&amp;F470&amp;G470&amp;H470&amp;I470&amp;J470&amp;K470&amp;L470&amp;M470&amp;N470&amp;O470&amp;P470&amp;Q470&amp;R470&amp;S470)&gt;0,1,0)</f>
        <v>0</v>
      </c>
    </row>
    <row r="471" customFormat="false" ht="15" hidden="false" customHeight="false" outlineLevel="0" collapsed="false">
      <c r="A471" s="0" t="str">
        <f aca="false">IF(A$1="","",IF(INDEX(Responses!$A$471:$AZ$471,1,A$1)="","",INDEX(Responses!$A$471:$AZ$471,1,A$1)))</f>
        <v/>
      </c>
      <c r="B471" s="0" t="str">
        <f aca="false">IF(B$1="","",IF(INDEX(Responses!$A$471:$AZ$471,1,B$1)="","",INDEX(Responses!$A$471:$AZ$471,1,B$1)))</f>
        <v/>
      </c>
      <c r="C471" s="0" t="str">
        <f aca="false">IF(C$1="","",IF(INDEX(Responses!$A$471:$AZ$471,1,C$1)="","",INDEX(Responses!$A$471:$AZ$471,1,C$1)))</f>
        <v/>
      </c>
      <c r="D471" s="0" t="str">
        <f aca="false">IF(D$1="","",IF(INDEX(Responses!$A$471:$AZ$471,1,D$1)="","",INDEX(Responses!$A$471:$AZ$471,1,D$1)))</f>
        <v/>
      </c>
      <c r="E471" s="0" t="str">
        <f aca="false">IF(E$1="","",IF(INDEX(Responses!$A$471:$AZ$471,1,E$1)="","",INDEX(Responses!$A$471:$AZ$471,1,E$1)))</f>
        <v/>
      </c>
      <c r="F471" s="0" t="str">
        <f aca="false">IF(F$1="","",IF(INDEX(Responses!$A$471:$AZ$471,1,F$1)="","",INDEX(Responses!$A$471:$AZ$471,1,F$1)))</f>
        <v/>
      </c>
      <c r="G471" s="0" t="str">
        <f aca="false">IF(G$1="","",IF(INDEX(Responses!$A$471:$AZ$471,1,G$1)="","",INDEX(Responses!$A$471:$AZ$471,1,G$1)))</f>
        <v/>
      </c>
      <c r="H471" s="0" t="str">
        <f aca="false">IF(H$1="","",IF(INDEX(Responses!$A$471:$AZ$471,1,H$1)="","",INDEX(Responses!$A$471:$AZ$471,1,H$1)))</f>
        <v/>
      </c>
      <c r="I471" s="0" t="str">
        <f aca="false">IF(I$1="","",IF(INDEX(Responses!$A$471:$AZ$471,1,I$1)="","",INDEX(Responses!$A$471:$AZ$471,1,I$1)))</f>
        <v/>
      </c>
      <c r="J471" s="0" t="str">
        <f aca="false">IF(J$1="","",IF(INDEX(Responses!$A$471:$AZ$471,1,J$1)="","",INDEX(Responses!$A$471:$AZ$471,1,J$1)))</f>
        <v/>
      </c>
      <c r="K471" s="0" t="str">
        <f aca="false">IF(K$1="","",IF(INDEX(Responses!$A$471:$AZ$471,1,K$1)="","",INDEX(Responses!$A$471:$AZ$471,1,K$1)))</f>
        <v/>
      </c>
      <c r="L471" s="0" t="str">
        <f aca="false">IF(L$1="","",IF(INDEX(Responses!$A$471:$AZ$471,1,L$1)="","",INDEX(Responses!$A$471:$AZ$471,1,L$1)))</f>
        <v/>
      </c>
      <c r="M471" s="0" t="str">
        <f aca="false">IF(M$1="","",IF(INDEX(Responses!$A$471:$AZ$471,1,M$1)="","",INDEX(Responses!$A$471:$AZ$471,1,M$1)))</f>
        <v/>
      </c>
      <c r="N471" s="0" t="str">
        <f aca="false">IF(N$1="","",IF(INDEX(Responses!$A$471:$AZ$471,1,N$1)="","",INDEX(Responses!$A$471:$AZ$471,1,N$1)))</f>
        <v/>
      </c>
      <c r="O471" s="0" t="str">
        <f aca="false">IF(O$1="","",IF(INDEX(Responses!$A$471:$AZ$471,1,O$1)="","",INDEX(Responses!$A$471:$AZ$471,1,O$1)))</f>
        <v/>
      </c>
      <c r="P471" s="0" t="str">
        <f aca="false">IF(P$1="","",IF(INDEX(Responses!$A$471:$AZ$471,1,P$1)="","",INDEX(Responses!$A$471:$AZ$471,1,P$1)))</f>
        <v/>
      </c>
      <c r="Q471" s="0" t="str">
        <f aca="false">IF(Q$1="","",IF(INDEX(Responses!$A$471:$AZ$471,1,Q$1)="","",INDEX(Responses!$A$471:$AZ$471,1,Q$1)))</f>
        <v/>
      </c>
      <c r="R471" s="0" t="str">
        <f aca="false">IF(R$1="","",IF(INDEX(Responses!$A$471:$AZ$471,1,R$1)="","",INDEX(Responses!$A$471:$AZ$471,1,R$1)))</f>
        <v/>
      </c>
      <c r="S471" s="0" t="str">
        <f aca="false">IF(S$1="","",IF(INDEX(Responses!$A$471:$AZ$471,1,S$1)="","",INDEX(Responses!$A$471:$AZ$471,1,S$1)))</f>
        <v/>
      </c>
      <c r="T471" s="0" t="n">
        <f aca="false">IF(LEN(A471&amp;B471&amp;C471&amp;D471&amp;E471&amp;F471&amp;G471&amp;H471&amp;I471&amp;J471&amp;K471&amp;L471&amp;M471&amp;N471&amp;O471&amp;P471&amp;Q471&amp;R471&amp;S471)&gt;0,1,0)</f>
        <v>0</v>
      </c>
    </row>
    <row r="472" customFormat="false" ht="15" hidden="false" customHeight="false" outlineLevel="0" collapsed="false">
      <c r="A472" s="0" t="str">
        <f aca="false">IF(A$1="","",IF(INDEX(Responses!$A$472:$AZ$472,1,A$1)="","",INDEX(Responses!$A$472:$AZ$472,1,A$1)))</f>
        <v/>
      </c>
      <c r="B472" s="0" t="str">
        <f aca="false">IF(B$1="","",IF(INDEX(Responses!$A$472:$AZ$472,1,B$1)="","",INDEX(Responses!$A$472:$AZ$472,1,B$1)))</f>
        <v/>
      </c>
      <c r="C472" s="0" t="str">
        <f aca="false">IF(C$1="","",IF(INDEX(Responses!$A$472:$AZ$472,1,C$1)="","",INDEX(Responses!$A$472:$AZ$472,1,C$1)))</f>
        <v/>
      </c>
      <c r="D472" s="0" t="str">
        <f aca="false">IF(D$1="","",IF(INDEX(Responses!$A$472:$AZ$472,1,D$1)="","",INDEX(Responses!$A$472:$AZ$472,1,D$1)))</f>
        <v/>
      </c>
      <c r="E472" s="0" t="str">
        <f aca="false">IF(E$1="","",IF(INDEX(Responses!$A$472:$AZ$472,1,E$1)="","",INDEX(Responses!$A$472:$AZ$472,1,E$1)))</f>
        <v/>
      </c>
      <c r="F472" s="0" t="str">
        <f aca="false">IF(F$1="","",IF(INDEX(Responses!$A$472:$AZ$472,1,F$1)="","",INDEX(Responses!$A$472:$AZ$472,1,F$1)))</f>
        <v/>
      </c>
      <c r="G472" s="0" t="str">
        <f aca="false">IF(G$1="","",IF(INDEX(Responses!$A$472:$AZ$472,1,G$1)="","",INDEX(Responses!$A$472:$AZ$472,1,G$1)))</f>
        <v/>
      </c>
      <c r="H472" s="0" t="str">
        <f aca="false">IF(H$1="","",IF(INDEX(Responses!$A$472:$AZ$472,1,H$1)="","",INDEX(Responses!$A$472:$AZ$472,1,H$1)))</f>
        <v/>
      </c>
      <c r="I472" s="0" t="str">
        <f aca="false">IF(I$1="","",IF(INDEX(Responses!$A$472:$AZ$472,1,I$1)="","",INDEX(Responses!$A$472:$AZ$472,1,I$1)))</f>
        <v/>
      </c>
      <c r="J472" s="0" t="str">
        <f aca="false">IF(J$1="","",IF(INDEX(Responses!$A$472:$AZ$472,1,J$1)="","",INDEX(Responses!$A$472:$AZ$472,1,J$1)))</f>
        <v/>
      </c>
      <c r="K472" s="0" t="str">
        <f aca="false">IF(K$1="","",IF(INDEX(Responses!$A$472:$AZ$472,1,K$1)="","",INDEX(Responses!$A$472:$AZ$472,1,K$1)))</f>
        <v/>
      </c>
      <c r="L472" s="0" t="str">
        <f aca="false">IF(L$1="","",IF(INDEX(Responses!$A$472:$AZ$472,1,L$1)="","",INDEX(Responses!$A$472:$AZ$472,1,L$1)))</f>
        <v/>
      </c>
      <c r="M472" s="0" t="str">
        <f aca="false">IF(M$1="","",IF(INDEX(Responses!$A$472:$AZ$472,1,M$1)="","",INDEX(Responses!$A$472:$AZ$472,1,M$1)))</f>
        <v/>
      </c>
      <c r="N472" s="0" t="str">
        <f aca="false">IF(N$1="","",IF(INDEX(Responses!$A$472:$AZ$472,1,N$1)="","",INDEX(Responses!$A$472:$AZ$472,1,N$1)))</f>
        <v/>
      </c>
      <c r="O472" s="0" t="str">
        <f aca="false">IF(O$1="","",IF(INDEX(Responses!$A$472:$AZ$472,1,O$1)="","",INDEX(Responses!$A$472:$AZ$472,1,O$1)))</f>
        <v/>
      </c>
      <c r="P472" s="0" t="str">
        <f aca="false">IF(P$1="","",IF(INDEX(Responses!$A$472:$AZ$472,1,P$1)="","",INDEX(Responses!$A$472:$AZ$472,1,P$1)))</f>
        <v/>
      </c>
      <c r="Q472" s="0" t="str">
        <f aca="false">IF(Q$1="","",IF(INDEX(Responses!$A$472:$AZ$472,1,Q$1)="","",INDEX(Responses!$A$472:$AZ$472,1,Q$1)))</f>
        <v/>
      </c>
      <c r="R472" s="0" t="str">
        <f aca="false">IF(R$1="","",IF(INDEX(Responses!$A$472:$AZ$472,1,R$1)="","",INDEX(Responses!$A$472:$AZ$472,1,R$1)))</f>
        <v/>
      </c>
      <c r="S472" s="0" t="str">
        <f aca="false">IF(S$1="","",IF(INDEX(Responses!$A$472:$AZ$472,1,S$1)="","",INDEX(Responses!$A$472:$AZ$472,1,S$1)))</f>
        <v/>
      </c>
      <c r="T472" s="0" t="n">
        <f aca="false">IF(LEN(A472&amp;B472&amp;C472&amp;D472&amp;E472&amp;F472&amp;G472&amp;H472&amp;I472&amp;J472&amp;K472&amp;L472&amp;M472&amp;N472&amp;O472&amp;P472&amp;Q472&amp;R472&amp;S472)&gt;0,1,0)</f>
        <v>0</v>
      </c>
    </row>
    <row r="473" customFormat="false" ht="15" hidden="false" customHeight="false" outlineLevel="0" collapsed="false">
      <c r="A473" s="0" t="str">
        <f aca="false">IF(A$1="","",IF(INDEX(Responses!$A$473:$AZ$473,1,A$1)="","",INDEX(Responses!$A$473:$AZ$473,1,A$1)))</f>
        <v/>
      </c>
      <c r="B473" s="0" t="str">
        <f aca="false">IF(B$1="","",IF(INDEX(Responses!$A$473:$AZ$473,1,B$1)="","",INDEX(Responses!$A$473:$AZ$473,1,B$1)))</f>
        <v/>
      </c>
      <c r="C473" s="0" t="str">
        <f aca="false">IF(C$1="","",IF(INDEX(Responses!$A$473:$AZ$473,1,C$1)="","",INDEX(Responses!$A$473:$AZ$473,1,C$1)))</f>
        <v/>
      </c>
      <c r="D473" s="0" t="str">
        <f aca="false">IF(D$1="","",IF(INDEX(Responses!$A$473:$AZ$473,1,D$1)="","",INDEX(Responses!$A$473:$AZ$473,1,D$1)))</f>
        <v/>
      </c>
      <c r="E473" s="0" t="str">
        <f aca="false">IF(E$1="","",IF(INDEX(Responses!$A$473:$AZ$473,1,E$1)="","",INDEX(Responses!$A$473:$AZ$473,1,E$1)))</f>
        <v/>
      </c>
      <c r="F473" s="0" t="str">
        <f aca="false">IF(F$1="","",IF(INDEX(Responses!$A$473:$AZ$473,1,F$1)="","",INDEX(Responses!$A$473:$AZ$473,1,F$1)))</f>
        <v/>
      </c>
      <c r="G473" s="0" t="str">
        <f aca="false">IF(G$1="","",IF(INDEX(Responses!$A$473:$AZ$473,1,G$1)="","",INDEX(Responses!$A$473:$AZ$473,1,G$1)))</f>
        <v/>
      </c>
      <c r="H473" s="0" t="str">
        <f aca="false">IF(H$1="","",IF(INDEX(Responses!$A$473:$AZ$473,1,H$1)="","",INDEX(Responses!$A$473:$AZ$473,1,H$1)))</f>
        <v/>
      </c>
      <c r="I473" s="0" t="str">
        <f aca="false">IF(I$1="","",IF(INDEX(Responses!$A$473:$AZ$473,1,I$1)="","",INDEX(Responses!$A$473:$AZ$473,1,I$1)))</f>
        <v/>
      </c>
      <c r="J473" s="0" t="str">
        <f aca="false">IF(J$1="","",IF(INDEX(Responses!$A$473:$AZ$473,1,J$1)="","",INDEX(Responses!$A$473:$AZ$473,1,J$1)))</f>
        <v/>
      </c>
      <c r="K473" s="0" t="str">
        <f aca="false">IF(K$1="","",IF(INDEX(Responses!$A$473:$AZ$473,1,K$1)="","",INDEX(Responses!$A$473:$AZ$473,1,K$1)))</f>
        <v/>
      </c>
      <c r="L473" s="0" t="str">
        <f aca="false">IF(L$1="","",IF(INDEX(Responses!$A$473:$AZ$473,1,L$1)="","",INDEX(Responses!$A$473:$AZ$473,1,L$1)))</f>
        <v/>
      </c>
      <c r="M473" s="0" t="str">
        <f aca="false">IF(M$1="","",IF(INDEX(Responses!$A$473:$AZ$473,1,M$1)="","",INDEX(Responses!$A$473:$AZ$473,1,M$1)))</f>
        <v/>
      </c>
      <c r="N473" s="0" t="str">
        <f aca="false">IF(N$1="","",IF(INDEX(Responses!$A$473:$AZ$473,1,N$1)="","",INDEX(Responses!$A$473:$AZ$473,1,N$1)))</f>
        <v/>
      </c>
      <c r="O473" s="0" t="str">
        <f aca="false">IF(O$1="","",IF(INDEX(Responses!$A$473:$AZ$473,1,O$1)="","",INDEX(Responses!$A$473:$AZ$473,1,O$1)))</f>
        <v/>
      </c>
      <c r="P473" s="0" t="str">
        <f aca="false">IF(P$1="","",IF(INDEX(Responses!$A$473:$AZ$473,1,P$1)="","",INDEX(Responses!$A$473:$AZ$473,1,P$1)))</f>
        <v/>
      </c>
      <c r="Q473" s="0" t="str">
        <f aca="false">IF(Q$1="","",IF(INDEX(Responses!$A$473:$AZ$473,1,Q$1)="","",INDEX(Responses!$A$473:$AZ$473,1,Q$1)))</f>
        <v/>
      </c>
      <c r="R473" s="0" t="str">
        <f aca="false">IF(R$1="","",IF(INDEX(Responses!$A$473:$AZ$473,1,R$1)="","",INDEX(Responses!$A$473:$AZ$473,1,R$1)))</f>
        <v/>
      </c>
      <c r="S473" s="0" t="str">
        <f aca="false">IF(S$1="","",IF(INDEX(Responses!$A$473:$AZ$473,1,S$1)="","",INDEX(Responses!$A$473:$AZ$473,1,S$1)))</f>
        <v/>
      </c>
      <c r="T473" s="0" t="n">
        <f aca="false">IF(LEN(A473&amp;B473&amp;C473&amp;D473&amp;E473&amp;F473&amp;G473&amp;H473&amp;I473&amp;J473&amp;K473&amp;L473&amp;M473&amp;N473&amp;O473&amp;P473&amp;Q473&amp;R473&amp;S473)&gt;0,1,0)</f>
        <v>0</v>
      </c>
    </row>
    <row r="474" customFormat="false" ht="15" hidden="false" customHeight="false" outlineLevel="0" collapsed="false">
      <c r="A474" s="0" t="str">
        <f aca="false">IF(A$1="","",IF(INDEX(Responses!$A$474:$AZ$474,1,A$1)="","",INDEX(Responses!$A$474:$AZ$474,1,A$1)))</f>
        <v/>
      </c>
      <c r="B474" s="0" t="str">
        <f aca="false">IF(B$1="","",IF(INDEX(Responses!$A$474:$AZ$474,1,B$1)="","",INDEX(Responses!$A$474:$AZ$474,1,B$1)))</f>
        <v/>
      </c>
      <c r="C474" s="0" t="str">
        <f aca="false">IF(C$1="","",IF(INDEX(Responses!$A$474:$AZ$474,1,C$1)="","",INDEX(Responses!$A$474:$AZ$474,1,C$1)))</f>
        <v/>
      </c>
      <c r="D474" s="0" t="str">
        <f aca="false">IF(D$1="","",IF(INDEX(Responses!$A$474:$AZ$474,1,D$1)="","",INDEX(Responses!$A$474:$AZ$474,1,D$1)))</f>
        <v/>
      </c>
      <c r="E474" s="0" t="str">
        <f aca="false">IF(E$1="","",IF(INDEX(Responses!$A$474:$AZ$474,1,E$1)="","",INDEX(Responses!$A$474:$AZ$474,1,E$1)))</f>
        <v/>
      </c>
      <c r="F474" s="0" t="str">
        <f aca="false">IF(F$1="","",IF(INDEX(Responses!$A$474:$AZ$474,1,F$1)="","",INDEX(Responses!$A$474:$AZ$474,1,F$1)))</f>
        <v/>
      </c>
      <c r="G474" s="0" t="str">
        <f aca="false">IF(G$1="","",IF(INDEX(Responses!$A$474:$AZ$474,1,G$1)="","",INDEX(Responses!$A$474:$AZ$474,1,G$1)))</f>
        <v/>
      </c>
      <c r="H474" s="0" t="str">
        <f aca="false">IF(H$1="","",IF(INDEX(Responses!$A$474:$AZ$474,1,H$1)="","",INDEX(Responses!$A$474:$AZ$474,1,H$1)))</f>
        <v/>
      </c>
      <c r="I474" s="0" t="str">
        <f aca="false">IF(I$1="","",IF(INDEX(Responses!$A$474:$AZ$474,1,I$1)="","",INDEX(Responses!$A$474:$AZ$474,1,I$1)))</f>
        <v/>
      </c>
      <c r="J474" s="0" t="str">
        <f aca="false">IF(J$1="","",IF(INDEX(Responses!$A$474:$AZ$474,1,J$1)="","",INDEX(Responses!$A$474:$AZ$474,1,J$1)))</f>
        <v/>
      </c>
      <c r="K474" s="0" t="str">
        <f aca="false">IF(K$1="","",IF(INDEX(Responses!$A$474:$AZ$474,1,K$1)="","",INDEX(Responses!$A$474:$AZ$474,1,K$1)))</f>
        <v/>
      </c>
      <c r="L474" s="0" t="str">
        <f aca="false">IF(L$1="","",IF(INDEX(Responses!$A$474:$AZ$474,1,L$1)="","",INDEX(Responses!$A$474:$AZ$474,1,L$1)))</f>
        <v/>
      </c>
      <c r="M474" s="0" t="str">
        <f aca="false">IF(M$1="","",IF(INDEX(Responses!$A$474:$AZ$474,1,M$1)="","",INDEX(Responses!$A$474:$AZ$474,1,M$1)))</f>
        <v/>
      </c>
      <c r="N474" s="0" t="str">
        <f aca="false">IF(N$1="","",IF(INDEX(Responses!$A$474:$AZ$474,1,N$1)="","",INDEX(Responses!$A$474:$AZ$474,1,N$1)))</f>
        <v/>
      </c>
      <c r="O474" s="0" t="str">
        <f aca="false">IF(O$1="","",IF(INDEX(Responses!$A$474:$AZ$474,1,O$1)="","",INDEX(Responses!$A$474:$AZ$474,1,O$1)))</f>
        <v/>
      </c>
      <c r="P474" s="0" t="str">
        <f aca="false">IF(P$1="","",IF(INDEX(Responses!$A$474:$AZ$474,1,P$1)="","",INDEX(Responses!$A$474:$AZ$474,1,P$1)))</f>
        <v/>
      </c>
      <c r="Q474" s="0" t="str">
        <f aca="false">IF(Q$1="","",IF(INDEX(Responses!$A$474:$AZ$474,1,Q$1)="","",INDEX(Responses!$A$474:$AZ$474,1,Q$1)))</f>
        <v/>
      </c>
      <c r="R474" s="0" t="str">
        <f aca="false">IF(R$1="","",IF(INDEX(Responses!$A$474:$AZ$474,1,R$1)="","",INDEX(Responses!$A$474:$AZ$474,1,R$1)))</f>
        <v/>
      </c>
      <c r="S474" s="0" t="str">
        <f aca="false">IF(S$1="","",IF(INDEX(Responses!$A$474:$AZ$474,1,S$1)="","",INDEX(Responses!$A$474:$AZ$474,1,S$1)))</f>
        <v/>
      </c>
      <c r="T474" s="0" t="n">
        <f aca="false">IF(LEN(A474&amp;B474&amp;C474&amp;D474&amp;E474&amp;F474&amp;G474&amp;H474&amp;I474&amp;J474&amp;K474&amp;L474&amp;M474&amp;N474&amp;O474&amp;P474&amp;Q474&amp;R474&amp;S474)&gt;0,1,0)</f>
        <v>0</v>
      </c>
    </row>
    <row r="475" customFormat="false" ht="15" hidden="false" customHeight="false" outlineLevel="0" collapsed="false">
      <c r="A475" s="0" t="str">
        <f aca="false">IF(A$1="","",IF(INDEX(Responses!$A$475:$AZ$475,1,A$1)="","",INDEX(Responses!$A$475:$AZ$475,1,A$1)))</f>
        <v/>
      </c>
      <c r="B475" s="0" t="str">
        <f aca="false">IF(B$1="","",IF(INDEX(Responses!$A$475:$AZ$475,1,B$1)="","",INDEX(Responses!$A$475:$AZ$475,1,B$1)))</f>
        <v/>
      </c>
      <c r="C475" s="0" t="str">
        <f aca="false">IF(C$1="","",IF(INDEX(Responses!$A$475:$AZ$475,1,C$1)="","",INDEX(Responses!$A$475:$AZ$475,1,C$1)))</f>
        <v/>
      </c>
      <c r="D475" s="0" t="str">
        <f aca="false">IF(D$1="","",IF(INDEX(Responses!$A$475:$AZ$475,1,D$1)="","",INDEX(Responses!$A$475:$AZ$475,1,D$1)))</f>
        <v/>
      </c>
      <c r="E475" s="0" t="str">
        <f aca="false">IF(E$1="","",IF(INDEX(Responses!$A$475:$AZ$475,1,E$1)="","",INDEX(Responses!$A$475:$AZ$475,1,E$1)))</f>
        <v/>
      </c>
      <c r="F475" s="0" t="str">
        <f aca="false">IF(F$1="","",IF(INDEX(Responses!$A$475:$AZ$475,1,F$1)="","",INDEX(Responses!$A$475:$AZ$475,1,F$1)))</f>
        <v/>
      </c>
      <c r="G475" s="0" t="str">
        <f aca="false">IF(G$1="","",IF(INDEX(Responses!$A$475:$AZ$475,1,G$1)="","",INDEX(Responses!$A$475:$AZ$475,1,G$1)))</f>
        <v/>
      </c>
      <c r="H475" s="0" t="str">
        <f aca="false">IF(H$1="","",IF(INDEX(Responses!$A$475:$AZ$475,1,H$1)="","",INDEX(Responses!$A$475:$AZ$475,1,H$1)))</f>
        <v/>
      </c>
      <c r="I475" s="0" t="str">
        <f aca="false">IF(I$1="","",IF(INDEX(Responses!$A$475:$AZ$475,1,I$1)="","",INDEX(Responses!$A$475:$AZ$475,1,I$1)))</f>
        <v/>
      </c>
      <c r="J475" s="0" t="str">
        <f aca="false">IF(J$1="","",IF(INDEX(Responses!$A$475:$AZ$475,1,J$1)="","",INDEX(Responses!$A$475:$AZ$475,1,J$1)))</f>
        <v/>
      </c>
      <c r="K475" s="0" t="str">
        <f aca="false">IF(K$1="","",IF(INDEX(Responses!$A$475:$AZ$475,1,K$1)="","",INDEX(Responses!$A$475:$AZ$475,1,K$1)))</f>
        <v/>
      </c>
      <c r="L475" s="0" t="str">
        <f aca="false">IF(L$1="","",IF(INDEX(Responses!$A$475:$AZ$475,1,L$1)="","",INDEX(Responses!$A$475:$AZ$475,1,L$1)))</f>
        <v/>
      </c>
      <c r="M475" s="0" t="str">
        <f aca="false">IF(M$1="","",IF(INDEX(Responses!$A$475:$AZ$475,1,M$1)="","",INDEX(Responses!$A$475:$AZ$475,1,M$1)))</f>
        <v/>
      </c>
      <c r="N475" s="0" t="str">
        <f aca="false">IF(N$1="","",IF(INDEX(Responses!$A$475:$AZ$475,1,N$1)="","",INDEX(Responses!$A$475:$AZ$475,1,N$1)))</f>
        <v/>
      </c>
      <c r="O475" s="0" t="str">
        <f aca="false">IF(O$1="","",IF(INDEX(Responses!$A$475:$AZ$475,1,O$1)="","",INDEX(Responses!$A$475:$AZ$475,1,O$1)))</f>
        <v/>
      </c>
      <c r="P475" s="0" t="str">
        <f aca="false">IF(P$1="","",IF(INDEX(Responses!$A$475:$AZ$475,1,P$1)="","",INDEX(Responses!$A$475:$AZ$475,1,P$1)))</f>
        <v/>
      </c>
      <c r="Q475" s="0" t="str">
        <f aca="false">IF(Q$1="","",IF(INDEX(Responses!$A$475:$AZ$475,1,Q$1)="","",INDEX(Responses!$A$475:$AZ$475,1,Q$1)))</f>
        <v/>
      </c>
      <c r="R475" s="0" t="str">
        <f aca="false">IF(R$1="","",IF(INDEX(Responses!$A$475:$AZ$475,1,R$1)="","",INDEX(Responses!$A$475:$AZ$475,1,R$1)))</f>
        <v/>
      </c>
      <c r="S475" s="0" t="str">
        <f aca="false">IF(S$1="","",IF(INDEX(Responses!$A$475:$AZ$475,1,S$1)="","",INDEX(Responses!$A$475:$AZ$475,1,S$1)))</f>
        <v/>
      </c>
      <c r="T475" s="0" t="n">
        <f aca="false">IF(LEN(A475&amp;B475&amp;C475&amp;D475&amp;E475&amp;F475&amp;G475&amp;H475&amp;I475&amp;J475&amp;K475&amp;L475&amp;M475&amp;N475&amp;O475&amp;P475&amp;Q475&amp;R475&amp;S475)&gt;0,1,0)</f>
        <v>0</v>
      </c>
    </row>
    <row r="476" customFormat="false" ht="15" hidden="false" customHeight="false" outlineLevel="0" collapsed="false">
      <c r="A476" s="0" t="str">
        <f aca="false">IF(A$1="","",IF(INDEX(Responses!$A$476:$AZ$476,1,A$1)="","",INDEX(Responses!$A$476:$AZ$476,1,A$1)))</f>
        <v/>
      </c>
      <c r="B476" s="0" t="str">
        <f aca="false">IF(B$1="","",IF(INDEX(Responses!$A$476:$AZ$476,1,B$1)="","",INDEX(Responses!$A$476:$AZ$476,1,B$1)))</f>
        <v/>
      </c>
      <c r="C476" s="0" t="str">
        <f aca="false">IF(C$1="","",IF(INDEX(Responses!$A$476:$AZ$476,1,C$1)="","",INDEX(Responses!$A$476:$AZ$476,1,C$1)))</f>
        <v/>
      </c>
      <c r="D476" s="0" t="str">
        <f aca="false">IF(D$1="","",IF(INDEX(Responses!$A$476:$AZ$476,1,D$1)="","",INDEX(Responses!$A$476:$AZ$476,1,D$1)))</f>
        <v/>
      </c>
      <c r="E476" s="0" t="str">
        <f aca="false">IF(E$1="","",IF(INDEX(Responses!$A$476:$AZ$476,1,E$1)="","",INDEX(Responses!$A$476:$AZ$476,1,E$1)))</f>
        <v/>
      </c>
      <c r="F476" s="0" t="str">
        <f aca="false">IF(F$1="","",IF(INDEX(Responses!$A$476:$AZ$476,1,F$1)="","",INDEX(Responses!$A$476:$AZ$476,1,F$1)))</f>
        <v/>
      </c>
      <c r="G476" s="0" t="str">
        <f aca="false">IF(G$1="","",IF(INDEX(Responses!$A$476:$AZ$476,1,G$1)="","",INDEX(Responses!$A$476:$AZ$476,1,G$1)))</f>
        <v/>
      </c>
      <c r="H476" s="0" t="str">
        <f aca="false">IF(H$1="","",IF(INDEX(Responses!$A$476:$AZ$476,1,H$1)="","",INDEX(Responses!$A$476:$AZ$476,1,H$1)))</f>
        <v/>
      </c>
      <c r="I476" s="0" t="str">
        <f aca="false">IF(I$1="","",IF(INDEX(Responses!$A$476:$AZ$476,1,I$1)="","",INDEX(Responses!$A$476:$AZ$476,1,I$1)))</f>
        <v/>
      </c>
      <c r="J476" s="0" t="str">
        <f aca="false">IF(J$1="","",IF(INDEX(Responses!$A$476:$AZ$476,1,J$1)="","",INDEX(Responses!$A$476:$AZ$476,1,J$1)))</f>
        <v/>
      </c>
      <c r="K476" s="0" t="str">
        <f aca="false">IF(K$1="","",IF(INDEX(Responses!$A$476:$AZ$476,1,K$1)="","",INDEX(Responses!$A$476:$AZ$476,1,K$1)))</f>
        <v/>
      </c>
      <c r="L476" s="0" t="str">
        <f aca="false">IF(L$1="","",IF(INDEX(Responses!$A$476:$AZ$476,1,L$1)="","",INDEX(Responses!$A$476:$AZ$476,1,L$1)))</f>
        <v/>
      </c>
      <c r="M476" s="0" t="str">
        <f aca="false">IF(M$1="","",IF(INDEX(Responses!$A$476:$AZ$476,1,M$1)="","",INDEX(Responses!$A$476:$AZ$476,1,M$1)))</f>
        <v/>
      </c>
      <c r="N476" s="0" t="str">
        <f aca="false">IF(N$1="","",IF(INDEX(Responses!$A$476:$AZ$476,1,N$1)="","",INDEX(Responses!$A$476:$AZ$476,1,N$1)))</f>
        <v/>
      </c>
      <c r="O476" s="0" t="str">
        <f aca="false">IF(O$1="","",IF(INDEX(Responses!$A$476:$AZ$476,1,O$1)="","",INDEX(Responses!$A$476:$AZ$476,1,O$1)))</f>
        <v/>
      </c>
      <c r="P476" s="0" t="str">
        <f aca="false">IF(P$1="","",IF(INDEX(Responses!$A$476:$AZ$476,1,P$1)="","",INDEX(Responses!$A$476:$AZ$476,1,P$1)))</f>
        <v/>
      </c>
      <c r="Q476" s="0" t="str">
        <f aca="false">IF(Q$1="","",IF(INDEX(Responses!$A$476:$AZ$476,1,Q$1)="","",INDEX(Responses!$A$476:$AZ$476,1,Q$1)))</f>
        <v/>
      </c>
      <c r="R476" s="0" t="str">
        <f aca="false">IF(R$1="","",IF(INDEX(Responses!$A$476:$AZ$476,1,R$1)="","",INDEX(Responses!$A$476:$AZ$476,1,R$1)))</f>
        <v/>
      </c>
      <c r="S476" s="0" t="str">
        <f aca="false">IF(S$1="","",IF(INDEX(Responses!$A$476:$AZ$476,1,S$1)="","",INDEX(Responses!$A$476:$AZ$476,1,S$1)))</f>
        <v/>
      </c>
      <c r="T476" s="0" t="n">
        <f aca="false">IF(LEN(A476&amp;B476&amp;C476&amp;D476&amp;E476&amp;F476&amp;G476&amp;H476&amp;I476&amp;J476&amp;K476&amp;L476&amp;M476&amp;N476&amp;O476&amp;P476&amp;Q476&amp;R476&amp;S476)&gt;0,1,0)</f>
        <v>0</v>
      </c>
    </row>
    <row r="477" customFormat="false" ht="15" hidden="false" customHeight="false" outlineLevel="0" collapsed="false">
      <c r="A477" s="0" t="str">
        <f aca="false">IF(A$1="","",IF(INDEX(Responses!$A$477:$AZ$477,1,A$1)="","",INDEX(Responses!$A$477:$AZ$477,1,A$1)))</f>
        <v/>
      </c>
      <c r="B477" s="0" t="str">
        <f aca="false">IF(B$1="","",IF(INDEX(Responses!$A$477:$AZ$477,1,B$1)="","",INDEX(Responses!$A$477:$AZ$477,1,B$1)))</f>
        <v/>
      </c>
      <c r="C477" s="0" t="str">
        <f aca="false">IF(C$1="","",IF(INDEX(Responses!$A$477:$AZ$477,1,C$1)="","",INDEX(Responses!$A$477:$AZ$477,1,C$1)))</f>
        <v/>
      </c>
      <c r="D477" s="0" t="str">
        <f aca="false">IF(D$1="","",IF(INDEX(Responses!$A$477:$AZ$477,1,D$1)="","",INDEX(Responses!$A$477:$AZ$477,1,D$1)))</f>
        <v/>
      </c>
      <c r="E477" s="0" t="str">
        <f aca="false">IF(E$1="","",IF(INDEX(Responses!$A$477:$AZ$477,1,E$1)="","",INDEX(Responses!$A$477:$AZ$477,1,E$1)))</f>
        <v/>
      </c>
      <c r="F477" s="0" t="str">
        <f aca="false">IF(F$1="","",IF(INDEX(Responses!$A$477:$AZ$477,1,F$1)="","",INDEX(Responses!$A$477:$AZ$477,1,F$1)))</f>
        <v/>
      </c>
      <c r="G477" s="0" t="str">
        <f aca="false">IF(G$1="","",IF(INDEX(Responses!$A$477:$AZ$477,1,G$1)="","",INDEX(Responses!$A$477:$AZ$477,1,G$1)))</f>
        <v/>
      </c>
      <c r="H477" s="0" t="str">
        <f aca="false">IF(H$1="","",IF(INDEX(Responses!$A$477:$AZ$477,1,H$1)="","",INDEX(Responses!$A$477:$AZ$477,1,H$1)))</f>
        <v/>
      </c>
      <c r="I477" s="0" t="str">
        <f aca="false">IF(I$1="","",IF(INDEX(Responses!$A$477:$AZ$477,1,I$1)="","",INDEX(Responses!$A$477:$AZ$477,1,I$1)))</f>
        <v/>
      </c>
      <c r="J477" s="0" t="str">
        <f aca="false">IF(J$1="","",IF(INDEX(Responses!$A$477:$AZ$477,1,J$1)="","",INDEX(Responses!$A$477:$AZ$477,1,J$1)))</f>
        <v/>
      </c>
      <c r="K477" s="0" t="str">
        <f aca="false">IF(K$1="","",IF(INDEX(Responses!$A$477:$AZ$477,1,K$1)="","",INDEX(Responses!$A$477:$AZ$477,1,K$1)))</f>
        <v/>
      </c>
      <c r="L477" s="0" t="str">
        <f aca="false">IF(L$1="","",IF(INDEX(Responses!$A$477:$AZ$477,1,L$1)="","",INDEX(Responses!$A$477:$AZ$477,1,L$1)))</f>
        <v/>
      </c>
      <c r="M477" s="0" t="str">
        <f aca="false">IF(M$1="","",IF(INDEX(Responses!$A$477:$AZ$477,1,M$1)="","",INDEX(Responses!$A$477:$AZ$477,1,M$1)))</f>
        <v/>
      </c>
      <c r="N477" s="0" t="str">
        <f aca="false">IF(N$1="","",IF(INDEX(Responses!$A$477:$AZ$477,1,N$1)="","",INDEX(Responses!$A$477:$AZ$477,1,N$1)))</f>
        <v/>
      </c>
      <c r="O477" s="0" t="str">
        <f aca="false">IF(O$1="","",IF(INDEX(Responses!$A$477:$AZ$477,1,O$1)="","",INDEX(Responses!$A$477:$AZ$477,1,O$1)))</f>
        <v/>
      </c>
      <c r="P477" s="0" t="str">
        <f aca="false">IF(P$1="","",IF(INDEX(Responses!$A$477:$AZ$477,1,P$1)="","",INDEX(Responses!$A$477:$AZ$477,1,P$1)))</f>
        <v/>
      </c>
      <c r="Q477" s="0" t="str">
        <f aca="false">IF(Q$1="","",IF(INDEX(Responses!$A$477:$AZ$477,1,Q$1)="","",INDEX(Responses!$A$477:$AZ$477,1,Q$1)))</f>
        <v/>
      </c>
      <c r="R477" s="0" t="str">
        <f aca="false">IF(R$1="","",IF(INDEX(Responses!$A$477:$AZ$477,1,R$1)="","",INDEX(Responses!$A$477:$AZ$477,1,R$1)))</f>
        <v/>
      </c>
      <c r="S477" s="0" t="str">
        <f aca="false">IF(S$1="","",IF(INDEX(Responses!$A$477:$AZ$477,1,S$1)="","",INDEX(Responses!$A$477:$AZ$477,1,S$1)))</f>
        <v/>
      </c>
      <c r="T477" s="0" t="n">
        <f aca="false">IF(LEN(A477&amp;B477&amp;C477&amp;D477&amp;E477&amp;F477&amp;G477&amp;H477&amp;I477&amp;J477&amp;K477&amp;L477&amp;M477&amp;N477&amp;O477&amp;P477&amp;Q477&amp;R477&amp;S477)&gt;0,1,0)</f>
        <v>0</v>
      </c>
    </row>
    <row r="478" customFormat="false" ht="15" hidden="false" customHeight="false" outlineLevel="0" collapsed="false">
      <c r="A478" s="0" t="str">
        <f aca="false">IF(A$1="","",IF(INDEX(Responses!$A$478:$AZ$478,1,A$1)="","",INDEX(Responses!$A$478:$AZ$478,1,A$1)))</f>
        <v/>
      </c>
      <c r="B478" s="0" t="str">
        <f aca="false">IF(B$1="","",IF(INDEX(Responses!$A$478:$AZ$478,1,B$1)="","",INDEX(Responses!$A$478:$AZ$478,1,B$1)))</f>
        <v/>
      </c>
      <c r="C478" s="0" t="str">
        <f aca="false">IF(C$1="","",IF(INDEX(Responses!$A$478:$AZ$478,1,C$1)="","",INDEX(Responses!$A$478:$AZ$478,1,C$1)))</f>
        <v/>
      </c>
      <c r="D478" s="0" t="str">
        <f aca="false">IF(D$1="","",IF(INDEX(Responses!$A$478:$AZ$478,1,D$1)="","",INDEX(Responses!$A$478:$AZ$478,1,D$1)))</f>
        <v/>
      </c>
      <c r="E478" s="0" t="str">
        <f aca="false">IF(E$1="","",IF(INDEX(Responses!$A$478:$AZ$478,1,E$1)="","",INDEX(Responses!$A$478:$AZ$478,1,E$1)))</f>
        <v/>
      </c>
      <c r="F478" s="0" t="str">
        <f aca="false">IF(F$1="","",IF(INDEX(Responses!$A$478:$AZ$478,1,F$1)="","",INDEX(Responses!$A$478:$AZ$478,1,F$1)))</f>
        <v/>
      </c>
      <c r="G478" s="0" t="str">
        <f aca="false">IF(G$1="","",IF(INDEX(Responses!$A$478:$AZ$478,1,G$1)="","",INDEX(Responses!$A$478:$AZ$478,1,G$1)))</f>
        <v/>
      </c>
      <c r="H478" s="0" t="str">
        <f aca="false">IF(H$1="","",IF(INDEX(Responses!$A$478:$AZ$478,1,H$1)="","",INDEX(Responses!$A$478:$AZ$478,1,H$1)))</f>
        <v/>
      </c>
      <c r="I478" s="0" t="str">
        <f aca="false">IF(I$1="","",IF(INDEX(Responses!$A$478:$AZ$478,1,I$1)="","",INDEX(Responses!$A$478:$AZ$478,1,I$1)))</f>
        <v/>
      </c>
      <c r="J478" s="0" t="str">
        <f aca="false">IF(J$1="","",IF(INDEX(Responses!$A$478:$AZ$478,1,J$1)="","",INDEX(Responses!$A$478:$AZ$478,1,J$1)))</f>
        <v/>
      </c>
      <c r="K478" s="0" t="str">
        <f aca="false">IF(K$1="","",IF(INDEX(Responses!$A$478:$AZ$478,1,K$1)="","",INDEX(Responses!$A$478:$AZ$478,1,K$1)))</f>
        <v/>
      </c>
      <c r="L478" s="0" t="str">
        <f aca="false">IF(L$1="","",IF(INDEX(Responses!$A$478:$AZ$478,1,L$1)="","",INDEX(Responses!$A$478:$AZ$478,1,L$1)))</f>
        <v/>
      </c>
      <c r="M478" s="0" t="str">
        <f aca="false">IF(M$1="","",IF(INDEX(Responses!$A$478:$AZ$478,1,M$1)="","",INDEX(Responses!$A$478:$AZ$478,1,M$1)))</f>
        <v/>
      </c>
      <c r="N478" s="0" t="str">
        <f aca="false">IF(N$1="","",IF(INDEX(Responses!$A$478:$AZ$478,1,N$1)="","",INDEX(Responses!$A$478:$AZ$478,1,N$1)))</f>
        <v/>
      </c>
      <c r="O478" s="0" t="str">
        <f aca="false">IF(O$1="","",IF(INDEX(Responses!$A$478:$AZ$478,1,O$1)="","",INDEX(Responses!$A$478:$AZ$478,1,O$1)))</f>
        <v/>
      </c>
      <c r="P478" s="0" t="str">
        <f aca="false">IF(P$1="","",IF(INDEX(Responses!$A$478:$AZ$478,1,P$1)="","",INDEX(Responses!$A$478:$AZ$478,1,P$1)))</f>
        <v/>
      </c>
      <c r="Q478" s="0" t="str">
        <f aca="false">IF(Q$1="","",IF(INDEX(Responses!$A$478:$AZ$478,1,Q$1)="","",INDEX(Responses!$A$478:$AZ$478,1,Q$1)))</f>
        <v/>
      </c>
      <c r="R478" s="0" t="str">
        <f aca="false">IF(R$1="","",IF(INDEX(Responses!$A$478:$AZ$478,1,R$1)="","",INDEX(Responses!$A$478:$AZ$478,1,R$1)))</f>
        <v/>
      </c>
      <c r="S478" s="0" t="str">
        <f aca="false">IF(S$1="","",IF(INDEX(Responses!$A$478:$AZ$478,1,S$1)="","",INDEX(Responses!$A$478:$AZ$478,1,S$1)))</f>
        <v/>
      </c>
      <c r="T478" s="0" t="n">
        <f aca="false">IF(LEN(A478&amp;B478&amp;C478&amp;D478&amp;E478&amp;F478&amp;G478&amp;H478&amp;I478&amp;J478&amp;K478&amp;L478&amp;M478&amp;N478&amp;O478&amp;P478&amp;Q478&amp;R478&amp;S478)&gt;0,1,0)</f>
        <v>0</v>
      </c>
    </row>
    <row r="479" customFormat="false" ht="15" hidden="false" customHeight="false" outlineLevel="0" collapsed="false">
      <c r="A479" s="0" t="str">
        <f aca="false">IF(A$1="","",IF(INDEX(Responses!$A$479:$AZ$479,1,A$1)="","",INDEX(Responses!$A$479:$AZ$479,1,A$1)))</f>
        <v/>
      </c>
      <c r="B479" s="0" t="str">
        <f aca="false">IF(B$1="","",IF(INDEX(Responses!$A$479:$AZ$479,1,B$1)="","",INDEX(Responses!$A$479:$AZ$479,1,B$1)))</f>
        <v/>
      </c>
      <c r="C479" s="0" t="str">
        <f aca="false">IF(C$1="","",IF(INDEX(Responses!$A$479:$AZ$479,1,C$1)="","",INDEX(Responses!$A$479:$AZ$479,1,C$1)))</f>
        <v/>
      </c>
      <c r="D479" s="0" t="str">
        <f aca="false">IF(D$1="","",IF(INDEX(Responses!$A$479:$AZ$479,1,D$1)="","",INDEX(Responses!$A$479:$AZ$479,1,D$1)))</f>
        <v/>
      </c>
      <c r="E479" s="0" t="str">
        <f aca="false">IF(E$1="","",IF(INDEX(Responses!$A$479:$AZ$479,1,E$1)="","",INDEX(Responses!$A$479:$AZ$479,1,E$1)))</f>
        <v/>
      </c>
      <c r="F479" s="0" t="str">
        <f aca="false">IF(F$1="","",IF(INDEX(Responses!$A$479:$AZ$479,1,F$1)="","",INDEX(Responses!$A$479:$AZ$479,1,F$1)))</f>
        <v/>
      </c>
      <c r="G479" s="0" t="str">
        <f aca="false">IF(G$1="","",IF(INDEX(Responses!$A$479:$AZ$479,1,G$1)="","",INDEX(Responses!$A$479:$AZ$479,1,G$1)))</f>
        <v/>
      </c>
      <c r="H479" s="0" t="str">
        <f aca="false">IF(H$1="","",IF(INDEX(Responses!$A$479:$AZ$479,1,H$1)="","",INDEX(Responses!$A$479:$AZ$479,1,H$1)))</f>
        <v/>
      </c>
      <c r="I479" s="0" t="str">
        <f aca="false">IF(I$1="","",IF(INDEX(Responses!$A$479:$AZ$479,1,I$1)="","",INDEX(Responses!$A$479:$AZ$479,1,I$1)))</f>
        <v/>
      </c>
      <c r="J479" s="0" t="str">
        <f aca="false">IF(J$1="","",IF(INDEX(Responses!$A$479:$AZ$479,1,J$1)="","",INDEX(Responses!$A$479:$AZ$479,1,J$1)))</f>
        <v/>
      </c>
      <c r="K479" s="0" t="str">
        <f aca="false">IF(K$1="","",IF(INDEX(Responses!$A$479:$AZ$479,1,K$1)="","",INDEX(Responses!$A$479:$AZ$479,1,K$1)))</f>
        <v/>
      </c>
      <c r="L479" s="0" t="str">
        <f aca="false">IF(L$1="","",IF(INDEX(Responses!$A$479:$AZ$479,1,L$1)="","",INDEX(Responses!$A$479:$AZ$479,1,L$1)))</f>
        <v/>
      </c>
      <c r="M479" s="0" t="str">
        <f aca="false">IF(M$1="","",IF(INDEX(Responses!$A$479:$AZ$479,1,M$1)="","",INDEX(Responses!$A$479:$AZ$479,1,M$1)))</f>
        <v/>
      </c>
      <c r="N479" s="0" t="str">
        <f aca="false">IF(N$1="","",IF(INDEX(Responses!$A$479:$AZ$479,1,N$1)="","",INDEX(Responses!$A$479:$AZ$479,1,N$1)))</f>
        <v/>
      </c>
      <c r="O479" s="0" t="str">
        <f aca="false">IF(O$1="","",IF(INDEX(Responses!$A$479:$AZ$479,1,O$1)="","",INDEX(Responses!$A$479:$AZ$479,1,O$1)))</f>
        <v/>
      </c>
      <c r="P479" s="0" t="str">
        <f aca="false">IF(P$1="","",IF(INDEX(Responses!$A$479:$AZ$479,1,P$1)="","",INDEX(Responses!$A$479:$AZ$479,1,P$1)))</f>
        <v/>
      </c>
      <c r="Q479" s="0" t="str">
        <f aca="false">IF(Q$1="","",IF(INDEX(Responses!$A$479:$AZ$479,1,Q$1)="","",INDEX(Responses!$A$479:$AZ$479,1,Q$1)))</f>
        <v/>
      </c>
      <c r="R479" s="0" t="str">
        <f aca="false">IF(R$1="","",IF(INDEX(Responses!$A$479:$AZ$479,1,R$1)="","",INDEX(Responses!$A$479:$AZ$479,1,R$1)))</f>
        <v/>
      </c>
      <c r="S479" s="0" t="str">
        <f aca="false">IF(S$1="","",IF(INDEX(Responses!$A$479:$AZ$479,1,S$1)="","",INDEX(Responses!$A$479:$AZ$479,1,S$1)))</f>
        <v/>
      </c>
      <c r="T479" s="0" t="n">
        <f aca="false">IF(LEN(A479&amp;B479&amp;C479&amp;D479&amp;E479&amp;F479&amp;G479&amp;H479&amp;I479&amp;J479&amp;K479&amp;L479&amp;M479&amp;N479&amp;O479&amp;P479&amp;Q479&amp;R479&amp;S479)&gt;0,1,0)</f>
        <v>0</v>
      </c>
    </row>
    <row r="480" customFormat="false" ht="15" hidden="false" customHeight="false" outlineLevel="0" collapsed="false">
      <c r="A480" s="0" t="str">
        <f aca="false">IF(A$1="","",IF(INDEX(Responses!$A$480:$AZ$480,1,A$1)="","",INDEX(Responses!$A$480:$AZ$480,1,A$1)))</f>
        <v/>
      </c>
      <c r="B480" s="0" t="str">
        <f aca="false">IF(B$1="","",IF(INDEX(Responses!$A$480:$AZ$480,1,B$1)="","",INDEX(Responses!$A$480:$AZ$480,1,B$1)))</f>
        <v/>
      </c>
      <c r="C480" s="0" t="str">
        <f aca="false">IF(C$1="","",IF(INDEX(Responses!$A$480:$AZ$480,1,C$1)="","",INDEX(Responses!$A$480:$AZ$480,1,C$1)))</f>
        <v/>
      </c>
      <c r="D480" s="0" t="str">
        <f aca="false">IF(D$1="","",IF(INDEX(Responses!$A$480:$AZ$480,1,D$1)="","",INDEX(Responses!$A$480:$AZ$480,1,D$1)))</f>
        <v/>
      </c>
      <c r="E480" s="0" t="str">
        <f aca="false">IF(E$1="","",IF(INDEX(Responses!$A$480:$AZ$480,1,E$1)="","",INDEX(Responses!$A$480:$AZ$480,1,E$1)))</f>
        <v/>
      </c>
      <c r="F480" s="0" t="str">
        <f aca="false">IF(F$1="","",IF(INDEX(Responses!$A$480:$AZ$480,1,F$1)="","",INDEX(Responses!$A$480:$AZ$480,1,F$1)))</f>
        <v/>
      </c>
      <c r="G480" s="0" t="str">
        <f aca="false">IF(G$1="","",IF(INDEX(Responses!$A$480:$AZ$480,1,G$1)="","",INDEX(Responses!$A$480:$AZ$480,1,G$1)))</f>
        <v/>
      </c>
      <c r="H480" s="0" t="str">
        <f aca="false">IF(H$1="","",IF(INDEX(Responses!$A$480:$AZ$480,1,H$1)="","",INDEX(Responses!$A$480:$AZ$480,1,H$1)))</f>
        <v/>
      </c>
      <c r="I480" s="0" t="str">
        <f aca="false">IF(I$1="","",IF(INDEX(Responses!$A$480:$AZ$480,1,I$1)="","",INDEX(Responses!$A$480:$AZ$480,1,I$1)))</f>
        <v/>
      </c>
      <c r="J480" s="0" t="str">
        <f aca="false">IF(J$1="","",IF(INDEX(Responses!$A$480:$AZ$480,1,J$1)="","",INDEX(Responses!$A$480:$AZ$480,1,J$1)))</f>
        <v/>
      </c>
      <c r="K480" s="0" t="str">
        <f aca="false">IF(K$1="","",IF(INDEX(Responses!$A$480:$AZ$480,1,K$1)="","",INDEX(Responses!$A$480:$AZ$480,1,K$1)))</f>
        <v/>
      </c>
      <c r="L480" s="0" t="str">
        <f aca="false">IF(L$1="","",IF(INDEX(Responses!$A$480:$AZ$480,1,L$1)="","",INDEX(Responses!$A$480:$AZ$480,1,L$1)))</f>
        <v/>
      </c>
      <c r="M480" s="0" t="str">
        <f aca="false">IF(M$1="","",IF(INDEX(Responses!$A$480:$AZ$480,1,M$1)="","",INDEX(Responses!$A$480:$AZ$480,1,M$1)))</f>
        <v/>
      </c>
      <c r="N480" s="0" t="str">
        <f aca="false">IF(N$1="","",IF(INDEX(Responses!$A$480:$AZ$480,1,N$1)="","",INDEX(Responses!$A$480:$AZ$480,1,N$1)))</f>
        <v/>
      </c>
      <c r="O480" s="0" t="str">
        <f aca="false">IF(O$1="","",IF(INDEX(Responses!$A$480:$AZ$480,1,O$1)="","",INDEX(Responses!$A$480:$AZ$480,1,O$1)))</f>
        <v/>
      </c>
      <c r="P480" s="0" t="str">
        <f aca="false">IF(P$1="","",IF(INDEX(Responses!$A$480:$AZ$480,1,P$1)="","",INDEX(Responses!$A$480:$AZ$480,1,P$1)))</f>
        <v/>
      </c>
      <c r="Q480" s="0" t="str">
        <f aca="false">IF(Q$1="","",IF(INDEX(Responses!$A$480:$AZ$480,1,Q$1)="","",INDEX(Responses!$A$480:$AZ$480,1,Q$1)))</f>
        <v/>
      </c>
      <c r="R480" s="0" t="str">
        <f aca="false">IF(R$1="","",IF(INDEX(Responses!$A$480:$AZ$480,1,R$1)="","",INDEX(Responses!$A$480:$AZ$480,1,R$1)))</f>
        <v/>
      </c>
      <c r="S480" s="0" t="str">
        <f aca="false">IF(S$1="","",IF(INDEX(Responses!$A$480:$AZ$480,1,S$1)="","",INDEX(Responses!$A$480:$AZ$480,1,S$1)))</f>
        <v/>
      </c>
      <c r="T480" s="0" t="n">
        <f aca="false">IF(LEN(A480&amp;B480&amp;C480&amp;D480&amp;E480&amp;F480&amp;G480&amp;H480&amp;I480&amp;J480&amp;K480&amp;L480&amp;M480&amp;N480&amp;O480&amp;P480&amp;Q480&amp;R480&amp;S480)&gt;0,1,0)</f>
        <v>0</v>
      </c>
    </row>
    <row r="481" customFormat="false" ht="15" hidden="false" customHeight="false" outlineLevel="0" collapsed="false">
      <c r="A481" s="0" t="str">
        <f aca="false">IF(A$1="","",IF(INDEX(Responses!$A$481:$AZ$481,1,A$1)="","",INDEX(Responses!$A$481:$AZ$481,1,A$1)))</f>
        <v/>
      </c>
      <c r="B481" s="0" t="str">
        <f aca="false">IF(B$1="","",IF(INDEX(Responses!$A$481:$AZ$481,1,B$1)="","",INDEX(Responses!$A$481:$AZ$481,1,B$1)))</f>
        <v/>
      </c>
      <c r="C481" s="0" t="str">
        <f aca="false">IF(C$1="","",IF(INDEX(Responses!$A$481:$AZ$481,1,C$1)="","",INDEX(Responses!$A$481:$AZ$481,1,C$1)))</f>
        <v/>
      </c>
      <c r="D481" s="0" t="str">
        <f aca="false">IF(D$1="","",IF(INDEX(Responses!$A$481:$AZ$481,1,D$1)="","",INDEX(Responses!$A$481:$AZ$481,1,D$1)))</f>
        <v/>
      </c>
      <c r="E481" s="0" t="str">
        <f aca="false">IF(E$1="","",IF(INDEX(Responses!$A$481:$AZ$481,1,E$1)="","",INDEX(Responses!$A$481:$AZ$481,1,E$1)))</f>
        <v/>
      </c>
      <c r="F481" s="0" t="str">
        <f aca="false">IF(F$1="","",IF(INDEX(Responses!$A$481:$AZ$481,1,F$1)="","",INDEX(Responses!$A$481:$AZ$481,1,F$1)))</f>
        <v/>
      </c>
      <c r="G481" s="0" t="str">
        <f aca="false">IF(G$1="","",IF(INDEX(Responses!$A$481:$AZ$481,1,G$1)="","",INDEX(Responses!$A$481:$AZ$481,1,G$1)))</f>
        <v/>
      </c>
      <c r="H481" s="0" t="str">
        <f aca="false">IF(H$1="","",IF(INDEX(Responses!$A$481:$AZ$481,1,H$1)="","",INDEX(Responses!$A$481:$AZ$481,1,H$1)))</f>
        <v/>
      </c>
      <c r="I481" s="0" t="str">
        <f aca="false">IF(I$1="","",IF(INDEX(Responses!$A$481:$AZ$481,1,I$1)="","",INDEX(Responses!$A$481:$AZ$481,1,I$1)))</f>
        <v/>
      </c>
      <c r="J481" s="0" t="str">
        <f aca="false">IF(J$1="","",IF(INDEX(Responses!$A$481:$AZ$481,1,J$1)="","",INDEX(Responses!$A$481:$AZ$481,1,J$1)))</f>
        <v/>
      </c>
      <c r="K481" s="0" t="str">
        <f aca="false">IF(K$1="","",IF(INDEX(Responses!$A$481:$AZ$481,1,K$1)="","",INDEX(Responses!$A$481:$AZ$481,1,K$1)))</f>
        <v/>
      </c>
      <c r="L481" s="0" t="str">
        <f aca="false">IF(L$1="","",IF(INDEX(Responses!$A$481:$AZ$481,1,L$1)="","",INDEX(Responses!$A$481:$AZ$481,1,L$1)))</f>
        <v/>
      </c>
      <c r="M481" s="0" t="str">
        <f aca="false">IF(M$1="","",IF(INDEX(Responses!$A$481:$AZ$481,1,M$1)="","",INDEX(Responses!$A$481:$AZ$481,1,M$1)))</f>
        <v/>
      </c>
      <c r="N481" s="0" t="str">
        <f aca="false">IF(N$1="","",IF(INDEX(Responses!$A$481:$AZ$481,1,N$1)="","",INDEX(Responses!$A$481:$AZ$481,1,N$1)))</f>
        <v/>
      </c>
      <c r="O481" s="0" t="str">
        <f aca="false">IF(O$1="","",IF(INDEX(Responses!$A$481:$AZ$481,1,O$1)="","",INDEX(Responses!$A$481:$AZ$481,1,O$1)))</f>
        <v/>
      </c>
      <c r="P481" s="0" t="str">
        <f aca="false">IF(P$1="","",IF(INDEX(Responses!$A$481:$AZ$481,1,P$1)="","",INDEX(Responses!$A$481:$AZ$481,1,P$1)))</f>
        <v/>
      </c>
      <c r="Q481" s="0" t="str">
        <f aca="false">IF(Q$1="","",IF(INDEX(Responses!$A$481:$AZ$481,1,Q$1)="","",INDEX(Responses!$A$481:$AZ$481,1,Q$1)))</f>
        <v/>
      </c>
      <c r="R481" s="0" t="str">
        <f aca="false">IF(R$1="","",IF(INDEX(Responses!$A$481:$AZ$481,1,R$1)="","",INDEX(Responses!$A$481:$AZ$481,1,R$1)))</f>
        <v/>
      </c>
      <c r="S481" s="0" t="str">
        <f aca="false">IF(S$1="","",IF(INDEX(Responses!$A$481:$AZ$481,1,S$1)="","",INDEX(Responses!$A$481:$AZ$481,1,S$1)))</f>
        <v/>
      </c>
      <c r="T481" s="0" t="n">
        <f aca="false">IF(LEN(A481&amp;B481&amp;C481&amp;D481&amp;E481&amp;F481&amp;G481&amp;H481&amp;I481&amp;J481&amp;K481&amp;L481&amp;M481&amp;N481&amp;O481&amp;P481&amp;Q481&amp;R481&amp;S481)&gt;0,1,0)</f>
        <v>0</v>
      </c>
    </row>
    <row r="482" customFormat="false" ht="15" hidden="false" customHeight="false" outlineLevel="0" collapsed="false">
      <c r="A482" s="0" t="str">
        <f aca="false">IF(A$1="","",IF(INDEX(Responses!$A$482:$AZ$482,1,A$1)="","",INDEX(Responses!$A$482:$AZ$482,1,A$1)))</f>
        <v/>
      </c>
      <c r="B482" s="0" t="str">
        <f aca="false">IF(B$1="","",IF(INDEX(Responses!$A$482:$AZ$482,1,B$1)="","",INDEX(Responses!$A$482:$AZ$482,1,B$1)))</f>
        <v/>
      </c>
      <c r="C482" s="0" t="str">
        <f aca="false">IF(C$1="","",IF(INDEX(Responses!$A$482:$AZ$482,1,C$1)="","",INDEX(Responses!$A$482:$AZ$482,1,C$1)))</f>
        <v/>
      </c>
      <c r="D482" s="0" t="str">
        <f aca="false">IF(D$1="","",IF(INDEX(Responses!$A$482:$AZ$482,1,D$1)="","",INDEX(Responses!$A$482:$AZ$482,1,D$1)))</f>
        <v/>
      </c>
      <c r="E482" s="0" t="str">
        <f aca="false">IF(E$1="","",IF(INDEX(Responses!$A$482:$AZ$482,1,E$1)="","",INDEX(Responses!$A$482:$AZ$482,1,E$1)))</f>
        <v/>
      </c>
      <c r="F482" s="0" t="str">
        <f aca="false">IF(F$1="","",IF(INDEX(Responses!$A$482:$AZ$482,1,F$1)="","",INDEX(Responses!$A$482:$AZ$482,1,F$1)))</f>
        <v/>
      </c>
      <c r="G482" s="0" t="str">
        <f aca="false">IF(G$1="","",IF(INDEX(Responses!$A$482:$AZ$482,1,G$1)="","",INDEX(Responses!$A$482:$AZ$482,1,G$1)))</f>
        <v/>
      </c>
      <c r="H482" s="0" t="str">
        <f aca="false">IF(H$1="","",IF(INDEX(Responses!$A$482:$AZ$482,1,H$1)="","",INDEX(Responses!$A$482:$AZ$482,1,H$1)))</f>
        <v/>
      </c>
      <c r="I482" s="0" t="str">
        <f aca="false">IF(I$1="","",IF(INDEX(Responses!$A$482:$AZ$482,1,I$1)="","",INDEX(Responses!$A$482:$AZ$482,1,I$1)))</f>
        <v/>
      </c>
      <c r="J482" s="0" t="str">
        <f aca="false">IF(J$1="","",IF(INDEX(Responses!$A$482:$AZ$482,1,J$1)="","",INDEX(Responses!$A$482:$AZ$482,1,J$1)))</f>
        <v/>
      </c>
      <c r="K482" s="0" t="str">
        <f aca="false">IF(K$1="","",IF(INDEX(Responses!$A$482:$AZ$482,1,K$1)="","",INDEX(Responses!$A$482:$AZ$482,1,K$1)))</f>
        <v/>
      </c>
      <c r="L482" s="0" t="str">
        <f aca="false">IF(L$1="","",IF(INDEX(Responses!$A$482:$AZ$482,1,L$1)="","",INDEX(Responses!$A$482:$AZ$482,1,L$1)))</f>
        <v/>
      </c>
      <c r="M482" s="0" t="str">
        <f aca="false">IF(M$1="","",IF(INDEX(Responses!$A$482:$AZ$482,1,M$1)="","",INDEX(Responses!$A$482:$AZ$482,1,M$1)))</f>
        <v/>
      </c>
      <c r="N482" s="0" t="str">
        <f aca="false">IF(N$1="","",IF(INDEX(Responses!$A$482:$AZ$482,1,N$1)="","",INDEX(Responses!$A$482:$AZ$482,1,N$1)))</f>
        <v/>
      </c>
      <c r="O482" s="0" t="str">
        <f aca="false">IF(O$1="","",IF(INDEX(Responses!$A$482:$AZ$482,1,O$1)="","",INDEX(Responses!$A$482:$AZ$482,1,O$1)))</f>
        <v/>
      </c>
      <c r="P482" s="0" t="str">
        <f aca="false">IF(P$1="","",IF(INDEX(Responses!$A$482:$AZ$482,1,P$1)="","",INDEX(Responses!$A$482:$AZ$482,1,P$1)))</f>
        <v/>
      </c>
      <c r="Q482" s="0" t="str">
        <f aca="false">IF(Q$1="","",IF(INDEX(Responses!$A$482:$AZ$482,1,Q$1)="","",INDEX(Responses!$A$482:$AZ$482,1,Q$1)))</f>
        <v/>
      </c>
      <c r="R482" s="0" t="str">
        <f aca="false">IF(R$1="","",IF(INDEX(Responses!$A$482:$AZ$482,1,R$1)="","",INDEX(Responses!$A$482:$AZ$482,1,R$1)))</f>
        <v/>
      </c>
      <c r="S482" s="0" t="str">
        <f aca="false">IF(S$1="","",IF(INDEX(Responses!$A$482:$AZ$482,1,S$1)="","",INDEX(Responses!$A$482:$AZ$482,1,S$1)))</f>
        <v/>
      </c>
      <c r="T482" s="0" t="n">
        <f aca="false">IF(LEN(A482&amp;B482&amp;C482&amp;D482&amp;E482&amp;F482&amp;G482&amp;H482&amp;I482&amp;J482&amp;K482&amp;L482&amp;M482&amp;N482&amp;O482&amp;P482&amp;Q482&amp;R482&amp;S482)&gt;0,1,0)</f>
        <v>0</v>
      </c>
    </row>
    <row r="483" customFormat="false" ht="15" hidden="false" customHeight="false" outlineLevel="0" collapsed="false">
      <c r="A483" s="0" t="str">
        <f aca="false">IF(A$1="","",IF(INDEX(Responses!$A$483:$AZ$483,1,A$1)="","",INDEX(Responses!$A$483:$AZ$483,1,A$1)))</f>
        <v/>
      </c>
      <c r="B483" s="0" t="str">
        <f aca="false">IF(B$1="","",IF(INDEX(Responses!$A$483:$AZ$483,1,B$1)="","",INDEX(Responses!$A$483:$AZ$483,1,B$1)))</f>
        <v/>
      </c>
      <c r="C483" s="0" t="str">
        <f aca="false">IF(C$1="","",IF(INDEX(Responses!$A$483:$AZ$483,1,C$1)="","",INDEX(Responses!$A$483:$AZ$483,1,C$1)))</f>
        <v/>
      </c>
      <c r="D483" s="0" t="str">
        <f aca="false">IF(D$1="","",IF(INDEX(Responses!$A$483:$AZ$483,1,D$1)="","",INDEX(Responses!$A$483:$AZ$483,1,D$1)))</f>
        <v/>
      </c>
      <c r="E483" s="0" t="str">
        <f aca="false">IF(E$1="","",IF(INDEX(Responses!$A$483:$AZ$483,1,E$1)="","",INDEX(Responses!$A$483:$AZ$483,1,E$1)))</f>
        <v/>
      </c>
      <c r="F483" s="0" t="str">
        <f aca="false">IF(F$1="","",IF(INDEX(Responses!$A$483:$AZ$483,1,F$1)="","",INDEX(Responses!$A$483:$AZ$483,1,F$1)))</f>
        <v/>
      </c>
      <c r="G483" s="0" t="str">
        <f aca="false">IF(G$1="","",IF(INDEX(Responses!$A$483:$AZ$483,1,G$1)="","",INDEX(Responses!$A$483:$AZ$483,1,G$1)))</f>
        <v/>
      </c>
      <c r="H483" s="0" t="str">
        <f aca="false">IF(H$1="","",IF(INDEX(Responses!$A$483:$AZ$483,1,H$1)="","",INDEX(Responses!$A$483:$AZ$483,1,H$1)))</f>
        <v/>
      </c>
      <c r="I483" s="0" t="str">
        <f aca="false">IF(I$1="","",IF(INDEX(Responses!$A$483:$AZ$483,1,I$1)="","",INDEX(Responses!$A$483:$AZ$483,1,I$1)))</f>
        <v/>
      </c>
      <c r="J483" s="0" t="str">
        <f aca="false">IF(J$1="","",IF(INDEX(Responses!$A$483:$AZ$483,1,J$1)="","",INDEX(Responses!$A$483:$AZ$483,1,J$1)))</f>
        <v/>
      </c>
      <c r="K483" s="0" t="str">
        <f aca="false">IF(K$1="","",IF(INDEX(Responses!$A$483:$AZ$483,1,K$1)="","",INDEX(Responses!$A$483:$AZ$483,1,K$1)))</f>
        <v/>
      </c>
      <c r="L483" s="0" t="str">
        <f aca="false">IF(L$1="","",IF(INDEX(Responses!$A$483:$AZ$483,1,L$1)="","",INDEX(Responses!$A$483:$AZ$483,1,L$1)))</f>
        <v/>
      </c>
      <c r="M483" s="0" t="str">
        <f aca="false">IF(M$1="","",IF(INDEX(Responses!$A$483:$AZ$483,1,M$1)="","",INDEX(Responses!$A$483:$AZ$483,1,M$1)))</f>
        <v/>
      </c>
      <c r="N483" s="0" t="str">
        <f aca="false">IF(N$1="","",IF(INDEX(Responses!$A$483:$AZ$483,1,N$1)="","",INDEX(Responses!$A$483:$AZ$483,1,N$1)))</f>
        <v/>
      </c>
      <c r="O483" s="0" t="str">
        <f aca="false">IF(O$1="","",IF(INDEX(Responses!$A$483:$AZ$483,1,O$1)="","",INDEX(Responses!$A$483:$AZ$483,1,O$1)))</f>
        <v/>
      </c>
      <c r="P483" s="0" t="str">
        <f aca="false">IF(P$1="","",IF(INDEX(Responses!$A$483:$AZ$483,1,P$1)="","",INDEX(Responses!$A$483:$AZ$483,1,P$1)))</f>
        <v/>
      </c>
      <c r="Q483" s="0" t="str">
        <f aca="false">IF(Q$1="","",IF(INDEX(Responses!$A$483:$AZ$483,1,Q$1)="","",INDEX(Responses!$A$483:$AZ$483,1,Q$1)))</f>
        <v/>
      </c>
      <c r="R483" s="0" t="str">
        <f aca="false">IF(R$1="","",IF(INDEX(Responses!$A$483:$AZ$483,1,R$1)="","",INDEX(Responses!$A$483:$AZ$483,1,R$1)))</f>
        <v/>
      </c>
      <c r="S483" s="0" t="str">
        <f aca="false">IF(S$1="","",IF(INDEX(Responses!$A$483:$AZ$483,1,S$1)="","",INDEX(Responses!$A$483:$AZ$483,1,S$1)))</f>
        <v/>
      </c>
      <c r="T483" s="0" t="n">
        <f aca="false">IF(LEN(A483&amp;B483&amp;C483&amp;D483&amp;E483&amp;F483&amp;G483&amp;H483&amp;I483&amp;J483&amp;K483&amp;L483&amp;M483&amp;N483&amp;O483&amp;P483&amp;Q483&amp;R483&amp;S483)&gt;0,1,0)</f>
        <v>0</v>
      </c>
    </row>
    <row r="484" customFormat="false" ht="15" hidden="false" customHeight="false" outlineLevel="0" collapsed="false">
      <c r="A484" s="0" t="str">
        <f aca="false">IF(A$1="","",IF(INDEX(Responses!$A$484:$AZ$484,1,A$1)="","",INDEX(Responses!$A$484:$AZ$484,1,A$1)))</f>
        <v/>
      </c>
      <c r="B484" s="0" t="str">
        <f aca="false">IF(B$1="","",IF(INDEX(Responses!$A$484:$AZ$484,1,B$1)="","",INDEX(Responses!$A$484:$AZ$484,1,B$1)))</f>
        <v/>
      </c>
      <c r="C484" s="0" t="str">
        <f aca="false">IF(C$1="","",IF(INDEX(Responses!$A$484:$AZ$484,1,C$1)="","",INDEX(Responses!$A$484:$AZ$484,1,C$1)))</f>
        <v/>
      </c>
      <c r="D484" s="0" t="str">
        <f aca="false">IF(D$1="","",IF(INDEX(Responses!$A$484:$AZ$484,1,D$1)="","",INDEX(Responses!$A$484:$AZ$484,1,D$1)))</f>
        <v/>
      </c>
      <c r="E484" s="0" t="str">
        <f aca="false">IF(E$1="","",IF(INDEX(Responses!$A$484:$AZ$484,1,E$1)="","",INDEX(Responses!$A$484:$AZ$484,1,E$1)))</f>
        <v/>
      </c>
      <c r="F484" s="0" t="str">
        <f aca="false">IF(F$1="","",IF(INDEX(Responses!$A$484:$AZ$484,1,F$1)="","",INDEX(Responses!$A$484:$AZ$484,1,F$1)))</f>
        <v/>
      </c>
      <c r="G484" s="0" t="str">
        <f aca="false">IF(G$1="","",IF(INDEX(Responses!$A$484:$AZ$484,1,G$1)="","",INDEX(Responses!$A$484:$AZ$484,1,G$1)))</f>
        <v/>
      </c>
      <c r="H484" s="0" t="str">
        <f aca="false">IF(H$1="","",IF(INDEX(Responses!$A$484:$AZ$484,1,H$1)="","",INDEX(Responses!$A$484:$AZ$484,1,H$1)))</f>
        <v/>
      </c>
      <c r="I484" s="0" t="str">
        <f aca="false">IF(I$1="","",IF(INDEX(Responses!$A$484:$AZ$484,1,I$1)="","",INDEX(Responses!$A$484:$AZ$484,1,I$1)))</f>
        <v/>
      </c>
      <c r="J484" s="0" t="str">
        <f aca="false">IF(J$1="","",IF(INDEX(Responses!$A$484:$AZ$484,1,J$1)="","",INDEX(Responses!$A$484:$AZ$484,1,J$1)))</f>
        <v/>
      </c>
      <c r="K484" s="0" t="str">
        <f aca="false">IF(K$1="","",IF(INDEX(Responses!$A$484:$AZ$484,1,K$1)="","",INDEX(Responses!$A$484:$AZ$484,1,K$1)))</f>
        <v/>
      </c>
      <c r="L484" s="0" t="str">
        <f aca="false">IF(L$1="","",IF(INDEX(Responses!$A$484:$AZ$484,1,L$1)="","",INDEX(Responses!$A$484:$AZ$484,1,L$1)))</f>
        <v/>
      </c>
      <c r="M484" s="0" t="str">
        <f aca="false">IF(M$1="","",IF(INDEX(Responses!$A$484:$AZ$484,1,M$1)="","",INDEX(Responses!$A$484:$AZ$484,1,M$1)))</f>
        <v/>
      </c>
      <c r="N484" s="0" t="str">
        <f aca="false">IF(N$1="","",IF(INDEX(Responses!$A$484:$AZ$484,1,N$1)="","",INDEX(Responses!$A$484:$AZ$484,1,N$1)))</f>
        <v/>
      </c>
      <c r="O484" s="0" t="str">
        <f aca="false">IF(O$1="","",IF(INDEX(Responses!$A$484:$AZ$484,1,O$1)="","",INDEX(Responses!$A$484:$AZ$484,1,O$1)))</f>
        <v/>
      </c>
      <c r="P484" s="0" t="str">
        <f aca="false">IF(P$1="","",IF(INDEX(Responses!$A$484:$AZ$484,1,P$1)="","",INDEX(Responses!$A$484:$AZ$484,1,P$1)))</f>
        <v/>
      </c>
      <c r="Q484" s="0" t="str">
        <f aca="false">IF(Q$1="","",IF(INDEX(Responses!$A$484:$AZ$484,1,Q$1)="","",INDEX(Responses!$A$484:$AZ$484,1,Q$1)))</f>
        <v/>
      </c>
      <c r="R484" s="0" t="str">
        <f aca="false">IF(R$1="","",IF(INDEX(Responses!$A$484:$AZ$484,1,R$1)="","",INDEX(Responses!$A$484:$AZ$484,1,R$1)))</f>
        <v/>
      </c>
      <c r="S484" s="0" t="str">
        <f aca="false">IF(S$1="","",IF(INDEX(Responses!$A$484:$AZ$484,1,S$1)="","",INDEX(Responses!$A$484:$AZ$484,1,S$1)))</f>
        <v/>
      </c>
      <c r="T484" s="0" t="n">
        <f aca="false">IF(LEN(A484&amp;B484&amp;C484&amp;D484&amp;E484&amp;F484&amp;G484&amp;H484&amp;I484&amp;J484&amp;K484&amp;L484&amp;M484&amp;N484&amp;O484&amp;P484&amp;Q484&amp;R484&amp;S484)&gt;0,1,0)</f>
        <v>0</v>
      </c>
    </row>
    <row r="485" customFormat="false" ht="15" hidden="false" customHeight="false" outlineLevel="0" collapsed="false">
      <c r="A485" s="0" t="str">
        <f aca="false">IF(A$1="","",IF(INDEX(Responses!$A$485:$AZ$485,1,A$1)="","",INDEX(Responses!$A$485:$AZ$485,1,A$1)))</f>
        <v/>
      </c>
      <c r="B485" s="0" t="str">
        <f aca="false">IF(B$1="","",IF(INDEX(Responses!$A$485:$AZ$485,1,B$1)="","",INDEX(Responses!$A$485:$AZ$485,1,B$1)))</f>
        <v/>
      </c>
      <c r="C485" s="0" t="str">
        <f aca="false">IF(C$1="","",IF(INDEX(Responses!$A$485:$AZ$485,1,C$1)="","",INDEX(Responses!$A$485:$AZ$485,1,C$1)))</f>
        <v/>
      </c>
      <c r="D485" s="0" t="str">
        <f aca="false">IF(D$1="","",IF(INDEX(Responses!$A$485:$AZ$485,1,D$1)="","",INDEX(Responses!$A$485:$AZ$485,1,D$1)))</f>
        <v/>
      </c>
      <c r="E485" s="0" t="str">
        <f aca="false">IF(E$1="","",IF(INDEX(Responses!$A$485:$AZ$485,1,E$1)="","",INDEX(Responses!$A$485:$AZ$485,1,E$1)))</f>
        <v/>
      </c>
      <c r="F485" s="0" t="str">
        <f aca="false">IF(F$1="","",IF(INDEX(Responses!$A$485:$AZ$485,1,F$1)="","",INDEX(Responses!$A$485:$AZ$485,1,F$1)))</f>
        <v/>
      </c>
      <c r="G485" s="0" t="str">
        <f aca="false">IF(G$1="","",IF(INDEX(Responses!$A$485:$AZ$485,1,G$1)="","",INDEX(Responses!$A$485:$AZ$485,1,G$1)))</f>
        <v/>
      </c>
      <c r="H485" s="0" t="str">
        <f aca="false">IF(H$1="","",IF(INDEX(Responses!$A$485:$AZ$485,1,H$1)="","",INDEX(Responses!$A$485:$AZ$485,1,H$1)))</f>
        <v/>
      </c>
      <c r="I485" s="0" t="str">
        <f aca="false">IF(I$1="","",IF(INDEX(Responses!$A$485:$AZ$485,1,I$1)="","",INDEX(Responses!$A$485:$AZ$485,1,I$1)))</f>
        <v/>
      </c>
      <c r="J485" s="0" t="str">
        <f aca="false">IF(J$1="","",IF(INDEX(Responses!$A$485:$AZ$485,1,J$1)="","",INDEX(Responses!$A$485:$AZ$485,1,J$1)))</f>
        <v/>
      </c>
      <c r="K485" s="0" t="str">
        <f aca="false">IF(K$1="","",IF(INDEX(Responses!$A$485:$AZ$485,1,K$1)="","",INDEX(Responses!$A$485:$AZ$485,1,K$1)))</f>
        <v/>
      </c>
      <c r="L485" s="0" t="str">
        <f aca="false">IF(L$1="","",IF(INDEX(Responses!$A$485:$AZ$485,1,L$1)="","",INDEX(Responses!$A$485:$AZ$485,1,L$1)))</f>
        <v/>
      </c>
      <c r="M485" s="0" t="str">
        <f aca="false">IF(M$1="","",IF(INDEX(Responses!$A$485:$AZ$485,1,M$1)="","",INDEX(Responses!$A$485:$AZ$485,1,M$1)))</f>
        <v/>
      </c>
      <c r="N485" s="0" t="str">
        <f aca="false">IF(N$1="","",IF(INDEX(Responses!$A$485:$AZ$485,1,N$1)="","",INDEX(Responses!$A$485:$AZ$485,1,N$1)))</f>
        <v/>
      </c>
      <c r="O485" s="0" t="str">
        <f aca="false">IF(O$1="","",IF(INDEX(Responses!$A$485:$AZ$485,1,O$1)="","",INDEX(Responses!$A$485:$AZ$485,1,O$1)))</f>
        <v/>
      </c>
      <c r="P485" s="0" t="str">
        <f aca="false">IF(P$1="","",IF(INDEX(Responses!$A$485:$AZ$485,1,P$1)="","",INDEX(Responses!$A$485:$AZ$485,1,P$1)))</f>
        <v/>
      </c>
      <c r="Q485" s="0" t="str">
        <f aca="false">IF(Q$1="","",IF(INDEX(Responses!$A$485:$AZ$485,1,Q$1)="","",INDEX(Responses!$A$485:$AZ$485,1,Q$1)))</f>
        <v/>
      </c>
      <c r="R485" s="0" t="str">
        <f aca="false">IF(R$1="","",IF(INDEX(Responses!$A$485:$AZ$485,1,R$1)="","",INDEX(Responses!$A$485:$AZ$485,1,R$1)))</f>
        <v/>
      </c>
      <c r="S485" s="0" t="str">
        <f aca="false">IF(S$1="","",IF(INDEX(Responses!$A$485:$AZ$485,1,S$1)="","",INDEX(Responses!$A$485:$AZ$485,1,S$1)))</f>
        <v/>
      </c>
      <c r="T485" s="0" t="n">
        <f aca="false">IF(LEN(A485&amp;B485&amp;C485&amp;D485&amp;E485&amp;F485&amp;G485&amp;H485&amp;I485&amp;J485&amp;K485&amp;L485&amp;M485&amp;N485&amp;O485&amp;P485&amp;Q485&amp;R485&amp;S485)&gt;0,1,0)</f>
        <v>0</v>
      </c>
    </row>
    <row r="486" customFormat="false" ht="15" hidden="false" customHeight="false" outlineLevel="0" collapsed="false">
      <c r="A486" s="0" t="str">
        <f aca="false">IF(A$1="","",IF(INDEX(Responses!$A$486:$AZ$486,1,A$1)="","",INDEX(Responses!$A$486:$AZ$486,1,A$1)))</f>
        <v/>
      </c>
      <c r="B486" s="0" t="str">
        <f aca="false">IF(B$1="","",IF(INDEX(Responses!$A$486:$AZ$486,1,B$1)="","",INDEX(Responses!$A$486:$AZ$486,1,B$1)))</f>
        <v/>
      </c>
      <c r="C486" s="0" t="str">
        <f aca="false">IF(C$1="","",IF(INDEX(Responses!$A$486:$AZ$486,1,C$1)="","",INDEX(Responses!$A$486:$AZ$486,1,C$1)))</f>
        <v/>
      </c>
      <c r="D486" s="0" t="str">
        <f aca="false">IF(D$1="","",IF(INDEX(Responses!$A$486:$AZ$486,1,D$1)="","",INDEX(Responses!$A$486:$AZ$486,1,D$1)))</f>
        <v/>
      </c>
      <c r="E486" s="0" t="str">
        <f aca="false">IF(E$1="","",IF(INDEX(Responses!$A$486:$AZ$486,1,E$1)="","",INDEX(Responses!$A$486:$AZ$486,1,E$1)))</f>
        <v/>
      </c>
      <c r="F486" s="0" t="str">
        <f aca="false">IF(F$1="","",IF(INDEX(Responses!$A$486:$AZ$486,1,F$1)="","",INDEX(Responses!$A$486:$AZ$486,1,F$1)))</f>
        <v/>
      </c>
      <c r="G486" s="0" t="str">
        <f aca="false">IF(G$1="","",IF(INDEX(Responses!$A$486:$AZ$486,1,G$1)="","",INDEX(Responses!$A$486:$AZ$486,1,G$1)))</f>
        <v/>
      </c>
      <c r="H486" s="0" t="str">
        <f aca="false">IF(H$1="","",IF(INDEX(Responses!$A$486:$AZ$486,1,H$1)="","",INDEX(Responses!$A$486:$AZ$486,1,H$1)))</f>
        <v/>
      </c>
      <c r="I486" s="0" t="str">
        <f aca="false">IF(I$1="","",IF(INDEX(Responses!$A$486:$AZ$486,1,I$1)="","",INDEX(Responses!$A$486:$AZ$486,1,I$1)))</f>
        <v/>
      </c>
      <c r="J486" s="0" t="str">
        <f aca="false">IF(J$1="","",IF(INDEX(Responses!$A$486:$AZ$486,1,J$1)="","",INDEX(Responses!$A$486:$AZ$486,1,J$1)))</f>
        <v/>
      </c>
      <c r="K486" s="0" t="str">
        <f aca="false">IF(K$1="","",IF(INDEX(Responses!$A$486:$AZ$486,1,K$1)="","",INDEX(Responses!$A$486:$AZ$486,1,K$1)))</f>
        <v/>
      </c>
      <c r="L486" s="0" t="str">
        <f aca="false">IF(L$1="","",IF(INDEX(Responses!$A$486:$AZ$486,1,L$1)="","",INDEX(Responses!$A$486:$AZ$486,1,L$1)))</f>
        <v/>
      </c>
      <c r="M486" s="0" t="str">
        <f aca="false">IF(M$1="","",IF(INDEX(Responses!$A$486:$AZ$486,1,M$1)="","",INDEX(Responses!$A$486:$AZ$486,1,M$1)))</f>
        <v/>
      </c>
      <c r="N486" s="0" t="str">
        <f aca="false">IF(N$1="","",IF(INDEX(Responses!$A$486:$AZ$486,1,N$1)="","",INDEX(Responses!$A$486:$AZ$486,1,N$1)))</f>
        <v/>
      </c>
      <c r="O486" s="0" t="str">
        <f aca="false">IF(O$1="","",IF(INDEX(Responses!$A$486:$AZ$486,1,O$1)="","",INDEX(Responses!$A$486:$AZ$486,1,O$1)))</f>
        <v/>
      </c>
      <c r="P486" s="0" t="str">
        <f aca="false">IF(P$1="","",IF(INDEX(Responses!$A$486:$AZ$486,1,P$1)="","",INDEX(Responses!$A$486:$AZ$486,1,P$1)))</f>
        <v/>
      </c>
      <c r="Q486" s="0" t="str">
        <f aca="false">IF(Q$1="","",IF(INDEX(Responses!$A$486:$AZ$486,1,Q$1)="","",INDEX(Responses!$A$486:$AZ$486,1,Q$1)))</f>
        <v/>
      </c>
      <c r="R486" s="0" t="str">
        <f aca="false">IF(R$1="","",IF(INDEX(Responses!$A$486:$AZ$486,1,R$1)="","",INDEX(Responses!$A$486:$AZ$486,1,R$1)))</f>
        <v/>
      </c>
      <c r="S486" s="0" t="str">
        <f aca="false">IF(S$1="","",IF(INDEX(Responses!$A$486:$AZ$486,1,S$1)="","",INDEX(Responses!$A$486:$AZ$486,1,S$1)))</f>
        <v/>
      </c>
      <c r="T486" s="0" t="n">
        <f aca="false">IF(LEN(A486&amp;B486&amp;C486&amp;D486&amp;E486&amp;F486&amp;G486&amp;H486&amp;I486&amp;J486&amp;K486&amp;L486&amp;M486&amp;N486&amp;O486&amp;P486&amp;Q486&amp;R486&amp;S486)&gt;0,1,0)</f>
        <v>0</v>
      </c>
    </row>
    <row r="487" customFormat="false" ht="15" hidden="false" customHeight="false" outlineLevel="0" collapsed="false">
      <c r="A487" s="0" t="str">
        <f aca="false">IF(A$1="","",IF(INDEX(Responses!$A$487:$AZ$487,1,A$1)="","",INDEX(Responses!$A$487:$AZ$487,1,A$1)))</f>
        <v/>
      </c>
      <c r="B487" s="0" t="str">
        <f aca="false">IF(B$1="","",IF(INDEX(Responses!$A$487:$AZ$487,1,B$1)="","",INDEX(Responses!$A$487:$AZ$487,1,B$1)))</f>
        <v/>
      </c>
      <c r="C487" s="0" t="str">
        <f aca="false">IF(C$1="","",IF(INDEX(Responses!$A$487:$AZ$487,1,C$1)="","",INDEX(Responses!$A$487:$AZ$487,1,C$1)))</f>
        <v/>
      </c>
      <c r="D487" s="0" t="str">
        <f aca="false">IF(D$1="","",IF(INDEX(Responses!$A$487:$AZ$487,1,D$1)="","",INDEX(Responses!$A$487:$AZ$487,1,D$1)))</f>
        <v/>
      </c>
      <c r="E487" s="0" t="str">
        <f aca="false">IF(E$1="","",IF(INDEX(Responses!$A$487:$AZ$487,1,E$1)="","",INDEX(Responses!$A$487:$AZ$487,1,E$1)))</f>
        <v/>
      </c>
      <c r="F487" s="0" t="str">
        <f aca="false">IF(F$1="","",IF(INDEX(Responses!$A$487:$AZ$487,1,F$1)="","",INDEX(Responses!$A$487:$AZ$487,1,F$1)))</f>
        <v/>
      </c>
      <c r="G487" s="0" t="str">
        <f aca="false">IF(G$1="","",IF(INDEX(Responses!$A$487:$AZ$487,1,G$1)="","",INDEX(Responses!$A$487:$AZ$487,1,G$1)))</f>
        <v/>
      </c>
      <c r="H487" s="0" t="str">
        <f aca="false">IF(H$1="","",IF(INDEX(Responses!$A$487:$AZ$487,1,H$1)="","",INDEX(Responses!$A$487:$AZ$487,1,H$1)))</f>
        <v/>
      </c>
      <c r="I487" s="0" t="str">
        <f aca="false">IF(I$1="","",IF(INDEX(Responses!$A$487:$AZ$487,1,I$1)="","",INDEX(Responses!$A$487:$AZ$487,1,I$1)))</f>
        <v/>
      </c>
      <c r="J487" s="0" t="str">
        <f aca="false">IF(J$1="","",IF(INDEX(Responses!$A$487:$AZ$487,1,J$1)="","",INDEX(Responses!$A$487:$AZ$487,1,J$1)))</f>
        <v/>
      </c>
      <c r="K487" s="0" t="str">
        <f aca="false">IF(K$1="","",IF(INDEX(Responses!$A$487:$AZ$487,1,K$1)="","",INDEX(Responses!$A$487:$AZ$487,1,K$1)))</f>
        <v/>
      </c>
      <c r="L487" s="0" t="str">
        <f aca="false">IF(L$1="","",IF(INDEX(Responses!$A$487:$AZ$487,1,L$1)="","",INDEX(Responses!$A$487:$AZ$487,1,L$1)))</f>
        <v/>
      </c>
      <c r="M487" s="0" t="str">
        <f aca="false">IF(M$1="","",IF(INDEX(Responses!$A$487:$AZ$487,1,M$1)="","",INDEX(Responses!$A$487:$AZ$487,1,M$1)))</f>
        <v/>
      </c>
      <c r="N487" s="0" t="str">
        <f aca="false">IF(N$1="","",IF(INDEX(Responses!$A$487:$AZ$487,1,N$1)="","",INDEX(Responses!$A$487:$AZ$487,1,N$1)))</f>
        <v/>
      </c>
      <c r="O487" s="0" t="str">
        <f aca="false">IF(O$1="","",IF(INDEX(Responses!$A$487:$AZ$487,1,O$1)="","",INDEX(Responses!$A$487:$AZ$487,1,O$1)))</f>
        <v/>
      </c>
      <c r="P487" s="0" t="str">
        <f aca="false">IF(P$1="","",IF(INDEX(Responses!$A$487:$AZ$487,1,P$1)="","",INDEX(Responses!$A$487:$AZ$487,1,P$1)))</f>
        <v/>
      </c>
      <c r="Q487" s="0" t="str">
        <f aca="false">IF(Q$1="","",IF(INDEX(Responses!$A$487:$AZ$487,1,Q$1)="","",INDEX(Responses!$A$487:$AZ$487,1,Q$1)))</f>
        <v/>
      </c>
      <c r="R487" s="0" t="str">
        <f aca="false">IF(R$1="","",IF(INDEX(Responses!$A$487:$AZ$487,1,R$1)="","",INDEX(Responses!$A$487:$AZ$487,1,R$1)))</f>
        <v/>
      </c>
      <c r="S487" s="0" t="str">
        <f aca="false">IF(S$1="","",IF(INDEX(Responses!$A$487:$AZ$487,1,S$1)="","",INDEX(Responses!$A$487:$AZ$487,1,S$1)))</f>
        <v/>
      </c>
      <c r="T487" s="0" t="n">
        <f aca="false">IF(LEN(A487&amp;B487&amp;C487&amp;D487&amp;E487&amp;F487&amp;G487&amp;H487&amp;I487&amp;J487&amp;K487&amp;L487&amp;M487&amp;N487&amp;O487&amp;P487&amp;Q487&amp;R487&amp;S487)&gt;0,1,0)</f>
        <v>0</v>
      </c>
    </row>
    <row r="488" customFormat="false" ht="15" hidden="false" customHeight="false" outlineLevel="0" collapsed="false">
      <c r="A488" s="0" t="str">
        <f aca="false">IF(A$1="","",IF(INDEX(Responses!$A$488:$AZ$488,1,A$1)="","",INDEX(Responses!$A$488:$AZ$488,1,A$1)))</f>
        <v/>
      </c>
      <c r="B488" s="0" t="str">
        <f aca="false">IF(B$1="","",IF(INDEX(Responses!$A$488:$AZ$488,1,B$1)="","",INDEX(Responses!$A$488:$AZ$488,1,B$1)))</f>
        <v/>
      </c>
      <c r="C488" s="0" t="str">
        <f aca="false">IF(C$1="","",IF(INDEX(Responses!$A$488:$AZ$488,1,C$1)="","",INDEX(Responses!$A$488:$AZ$488,1,C$1)))</f>
        <v/>
      </c>
      <c r="D488" s="0" t="str">
        <f aca="false">IF(D$1="","",IF(INDEX(Responses!$A$488:$AZ$488,1,D$1)="","",INDEX(Responses!$A$488:$AZ$488,1,D$1)))</f>
        <v/>
      </c>
      <c r="E488" s="0" t="str">
        <f aca="false">IF(E$1="","",IF(INDEX(Responses!$A$488:$AZ$488,1,E$1)="","",INDEX(Responses!$A$488:$AZ$488,1,E$1)))</f>
        <v/>
      </c>
      <c r="F488" s="0" t="str">
        <f aca="false">IF(F$1="","",IF(INDEX(Responses!$A$488:$AZ$488,1,F$1)="","",INDEX(Responses!$A$488:$AZ$488,1,F$1)))</f>
        <v/>
      </c>
      <c r="G488" s="0" t="str">
        <f aca="false">IF(G$1="","",IF(INDEX(Responses!$A$488:$AZ$488,1,G$1)="","",INDEX(Responses!$A$488:$AZ$488,1,G$1)))</f>
        <v/>
      </c>
      <c r="H488" s="0" t="str">
        <f aca="false">IF(H$1="","",IF(INDEX(Responses!$A$488:$AZ$488,1,H$1)="","",INDEX(Responses!$A$488:$AZ$488,1,H$1)))</f>
        <v/>
      </c>
      <c r="I488" s="0" t="str">
        <f aca="false">IF(I$1="","",IF(INDEX(Responses!$A$488:$AZ$488,1,I$1)="","",INDEX(Responses!$A$488:$AZ$488,1,I$1)))</f>
        <v/>
      </c>
      <c r="J488" s="0" t="str">
        <f aca="false">IF(J$1="","",IF(INDEX(Responses!$A$488:$AZ$488,1,J$1)="","",INDEX(Responses!$A$488:$AZ$488,1,J$1)))</f>
        <v/>
      </c>
      <c r="K488" s="0" t="str">
        <f aca="false">IF(K$1="","",IF(INDEX(Responses!$A$488:$AZ$488,1,K$1)="","",INDEX(Responses!$A$488:$AZ$488,1,K$1)))</f>
        <v/>
      </c>
      <c r="L488" s="0" t="str">
        <f aca="false">IF(L$1="","",IF(INDEX(Responses!$A$488:$AZ$488,1,L$1)="","",INDEX(Responses!$A$488:$AZ$488,1,L$1)))</f>
        <v/>
      </c>
      <c r="M488" s="0" t="str">
        <f aca="false">IF(M$1="","",IF(INDEX(Responses!$A$488:$AZ$488,1,M$1)="","",INDEX(Responses!$A$488:$AZ$488,1,M$1)))</f>
        <v/>
      </c>
      <c r="N488" s="0" t="str">
        <f aca="false">IF(N$1="","",IF(INDEX(Responses!$A$488:$AZ$488,1,N$1)="","",INDEX(Responses!$A$488:$AZ$488,1,N$1)))</f>
        <v/>
      </c>
      <c r="O488" s="0" t="str">
        <f aca="false">IF(O$1="","",IF(INDEX(Responses!$A$488:$AZ$488,1,O$1)="","",INDEX(Responses!$A$488:$AZ$488,1,O$1)))</f>
        <v/>
      </c>
      <c r="P488" s="0" t="str">
        <f aca="false">IF(P$1="","",IF(INDEX(Responses!$A$488:$AZ$488,1,P$1)="","",INDEX(Responses!$A$488:$AZ$488,1,P$1)))</f>
        <v/>
      </c>
      <c r="Q488" s="0" t="str">
        <f aca="false">IF(Q$1="","",IF(INDEX(Responses!$A$488:$AZ$488,1,Q$1)="","",INDEX(Responses!$A$488:$AZ$488,1,Q$1)))</f>
        <v/>
      </c>
      <c r="R488" s="0" t="str">
        <f aca="false">IF(R$1="","",IF(INDEX(Responses!$A$488:$AZ$488,1,R$1)="","",INDEX(Responses!$A$488:$AZ$488,1,R$1)))</f>
        <v/>
      </c>
      <c r="S488" s="0" t="str">
        <f aca="false">IF(S$1="","",IF(INDEX(Responses!$A$488:$AZ$488,1,S$1)="","",INDEX(Responses!$A$488:$AZ$488,1,S$1)))</f>
        <v/>
      </c>
      <c r="T488" s="0" t="n">
        <f aca="false">IF(LEN(A488&amp;B488&amp;C488&amp;D488&amp;E488&amp;F488&amp;G488&amp;H488&amp;I488&amp;J488&amp;K488&amp;L488&amp;M488&amp;N488&amp;O488&amp;P488&amp;Q488&amp;R488&amp;S488)&gt;0,1,0)</f>
        <v>0</v>
      </c>
    </row>
    <row r="489" customFormat="false" ht="15" hidden="false" customHeight="false" outlineLevel="0" collapsed="false">
      <c r="A489" s="0" t="str">
        <f aca="false">IF(A$1="","",IF(INDEX(Responses!$A$489:$AZ$489,1,A$1)="","",INDEX(Responses!$A$489:$AZ$489,1,A$1)))</f>
        <v/>
      </c>
      <c r="B489" s="0" t="str">
        <f aca="false">IF(B$1="","",IF(INDEX(Responses!$A$489:$AZ$489,1,B$1)="","",INDEX(Responses!$A$489:$AZ$489,1,B$1)))</f>
        <v/>
      </c>
      <c r="C489" s="0" t="str">
        <f aca="false">IF(C$1="","",IF(INDEX(Responses!$A$489:$AZ$489,1,C$1)="","",INDEX(Responses!$A$489:$AZ$489,1,C$1)))</f>
        <v/>
      </c>
      <c r="D489" s="0" t="str">
        <f aca="false">IF(D$1="","",IF(INDEX(Responses!$A$489:$AZ$489,1,D$1)="","",INDEX(Responses!$A$489:$AZ$489,1,D$1)))</f>
        <v/>
      </c>
      <c r="E489" s="0" t="str">
        <f aca="false">IF(E$1="","",IF(INDEX(Responses!$A$489:$AZ$489,1,E$1)="","",INDEX(Responses!$A$489:$AZ$489,1,E$1)))</f>
        <v/>
      </c>
      <c r="F489" s="0" t="str">
        <f aca="false">IF(F$1="","",IF(INDEX(Responses!$A$489:$AZ$489,1,F$1)="","",INDEX(Responses!$A$489:$AZ$489,1,F$1)))</f>
        <v/>
      </c>
      <c r="G489" s="0" t="str">
        <f aca="false">IF(G$1="","",IF(INDEX(Responses!$A$489:$AZ$489,1,G$1)="","",INDEX(Responses!$A$489:$AZ$489,1,G$1)))</f>
        <v/>
      </c>
      <c r="H489" s="0" t="str">
        <f aca="false">IF(H$1="","",IF(INDEX(Responses!$A$489:$AZ$489,1,H$1)="","",INDEX(Responses!$A$489:$AZ$489,1,H$1)))</f>
        <v/>
      </c>
      <c r="I489" s="0" t="str">
        <f aca="false">IF(I$1="","",IF(INDEX(Responses!$A$489:$AZ$489,1,I$1)="","",INDEX(Responses!$A$489:$AZ$489,1,I$1)))</f>
        <v/>
      </c>
      <c r="J489" s="0" t="str">
        <f aca="false">IF(J$1="","",IF(INDEX(Responses!$A$489:$AZ$489,1,J$1)="","",INDEX(Responses!$A$489:$AZ$489,1,J$1)))</f>
        <v/>
      </c>
      <c r="K489" s="0" t="str">
        <f aca="false">IF(K$1="","",IF(INDEX(Responses!$A$489:$AZ$489,1,K$1)="","",INDEX(Responses!$A$489:$AZ$489,1,K$1)))</f>
        <v/>
      </c>
      <c r="L489" s="0" t="str">
        <f aca="false">IF(L$1="","",IF(INDEX(Responses!$A$489:$AZ$489,1,L$1)="","",INDEX(Responses!$A$489:$AZ$489,1,L$1)))</f>
        <v/>
      </c>
      <c r="M489" s="0" t="str">
        <f aca="false">IF(M$1="","",IF(INDEX(Responses!$A$489:$AZ$489,1,M$1)="","",INDEX(Responses!$A$489:$AZ$489,1,M$1)))</f>
        <v/>
      </c>
      <c r="N489" s="0" t="str">
        <f aca="false">IF(N$1="","",IF(INDEX(Responses!$A$489:$AZ$489,1,N$1)="","",INDEX(Responses!$A$489:$AZ$489,1,N$1)))</f>
        <v/>
      </c>
      <c r="O489" s="0" t="str">
        <f aca="false">IF(O$1="","",IF(INDEX(Responses!$A$489:$AZ$489,1,O$1)="","",INDEX(Responses!$A$489:$AZ$489,1,O$1)))</f>
        <v/>
      </c>
      <c r="P489" s="0" t="str">
        <f aca="false">IF(P$1="","",IF(INDEX(Responses!$A$489:$AZ$489,1,P$1)="","",INDEX(Responses!$A$489:$AZ$489,1,P$1)))</f>
        <v/>
      </c>
      <c r="Q489" s="0" t="str">
        <f aca="false">IF(Q$1="","",IF(INDEX(Responses!$A$489:$AZ$489,1,Q$1)="","",INDEX(Responses!$A$489:$AZ$489,1,Q$1)))</f>
        <v/>
      </c>
      <c r="R489" s="0" t="str">
        <f aca="false">IF(R$1="","",IF(INDEX(Responses!$A$489:$AZ$489,1,R$1)="","",INDEX(Responses!$A$489:$AZ$489,1,R$1)))</f>
        <v/>
      </c>
      <c r="S489" s="0" t="str">
        <f aca="false">IF(S$1="","",IF(INDEX(Responses!$A$489:$AZ$489,1,S$1)="","",INDEX(Responses!$A$489:$AZ$489,1,S$1)))</f>
        <v/>
      </c>
      <c r="T489" s="0" t="n">
        <f aca="false">IF(LEN(A489&amp;B489&amp;C489&amp;D489&amp;E489&amp;F489&amp;G489&amp;H489&amp;I489&amp;J489&amp;K489&amp;L489&amp;M489&amp;N489&amp;O489&amp;P489&amp;Q489&amp;R489&amp;S489)&gt;0,1,0)</f>
        <v>0</v>
      </c>
    </row>
    <row r="490" customFormat="false" ht="15" hidden="false" customHeight="false" outlineLevel="0" collapsed="false">
      <c r="A490" s="0" t="str">
        <f aca="false">IF(A$1="","",IF(INDEX(Responses!$A$490:$AZ$490,1,A$1)="","",INDEX(Responses!$A$490:$AZ$490,1,A$1)))</f>
        <v/>
      </c>
      <c r="B490" s="0" t="str">
        <f aca="false">IF(B$1="","",IF(INDEX(Responses!$A$490:$AZ$490,1,B$1)="","",INDEX(Responses!$A$490:$AZ$490,1,B$1)))</f>
        <v/>
      </c>
      <c r="C490" s="0" t="str">
        <f aca="false">IF(C$1="","",IF(INDEX(Responses!$A$490:$AZ$490,1,C$1)="","",INDEX(Responses!$A$490:$AZ$490,1,C$1)))</f>
        <v/>
      </c>
      <c r="D490" s="0" t="str">
        <f aca="false">IF(D$1="","",IF(INDEX(Responses!$A$490:$AZ$490,1,D$1)="","",INDEX(Responses!$A$490:$AZ$490,1,D$1)))</f>
        <v/>
      </c>
      <c r="E490" s="0" t="str">
        <f aca="false">IF(E$1="","",IF(INDEX(Responses!$A$490:$AZ$490,1,E$1)="","",INDEX(Responses!$A$490:$AZ$490,1,E$1)))</f>
        <v/>
      </c>
      <c r="F490" s="0" t="str">
        <f aca="false">IF(F$1="","",IF(INDEX(Responses!$A$490:$AZ$490,1,F$1)="","",INDEX(Responses!$A$490:$AZ$490,1,F$1)))</f>
        <v/>
      </c>
      <c r="G490" s="0" t="str">
        <f aca="false">IF(G$1="","",IF(INDEX(Responses!$A$490:$AZ$490,1,G$1)="","",INDEX(Responses!$A$490:$AZ$490,1,G$1)))</f>
        <v/>
      </c>
      <c r="H490" s="0" t="str">
        <f aca="false">IF(H$1="","",IF(INDEX(Responses!$A$490:$AZ$490,1,H$1)="","",INDEX(Responses!$A$490:$AZ$490,1,H$1)))</f>
        <v/>
      </c>
      <c r="I490" s="0" t="str">
        <f aca="false">IF(I$1="","",IF(INDEX(Responses!$A$490:$AZ$490,1,I$1)="","",INDEX(Responses!$A$490:$AZ$490,1,I$1)))</f>
        <v/>
      </c>
      <c r="J490" s="0" t="str">
        <f aca="false">IF(J$1="","",IF(INDEX(Responses!$A$490:$AZ$490,1,J$1)="","",INDEX(Responses!$A$490:$AZ$490,1,J$1)))</f>
        <v/>
      </c>
      <c r="K490" s="0" t="str">
        <f aca="false">IF(K$1="","",IF(INDEX(Responses!$A$490:$AZ$490,1,K$1)="","",INDEX(Responses!$A$490:$AZ$490,1,K$1)))</f>
        <v/>
      </c>
      <c r="L490" s="0" t="str">
        <f aca="false">IF(L$1="","",IF(INDEX(Responses!$A$490:$AZ$490,1,L$1)="","",INDEX(Responses!$A$490:$AZ$490,1,L$1)))</f>
        <v/>
      </c>
      <c r="M490" s="0" t="str">
        <f aca="false">IF(M$1="","",IF(INDEX(Responses!$A$490:$AZ$490,1,M$1)="","",INDEX(Responses!$A$490:$AZ$490,1,M$1)))</f>
        <v/>
      </c>
      <c r="N490" s="0" t="str">
        <f aca="false">IF(N$1="","",IF(INDEX(Responses!$A$490:$AZ$490,1,N$1)="","",INDEX(Responses!$A$490:$AZ$490,1,N$1)))</f>
        <v/>
      </c>
      <c r="O490" s="0" t="str">
        <f aca="false">IF(O$1="","",IF(INDEX(Responses!$A$490:$AZ$490,1,O$1)="","",INDEX(Responses!$A$490:$AZ$490,1,O$1)))</f>
        <v/>
      </c>
      <c r="P490" s="0" t="str">
        <f aca="false">IF(P$1="","",IF(INDEX(Responses!$A$490:$AZ$490,1,P$1)="","",INDEX(Responses!$A$490:$AZ$490,1,P$1)))</f>
        <v/>
      </c>
      <c r="Q490" s="0" t="str">
        <f aca="false">IF(Q$1="","",IF(INDEX(Responses!$A$490:$AZ$490,1,Q$1)="","",INDEX(Responses!$A$490:$AZ$490,1,Q$1)))</f>
        <v/>
      </c>
      <c r="R490" s="0" t="str">
        <f aca="false">IF(R$1="","",IF(INDEX(Responses!$A$490:$AZ$490,1,R$1)="","",INDEX(Responses!$A$490:$AZ$490,1,R$1)))</f>
        <v/>
      </c>
      <c r="S490" s="0" t="str">
        <f aca="false">IF(S$1="","",IF(INDEX(Responses!$A$490:$AZ$490,1,S$1)="","",INDEX(Responses!$A$490:$AZ$490,1,S$1)))</f>
        <v/>
      </c>
      <c r="T490" s="0" t="n">
        <f aca="false">IF(LEN(A490&amp;B490&amp;C490&amp;D490&amp;E490&amp;F490&amp;G490&amp;H490&amp;I490&amp;J490&amp;K490&amp;L490&amp;M490&amp;N490&amp;O490&amp;P490&amp;Q490&amp;R490&amp;S490)&gt;0,1,0)</f>
        <v>0</v>
      </c>
    </row>
    <row r="491" customFormat="false" ht="15" hidden="false" customHeight="false" outlineLevel="0" collapsed="false">
      <c r="A491" s="0" t="str">
        <f aca="false">IF(A$1="","",IF(INDEX(Responses!$A$491:$AZ$491,1,A$1)="","",INDEX(Responses!$A$491:$AZ$491,1,A$1)))</f>
        <v/>
      </c>
      <c r="B491" s="0" t="str">
        <f aca="false">IF(B$1="","",IF(INDEX(Responses!$A$491:$AZ$491,1,B$1)="","",INDEX(Responses!$A$491:$AZ$491,1,B$1)))</f>
        <v/>
      </c>
      <c r="C491" s="0" t="str">
        <f aca="false">IF(C$1="","",IF(INDEX(Responses!$A$491:$AZ$491,1,C$1)="","",INDEX(Responses!$A$491:$AZ$491,1,C$1)))</f>
        <v/>
      </c>
      <c r="D491" s="0" t="str">
        <f aca="false">IF(D$1="","",IF(INDEX(Responses!$A$491:$AZ$491,1,D$1)="","",INDEX(Responses!$A$491:$AZ$491,1,D$1)))</f>
        <v/>
      </c>
      <c r="E491" s="0" t="str">
        <f aca="false">IF(E$1="","",IF(INDEX(Responses!$A$491:$AZ$491,1,E$1)="","",INDEX(Responses!$A$491:$AZ$491,1,E$1)))</f>
        <v/>
      </c>
      <c r="F491" s="0" t="str">
        <f aca="false">IF(F$1="","",IF(INDEX(Responses!$A$491:$AZ$491,1,F$1)="","",INDEX(Responses!$A$491:$AZ$491,1,F$1)))</f>
        <v/>
      </c>
      <c r="G491" s="0" t="str">
        <f aca="false">IF(G$1="","",IF(INDEX(Responses!$A$491:$AZ$491,1,G$1)="","",INDEX(Responses!$A$491:$AZ$491,1,G$1)))</f>
        <v/>
      </c>
      <c r="H491" s="0" t="str">
        <f aca="false">IF(H$1="","",IF(INDEX(Responses!$A$491:$AZ$491,1,H$1)="","",INDEX(Responses!$A$491:$AZ$491,1,H$1)))</f>
        <v/>
      </c>
      <c r="I491" s="0" t="str">
        <f aca="false">IF(I$1="","",IF(INDEX(Responses!$A$491:$AZ$491,1,I$1)="","",INDEX(Responses!$A$491:$AZ$491,1,I$1)))</f>
        <v/>
      </c>
      <c r="J491" s="0" t="str">
        <f aca="false">IF(J$1="","",IF(INDEX(Responses!$A$491:$AZ$491,1,J$1)="","",INDEX(Responses!$A$491:$AZ$491,1,J$1)))</f>
        <v/>
      </c>
      <c r="K491" s="0" t="str">
        <f aca="false">IF(K$1="","",IF(INDEX(Responses!$A$491:$AZ$491,1,K$1)="","",INDEX(Responses!$A$491:$AZ$491,1,K$1)))</f>
        <v/>
      </c>
      <c r="L491" s="0" t="str">
        <f aca="false">IF(L$1="","",IF(INDEX(Responses!$A$491:$AZ$491,1,L$1)="","",INDEX(Responses!$A$491:$AZ$491,1,L$1)))</f>
        <v/>
      </c>
      <c r="M491" s="0" t="str">
        <f aca="false">IF(M$1="","",IF(INDEX(Responses!$A$491:$AZ$491,1,M$1)="","",INDEX(Responses!$A$491:$AZ$491,1,M$1)))</f>
        <v/>
      </c>
      <c r="N491" s="0" t="str">
        <f aca="false">IF(N$1="","",IF(INDEX(Responses!$A$491:$AZ$491,1,N$1)="","",INDEX(Responses!$A$491:$AZ$491,1,N$1)))</f>
        <v/>
      </c>
      <c r="O491" s="0" t="str">
        <f aca="false">IF(O$1="","",IF(INDEX(Responses!$A$491:$AZ$491,1,O$1)="","",INDEX(Responses!$A$491:$AZ$491,1,O$1)))</f>
        <v/>
      </c>
      <c r="P491" s="0" t="str">
        <f aca="false">IF(P$1="","",IF(INDEX(Responses!$A$491:$AZ$491,1,P$1)="","",INDEX(Responses!$A$491:$AZ$491,1,P$1)))</f>
        <v/>
      </c>
      <c r="Q491" s="0" t="str">
        <f aca="false">IF(Q$1="","",IF(INDEX(Responses!$A$491:$AZ$491,1,Q$1)="","",INDEX(Responses!$A$491:$AZ$491,1,Q$1)))</f>
        <v/>
      </c>
      <c r="R491" s="0" t="str">
        <f aca="false">IF(R$1="","",IF(INDEX(Responses!$A$491:$AZ$491,1,R$1)="","",INDEX(Responses!$A$491:$AZ$491,1,R$1)))</f>
        <v/>
      </c>
      <c r="S491" s="0" t="str">
        <f aca="false">IF(S$1="","",IF(INDEX(Responses!$A$491:$AZ$491,1,S$1)="","",INDEX(Responses!$A$491:$AZ$491,1,S$1)))</f>
        <v/>
      </c>
      <c r="T491" s="0" t="n">
        <f aca="false">IF(LEN(A491&amp;B491&amp;C491&amp;D491&amp;E491&amp;F491&amp;G491&amp;H491&amp;I491&amp;J491&amp;K491&amp;L491&amp;M491&amp;N491&amp;O491&amp;P491&amp;Q491&amp;R491&amp;S491)&gt;0,1,0)</f>
        <v>0</v>
      </c>
    </row>
    <row r="492" customFormat="false" ht="15" hidden="false" customHeight="false" outlineLevel="0" collapsed="false">
      <c r="A492" s="0" t="str">
        <f aca="false">IF(A$1="","",IF(INDEX(Responses!$A$492:$AZ$492,1,A$1)="","",INDEX(Responses!$A$492:$AZ$492,1,A$1)))</f>
        <v/>
      </c>
      <c r="B492" s="0" t="str">
        <f aca="false">IF(B$1="","",IF(INDEX(Responses!$A$492:$AZ$492,1,B$1)="","",INDEX(Responses!$A$492:$AZ$492,1,B$1)))</f>
        <v/>
      </c>
      <c r="C492" s="0" t="str">
        <f aca="false">IF(C$1="","",IF(INDEX(Responses!$A$492:$AZ$492,1,C$1)="","",INDEX(Responses!$A$492:$AZ$492,1,C$1)))</f>
        <v/>
      </c>
      <c r="D492" s="0" t="str">
        <f aca="false">IF(D$1="","",IF(INDEX(Responses!$A$492:$AZ$492,1,D$1)="","",INDEX(Responses!$A$492:$AZ$492,1,D$1)))</f>
        <v/>
      </c>
      <c r="E492" s="0" t="str">
        <f aca="false">IF(E$1="","",IF(INDEX(Responses!$A$492:$AZ$492,1,E$1)="","",INDEX(Responses!$A$492:$AZ$492,1,E$1)))</f>
        <v/>
      </c>
      <c r="F492" s="0" t="str">
        <f aca="false">IF(F$1="","",IF(INDEX(Responses!$A$492:$AZ$492,1,F$1)="","",INDEX(Responses!$A$492:$AZ$492,1,F$1)))</f>
        <v/>
      </c>
      <c r="G492" s="0" t="str">
        <f aca="false">IF(G$1="","",IF(INDEX(Responses!$A$492:$AZ$492,1,G$1)="","",INDEX(Responses!$A$492:$AZ$492,1,G$1)))</f>
        <v/>
      </c>
      <c r="H492" s="0" t="str">
        <f aca="false">IF(H$1="","",IF(INDEX(Responses!$A$492:$AZ$492,1,H$1)="","",INDEX(Responses!$A$492:$AZ$492,1,H$1)))</f>
        <v/>
      </c>
      <c r="I492" s="0" t="str">
        <f aca="false">IF(I$1="","",IF(INDEX(Responses!$A$492:$AZ$492,1,I$1)="","",INDEX(Responses!$A$492:$AZ$492,1,I$1)))</f>
        <v/>
      </c>
      <c r="J492" s="0" t="str">
        <f aca="false">IF(J$1="","",IF(INDEX(Responses!$A$492:$AZ$492,1,J$1)="","",INDEX(Responses!$A$492:$AZ$492,1,J$1)))</f>
        <v/>
      </c>
      <c r="K492" s="0" t="str">
        <f aca="false">IF(K$1="","",IF(INDEX(Responses!$A$492:$AZ$492,1,K$1)="","",INDEX(Responses!$A$492:$AZ$492,1,K$1)))</f>
        <v/>
      </c>
      <c r="L492" s="0" t="str">
        <f aca="false">IF(L$1="","",IF(INDEX(Responses!$A$492:$AZ$492,1,L$1)="","",INDEX(Responses!$A$492:$AZ$492,1,L$1)))</f>
        <v/>
      </c>
      <c r="M492" s="0" t="str">
        <f aca="false">IF(M$1="","",IF(INDEX(Responses!$A$492:$AZ$492,1,M$1)="","",INDEX(Responses!$A$492:$AZ$492,1,M$1)))</f>
        <v/>
      </c>
      <c r="N492" s="0" t="str">
        <f aca="false">IF(N$1="","",IF(INDEX(Responses!$A$492:$AZ$492,1,N$1)="","",INDEX(Responses!$A$492:$AZ$492,1,N$1)))</f>
        <v/>
      </c>
      <c r="O492" s="0" t="str">
        <f aca="false">IF(O$1="","",IF(INDEX(Responses!$A$492:$AZ$492,1,O$1)="","",INDEX(Responses!$A$492:$AZ$492,1,O$1)))</f>
        <v/>
      </c>
      <c r="P492" s="0" t="str">
        <f aca="false">IF(P$1="","",IF(INDEX(Responses!$A$492:$AZ$492,1,P$1)="","",INDEX(Responses!$A$492:$AZ$492,1,P$1)))</f>
        <v/>
      </c>
      <c r="Q492" s="0" t="str">
        <f aca="false">IF(Q$1="","",IF(INDEX(Responses!$A$492:$AZ$492,1,Q$1)="","",INDEX(Responses!$A$492:$AZ$492,1,Q$1)))</f>
        <v/>
      </c>
      <c r="R492" s="0" t="str">
        <f aca="false">IF(R$1="","",IF(INDEX(Responses!$A$492:$AZ$492,1,R$1)="","",INDEX(Responses!$A$492:$AZ$492,1,R$1)))</f>
        <v/>
      </c>
      <c r="S492" s="0" t="str">
        <f aca="false">IF(S$1="","",IF(INDEX(Responses!$A$492:$AZ$492,1,S$1)="","",INDEX(Responses!$A$492:$AZ$492,1,S$1)))</f>
        <v/>
      </c>
      <c r="T492" s="0" t="n">
        <f aca="false">IF(LEN(A492&amp;B492&amp;C492&amp;D492&amp;E492&amp;F492&amp;G492&amp;H492&amp;I492&amp;J492&amp;K492&amp;L492&amp;M492&amp;N492&amp;O492&amp;P492&amp;Q492&amp;R492&amp;S492)&gt;0,1,0)</f>
        <v>0</v>
      </c>
    </row>
    <row r="493" customFormat="false" ht="15" hidden="false" customHeight="false" outlineLevel="0" collapsed="false">
      <c r="A493" s="0" t="str">
        <f aca="false">IF(A$1="","",IF(INDEX(Responses!$A$493:$AZ$493,1,A$1)="","",INDEX(Responses!$A$493:$AZ$493,1,A$1)))</f>
        <v/>
      </c>
      <c r="B493" s="0" t="str">
        <f aca="false">IF(B$1="","",IF(INDEX(Responses!$A$493:$AZ$493,1,B$1)="","",INDEX(Responses!$A$493:$AZ$493,1,B$1)))</f>
        <v/>
      </c>
      <c r="C493" s="0" t="str">
        <f aca="false">IF(C$1="","",IF(INDEX(Responses!$A$493:$AZ$493,1,C$1)="","",INDEX(Responses!$A$493:$AZ$493,1,C$1)))</f>
        <v/>
      </c>
      <c r="D493" s="0" t="str">
        <f aca="false">IF(D$1="","",IF(INDEX(Responses!$A$493:$AZ$493,1,D$1)="","",INDEX(Responses!$A$493:$AZ$493,1,D$1)))</f>
        <v/>
      </c>
      <c r="E493" s="0" t="str">
        <f aca="false">IF(E$1="","",IF(INDEX(Responses!$A$493:$AZ$493,1,E$1)="","",INDEX(Responses!$A$493:$AZ$493,1,E$1)))</f>
        <v/>
      </c>
      <c r="F493" s="0" t="str">
        <f aca="false">IF(F$1="","",IF(INDEX(Responses!$A$493:$AZ$493,1,F$1)="","",INDEX(Responses!$A$493:$AZ$493,1,F$1)))</f>
        <v/>
      </c>
      <c r="G493" s="0" t="str">
        <f aca="false">IF(G$1="","",IF(INDEX(Responses!$A$493:$AZ$493,1,G$1)="","",INDEX(Responses!$A$493:$AZ$493,1,G$1)))</f>
        <v/>
      </c>
      <c r="H493" s="0" t="str">
        <f aca="false">IF(H$1="","",IF(INDEX(Responses!$A$493:$AZ$493,1,H$1)="","",INDEX(Responses!$A$493:$AZ$493,1,H$1)))</f>
        <v/>
      </c>
      <c r="I493" s="0" t="str">
        <f aca="false">IF(I$1="","",IF(INDEX(Responses!$A$493:$AZ$493,1,I$1)="","",INDEX(Responses!$A$493:$AZ$493,1,I$1)))</f>
        <v/>
      </c>
      <c r="J493" s="0" t="str">
        <f aca="false">IF(J$1="","",IF(INDEX(Responses!$A$493:$AZ$493,1,J$1)="","",INDEX(Responses!$A$493:$AZ$493,1,J$1)))</f>
        <v/>
      </c>
      <c r="K493" s="0" t="str">
        <f aca="false">IF(K$1="","",IF(INDEX(Responses!$A$493:$AZ$493,1,K$1)="","",INDEX(Responses!$A$493:$AZ$493,1,K$1)))</f>
        <v/>
      </c>
      <c r="L493" s="0" t="str">
        <f aca="false">IF(L$1="","",IF(INDEX(Responses!$A$493:$AZ$493,1,L$1)="","",INDEX(Responses!$A$493:$AZ$493,1,L$1)))</f>
        <v/>
      </c>
      <c r="M493" s="0" t="str">
        <f aca="false">IF(M$1="","",IF(INDEX(Responses!$A$493:$AZ$493,1,M$1)="","",INDEX(Responses!$A$493:$AZ$493,1,M$1)))</f>
        <v/>
      </c>
      <c r="N493" s="0" t="str">
        <f aca="false">IF(N$1="","",IF(INDEX(Responses!$A$493:$AZ$493,1,N$1)="","",INDEX(Responses!$A$493:$AZ$493,1,N$1)))</f>
        <v/>
      </c>
      <c r="O493" s="0" t="str">
        <f aca="false">IF(O$1="","",IF(INDEX(Responses!$A$493:$AZ$493,1,O$1)="","",INDEX(Responses!$A$493:$AZ$493,1,O$1)))</f>
        <v/>
      </c>
      <c r="P493" s="0" t="str">
        <f aca="false">IF(P$1="","",IF(INDEX(Responses!$A$493:$AZ$493,1,P$1)="","",INDEX(Responses!$A$493:$AZ$493,1,P$1)))</f>
        <v/>
      </c>
      <c r="Q493" s="0" t="str">
        <f aca="false">IF(Q$1="","",IF(INDEX(Responses!$A$493:$AZ$493,1,Q$1)="","",INDEX(Responses!$A$493:$AZ$493,1,Q$1)))</f>
        <v/>
      </c>
      <c r="R493" s="0" t="str">
        <f aca="false">IF(R$1="","",IF(INDEX(Responses!$A$493:$AZ$493,1,R$1)="","",INDEX(Responses!$A$493:$AZ$493,1,R$1)))</f>
        <v/>
      </c>
      <c r="S493" s="0" t="str">
        <f aca="false">IF(S$1="","",IF(INDEX(Responses!$A$493:$AZ$493,1,S$1)="","",INDEX(Responses!$A$493:$AZ$493,1,S$1)))</f>
        <v/>
      </c>
      <c r="T493" s="0" t="n">
        <f aca="false">IF(LEN(A493&amp;B493&amp;C493&amp;D493&amp;E493&amp;F493&amp;G493&amp;H493&amp;I493&amp;J493&amp;K493&amp;L493&amp;M493&amp;N493&amp;O493&amp;P493&amp;Q493&amp;R493&amp;S493)&gt;0,1,0)</f>
        <v>0</v>
      </c>
    </row>
    <row r="494" customFormat="false" ht="15" hidden="false" customHeight="false" outlineLevel="0" collapsed="false">
      <c r="A494" s="0" t="str">
        <f aca="false">IF(A$1="","",IF(INDEX(Responses!$A$494:$AZ$494,1,A$1)="","",INDEX(Responses!$A$494:$AZ$494,1,A$1)))</f>
        <v/>
      </c>
      <c r="B494" s="0" t="str">
        <f aca="false">IF(B$1="","",IF(INDEX(Responses!$A$494:$AZ$494,1,B$1)="","",INDEX(Responses!$A$494:$AZ$494,1,B$1)))</f>
        <v/>
      </c>
      <c r="C494" s="0" t="str">
        <f aca="false">IF(C$1="","",IF(INDEX(Responses!$A$494:$AZ$494,1,C$1)="","",INDEX(Responses!$A$494:$AZ$494,1,C$1)))</f>
        <v/>
      </c>
      <c r="D494" s="0" t="str">
        <f aca="false">IF(D$1="","",IF(INDEX(Responses!$A$494:$AZ$494,1,D$1)="","",INDEX(Responses!$A$494:$AZ$494,1,D$1)))</f>
        <v/>
      </c>
      <c r="E494" s="0" t="str">
        <f aca="false">IF(E$1="","",IF(INDEX(Responses!$A$494:$AZ$494,1,E$1)="","",INDEX(Responses!$A$494:$AZ$494,1,E$1)))</f>
        <v/>
      </c>
      <c r="F494" s="0" t="str">
        <f aca="false">IF(F$1="","",IF(INDEX(Responses!$A$494:$AZ$494,1,F$1)="","",INDEX(Responses!$A$494:$AZ$494,1,F$1)))</f>
        <v/>
      </c>
      <c r="G494" s="0" t="str">
        <f aca="false">IF(G$1="","",IF(INDEX(Responses!$A$494:$AZ$494,1,G$1)="","",INDEX(Responses!$A$494:$AZ$494,1,G$1)))</f>
        <v/>
      </c>
      <c r="H494" s="0" t="str">
        <f aca="false">IF(H$1="","",IF(INDEX(Responses!$A$494:$AZ$494,1,H$1)="","",INDEX(Responses!$A$494:$AZ$494,1,H$1)))</f>
        <v/>
      </c>
      <c r="I494" s="0" t="str">
        <f aca="false">IF(I$1="","",IF(INDEX(Responses!$A$494:$AZ$494,1,I$1)="","",INDEX(Responses!$A$494:$AZ$494,1,I$1)))</f>
        <v/>
      </c>
      <c r="J494" s="0" t="str">
        <f aca="false">IF(J$1="","",IF(INDEX(Responses!$A$494:$AZ$494,1,J$1)="","",INDEX(Responses!$A$494:$AZ$494,1,J$1)))</f>
        <v/>
      </c>
      <c r="K494" s="0" t="str">
        <f aca="false">IF(K$1="","",IF(INDEX(Responses!$A$494:$AZ$494,1,K$1)="","",INDEX(Responses!$A$494:$AZ$494,1,K$1)))</f>
        <v/>
      </c>
      <c r="L494" s="0" t="str">
        <f aca="false">IF(L$1="","",IF(INDEX(Responses!$A$494:$AZ$494,1,L$1)="","",INDEX(Responses!$A$494:$AZ$494,1,L$1)))</f>
        <v/>
      </c>
      <c r="M494" s="0" t="str">
        <f aca="false">IF(M$1="","",IF(INDEX(Responses!$A$494:$AZ$494,1,M$1)="","",INDEX(Responses!$A$494:$AZ$494,1,M$1)))</f>
        <v/>
      </c>
      <c r="N494" s="0" t="str">
        <f aca="false">IF(N$1="","",IF(INDEX(Responses!$A$494:$AZ$494,1,N$1)="","",INDEX(Responses!$A$494:$AZ$494,1,N$1)))</f>
        <v/>
      </c>
      <c r="O494" s="0" t="str">
        <f aca="false">IF(O$1="","",IF(INDEX(Responses!$A$494:$AZ$494,1,O$1)="","",INDEX(Responses!$A$494:$AZ$494,1,O$1)))</f>
        <v/>
      </c>
      <c r="P494" s="0" t="str">
        <f aca="false">IF(P$1="","",IF(INDEX(Responses!$A$494:$AZ$494,1,P$1)="","",INDEX(Responses!$A$494:$AZ$494,1,P$1)))</f>
        <v/>
      </c>
      <c r="Q494" s="0" t="str">
        <f aca="false">IF(Q$1="","",IF(INDEX(Responses!$A$494:$AZ$494,1,Q$1)="","",INDEX(Responses!$A$494:$AZ$494,1,Q$1)))</f>
        <v/>
      </c>
      <c r="R494" s="0" t="str">
        <f aca="false">IF(R$1="","",IF(INDEX(Responses!$A$494:$AZ$494,1,R$1)="","",INDEX(Responses!$A$494:$AZ$494,1,R$1)))</f>
        <v/>
      </c>
      <c r="S494" s="0" t="str">
        <f aca="false">IF(S$1="","",IF(INDEX(Responses!$A$494:$AZ$494,1,S$1)="","",INDEX(Responses!$A$494:$AZ$494,1,S$1)))</f>
        <v/>
      </c>
      <c r="T494" s="0" t="n">
        <f aca="false">IF(LEN(A494&amp;B494&amp;C494&amp;D494&amp;E494&amp;F494&amp;G494&amp;H494&amp;I494&amp;J494&amp;K494&amp;L494&amp;M494&amp;N494&amp;O494&amp;P494&amp;Q494&amp;R494&amp;S494)&gt;0,1,0)</f>
        <v>0</v>
      </c>
    </row>
    <row r="495" customFormat="false" ht="15" hidden="false" customHeight="false" outlineLevel="0" collapsed="false">
      <c r="A495" s="0" t="str">
        <f aca="false">IF(A$1="","",IF(INDEX(Responses!$A$495:$AZ$495,1,A$1)="","",INDEX(Responses!$A$495:$AZ$495,1,A$1)))</f>
        <v/>
      </c>
      <c r="B495" s="0" t="str">
        <f aca="false">IF(B$1="","",IF(INDEX(Responses!$A$495:$AZ$495,1,B$1)="","",INDEX(Responses!$A$495:$AZ$495,1,B$1)))</f>
        <v/>
      </c>
      <c r="C495" s="0" t="str">
        <f aca="false">IF(C$1="","",IF(INDEX(Responses!$A$495:$AZ$495,1,C$1)="","",INDEX(Responses!$A$495:$AZ$495,1,C$1)))</f>
        <v/>
      </c>
      <c r="D495" s="0" t="str">
        <f aca="false">IF(D$1="","",IF(INDEX(Responses!$A$495:$AZ$495,1,D$1)="","",INDEX(Responses!$A$495:$AZ$495,1,D$1)))</f>
        <v/>
      </c>
      <c r="E495" s="0" t="str">
        <f aca="false">IF(E$1="","",IF(INDEX(Responses!$A$495:$AZ$495,1,E$1)="","",INDEX(Responses!$A$495:$AZ$495,1,E$1)))</f>
        <v/>
      </c>
      <c r="F495" s="0" t="str">
        <f aca="false">IF(F$1="","",IF(INDEX(Responses!$A$495:$AZ$495,1,F$1)="","",INDEX(Responses!$A$495:$AZ$495,1,F$1)))</f>
        <v/>
      </c>
      <c r="G495" s="0" t="str">
        <f aca="false">IF(G$1="","",IF(INDEX(Responses!$A$495:$AZ$495,1,G$1)="","",INDEX(Responses!$A$495:$AZ$495,1,G$1)))</f>
        <v/>
      </c>
      <c r="H495" s="0" t="str">
        <f aca="false">IF(H$1="","",IF(INDEX(Responses!$A$495:$AZ$495,1,H$1)="","",INDEX(Responses!$A$495:$AZ$495,1,H$1)))</f>
        <v/>
      </c>
      <c r="I495" s="0" t="str">
        <f aca="false">IF(I$1="","",IF(INDEX(Responses!$A$495:$AZ$495,1,I$1)="","",INDEX(Responses!$A$495:$AZ$495,1,I$1)))</f>
        <v/>
      </c>
      <c r="J495" s="0" t="str">
        <f aca="false">IF(J$1="","",IF(INDEX(Responses!$A$495:$AZ$495,1,J$1)="","",INDEX(Responses!$A$495:$AZ$495,1,J$1)))</f>
        <v/>
      </c>
      <c r="K495" s="0" t="str">
        <f aca="false">IF(K$1="","",IF(INDEX(Responses!$A$495:$AZ$495,1,K$1)="","",INDEX(Responses!$A$495:$AZ$495,1,K$1)))</f>
        <v/>
      </c>
      <c r="L495" s="0" t="str">
        <f aca="false">IF(L$1="","",IF(INDEX(Responses!$A$495:$AZ$495,1,L$1)="","",INDEX(Responses!$A$495:$AZ$495,1,L$1)))</f>
        <v/>
      </c>
      <c r="M495" s="0" t="str">
        <f aca="false">IF(M$1="","",IF(INDEX(Responses!$A$495:$AZ$495,1,M$1)="","",INDEX(Responses!$A$495:$AZ$495,1,M$1)))</f>
        <v/>
      </c>
      <c r="N495" s="0" t="str">
        <f aca="false">IF(N$1="","",IF(INDEX(Responses!$A$495:$AZ$495,1,N$1)="","",INDEX(Responses!$A$495:$AZ$495,1,N$1)))</f>
        <v/>
      </c>
      <c r="O495" s="0" t="str">
        <f aca="false">IF(O$1="","",IF(INDEX(Responses!$A$495:$AZ$495,1,O$1)="","",INDEX(Responses!$A$495:$AZ$495,1,O$1)))</f>
        <v/>
      </c>
      <c r="P495" s="0" t="str">
        <f aca="false">IF(P$1="","",IF(INDEX(Responses!$A$495:$AZ$495,1,P$1)="","",INDEX(Responses!$A$495:$AZ$495,1,P$1)))</f>
        <v/>
      </c>
      <c r="Q495" s="0" t="str">
        <f aca="false">IF(Q$1="","",IF(INDEX(Responses!$A$495:$AZ$495,1,Q$1)="","",INDEX(Responses!$A$495:$AZ$495,1,Q$1)))</f>
        <v/>
      </c>
      <c r="R495" s="0" t="str">
        <f aca="false">IF(R$1="","",IF(INDEX(Responses!$A$495:$AZ$495,1,R$1)="","",INDEX(Responses!$A$495:$AZ$495,1,R$1)))</f>
        <v/>
      </c>
      <c r="S495" s="0" t="str">
        <f aca="false">IF(S$1="","",IF(INDEX(Responses!$A$495:$AZ$495,1,S$1)="","",INDEX(Responses!$A$495:$AZ$495,1,S$1)))</f>
        <v/>
      </c>
      <c r="T495" s="0" t="n">
        <f aca="false">IF(LEN(A495&amp;B495&amp;C495&amp;D495&amp;E495&amp;F495&amp;G495&amp;H495&amp;I495&amp;J495&amp;K495&amp;L495&amp;M495&amp;N495&amp;O495&amp;P495&amp;Q495&amp;R495&amp;S495)&gt;0,1,0)</f>
        <v>0</v>
      </c>
    </row>
    <row r="496" customFormat="false" ht="15" hidden="false" customHeight="false" outlineLevel="0" collapsed="false">
      <c r="A496" s="0" t="str">
        <f aca="false">IF(A$1="","",IF(INDEX(Responses!$A$496:$AZ$496,1,A$1)="","",INDEX(Responses!$A$496:$AZ$496,1,A$1)))</f>
        <v/>
      </c>
      <c r="B496" s="0" t="str">
        <f aca="false">IF(B$1="","",IF(INDEX(Responses!$A$496:$AZ$496,1,B$1)="","",INDEX(Responses!$A$496:$AZ$496,1,B$1)))</f>
        <v/>
      </c>
      <c r="C496" s="0" t="str">
        <f aca="false">IF(C$1="","",IF(INDEX(Responses!$A$496:$AZ$496,1,C$1)="","",INDEX(Responses!$A$496:$AZ$496,1,C$1)))</f>
        <v/>
      </c>
      <c r="D496" s="0" t="str">
        <f aca="false">IF(D$1="","",IF(INDEX(Responses!$A$496:$AZ$496,1,D$1)="","",INDEX(Responses!$A$496:$AZ$496,1,D$1)))</f>
        <v/>
      </c>
      <c r="E496" s="0" t="str">
        <f aca="false">IF(E$1="","",IF(INDEX(Responses!$A$496:$AZ$496,1,E$1)="","",INDEX(Responses!$A$496:$AZ$496,1,E$1)))</f>
        <v/>
      </c>
      <c r="F496" s="0" t="str">
        <f aca="false">IF(F$1="","",IF(INDEX(Responses!$A$496:$AZ$496,1,F$1)="","",INDEX(Responses!$A$496:$AZ$496,1,F$1)))</f>
        <v/>
      </c>
      <c r="G496" s="0" t="str">
        <f aca="false">IF(G$1="","",IF(INDEX(Responses!$A$496:$AZ$496,1,G$1)="","",INDEX(Responses!$A$496:$AZ$496,1,G$1)))</f>
        <v/>
      </c>
      <c r="H496" s="0" t="str">
        <f aca="false">IF(H$1="","",IF(INDEX(Responses!$A$496:$AZ$496,1,H$1)="","",INDEX(Responses!$A$496:$AZ$496,1,H$1)))</f>
        <v/>
      </c>
      <c r="I496" s="0" t="str">
        <f aca="false">IF(I$1="","",IF(INDEX(Responses!$A$496:$AZ$496,1,I$1)="","",INDEX(Responses!$A$496:$AZ$496,1,I$1)))</f>
        <v/>
      </c>
      <c r="J496" s="0" t="str">
        <f aca="false">IF(J$1="","",IF(INDEX(Responses!$A$496:$AZ$496,1,J$1)="","",INDEX(Responses!$A$496:$AZ$496,1,J$1)))</f>
        <v/>
      </c>
      <c r="K496" s="0" t="str">
        <f aca="false">IF(K$1="","",IF(INDEX(Responses!$A$496:$AZ$496,1,K$1)="","",INDEX(Responses!$A$496:$AZ$496,1,K$1)))</f>
        <v/>
      </c>
      <c r="L496" s="0" t="str">
        <f aca="false">IF(L$1="","",IF(INDEX(Responses!$A$496:$AZ$496,1,L$1)="","",INDEX(Responses!$A$496:$AZ$496,1,L$1)))</f>
        <v/>
      </c>
      <c r="M496" s="0" t="str">
        <f aca="false">IF(M$1="","",IF(INDEX(Responses!$A$496:$AZ$496,1,M$1)="","",INDEX(Responses!$A$496:$AZ$496,1,M$1)))</f>
        <v/>
      </c>
      <c r="N496" s="0" t="str">
        <f aca="false">IF(N$1="","",IF(INDEX(Responses!$A$496:$AZ$496,1,N$1)="","",INDEX(Responses!$A$496:$AZ$496,1,N$1)))</f>
        <v/>
      </c>
      <c r="O496" s="0" t="str">
        <f aca="false">IF(O$1="","",IF(INDEX(Responses!$A$496:$AZ$496,1,O$1)="","",INDEX(Responses!$A$496:$AZ$496,1,O$1)))</f>
        <v/>
      </c>
      <c r="P496" s="0" t="str">
        <f aca="false">IF(P$1="","",IF(INDEX(Responses!$A$496:$AZ$496,1,P$1)="","",INDEX(Responses!$A$496:$AZ$496,1,P$1)))</f>
        <v/>
      </c>
      <c r="Q496" s="0" t="str">
        <f aca="false">IF(Q$1="","",IF(INDEX(Responses!$A$496:$AZ$496,1,Q$1)="","",INDEX(Responses!$A$496:$AZ$496,1,Q$1)))</f>
        <v/>
      </c>
      <c r="R496" s="0" t="str">
        <f aca="false">IF(R$1="","",IF(INDEX(Responses!$A$496:$AZ$496,1,R$1)="","",INDEX(Responses!$A$496:$AZ$496,1,R$1)))</f>
        <v/>
      </c>
      <c r="S496" s="0" t="str">
        <f aca="false">IF(S$1="","",IF(INDEX(Responses!$A$496:$AZ$496,1,S$1)="","",INDEX(Responses!$A$496:$AZ$496,1,S$1)))</f>
        <v/>
      </c>
      <c r="T496" s="0" t="n">
        <f aca="false">IF(LEN(A496&amp;B496&amp;C496&amp;D496&amp;E496&amp;F496&amp;G496&amp;H496&amp;I496&amp;J496&amp;K496&amp;L496&amp;M496&amp;N496&amp;O496&amp;P496&amp;Q496&amp;R496&amp;S496)&gt;0,1,0)</f>
        <v>0</v>
      </c>
    </row>
    <row r="497" customFormat="false" ht="15" hidden="false" customHeight="false" outlineLevel="0" collapsed="false">
      <c r="A497" s="0" t="str">
        <f aca="false">IF(A$1="","",IF(INDEX(Responses!$A$497:$AZ$497,1,A$1)="","",INDEX(Responses!$A$497:$AZ$497,1,A$1)))</f>
        <v/>
      </c>
      <c r="B497" s="0" t="str">
        <f aca="false">IF(B$1="","",IF(INDEX(Responses!$A$497:$AZ$497,1,B$1)="","",INDEX(Responses!$A$497:$AZ$497,1,B$1)))</f>
        <v/>
      </c>
      <c r="C497" s="0" t="str">
        <f aca="false">IF(C$1="","",IF(INDEX(Responses!$A$497:$AZ$497,1,C$1)="","",INDEX(Responses!$A$497:$AZ$497,1,C$1)))</f>
        <v/>
      </c>
      <c r="D497" s="0" t="str">
        <f aca="false">IF(D$1="","",IF(INDEX(Responses!$A$497:$AZ$497,1,D$1)="","",INDEX(Responses!$A$497:$AZ$497,1,D$1)))</f>
        <v/>
      </c>
      <c r="E497" s="0" t="str">
        <f aca="false">IF(E$1="","",IF(INDEX(Responses!$A$497:$AZ$497,1,E$1)="","",INDEX(Responses!$A$497:$AZ$497,1,E$1)))</f>
        <v/>
      </c>
      <c r="F497" s="0" t="str">
        <f aca="false">IF(F$1="","",IF(INDEX(Responses!$A$497:$AZ$497,1,F$1)="","",INDEX(Responses!$A$497:$AZ$497,1,F$1)))</f>
        <v/>
      </c>
      <c r="G497" s="0" t="str">
        <f aca="false">IF(G$1="","",IF(INDEX(Responses!$A$497:$AZ$497,1,G$1)="","",INDEX(Responses!$A$497:$AZ$497,1,G$1)))</f>
        <v/>
      </c>
      <c r="H497" s="0" t="str">
        <f aca="false">IF(H$1="","",IF(INDEX(Responses!$A$497:$AZ$497,1,H$1)="","",INDEX(Responses!$A$497:$AZ$497,1,H$1)))</f>
        <v/>
      </c>
      <c r="I497" s="0" t="str">
        <f aca="false">IF(I$1="","",IF(INDEX(Responses!$A$497:$AZ$497,1,I$1)="","",INDEX(Responses!$A$497:$AZ$497,1,I$1)))</f>
        <v/>
      </c>
      <c r="J497" s="0" t="str">
        <f aca="false">IF(J$1="","",IF(INDEX(Responses!$A$497:$AZ$497,1,J$1)="","",INDEX(Responses!$A$497:$AZ$497,1,J$1)))</f>
        <v/>
      </c>
      <c r="K497" s="0" t="str">
        <f aca="false">IF(K$1="","",IF(INDEX(Responses!$A$497:$AZ$497,1,K$1)="","",INDEX(Responses!$A$497:$AZ$497,1,K$1)))</f>
        <v/>
      </c>
      <c r="L497" s="0" t="str">
        <f aca="false">IF(L$1="","",IF(INDEX(Responses!$A$497:$AZ$497,1,L$1)="","",INDEX(Responses!$A$497:$AZ$497,1,L$1)))</f>
        <v/>
      </c>
      <c r="M497" s="0" t="str">
        <f aca="false">IF(M$1="","",IF(INDEX(Responses!$A$497:$AZ$497,1,M$1)="","",INDEX(Responses!$A$497:$AZ$497,1,M$1)))</f>
        <v/>
      </c>
      <c r="N497" s="0" t="str">
        <f aca="false">IF(N$1="","",IF(INDEX(Responses!$A$497:$AZ$497,1,N$1)="","",INDEX(Responses!$A$497:$AZ$497,1,N$1)))</f>
        <v/>
      </c>
      <c r="O497" s="0" t="str">
        <f aca="false">IF(O$1="","",IF(INDEX(Responses!$A$497:$AZ$497,1,O$1)="","",INDEX(Responses!$A$497:$AZ$497,1,O$1)))</f>
        <v/>
      </c>
      <c r="P497" s="0" t="str">
        <f aca="false">IF(P$1="","",IF(INDEX(Responses!$A$497:$AZ$497,1,P$1)="","",INDEX(Responses!$A$497:$AZ$497,1,P$1)))</f>
        <v/>
      </c>
      <c r="Q497" s="0" t="str">
        <f aca="false">IF(Q$1="","",IF(INDEX(Responses!$A$497:$AZ$497,1,Q$1)="","",INDEX(Responses!$A$497:$AZ$497,1,Q$1)))</f>
        <v/>
      </c>
      <c r="R497" s="0" t="str">
        <f aca="false">IF(R$1="","",IF(INDEX(Responses!$A$497:$AZ$497,1,R$1)="","",INDEX(Responses!$A$497:$AZ$497,1,R$1)))</f>
        <v/>
      </c>
      <c r="S497" s="0" t="str">
        <f aca="false">IF(S$1="","",IF(INDEX(Responses!$A$497:$AZ$497,1,S$1)="","",INDEX(Responses!$A$497:$AZ$497,1,S$1)))</f>
        <v/>
      </c>
      <c r="T497" s="0" t="n">
        <f aca="false">IF(LEN(A497&amp;B497&amp;C497&amp;D497&amp;E497&amp;F497&amp;G497&amp;H497&amp;I497&amp;J497&amp;K497&amp;L497&amp;M497&amp;N497&amp;O497&amp;P497&amp;Q497&amp;R497&amp;S497)&gt;0,1,0)</f>
        <v>0</v>
      </c>
    </row>
    <row r="498" customFormat="false" ht="15" hidden="false" customHeight="false" outlineLevel="0" collapsed="false">
      <c r="A498" s="0" t="str">
        <f aca="false">IF(A$1="","",IF(INDEX(Responses!$A$498:$AZ$498,1,A$1)="","",INDEX(Responses!$A$498:$AZ$498,1,A$1)))</f>
        <v/>
      </c>
      <c r="B498" s="0" t="str">
        <f aca="false">IF(B$1="","",IF(INDEX(Responses!$A$498:$AZ$498,1,B$1)="","",INDEX(Responses!$A$498:$AZ$498,1,B$1)))</f>
        <v/>
      </c>
      <c r="C498" s="0" t="str">
        <f aca="false">IF(C$1="","",IF(INDEX(Responses!$A$498:$AZ$498,1,C$1)="","",INDEX(Responses!$A$498:$AZ$498,1,C$1)))</f>
        <v/>
      </c>
      <c r="D498" s="0" t="str">
        <f aca="false">IF(D$1="","",IF(INDEX(Responses!$A$498:$AZ$498,1,D$1)="","",INDEX(Responses!$A$498:$AZ$498,1,D$1)))</f>
        <v/>
      </c>
      <c r="E498" s="0" t="str">
        <f aca="false">IF(E$1="","",IF(INDEX(Responses!$A$498:$AZ$498,1,E$1)="","",INDEX(Responses!$A$498:$AZ$498,1,E$1)))</f>
        <v/>
      </c>
      <c r="F498" s="0" t="str">
        <f aca="false">IF(F$1="","",IF(INDEX(Responses!$A$498:$AZ$498,1,F$1)="","",INDEX(Responses!$A$498:$AZ$498,1,F$1)))</f>
        <v/>
      </c>
      <c r="G498" s="0" t="str">
        <f aca="false">IF(G$1="","",IF(INDEX(Responses!$A$498:$AZ$498,1,G$1)="","",INDEX(Responses!$A$498:$AZ$498,1,G$1)))</f>
        <v/>
      </c>
      <c r="H498" s="0" t="str">
        <f aca="false">IF(H$1="","",IF(INDEX(Responses!$A$498:$AZ$498,1,H$1)="","",INDEX(Responses!$A$498:$AZ$498,1,H$1)))</f>
        <v/>
      </c>
      <c r="I498" s="0" t="str">
        <f aca="false">IF(I$1="","",IF(INDEX(Responses!$A$498:$AZ$498,1,I$1)="","",INDEX(Responses!$A$498:$AZ$498,1,I$1)))</f>
        <v/>
      </c>
      <c r="J498" s="0" t="str">
        <f aca="false">IF(J$1="","",IF(INDEX(Responses!$A$498:$AZ$498,1,J$1)="","",INDEX(Responses!$A$498:$AZ$498,1,J$1)))</f>
        <v/>
      </c>
      <c r="K498" s="0" t="str">
        <f aca="false">IF(K$1="","",IF(INDEX(Responses!$A$498:$AZ$498,1,K$1)="","",INDEX(Responses!$A$498:$AZ$498,1,K$1)))</f>
        <v/>
      </c>
      <c r="L498" s="0" t="str">
        <f aca="false">IF(L$1="","",IF(INDEX(Responses!$A$498:$AZ$498,1,L$1)="","",INDEX(Responses!$A$498:$AZ$498,1,L$1)))</f>
        <v/>
      </c>
      <c r="M498" s="0" t="str">
        <f aca="false">IF(M$1="","",IF(INDEX(Responses!$A$498:$AZ$498,1,M$1)="","",INDEX(Responses!$A$498:$AZ$498,1,M$1)))</f>
        <v/>
      </c>
      <c r="N498" s="0" t="str">
        <f aca="false">IF(N$1="","",IF(INDEX(Responses!$A$498:$AZ$498,1,N$1)="","",INDEX(Responses!$A$498:$AZ$498,1,N$1)))</f>
        <v/>
      </c>
      <c r="O498" s="0" t="str">
        <f aca="false">IF(O$1="","",IF(INDEX(Responses!$A$498:$AZ$498,1,O$1)="","",INDEX(Responses!$A$498:$AZ$498,1,O$1)))</f>
        <v/>
      </c>
      <c r="P498" s="0" t="str">
        <f aca="false">IF(P$1="","",IF(INDEX(Responses!$A$498:$AZ$498,1,P$1)="","",INDEX(Responses!$A$498:$AZ$498,1,P$1)))</f>
        <v/>
      </c>
      <c r="Q498" s="0" t="str">
        <f aca="false">IF(Q$1="","",IF(INDEX(Responses!$A$498:$AZ$498,1,Q$1)="","",INDEX(Responses!$A$498:$AZ$498,1,Q$1)))</f>
        <v/>
      </c>
      <c r="R498" s="0" t="str">
        <f aca="false">IF(R$1="","",IF(INDEX(Responses!$A$498:$AZ$498,1,R$1)="","",INDEX(Responses!$A$498:$AZ$498,1,R$1)))</f>
        <v/>
      </c>
      <c r="S498" s="0" t="str">
        <f aca="false">IF(S$1="","",IF(INDEX(Responses!$A$498:$AZ$498,1,S$1)="","",INDEX(Responses!$A$498:$AZ$498,1,S$1)))</f>
        <v/>
      </c>
      <c r="T498" s="0" t="n">
        <f aca="false">IF(LEN(A498&amp;B498&amp;C498&amp;D498&amp;E498&amp;F498&amp;G498&amp;H498&amp;I498&amp;J498&amp;K498&amp;L498&amp;M498&amp;N498&amp;O498&amp;P498&amp;Q498&amp;R498&amp;S498)&gt;0,1,0)</f>
        <v>0</v>
      </c>
    </row>
    <row r="499" customFormat="false" ht="15" hidden="false" customHeight="false" outlineLevel="0" collapsed="false">
      <c r="A499" s="0" t="str">
        <f aca="false">IF(A$1="","",IF(INDEX(Responses!$A$499:$AZ$499,1,A$1)="","",INDEX(Responses!$A$499:$AZ$499,1,A$1)))</f>
        <v/>
      </c>
      <c r="B499" s="0" t="str">
        <f aca="false">IF(B$1="","",IF(INDEX(Responses!$A$499:$AZ$499,1,B$1)="","",INDEX(Responses!$A$499:$AZ$499,1,B$1)))</f>
        <v/>
      </c>
      <c r="C499" s="0" t="str">
        <f aca="false">IF(C$1="","",IF(INDEX(Responses!$A$499:$AZ$499,1,C$1)="","",INDEX(Responses!$A$499:$AZ$499,1,C$1)))</f>
        <v/>
      </c>
      <c r="D499" s="0" t="str">
        <f aca="false">IF(D$1="","",IF(INDEX(Responses!$A$499:$AZ$499,1,D$1)="","",INDEX(Responses!$A$499:$AZ$499,1,D$1)))</f>
        <v/>
      </c>
      <c r="E499" s="0" t="str">
        <f aca="false">IF(E$1="","",IF(INDEX(Responses!$A$499:$AZ$499,1,E$1)="","",INDEX(Responses!$A$499:$AZ$499,1,E$1)))</f>
        <v/>
      </c>
      <c r="F499" s="0" t="str">
        <f aca="false">IF(F$1="","",IF(INDEX(Responses!$A$499:$AZ$499,1,F$1)="","",INDEX(Responses!$A$499:$AZ$499,1,F$1)))</f>
        <v/>
      </c>
      <c r="G499" s="0" t="str">
        <f aca="false">IF(G$1="","",IF(INDEX(Responses!$A$499:$AZ$499,1,G$1)="","",INDEX(Responses!$A$499:$AZ$499,1,G$1)))</f>
        <v/>
      </c>
      <c r="H499" s="0" t="str">
        <f aca="false">IF(H$1="","",IF(INDEX(Responses!$A$499:$AZ$499,1,H$1)="","",INDEX(Responses!$A$499:$AZ$499,1,H$1)))</f>
        <v/>
      </c>
      <c r="I499" s="0" t="str">
        <f aca="false">IF(I$1="","",IF(INDEX(Responses!$A$499:$AZ$499,1,I$1)="","",INDEX(Responses!$A$499:$AZ$499,1,I$1)))</f>
        <v/>
      </c>
      <c r="J499" s="0" t="str">
        <f aca="false">IF(J$1="","",IF(INDEX(Responses!$A$499:$AZ$499,1,J$1)="","",INDEX(Responses!$A$499:$AZ$499,1,J$1)))</f>
        <v/>
      </c>
      <c r="K499" s="0" t="str">
        <f aca="false">IF(K$1="","",IF(INDEX(Responses!$A$499:$AZ$499,1,K$1)="","",INDEX(Responses!$A$499:$AZ$499,1,K$1)))</f>
        <v/>
      </c>
      <c r="L499" s="0" t="str">
        <f aca="false">IF(L$1="","",IF(INDEX(Responses!$A$499:$AZ$499,1,L$1)="","",INDEX(Responses!$A$499:$AZ$499,1,L$1)))</f>
        <v/>
      </c>
      <c r="M499" s="0" t="str">
        <f aca="false">IF(M$1="","",IF(INDEX(Responses!$A$499:$AZ$499,1,M$1)="","",INDEX(Responses!$A$499:$AZ$499,1,M$1)))</f>
        <v/>
      </c>
      <c r="N499" s="0" t="str">
        <f aca="false">IF(N$1="","",IF(INDEX(Responses!$A$499:$AZ$499,1,N$1)="","",INDEX(Responses!$A$499:$AZ$499,1,N$1)))</f>
        <v/>
      </c>
      <c r="O499" s="0" t="str">
        <f aca="false">IF(O$1="","",IF(INDEX(Responses!$A$499:$AZ$499,1,O$1)="","",INDEX(Responses!$A$499:$AZ$499,1,O$1)))</f>
        <v/>
      </c>
      <c r="P499" s="0" t="str">
        <f aca="false">IF(P$1="","",IF(INDEX(Responses!$A$499:$AZ$499,1,P$1)="","",INDEX(Responses!$A$499:$AZ$499,1,P$1)))</f>
        <v/>
      </c>
      <c r="Q499" s="0" t="str">
        <f aca="false">IF(Q$1="","",IF(INDEX(Responses!$A$499:$AZ$499,1,Q$1)="","",INDEX(Responses!$A$499:$AZ$499,1,Q$1)))</f>
        <v/>
      </c>
      <c r="R499" s="0" t="str">
        <f aca="false">IF(R$1="","",IF(INDEX(Responses!$A$499:$AZ$499,1,R$1)="","",INDEX(Responses!$A$499:$AZ$499,1,R$1)))</f>
        <v/>
      </c>
      <c r="S499" s="0" t="str">
        <f aca="false">IF(S$1="","",IF(INDEX(Responses!$A$499:$AZ$499,1,S$1)="","",INDEX(Responses!$A$499:$AZ$499,1,S$1)))</f>
        <v/>
      </c>
      <c r="T499" s="0" t="n">
        <f aca="false">IF(LEN(A499&amp;B499&amp;C499&amp;D499&amp;E499&amp;F499&amp;G499&amp;H499&amp;I499&amp;J499&amp;K499&amp;L499&amp;M499&amp;N499&amp;O499&amp;P499&amp;Q499&amp;R499&amp;S499)&gt;0,1,0)</f>
        <v>0</v>
      </c>
    </row>
    <row r="500" customFormat="false" ht="15" hidden="false" customHeight="false" outlineLevel="0" collapsed="false">
      <c r="A500" s="0" t="str">
        <f aca="false">IF(A$1="","",IF(INDEX(Responses!$A$500:$AZ$500,1,A$1)="","",INDEX(Responses!$A$500:$AZ$500,1,A$1)))</f>
        <v/>
      </c>
      <c r="B500" s="0" t="str">
        <f aca="false">IF(B$1="","",IF(INDEX(Responses!$A$500:$AZ$500,1,B$1)="","",INDEX(Responses!$A$500:$AZ$500,1,B$1)))</f>
        <v/>
      </c>
      <c r="C500" s="0" t="str">
        <f aca="false">IF(C$1="","",IF(INDEX(Responses!$A$500:$AZ$500,1,C$1)="","",INDEX(Responses!$A$500:$AZ$500,1,C$1)))</f>
        <v/>
      </c>
      <c r="D500" s="0" t="str">
        <f aca="false">IF(D$1="","",IF(INDEX(Responses!$A$500:$AZ$500,1,D$1)="","",INDEX(Responses!$A$500:$AZ$500,1,D$1)))</f>
        <v/>
      </c>
      <c r="E500" s="0" t="str">
        <f aca="false">IF(E$1="","",IF(INDEX(Responses!$A$500:$AZ$500,1,E$1)="","",INDEX(Responses!$A$500:$AZ$500,1,E$1)))</f>
        <v/>
      </c>
      <c r="F500" s="0" t="str">
        <f aca="false">IF(F$1="","",IF(INDEX(Responses!$A$500:$AZ$500,1,F$1)="","",INDEX(Responses!$A$500:$AZ$500,1,F$1)))</f>
        <v/>
      </c>
      <c r="G500" s="0" t="str">
        <f aca="false">IF(G$1="","",IF(INDEX(Responses!$A$500:$AZ$500,1,G$1)="","",INDEX(Responses!$A$500:$AZ$500,1,G$1)))</f>
        <v/>
      </c>
      <c r="H500" s="0" t="str">
        <f aca="false">IF(H$1="","",IF(INDEX(Responses!$A$500:$AZ$500,1,H$1)="","",INDEX(Responses!$A$500:$AZ$500,1,H$1)))</f>
        <v/>
      </c>
      <c r="I500" s="0" t="str">
        <f aca="false">IF(I$1="","",IF(INDEX(Responses!$A$500:$AZ$500,1,I$1)="","",INDEX(Responses!$A$500:$AZ$500,1,I$1)))</f>
        <v/>
      </c>
      <c r="J500" s="0" t="str">
        <f aca="false">IF(J$1="","",IF(INDEX(Responses!$A$500:$AZ$500,1,J$1)="","",INDEX(Responses!$A$500:$AZ$500,1,J$1)))</f>
        <v/>
      </c>
      <c r="K500" s="0" t="str">
        <f aca="false">IF(K$1="","",IF(INDEX(Responses!$A$500:$AZ$500,1,K$1)="","",INDEX(Responses!$A$500:$AZ$500,1,K$1)))</f>
        <v/>
      </c>
      <c r="L500" s="0" t="str">
        <f aca="false">IF(L$1="","",IF(INDEX(Responses!$A$500:$AZ$500,1,L$1)="","",INDEX(Responses!$A$500:$AZ$500,1,L$1)))</f>
        <v/>
      </c>
      <c r="M500" s="0" t="str">
        <f aca="false">IF(M$1="","",IF(INDEX(Responses!$A$500:$AZ$500,1,M$1)="","",INDEX(Responses!$A$500:$AZ$500,1,M$1)))</f>
        <v/>
      </c>
      <c r="N500" s="0" t="str">
        <f aca="false">IF(N$1="","",IF(INDEX(Responses!$A$500:$AZ$500,1,N$1)="","",INDEX(Responses!$A$500:$AZ$500,1,N$1)))</f>
        <v/>
      </c>
      <c r="O500" s="0" t="str">
        <f aca="false">IF(O$1="","",IF(INDEX(Responses!$A$500:$AZ$500,1,O$1)="","",INDEX(Responses!$A$500:$AZ$500,1,O$1)))</f>
        <v/>
      </c>
      <c r="P500" s="0" t="str">
        <f aca="false">IF(P$1="","",IF(INDEX(Responses!$A$500:$AZ$500,1,P$1)="","",INDEX(Responses!$A$500:$AZ$500,1,P$1)))</f>
        <v/>
      </c>
      <c r="Q500" s="0" t="str">
        <f aca="false">IF(Q$1="","",IF(INDEX(Responses!$A$500:$AZ$500,1,Q$1)="","",INDEX(Responses!$A$500:$AZ$500,1,Q$1)))</f>
        <v/>
      </c>
      <c r="R500" s="0" t="str">
        <f aca="false">IF(R$1="","",IF(INDEX(Responses!$A$500:$AZ$500,1,R$1)="","",INDEX(Responses!$A$500:$AZ$500,1,R$1)))</f>
        <v/>
      </c>
      <c r="S500" s="0" t="str">
        <f aca="false">IF(S$1="","",IF(INDEX(Responses!$A$500:$AZ$500,1,S$1)="","",INDEX(Responses!$A$500:$AZ$500,1,S$1)))</f>
        <v/>
      </c>
      <c r="T500" s="0" t="n">
        <f aca="false">IF(LEN(A500&amp;B500&amp;C500&amp;D500&amp;E500&amp;F500&amp;G500&amp;H500&amp;I500&amp;J500&amp;K500&amp;L500&amp;M500&amp;N500&amp;O500&amp;P500&amp;Q500&amp;R500&amp;S500)&gt;0,1,0)</f>
        <v>0</v>
      </c>
    </row>
    <row r="501" customFormat="false" ht="15" hidden="false" customHeight="false" outlineLevel="0" collapsed="false">
      <c r="A501" s="0" t="str">
        <f aca="false">IF(A$1="","",IF(INDEX(Responses!$A$501:$AZ$501,1,A$1)="","",INDEX(Responses!$A$501:$AZ$501,1,A$1)))</f>
        <v/>
      </c>
      <c r="B501" s="0" t="str">
        <f aca="false">IF(B$1="","",IF(INDEX(Responses!$A$501:$AZ$501,1,B$1)="","",INDEX(Responses!$A$501:$AZ$501,1,B$1)))</f>
        <v/>
      </c>
      <c r="C501" s="0" t="str">
        <f aca="false">IF(C$1="","",IF(INDEX(Responses!$A$501:$AZ$501,1,C$1)="","",INDEX(Responses!$A$501:$AZ$501,1,C$1)))</f>
        <v/>
      </c>
      <c r="D501" s="0" t="str">
        <f aca="false">IF(D$1="","",IF(INDEX(Responses!$A$501:$AZ$501,1,D$1)="","",INDEX(Responses!$A$501:$AZ$501,1,D$1)))</f>
        <v/>
      </c>
      <c r="E501" s="0" t="str">
        <f aca="false">IF(E$1="","",IF(INDEX(Responses!$A$501:$AZ$501,1,E$1)="","",INDEX(Responses!$A$501:$AZ$501,1,E$1)))</f>
        <v/>
      </c>
      <c r="F501" s="0" t="str">
        <f aca="false">IF(F$1="","",IF(INDEX(Responses!$A$501:$AZ$501,1,F$1)="","",INDEX(Responses!$A$501:$AZ$501,1,F$1)))</f>
        <v/>
      </c>
      <c r="G501" s="0" t="str">
        <f aca="false">IF(G$1="","",IF(INDEX(Responses!$A$501:$AZ$501,1,G$1)="","",INDEX(Responses!$A$501:$AZ$501,1,G$1)))</f>
        <v/>
      </c>
      <c r="H501" s="0" t="str">
        <f aca="false">IF(H$1="","",IF(INDEX(Responses!$A$501:$AZ$501,1,H$1)="","",INDEX(Responses!$A$501:$AZ$501,1,H$1)))</f>
        <v/>
      </c>
      <c r="I501" s="0" t="str">
        <f aca="false">IF(I$1="","",IF(INDEX(Responses!$A$501:$AZ$501,1,I$1)="","",INDEX(Responses!$A$501:$AZ$501,1,I$1)))</f>
        <v/>
      </c>
      <c r="J501" s="0" t="str">
        <f aca="false">IF(J$1="","",IF(INDEX(Responses!$A$501:$AZ$501,1,J$1)="","",INDEX(Responses!$A$501:$AZ$501,1,J$1)))</f>
        <v/>
      </c>
      <c r="K501" s="0" t="str">
        <f aca="false">IF(K$1="","",IF(INDEX(Responses!$A$501:$AZ$501,1,K$1)="","",INDEX(Responses!$A$501:$AZ$501,1,K$1)))</f>
        <v/>
      </c>
      <c r="L501" s="0" t="str">
        <f aca="false">IF(L$1="","",IF(INDEX(Responses!$A$501:$AZ$501,1,L$1)="","",INDEX(Responses!$A$501:$AZ$501,1,L$1)))</f>
        <v/>
      </c>
      <c r="M501" s="0" t="str">
        <f aca="false">IF(M$1="","",IF(INDEX(Responses!$A$501:$AZ$501,1,M$1)="","",INDEX(Responses!$A$501:$AZ$501,1,M$1)))</f>
        <v/>
      </c>
      <c r="N501" s="0" t="str">
        <f aca="false">IF(N$1="","",IF(INDEX(Responses!$A$501:$AZ$501,1,N$1)="","",INDEX(Responses!$A$501:$AZ$501,1,N$1)))</f>
        <v/>
      </c>
      <c r="O501" s="0" t="str">
        <f aca="false">IF(O$1="","",IF(INDEX(Responses!$A$501:$AZ$501,1,O$1)="","",INDEX(Responses!$A$501:$AZ$501,1,O$1)))</f>
        <v/>
      </c>
      <c r="P501" s="0" t="str">
        <f aca="false">IF(P$1="","",IF(INDEX(Responses!$A$501:$AZ$501,1,P$1)="","",INDEX(Responses!$A$501:$AZ$501,1,P$1)))</f>
        <v/>
      </c>
      <c r="Q501" s="0" t="str">
        <f aca="false">IF(Q$1="","",IF(INDEX(Responses!$A$501:$AZ$501,1,Q$1)="","",INDEX(Responses!$A$501:$AZ$501,1,Q$1)))</f>
        <v/>
      </c>
      <c r="R501" s="0" t="str">
        <f aca="false">IF(R$1="","",IF(INDEX(Responses!$A$501:$AZ$501,1,R$1)="","",INDEX(Responses!$A$501:$AZ$501,1,R$1)))</f>
        <v/>
      </c>
      <c r="S501" s="0" t="str">
        <f aca="false">IF(S$1="","",IF(INDEX(Responses!$A$501:$AZ$501,1,S$1)="","",INDEX(Responses!$A$501:$AZ$501,1,S$1)))</f>
        <v/>
      </c>
      <c r="T501" s="0" t="n">
        <f aca="false">IF(LEN(A501&amp;B501&amp;C501&amp;D501&amp;E501&amp;F501&amp;G501&amp;H501&amp;I501&amp;J501&amp;K501&amp;L501&amp;M501&amp;N501&amp;O501&amp;P501&amp;Q501&amp;R501&amp;S501)&gt;0,1,0)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2026-10-21T16:15:17Z</dcterms:created>
  <dc:creator>StormWind</dc:creator>
  <dc:description/>
  <dc:language>en-US</dc:language>
  <cp:lastModifiedBy/>
  <dcterms:modified xsi:type="dcterms:W3CDTF">2026-10-22T16:18:11Z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